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R\home\R Coding Club\2019 06 28 Graphs to PPTX\Inputs\"/>
    </mc:Choice>
  </mc:AlternateContent>
  <xr:revisionPtr revIDLastSave="0" documentId="8_{85DAF4B8-45EA-4FA4-88FA-2E52695072F8}" xr6:coauthVersionLast="36" xr6:coauthVersionMax="36" xr10:uidLastSave="{00000000-0000-0000-0000-000000000000}"/>
  <bookViews>
    <workbookView xWindow="15252" yWindow="32760" windowWidth="15456" windowHeight="11760" xr2:uid="{00000000-000D-0000-FFFF-FFFF00000000}"/>
  </bookViews>
  <sheets>
    <sheet name="A&amp;E Data" sheetId="1" r:id="rId1"/>
    <sheet name="Chart Data" sheetId="2" state="hidden" r:id="rId2"/>
    <sheet name="Charts" sheetId="6" r:id="rId3"/>
  </sheets>
  <definedNames>
    <definedName name="MonthlyDataAll">OFFSET('Chart Data'!$J$7,0,0,COUNTA('Chart Data'!$J:$J)-1)</definedName>
    <definedName name="MonthlyDataAllAd">OFFSET('Chart Data'!$V$7,0,0,COUNTA('Chart Data'!$V:$V)-1)</definedName>
    <definedName name="MonthlyDataType1">OFFSET('Chart Data'!$D$7,0,0,COUNTA('Chart Data'!$D:$D)-1)</definedName>
    <definedName name="MonthlyDataType1Ad">OFFSET('Chart Data'!$P$7,0,0,COUNTA('Chart Data'!$P:$P)-1)</definedName>
    <definedName name="Months">OFFSET('Chart Data'!$C$7,0,0,COUNTA('Chart Data'!$C:$C)-1)</definedName>
    <definedName name="MonthsTwo">OFFSET('Chart Data'!$C$21,0,0,COUNTA('Chart Data'!$C:$C)-1)</definedName>
    <definedName name="ThMRAAll">OFFSET('Chart Data'!$M$7,0,0,COUNTA('Chart Data'!$M:$M)-1)</definedName>
    <definedName name="ThMRAAllAd">OFFSET('Chart Data'!$Y$7,0,0,COUNTA('Chart Data'!$Y:$Y)-1)</definedName>
    <definedName name="ThMRAType1">OFFSET('Chart Data'!$G$7,0,0,COUNTA('Chart Data'!$G:$G)-1)</definedName>
    <definedName name="ThMRAType1Ad">OFFSET('Chart Data'!$S$7,0,0,COUNTA('Chart Data'!$S:$S)-1)</definedName>
    <definedName name="TMRAAll">OFFSET('Chart Data'!$K$7,0,0,COUNTA('Chart Data'!$K:$K)-1)</definedName>
    <definedName name="TMRAAllAd">OFFSET('Chart Data'!$W$7,0,0,COUNTA('Chart Data'!$W:$W)-1)</definedName>
    <definedName name="TMRAGrowthAll">OFFSET('Chart Data'!$N$21,0,0,COUNTA('Chart Data'!$N:$N)-1)</definedName>
    <definedName name="TMRAGrowthAllAd">OFFSET('Chart Data'!$Z$21,0,0,COUNTA('Chart Data'!$Z:$Z)-1)</definedName>
    <definedName name="TMRAGrowthType1">OFFSET('Chart Data'!$H$21,0,0,COUNTA('Chart Data'!$H:$H)-1)</definedName>
    <definedName name="TMRAGrowthType1Ad">OFFSET('Chart Data'!$T$21,0,0,COUNTA('Chart Data'!$T:$T)-1)</definedName>
    <definedName name="TMRAType1">OFFSET('Chart Data'!$E$7,0,0,COUNTA('Chart Data'!$E:$E)-1)</definedName>
    <definedName name="TMRAType1Ad">OFFSET('Chart Data'!$Q$7,0,0,COUNTA('Chart Data'!$Q:$Q)-1)</definedName>
    <definedName name="TwMRAAll">OFFSET('Chart Data'!$L$7,0,0,COUNTA('Chart Data'!$L:$L)-1)</definedName>
    <definedName name="TwMRAAllAd">OFFSET('Chart Data'!$X$7,0,0,COUNTA('Chart Data'!$X:$X)-1)</definedName>
    <definedName name="TwMRAGrowthAll">OFFSET('Chart Data'!$O$21,0,0,COUNTA('Chart Data'!$O:$O)-1)</definedName>
    <definedName name="TwMRAGrowthAllAd">OFFSET('Chart Data'!$AA$21,0,0,COUNTA('Chart Data'!$AA:$AA)-1)</definedName>
    <definedName name="TwMRAGrowthType1">OFFSET('Chart Data'!$I$21,0,0,COUNTA('Chart Data'!$I:$I)-1)</definedName>
    <definedName name="TwMRAGrowthType1Ad">OFFSET('Chart Data'!$U$21,0,0,COUNTA('Chart Data'!$U:$U)-1)</definedName>
    <definedName name="TwMRAType1">OFFSET('Chart Data'!$F$7,0,0,COUNTA('Chart Data'!$F:$F)-1)</definedName>
    <definedName name="TwMRAType1Ad">OFFSET('Chart Data'!$R$7,0,0,COUNTA('Chart Data'!$R:$R)-1)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0" i="2" l="1"/>
  <c r="D110" i="2" s="1"/>
  <c r="C109" i="2"/>
  <c r="D109" i="2" s="1"/>
  <c r="C108" i="2"/>
  <c r="J108" i="2" s="1"/>
  <c r="V90" i="2"/>
  <c r="V104" i="2"/>
  <c r="V15" i="2"/>
  <c r="V16" i="2"/>
  <c r="V28" i="2"/>
  <c r="V42" i="2"/>
  <c r="V54" i="2"/>
  <c r="V78" i="2"/>
  <c r="P94" i="2"/>
  <c r="P100" i="2"/>
  <c r="P105" i="2"/>
  <c r="P86" i="2"/>
  <c r="P11" i="2"/>
  <c r="P16" i="2"/>
  <c r="P24" i="2"/>
  <c r="P45" i="2"/>
  <c r="P54" i="2"/>
  <c r="P62" i="2"/>
  <c r="P75" i="2"/>
  <c r="P77" i="2"/>
  <c r="C107" i="2"/>
  <c r="P107" i="2"/>
  <c r="C106" i="2"/>
  <c r="D106" i="2" s="1"/>
  <c r="C105" i="2"/>
  <c r="V105" i="2" s="1"/>
  <c r="D105" i="2"/>
  <c r="C104" i="2"/>
  <c r="P104" i="2" s="1"/>
  <c r="C103" i="2"/>
  <c r="P103" i="2"/>
  <c r="C102" i="2"/>
  <c r="P102" i="2" s="1"/>
  <c r="C101" i="2"/>
  <c r="P101" i="2" s="1"/>
  <c r="C100" i="2"/>
  <c r="V100" i="2" s="1"/>
  <c r="J100" i="2"/>
  <c r="C99" i="2"/>
  <c r="V99" i="2" s="1"/>
  <c r="C96" i="2"/>
  <c r="P96" i="2"/>
  <c r="J96" i="2"/>
  <c r="C98" i="2"/>
  <c r="V98" i="2" s="1"/>
  <c r="C97" i="2"/>
  <c r="P97" i="2" s="1"/>
  <c r="C95" i="2"/>
  <c r="P95" i="2" s="1"/>
  <c r="C94" i="2"/>
  <c r="V94" i="2" s="1"/>
  <c r="J94" i="2"/>
  <c r="C93" i="2"/>
  <c r="P93" i="2" s="1"/>
  <c r="C92" i="2"/>
  <c r="P92" i="2" s="1"/>
  <c r="C91" i="2"/>
  <c r="V91" i="2" s="1"/>
  <c r="P91" i="2"/>
  <c r="C90" i="2"/>
  <c r="P90" i="2" s="1"/>
  <c r="C88" i="2"/>
  <c r="P88" i="2"/>
  <c r="C87" i="2"/>
  <c r="C89" i="2"/>
  <c r="P89" i="2" s="1"/>
  <c r="C74" i="2"/>
  <c r="P74" i="2"/>
  <c r="C77" i="2"/>
  <c r="V77" i="2" s="1"/>
  <c r="C8" i="2"/>
  <c r="P8" i="2"/>
  <c r="C9" i="2"/>
  <c r="K8" i="2" s="1"/>
  <c r="R8" i="2" s="1"/>
  <c r="Y8" i="2" s="1"/>
  <c r="C10" i="2"/>
  <c r="J10" i="2" s="1"/>
  <c r="C11" i="2"/>
  <c r="V11" i="2" s="1"/>
  <c r="C12" i="2"/>
  <c r="P12" i="2" s="1"/>
  <c r="C13" i="2"/>
  <c r="V13" i="2" s="1"/>
  <c r="P13" i="2"/>
  <c r="C14" i="2"/>
  <c r="P14" i="2" s="1"/>
  <c r="C15" i="2"/>
  <c r="P15" i="2" s="1"/>
  <c r="J15" i="2"/>
  <c r="C16" i="2"/>
  <c r="C17" i="2"/>
  <c r="P17" i="2"/>
  <c r="C18" i="2"/>
  <c r="C19" i="2"/>
  <c r="D19" i="2" s="1"/>
  <c r="C20" i="2"/>
  <c r="P20" i="2" s="1"/>
  <c r="C21" i="2"/>
  <c r="J21" i="2" s="1"/>
  <c r="C22" i="2"/>
  <c r="P22" i="2" s="1"/>
  <c r="C23" i="2"/>
  <c r="V23" i="2" s="1"/>
  <c r="C24" i="2"/>
  <c r="V24" i="2" s="1"/>
  <c r="C25" i="2"/>
  <c r="P25" i="2"/>
  <c r="D25" i="2"/>
  <c r="E26" i="2" s="1"/>
  <c r="C26" i="2"/>
  <c r="P26" i="2" s="1"/>
  <c r="C27" i="2"/>
  <c r="P27" i="2"/>
  <c r="C28" i="2"/>
  <c r="P28" i="2" s="1"/>
  <c r="C29" i="2"/>
  <c r="P29" i="2" s="1"/>
  <c r="C30" i="2"/>
  <c r="V30" i="2" s="1"/>
  <c r="C31" i="2"/>
  <c r="P31" i="2" s="1"/>
  <c r="C32" i="2"/>
  <c r="J32" i="2" s="1"/>
  <c r="P32" i="2"/>
  <c r="Q34" i="2" s="1"/>
  <c r="C33" i="2"/>
  <c r="P33" i="2"/>
  <c r="C34" i="2"/>
  <c r="P34" i="2" s="1"/>
  <c r="C35" i="2"/>
  <c r="J35" i="2" s="1"/>
  <c r="C36" i="2"/>
  <c r="V36" i="2" s="1"/>
  <c r="C37" i="2"/>
  <c r="V37" i="2" s="1"/>
  <c r="C38" i="2"/>
  <c r="P38" i="2" s="1"/>
  <c r="V38" i="2"/>
  <c r="C39" i="2"/>
  <c r="P39" i="2" s="1"/>
  <c r="C40" i="2"/>
  <c r="P40" i="2" s="1"/>
  <c r="C41" i="2"/>
  <c r="P41" i="2" s="1"/>
  <c r="J41" i="2"/>
  <c r="C42" i="2"/>
  <c r="P42" i="2" s="1"/>
  <c r="C43" i="2"/>
  <c r="D43" i="2" s="1"/>
  <c r="C44" i="2"/>
  <c r="P44" i="2" s="1"/>
  <c r="C45" i="2"/>
  <c r="V45" i="2" s="1"/>
  <c r="D45" i="2"/>
  <c r="C46" i="2"/>
  <c r="C47" i="2"/>
  <c r="P47" i="2" s="1"/>
  <c r="C48" i="2"/>
  <c r="P48" i="2" s="1"/>
  <c r="D48" i="2"/>
  <c r="C49" i="2"/>
  <c r="D49" i="2" s="1"/>
  <c r="E50" i="2" s="1"/>
  <c r="C50" i="2"/>
  <c r="P50" i="2"/>
  <c r="C51" i="2"/>
  <c r="V51" i="2" s="1"/>
  <c r="C52" i="2"/>
  <c r="J52" i="2" s="1"/>
  <c r="C53" i="2"/>
  <c r="D53" i="2" s="1"/>
  <c r="C54" i="2"/>
  <c r="C55" i="2"/>
  <c r="P55" i="2" s="1"/>
  <c r="D55" i="2"/>
  <c r="C56" i="2"/>
  <c r="P56" i="2" s="1"/>
  <c r="C57" i="2"/>
  <c r="P57" i="2" s="1"/>
  <c r="J57" i="2"/>
  <c r="C58" i="2"/>
  <c r="P58" i="2" s="1"/>
  <c r="C59" i="2"/>
  <c r="D59" i="2"/>
  <c r="C60" i="2"/>
  <c r="C61" i="2"/>
  <c r="V61" i="2" s="1"/>
  <c r="C62" i="2"/>
  <c r="J62" i="2" s="1"/>
  <c r="K64" i="2" s="1"/>
  <c r="V62" i="2"/>
  <c r="C63" i="2"/>
  <c r="V63" i="2" s="1"/>
  <c r="C64" i="2"/>
  <c r="P64" i="2"/>
  <c r="C65" i="2"/>
  <c r="P65" i="2" s="1"/>
  <c r="C7" i="2"/>
  <c r="P7" i="2" s="1"/>
  <c r="J48" i="2"/>
  <c r="J24" i="2"/>
  <c r="J17" i="2"/>
  <c r="J87" i="2"/>
  <c r="J92" i="2"/>
  <c r="C80" i="2"/>
  <c r="P80" i="2"/>
  <c r="C79" i="2"/>
  <c r="P79" i="2" s="1"/>
  <c r="C78" i="2"/>
  <c r="P78" i="2" s="1"/>
  <c r="D17" i="2"/>
  <c r="C76" i="2"/>
  <c r="V76" i="2" s="1"/>
  <c r="C81" i="2"/>
  <c r="J81" i="2" s="1"/>
  <c r="D24" i="2"/>
  <c r="J60" i="2"/>
  <c r="J44" i="2"/>
  <c r="D58" i="2"/>
  <c r="D42" i="2"/>
  <c r="D51" i="2"/>
  <c r="D15" i="2"/>
  <c r="C75" i="2"/>
  <c r="V75" i="2" s="1"/>
  <c r="J75" i="2"/>
  <c r="D78" i="2"/>
  <c r="C86" i="2"/>
  <c r="V86" i="2" s="1"/>
  <c r="C71" i="2"/>
  <c r="P71" i="2"/>
  <c r="C85" i="2"/>
  <c r="C84" i="2"/>
  <c r="P84" i="2" s="1"/>
  <c r="C83" i="2"/>
  <c r="J83" i="2" s="1"/>
  <c r="C82" i="2"/>
  <c r="D82" i="2" s="1"/>
  <c r="C73" i="2"/>
  <c r="J73" i="2"/>
  <c r="C72" i="2"/>
  <c r="C70" i="2"/>
  <c r="P70" i="2" s="1"/>
  <c r="V70" i="2"/>
  <c r="C69" i="2"/>
  <c r="P69" i="2" s="1"/>
  <c r="Q71" i="2" s="1"/>
  <c r="C68" i="2"/>
  <c r="P68" i="2" s="1"/>
  <c r="C67" i="2"/>
  <c r="V67" i="2" s="1"/>
  <c r="J67" i="2"/>
  <c r="C66" i="2"/>
  <c r="P66" i="2" s="1"/>
  <c r="J66" i="2"/>
  <c r="D67" i="2"/>
  <c r="D38" i="2"/>
  <c r="J22" i="2"/>
  <c r="K24" i="2" s="1"/>
  <c r="D89" i="2"/>
  <c r="D91" i="2"/>
  <c r="J91" i="2"/>
  <c r="J97" i="2"/>
  <c r="D16" i="2"/>
  <c r="J76" i="2"/>
  <c r="D75" i="2"/>
  <c r="D61" i="2"/>
  <c r="J8" i="2"/>
  <c r="D8" i="2"/>
  <c r="D31" i="2"/>
  <c r="D10" i="2"/>
  <c r="J54" i="2"/>
  <c r="J39" i="2"/>
  <c r="D94" i="2"/>
  <c r="J58" i="2"/>
  <c r="D44" i="2"/>
  <c r="D54" i="2"/>
  <c r="J64" i="2"/>
  <c r="J19" i="2"/>
  <c r="J104" i="2"/>
  <c r="D26" i="2"/>
  <c r="D96" i="2"/>
  <c r="D83" i="2"/>
  <c r="D71" i="2"/>
  <c r="D98" i="2"/>
  <c r="J55" i="2"/>
  <c r="D34" i="2"/>
  <c r="D27" i="2"/>
  <c r="D68" i="2"/>
  <c r="J78" i="2"/>
  <c r="D99" i="2"/>
  <c r="J77" i="2"/>
  <c r="D77" i="2"/>
  <c r="D41" i="2"/>
  <c r="E43" i="2" s="1"/>
  <c r="D103" i="2"/>
  <c r="J101" i="2"/>
  <c r="J99" i="2"/>
  <c r="J45" i="2"/>
  <c r="J16" i="2"/>
  <c r="D84" i="2"/>
  <c r="J28" i="2"/>
  <c r="J40" i="2"/>
  <c r="J95" i="2"/>
  <c r="J63" i="2"/>
  <c r="J23" i="2"/>
  <c r="J86" i="2"/>
  <c r="J70" i="2"/>
  <c r="J65" i="2"/>
  <c r="K67" i="2" s="1"/>
  <c r="D70" i="2"/>
  <c r="D73" i="2"/>
  <c r="D40" i="2"/>
  <c r="E42" i="2" s="1"/>
  <c r="D92" i="2"/>
  <c r="D86" i="2"/>
  <c r="H100" i="2" s="1"/>
  <c r="D100" i="2"/>
  <c r="D63" i="2"/>
  <c r="D52" i="2"/>
  <c r="J80" i="2"/>
  <c r="D80" i="2"/>
  <c r="D66" i="2"/>
  <c r="J59" i="2"/>
  <c r="J38" i="2"/>
  <c r="J47" i="2"/>
  <c r="D47" i="2"/>
  <c r="D36" i="2"/>
  <c r="J36" i="2"/>
  <c r="J20" i="2"/>
  <c r="J88" i="2"/>
  <c r="D88" i="2"/>
  <c r="D90" i="2"/>
  <c r="J90" i="2"/>
  <c r="J13" i="2"/>
  <c r="D13" i="2"/>
  <c r="D69" i="2"/>
  <c r="D65" i="2"/>
  <c r="J12" i="2"/>
  <c r="D12" i="2"/>
  <c r="D97" i="2"/>
  <c r="J103" i="2"/>
  <c r="J27" i="2"/>
  <c r="D74" i="2"/>
  <c r="J68" i="2"/>
  <c r="J49" i="2"/>
  <c r="D104" i="2"/>
  <c r="D57" i="2"/>
  <c r="J25" i="2"/>
  <c r="J105" i="2"/>
  <c r="J107" i="2"/>
  <c r="K78" i="2"/>
  <c r="E71" i="2"/>
  <c r="E70" i="2"/>
  <c r="W63" i="2"/>
  <c r="K41" i="2"/>
  <c r="K65" i="2"/>
  <c r="Q33" i="2"/>
  <c r="D50" i="2"/>
  <c r="J50" i="2"/>
  <c r="J33" i="2"/>
  <c r="D33" i="2"/>
  <c r="I24" i="2"/>
  <c r="E27" i="2"/>
  <c r="K77" i="2"/>
  <c r="N77" i="2"/>
  <c r="K17" i="2"/>
  <c r="J102" i="2"/>
  <c r="D102" i="2"/>
  <c r="J74" i="2"/>
  <c r="J37" i="2"/>
  <c r="D37" i="2"/>
  <c r="D29" i="2"/>
  <c r="E31" i="2" s="1"/>
  <c r="J29" i="2"/>
  <c r="J11" i="2"/>
  <c r="G7" i="2"/>
  <c r="G16" i="2"/>
  <c r="D11" i="2"/>
  <c r="E8" i="2"/>
  <c r="L8" i="2" s="1"/>
  <c r="S8" i="2" s="1"/>
  <c r="G40" i="2"/>
  <c r="G19" i="2"/>
  <c r="G23" i="2"/>
  <c r="F7" i="2"/>
  <c r="M7" i="2" s="1"/>
  <c r="G24" i="2"/>
  <c r="J42" i="2"/>
  <c r="D56" i="2"/>
  <c r="D30" i="2"/>
  <c r="D87" i="2"/>
  <c r="E89" i="2"/>
  <c r="J34" i="2"/>
  <c r="K35" i="2" s="1"/>
  <c r="J30" i="2"/>
  <c r="Q42" i="2"/>
  <c r="K34" i="2"/>
  <c r="E51" i="2"/>
  <c r="H50" i="2"/>
  <c r="E52" i="2"/>
  <c r="K36" i="2"/>
  <c r="H38" i="2"/>
  <c r="E38" i="2"/>
  <c r="K76" i="2"/>
  <c r="N76" i="2"/>
  <c r="K75" i="2"/>
  <c r="Q29" i="2"/>
  <c r="K38" i="2"/>
  <c r="K39" i="2"/>
  <c r="N37" i="2"/>
  <c r="K37" i="2"/>
  <c r="E13" i="2"/>
  <c r="L13" i="2" s="1"/>
  <c r="S13" i="2"/>
  <c r="W38" i="2"/>
  <c r="Q13" i="2"/>
  <c r="Q28" i="2"/>
  <c r="H43" i="2"/>
  <c r="K50" i="2"/>
  <c r="D107" i="2"/>
  <c r="V107" i="2"/>
  <c r="V106" i="2"/>
  <c r="J106" i="2"/>
  <c r="V108" i="2"/>
  <c r="P108" i="2"/>
  <c r="D108" i="2"/>
  <c r="T91" i="2"/>
  <c r="Q90" i="2"/>
  <c r="W100" i="2"/>
  <c r="K97" i="2"/>
  <c r="T102" i="2"/>
  <c r="V109" i="2"/>
  <c r="E104" i="2"/>
  <c r="P109" i="2"/>
  <c r="T109" i="2"/>
  <c r="E88" i="2"/>
  <c r="J109" i="2"/>
  <c r="K109" i="2" s="1"/>
  <c r="W109" i="2"/>
  <c r="E92" i="2"/>
  <c r="E91" i="2"/>
  <c r="Q91" i="2"/>
  <c r="E90" i="2"/>
  <c r="K96" i="2"/>
  <c r="H104" i="2"/>
  <c r="T103" i="2"/>
  <c r="K105" i="2"/>
  <c r="E99" i="2"/>
  <c r="K104" i="2"/>
  <c r="Q102" i="2"/>
  <c r="E105" i="2"/>
  <c r="Q109" i="2"/>
  <c r="K101" i="2"/>
  <c r="K92" i="2"/>
  <c r="N109" i="2"/>
  <c r="E100" i="2"/>
  <c r="E98" i="2"/>
  <c r="Q92" i="2"/>
  <c r="T104" i="2"/>
  <c r="Q93" i="2"/>
  <c r="E44" i="2"/>
  <c r="E45" i="2"/>
  <c r="E55" i="2"/>
  <c r="H55" i="2"/>
  <c r="E53" i="2"/>
  <c r="H54" i="2"/>
  <c r="E54" i="2"/>
  <c r="Q104" i="2"/>
  <c r="Q105" i="2"/>
  <c r="Q16" i="2"/>
  <c r="X16" i="2" s="1"/>
  <c r="E109" i="2"/>
  <c r="E110" i="2"/>
  <c r="H110" i="2"/>
  <c r="E59" i="2"/>
  <c r="T92" i="2"/>
  <c r="Q103" i="2"/>
  <c r="Q56" i="2"/>
  <c r="K66" i="2"/>
  <c r="K68" i="2"/>
  <c r="N78" i="2"/>
  <c r="Q66" i="2"/>
  <c r="Q79" i="2"/>
  <c r="Q80" i="2"/>
  <c r="H67" i="2"/>
  <c r="E67" i="2"/>
  <c r="Q14" i="2"/>
  <c r="E75" i="2"/>
  <c r="E84" i="2"/>
  <c r="P53" i="2"/>
  <c r="V52" i="2"/>
  <c r="V44" i="2"/>
  <c r="V20" i="2"/>
  <c r="P52" i="2"/>
  <c r="V59" i="2"/>
  <c r="V35" i="2"/>
  <c r="V27" i="2"/>
  <c r="V19" i="2"/>
  <c r="V96" i="2"/>
  <c r="W78" i="2"/>
  <c r="D32" i="2"/>
  <c r="J56" i="2"/>
  <c r="P59" i="2"/>
  <c r="P35" i="2"/>
  <c r="V82" i="2"/>
  <c r="V74" i="2"/>
  <c r="V66" i="2"/>
  <c r="V50" i="2"/>
  <c r="V10" i="2"/>
  <c r="V103" i="2"/>
  <c r="V88" i="2"/>
  <c r="K40" i="2"/>
  <c r="H71" i="2"/>
  <c r="D81" i="2"/>
  <c r="E82" i="2" s="1"/>
  <c r="J53" i="2"/>
  <c r="J7" i="2"/>
  <c r="D7" i="2"/>
  <c r="D95" i="2"/>
  <c r="H109" i="2" s="1"/>
  <c r="P82" i="2"/>
  <c r="V81" i="2"/>
  <c r="V73" i="2"/>
  <c r="V49" i="2"/>
  <c r="V33" i="2"/>
  <c r="V25" i="2"/>
  <c r="V17" i="2"/>
  <c r="V95" i="2"/>
  <c r="P73" i="2"/>
  <c r="P49" i="2"/>
  <c r="V80" i="2"/>
  <c r="V64" i="2"/>
  <c r="V56" i="2"/>
  <c r="V40" i="2"/>
  <c r="V32" i="2"/>
  <c r="V8" i="2"/>
  <c r="V101" i="2"/>
  <c r="W77" i="2"/>
  <c r="J79" i="2"/>
  <c r="D62" i="2"/>
  <c r="J31" i="2"/>
  <c r="D64" i="2"/>
  <c r="J71" i="2"/>
  <c r="V79" i="2"/>
  <c r="W79" i="2" s="1"/>
  <c r="V71" i="2"/>
  <c r="V47" i="2"/>
  <c r="V39" i="2"/>
  <c r="V31" i="2"/>
  <c r="V7" i="2"/>
  <c r="N80" i="2"/>
  <c r="N79" i="2"/>
  <c r="K79" i="2"/>
  <c r="K80" i="2"/>
  <c r="K81" i="2"/>
  <c r="N92" i="2"/>
  <c r="H83" i="2"/>
  <c r="Q35" i="2"/>
  <c r="H44" i="2"/>
  <c r="W39" i="2"/>
  <c r="W37" i="2"/>
  <c r="Z37" i="2"/>
  <c r="W75" i="2"/>
  <c r="Z75" i="2"/>
  <c r="Q59" i="2"/>
  <c r="N67" i="2"/>
  <c r="W105" i="2"/>
  <c r="K58" i="2"/>
  <c r="K56" i="2"/>
  <c r="K57" i="2"/>
  <c r="Q54" i="2"/>
  <c r="T54" i="2"/>
  <c r="N68" i="2"/>
  <c r="Q49" i="2"/>
  <c r="T71" i="2"/>
  <c r="W80" i="2"/>
  <c r="W101" i="2"/>
  <c r="Q75" i="2"/>
  <c r="E32" i="2"/>
  <c r="E33" i="2"/>
  <c r="E34" i="2"/>
  <c r="Q50" i="2"/>
  <c r="W96" i="2"/>
  <c r="H96" i="2"/>
  <c r="E97" i="2"/>
  <c r="E96" i="2"/>
  <c r="W52" i="2"/>
  <c r="W32" i="2"/>
  <c r="W33" i="2"/>
  <c r="Q55" i="2"/>
  <c r="E66" i="2"/>
  <c r="H66" i="2"/>
  <c r="W17" i="2"/>
  <c r="K7" i="2"/>
  <c r="R7" i="2" s="1"/>
  <c r="Y7" i="2" s="1"/>
  <c r="H45" i="2"/>
  <c r="E63" i="2"/>
  <c r="H64" i="2"/>
  <c r="H63" i="2"/>
  <c r="H75" i="2"/>
  <c r="L41" i="2"/>
  <c r="S41" i="2"/>
  <c r="L42" i="2"/>
  <c r="K33" i="2"/>
  <c r="K31" i="2"/>
  <c r="L39" i="2"/>
  <c r="S39" i="2" s="1"/>
  <c r="L38" i="2"/>
  <c r="S38" i="2" s="1"/>
  <c r="N33" i="2"/>
  <c r="L40" i="2"/>
  <c r="S40" i="2"/>
  <c r="W25" i="2"/>
  <c r="Q7" i="2"/>
  <c r="X7" i="2" s="1"/>
  <c r="W76" i="2"/>
  <c r="Z76" i="2"/>
  <c r="T66" i="2"/>
  <c r="K32" i="2"/>
  <c r="H108" i="2"/>
  <c r="W51" i="2" l="1"/>
  <c r="Z63" i="2"/>
  <c r="Z51" i="2"/>
  <c r="Z102" i="2"/>
  <c r="O82" i="2"/>
  <c r="H65" i="2"/>
  <c r="E65" i="2"/>
  <c r="I73" i="2"/>
  <c r="G97" i="2"/>
  <c r="E64" i="2"/>
  <c r="W40" i="2"/>
  <c r="Z52" i="2"/>
  <c r="Q84" i="2"/>
  <c r="E56" i="2"/>
  <c r="F59" i="2"/>
  <c r="E58" i="2"/>
  <c r="F58" i="2"/>
  <c r="E57" i="2"/>
  <c r="H57" i="2"/>
  <c r="F60" i="2"/>
  <c r="W19" i="2"/>
  <c r="K42" i="2"/>
  <c r="L48" i="2"/>
  <c r="L47" i="2"/>
  <c r="X72" i="2"/>
  <c r="W64" i="2"/>
  <c r="Z64" i="2"/>
  <c r="H56" i="2"/>
  <c r="K21" i="2"/>
  <c r="N35" i="2"/>
  <c r="N34" i="2"/>
  <c r="N23" i="2"/>
  <c r="U23" i="2" s="1"/>
  <c r="K23" i="2"/>
  <c r="W82" i="2"/>
  <c r="AA91" i="2"/>
  <c r="W81" i="2"/>
  <c r="K54" i="2"/>
  <c r="K55" i="2"/>
  <c r="N66" i="2"/>
  <c r="L63" i="2"/>
  <c r="N54" i="2"/>
  <c r="N61" i="2"/>
  <c r="K59" i="2"/>
  <c r="K60" i="2"/>
  <c r="K108" i="2"/>
  <c r="N108" i="2"/>
  <c r="K106" i="2"/>
  <c r="K107" i="2"/>
  <c r="N107" i="2"/>
  <c r="K13" i="2"/>
  <c r="R13" i="2" s="1"/>
  <c r="Y13" i="2" s="1"/>
  <c r="N25" i="2"/>
  <c r="U25" i="2" s="1"/>
  <c r="K12" i="2"/>
  <c r="R12" i="2" s="1"/>
  <c r="Y12" i="2" s="1"/>
  <c r="K103" i="2"/>
  <c r="N102" i="2"/>
  <c r="L110" i="2"/>
  <c r="N104" i="2"/>
  <c r="K102" i="2"/>
  <c r="K49" i="2"/>
  <c r="N49" i="2"/>
  <c r="N50" i="2"/>
  <c r="H82" i="2"/>
  <c r="Z108" i="2"/>
  <c r="W108" i="2"/>
  <c r="E83" i="2"/>
  <c r="K30" i="2"/>
  <c r="N30" i="2"/>
  <c r="K29" i="2"/>
  <c r="N29" i="2"/>
  <c r="U29" i="2" s="1"/>
  <c r="N41" i="2"/>
  <c r="R17" i="2"/>
  <c r="Y17" i="2" s="1"/>
  <c r="T93" i="2"/>
  <c r="R102" i="2"/>
  <c r="T105" i="2"/>
  <c r="Q95" i="2"/>
  <c r="Q94" i="2"/>
  <c r="Q24" i="2"/>
  <c r="R33" i="2"/>
  <c r="Y33" i="2" s="1"/>
  <c r="G12" i="2"/>
  <c r="I25" i="2"/>
  <c r="G33" i="2"/>
  <c r="G17" i="2"/>
  <c r="I21" i="2"/>
  <c r="W8" i="2"/>
  <c r="G31" i="2"/>
  <c r="G10" i="2"/>
  <c r="J9" i="2"/>
  <c r="N22" i="2" s="1"/>
  <c r="U22" i="2" s="1"/>
  <c r="D9" i="2"/>
  <c r="G14" i="2"/>
  <c r="G13" i="2"/>
  <c r="G15" i="2"/>
  <c r="G22" i="2"/>
  <c r="F8" i="2"/>
  <c r="M8" i="2" s="1"/>
  <c r="G36" i="2"/>
  <c r="G9" i="2"/>
  <c r="G28" i="2"/>
  <c r="F15" i="2"/>
  <c r="M15" i="2" s="1"/>
  <c r="P9" i="2"/>
  <c r="V9" i="2"/>
  <c r="Q8" i="2"/>
  <c r="X8" i="2" s="1"/>
  <c r="G18" i="2"/>
  <c r="G29" i="2"/>
  <c r="G37" i="2"/>
  <c r="I27" i="2"/>
  <c r="F13" i="2"/>
  <c r="M13" i="2" s="1"/>
  <c r="F16" i="2"/>
  <c r="M16" i="2" s="1"/>
  <c r="G11" i="2"/>
  <c r="G38" i="2"/>
  <c r="F14" i="2"/>
  <c r="M14" i="2" s="1"/>
  <c r="I26" i="2"/>
  <c r="G35" i="2"/>
  <c r="I29" i="2"/>
  <c r="G26" i="2"/>
  <c r="I22" i="2"/>
  <c r="F9" i="2"/>
  <c r="M9" i="2" s="1"/>
  <c r="G21" i="2"/>
  <c r="E7" i="2"/>
  <c r="L7" i="2" s="1"/>
  <c r="S7" i="2" s="1"/>
  <c r="G39" i="2"/>
  <c r="G34" i="2"/>
  <c r="G8" i="2"/>
  <c r="G20" i="2"/>
  <c r="F10" i="2"/>
  <c r="M10" i="2" s="1"/>
  <c r="G30" i="2"/>
  <c r="G32" i="2"/>
  <c r="I23" i="2"/>
  <c r="F11" i="2"/>
  <c r="M11" i="2" s="1"/>
  <c r="G27" i="2"/>
  <c r="I28" i="2"/>
  <c r="F17" i="2"/>
  <c r="M17" i="2" s="1"/>
  <c r="G25" i="2"/>
  <c r="G41" i="2"/>
  <c r="W7" i="2"/>
  <c r="F12" i="2"/>
  <c r="M12" i="2" s="1"/>
  <c r="X14" i="2"/>
  <c r="W106" i="2"/>
  <c r="W107" i="2"/>
  <c r="Q46" i="2"/>
  <c r="K27" i="2"/>
  <c r="K88" i="2"/>
  <c r="N88" i="2"/>
  <c r="K10" i="2"/>
  <c r="R10" i="2" s="1"/>
  <c r="Y10" i="2" s="1"/>
  <c r="Q70" i="2"/>
  <c r="T70" i="2"/>
  <c r="L94" i="2"/>
  <c r="Q41" i="2"/>
  <c r="T41" i="2"/>
  <c r="P21" i="2"/>
  <c r="Q22" i="2" s="1"/>
  <c r="V21" i="2"/>
  <c r="D21" i="2"/>
  <c r="Q17" i="2"/>
  <c r="X17" i="2" s="1"/>
  <c r="R25" i="2"/>
  <c r="Y25" i="2" s="1"/>
  <c r="Q15" i="2"/>
  <c r="X15" i="2" s="1"/>
  <c r="T29" i="2"/>
  <c r="AA29" i="2" s="1"/>
  <c r="Q96" i="2"/>
  <c r="Q97" i="2"/>
  <c r="H106" i="2"/>
  <c r="E106" i="2"/>
  <c r="E107" i="2"/>
  <c r="E108" i="2"/>
  <c r="E12" i="2"/>
  <c r="L12" i="2" s="1"/>
  <c r="S12" i="2" s="1"/>
  <c r="F21" i="2"/>
  <c r="M21" i="2" s="1"/>
  <c r="F23" i="2"/>
  <c r="M23" i="2" s="1"/>
  <c r="H68" i="2"/>
  <c r="E68" i="2"/>
  <c r="E69" i="2"/>
  <c r="H70" i="2"/>
  <c r="H69" i="2"/>
  <c r="F76" i="2"/>
  <c r="F78" i="2"/>
  <c r="N24" i="2"/>
  <c r="U24" i="2" s="1"/>
  <c r="N36" i="2"/>
  <c r="Q58" i="2"/>
  <c r="Q57" i="2"/>
  <c r="Q26" i="2"/>
  <c r="T28" i="2"/>
  <c r="AA28" i="2" s="1"/>
  <c r="Q27" i="2"/>
  <c r="T27" i="2"/>
  <c r="AA27" i="2" s="1"/>
  <c r="T26" i="2"/>
  <c r="AA26" i="2" s="1"/>
  <c r="J85" i="2"/>
  <c r="D85" i="2"/>
  <c r="F92" i="2" s="1"/>
  <c r="P85" i="2"/>
  <c r="V85" i="2"/>
  <c r="E18" i="2"/>
  <c r="E17" i="2"/>
  <c r="L17" i="2" s="1"/>
  <c r="S17" i="2" s="1"/>
  <c r="Q40" i="2"/>
  <c r="T40" i="2"/>
  <c r="P30" i="2"/>
  <c r="K22" i="2"/>
  <c r="V102" i="2"/>
  <c r="J72" i="2"/>
  <c r="O81" i="2" s="1"/>
  <c r="P72" i="2"/>
  <c r="D72" i="2"/>
  <c r="V72" i="2"/>
  <c r="Q9" i="2"/>
  <c r="X9" i="2" s="1"/>
  <c r="D60" i="2"/>
  <c r="I60" i="2" s="1"/>
  <c r="V60" i="2"/>
  <c r="P18" i="2"/>
  <c r="R26" i="2" s="1"/>
  <c r="Y26" i="2" s="1"/>
  <c r="J18" i="2"/>
  <c r="D18" i="2"/>
  <c r="V18" i="2"/>
  <c r="V65" i="2"/>
  <c r="Z66" i="2" s="1"/>
  <c r="X13" i="2"/>
  <c r="T68" i="2"/>
  <c r="N42" i="2"/>
  <c r="Q31" i="2"/>
  <c r="E49" i="2"/>
  <c r="E73" i="2"/>
  <c r="J93" i="2"/>
  <c r="V93" i="2"/>
  <c r="D93" i="2"/>
  <c r="K25" i="2"/>
  <c r="J46" i="2"/>
  <c r="N59" i="2" s="1"/>
  <c r="D46" i="2"/>
  <c r="H58" i="2" s="1"/>
  <c r="P46" i="2"/>
  <c r="V46" i="2"/>
  <c r="T42" i="2"/>
  <c r="V87" i="2"/>
  <c r="P87" i="2"/>
  <c r="P60" i="2"/>
  <c r="P81" i="2"/>
  <c r="D39" i="2"/>
  <c r="I59" i="2" s="1"/>
  <c r="P83" i="2"/>
  <c r="T84" i="2" s="1"/>
  <c r="P67" i="2"/>
  <c r="V48" i="2"/>
  <c r="V34" i="2"/>
  <c r="V22" i="2"/>
  <c r="V97" i="2"/>
  <c r="J43" i="2"/>
  <c r="L44" i="2" s="1"/>
  <c r="D35" i="2"/>
  <c r="D22" i="2"/>
  <c r="P19" i="2"/>
  <c r="P51" i="2"/>
  <c r="P37" i="2"/>
  <c r="P23" i="2"/>
  <c r="P99" i="2"/>
  <c r="V69" i="2"/>
  <c r="V58" i="2"/>
  <c r="J69" i="2"/>
  <c r="D76" i="2"/>
  <c r="F77" i="2" s="1"/>
  <c r="P61" i="2"/>
  <c r="R66" i="2" s="1"/>
  <c r="V14" i="2"/>
  <c r="P10" i="2"/>
  <c r="J89" i="2"/>
  <c r="P98" i="2"/>
  <c r="U106" i="2" s="1"/>
  <c r="D101" i="2"/>
  <c r="P106" i="2"/>
  <c r="P63" i="2"/>
  <c r="P36" i="2"/>
  <c r="V84" i="2"/>
  <c r="V68" i="2"/>
  <c r="V57" i="2"/>
  <c r="V92" i="2"/>
  <c r="P76" i="2"/>
  <c r="R84" i="2" s="1"/>
  <c r="V83" i="2"/>
  <c r="AA89" i="2" s="1"/>
  <c r="V55" i="2"/>
  <c r="V43" i="2"/>
  <c r="V29" i="2"/>
  <c r="W30" i="2" s="1"/>
  <c r="V110" i="2"/>
  <c r="W110" i="2" s="1"/>
  <c r="P43" i="2"/>
  <c r="V41" i="2"/>
  <c r="AA49" i="2" s="1"/>
  <c r="V26" i="2"/>
  <c r="V89" i="2"/>
  <c r="P110" i="2"/>
  <c r="J82" i="2"/>
  <c r="N82" i="2" s="1"/>
  <c r="D14" i="2"/>
  <c r="E14" i="2" s="1"/>
  <c r="L14" i="2" s="1"/>
  <c r="S14" i="2" s="1"/>
  <c r="D23" i="2"/>
  <c r="J61" i="2"/>
  <c r="J51" i="2"/>
  <c r="J14" i="2"/>
  <c r="L21" i="2" s="1"/>
  <c r="S21" i="2" s="1"/>
  <c r="D28" i="2"/>
  <c r="D20" i="2"/>
  <c r="V53" i="2"/>
  <c r="X60" i="2" s="1"/>
  <c r="V12" i="2"/>
  <c r="W13" i="2" s="1"/>
  <c r="J110" i="2"/>
  <c r="D79" i="2"/>
  <c r="J84" i="2"/>
  <c r="J98" i="2"/>
  <c r="J26" i="2"/>
  <c r="M56" i="2" s="1"/>
  <c r="W28" i="2" l="1"/>
  <c r="X37" i="2"/>
  <c r="Z39" i="2"/>
  <c r="AA37" i="2"/>
  <c r="Y61" i="2"/>
  <c r="AA35" i="2"/>
  <c r="AA36" i="2"/>
  <c r="Z27" i="2"/>
  <c r="W26" i="2"/>
  <c r="X35" i="2"/>
  <c r="Y60" i="2"/>
  <c r="W27" i="2"/>
  <c r="Z38" i="2"/>
  <c r="X36" i="2"/>
  <c r="Z26" i="2"/>
  <c r="Y59" i="2"/>
  <c r="Z28" i="2"/>
  <c r="X34" i="2"/>
  <c r="AA34" i="2"/>
  <c r="Y58" i="2"/>
  <c r="F45" i="2"/>
  <c r="E35" i="2"/>
  <c r="E37" i="2"/>
  <c r="H35" i="2"/>
  <c r="F46" i="2"/>
  <c r="H37" i="2"/>
  <c r="F43" i="2"/>
  <c r="I44" i="2"/>
  <c r="I43" i="2"/>
  <c r="F41" i="2"/>
  <c r="M41" i="2" s="1"/>
  <c r="I40" i="2"/>
  <c r="G66" i="2"/>
  <c r="I41" i="2"/>
  <c r="G68" i="2"/>
  <c r="I42" i="2"/>
  <c r="F44" i="2"/>
  <c r="F40" i="2"/>
  <c r="M40" i="2" s="1"/>
  <c r="G65" i="2"/>
  <c r="G67" i="2"/>
  <c r="G69" i="2"/>
  <c r="G64" i="2"/>
  <c r="G70" i="2"/>
  <c r="F42" i="2"/>
  <c r="I46" i="2"/>
  <c r="I45" i="2"/>
  <c r="E36" i="2"/>
  <c r="N26" i="2"/>
  <c r="U26" i="2" s="1"/>
  <c r="K52" i="2"/>
  <c r="N64" i="2"/>
  <c r="N52" i="2"/>
  <c r="L58" i="2"/>
  <c r="M83" i="2"/>
  <c r="O58" i="2"/>
  <c r="N53" i="2"/>
  <c r="N65" i="2"/>
  <c r="L59" i="2"/>
  <c r="L61" i="2"/>
  <c r="O61" i="2"/>
  <c r="M82" i="2"/>
  <c r="M84" i="2"/>
  <c r="O60" i="2"/>
  <c r="M85" i="2"/>
  <c r="M86" i="2"/>
  <c r="L62" i="2"/>
  <c r="L60" i="2"/>
  <c r="O62" i="2"/>
  <c r="O59" i="2"/>
  <c r="K53" i="2"/>
  <c r="N95" i="2"/>
  <c r="K95" i="2"/>
  <c r="N94" i="2"/>
  <c r="O104" i="2"/>
  <c r="L104" i="2"/>
  <c r="N105" i="2"/>
  <c r="L101" i="2"/>
  <c r="O103" i="2"/>
  <c r="L102" i="2"/>
  <c r="K93" i="2"/>
  <c r="O101" i="2"/>
  <c r="N93" i="2"/>
  <c r="K94" i="2"/>
  <c r="L103" i="2"/>
  <c r="O102" i="2"/>
  <c r="N106" i="2"/>
  <c r="Q77" i="2"/>
  <c r="Z65" i="2"/>
  <c r="M65" i="2"/>
  <c r="H79" i="2"/>
  <c r="H92" i="2"/>
  <c r="H91" i="2"/>
  <c r="H80" i="2"/>
  <c r="F89" i="2"/>
  <c r="E81" i="2"/>
  <c r="F88" i="2"/>
  <c r="E80" i="2"/>
  <c r="I88" i="2"/>
  <c r="F90" i="2"/>
  <c r="I90" i="2"/>
  <c r="I89" i="2"/>
  <c r="H81" i="2"/>
  <c r="T45" i="2"/>
  <c r="T43" i="2"/>
  <c r="Q44" i="2"/>
  <c r="Q43" i="2"/>
  <c r="Q45" i="2"/>
  <c r="T44" i="2"/>
  <c r="T57" i="2"/>
  <c r="R51" i="2"/>
  <c r="S74" i="2"/>
  <c r="U52" i="2"/>
  <c r="R54" i="2"/>
  <c r="S76" i="2"/>
  <c r="R49" i="2"/>
  <c r="U50" i="2"/>
  <c r="S78" i="2"/>
  <c r="U51" i="2"/>
  <c r="S73" i="2"/>
  <c r="R52" i="2"/>
  <c r="S77" i="2"/>
  <c r="U49" i="2"/>
  <c r="R50" i="2"/>
  <c r="U53" i="2"/>
  <c r="T56" i="2"/>
  <c r="R53" i="2"/>
  <c r="U54" i="2"/>
  <c r="S75" i="2"/>
  <c r="T55" i="2"/>
  <c r="N90" i="2"/>
  <c r="L99" i="2"/>
  <c r="K90" i="2"/>
  <c r="O99" i="2"/>
  <c r="L100" i="2"/>
  <c r="O100" i="2"/>
  <c r="K91" i="2"/>
  <c r="N91" i="2"/>
  <c r="O98" i="2"/>
  <c r="O97" i="2"/>
  <c r="W99" i="2"/>
  <c r="Z99" i="2"/>
  <c r="X106" i="2"/>
  <c r="X107" i="2"/>
  <c r="Z97" i="2"/>
  <c r="X105" i="2"/>
  <c r="X108" i="2"/>
  <c r="Z109" i="2"/>
  <c r="W98" i="2"/>
  <c r="AA108" i="2"/>
  <c r="AA105" i="2"/>
  <c r="W97" i="2"/>
  <c r="AA107" i="2"/>
  <c r="Z98" i="2"/>
  <c r="AA106" i="2"/>
  <c r="Q81" i="2"/>
  <c r="T81" i="2"/>
  <c r="Q83" i="2"/>
  <c r="T83" i="2"/>
  <c r="U92" i="2"/>
  <c r="U90" i="2"/>
  <c r="R89" i="2"/>
  <c r="R91" i="2"/>
  <c r="U88" i="2"/>
  <c r="U91" i="2"/>
  <c r="R92" i="2"/>
  <c r="U89" i="2"/>
  <c r="R90" i="2"/>
  <c r="T94" i="2"/>
  <c r="Q82" i="2"/>
  <c r="R88" i="2"/>
  <c r="T95" i="2"/>
  <c r="T82" i="2"/>
  <c r="AA57" i="2"/>
  <c r="X56" i="2"/>
  <c r="Y81" i="2"/>
  <c r="X57" i="2"/>
  <c r="Z48" i="2"/>
  <c r="AA56" i="2"/>
  <c r="Y80" i="2"/>
  <c r="Y79" i="2"/>
  <c r="W47" i="2"/>
  <c r="W48" i="2"/>
  <c r="X55" i="2"/>
  <c r="Z47" i="2"/>
  <c r="AA55" i="2"/>
  <c r="W46" i="2"/>
  <c r="Z46" i="2"/>
  <c r="Y52" i="2"/>
  <c r="W18" i="2"/>
  <c r="W20" i="2"/>
  <c r="X29" i="2"/>
  <c r="X28" i="2"/>
  <c r="X26" i="2"/>
  <c r="X27" i="2"/>
  <c r="Y53" i="2"/>
  <c r="Y50" i="2"/>
  <c r="H84" i="2"/>
  <c r="F80" i="2"/>
  <c r="E74" i="2"/>
  <c r="H72" i="2"/>
  <c r="G100" i="2"/>
  <c r="G107" i="2"/>
  <c r="I80" i="2"/>
  <c r="H73" i="2"/>
  <c r="G103" i="2"/>
  <c r="G105" i="2"/>
  <c r="G102" i="2"/>
  <c r="F79" i="2"/>
  <c r="F82" i="2"/>
  <c r="G101" i="2"/>
  <c r="G104" i="2"/>
  <c r="I78" i="2"/>
  <c r="G106" i="2"/>
  <c r="I83" i="2"/>
  <c r="I79" i="2"/>
  <c r="I77" i="2"/>
  <c r="I72" i="2"/>
  <c r="G96" i="2"/>
  <c r="F81" i="2"/>
  <c r="I76" i="2"/>
  <c r="I75" i="2"/>
  <c r="I81" i="2"/>
  <c r="I82" i="2"/>
  <c r="F83" i="2"/>
  <c r="F72" i="2"/>
  <c r="H74" i="2"/>
  <c r="Q30" i="2"/>
  <c r="Q32" i="2"/>
  <c r="T30" i="2"/>
  <c r="U36" i="2"/>
  <c r="S60" i="2"/>
  <c r="S63" i="2"/>
  <c r="R38" i="2"/>
  <c r="Y38" i="2" s="1"/>
  <c r="S61" i="2"/>
  <c r="U41" i="2"/>
  <c r="U35" i="2"/>
  <c r="S64" i="2"/>
  <c r="U37" i="2"/>
  <c r="R37" i="2"/>
  <c r="Y37" i="2" s="1"/>
  <c r="T32" i="2"/>
  <c r="T31" i="2"/>
  <c r="R39" i="2"/>
  <c r="Y39" i="2" s="1"/>
  <c r="U38" i="2"/>
  <c r="R36" i="2"/>
  <c r="Y36" i="2" s="1"/>
  <c r="S59" i="2"/>
  <c r="R35" i="2"/>
  <c r="Y35" i="2" s="1"/>
  <c r="S62" i="2"/>
  <c r="U40" i="2"/>
  <c r="R40" i="2"/>
  <c r="Y40" i="2" s="1"/>
  <c r="S65" i="2"/>
  <c r="U39" i="2"/>
  <c r="R41" i="2"/>
  <c r="Y41" i="2" s="1"/>
  <c r="Q87" i="2"/>
  <c r="R96" i="2"/>
  <c r="R95" i="2"/>
  <c r="U96" i="2"/>
  <c r="T86" i="2"/>
  <c r="T87" i="2"/>
  <c r="U95" i="2"/>
  <c r="Q86" i="2"/>
  <c r="T97" i="2"/>
  <c r="L98" i="2"/>
  <c r="Y43" i="2"/>
  <c r="X18" i="2"/>
  <c r="W11" i="2"/>
  <c r="X20" i="2"/>
  <c r="Y42" i="2"/>
  <c r="W9" i="2"/>
  <c r="Y44" i="2"/>
  <c r="W10" i="2"/>
  <c r="X19" i="2"/>
  <c r="R103" i="2"/>
  <c r="R100" i="2"/>
  <c r="N51" i="2"/>
  <c r="Z110" i="2"/>
  <c r="X91" i="2"/>
  <c r="Y96" i="2"/>
  <c r="L46" i="2"/>
  <c r="O43" i="2"/>
  <c r="L43" i="2"/>
  <c r="G90" i="2"/>
  <c r="AA38" i="2"/>
  <c r="Y72" i="2"/>
  <c r="X49" i="2"/>
  <c r="G99" i="2"/>
  <c r="N73" i="2"/>
  <c r="AA69" i="2"/>
  <c r="X69" i="2"/>
  <c r="W60" i="2"/>
  <c r="Y93" i="2"/>
  <c r="Z60" i="2"/>
  <c r="Y51" i="2"/>
  <c r="Z71" i="2"/>
  <c r="W71" i="2"/>
  <c r="X80" i="2"/>
  <c r="Y104" i="2"/>
  <c r="AA80" i="2"/>
  <c r="W87" i="2"/>
  <c r="AA96" i="2"/>
  <c r="Z87" i="2"/>
  <c r="X96" i="2"/>
  <c r="K44" i="2"/>
  <c r="L51" i="2"/>
  <c r="AA84" i="2"/>
  <c r="K63" i="2"/>
  <c r="N75" i="2"/>
  <c r="K62" i="2"/>
  <c r="N63" i="2"/>
  <c r="N62" i="2"/>
  <c r="O65" i="2"/>
  <c r="L69" i="2"/>
  <c r="L67" i="2"/>
  <c r="M89" i="2"/>
  <c r="O68" i="2"/>
  <c r="O69" i="2"/>
  <c r="O72" i="2"/>
  <c r="M93" i="2"/>
  <c r="L72" i="2"/>
  <c r="L66" i="2"/>
  <c r="L64" i="2"/>
  <c r="M95" i="2"/>
  <c r="O66" i="2"/>
  <c r="O67" i="2"/>
  <c r="M90" i="2"/>
  <c r="M87" i="2"/>
  <c r="L65" i="2"/>
  <c r="M91" i="2"/>
  <c r="M92" i="2"/>
  <c r="O63" i="2"/>
  <c r="M96" i="2"/>
  <c r="O71" i="2"/>
  <c r="O70" i="2"/>
  <c r="M94" i="2"/>
  <c r="L71" i="2"/>
  <c r="AA67" i="2"/>
  <c r="Y92" i="2"/>
  <c r="X67" i="2"/>
  <c r="W59" i="2"/>
  <c r="AA68" i="2"/>
  <c r="X68" i="2"/>
  <c r="Z58" i="2"/>
  <c r="Z59" i="2"/>
  <c r="W58" i="2"/>
  <c r="Y91" i="2"/>
  <c r="T101" i="2"/>
  <c r="Q101" i="2"/>
  <c r="U110" i="2"/>
  <c r="R110" i="2"/>
  <c r="N110" i="2"/>
  <c r="K110" i="2"/>
  <c r="O110" i="2"/>
  <c r="E25" i="2"/>
  <c r="H25" i="2"/>
  <c r="O25" i="2" s="1"/>
  <c r="F34" i="2"/>
  <c r="M34" i="2" s="1"/>
  <c r="G58" i="2"/>
  <c r="I34" i="2"/>
  <c r="W70" i="2"/>
  <c r="Z70" i="2"/>
  <c r="W69" i="2"/>
  <c r="X79" i="2"/>
  <c r="AA77" i="2"/>
  <c r="Z80" i="2"/>
  <c r="AA78" i="2"/>
  <c r="Y101" i="2"/>
  <c r="Y102" i="2"/>
  <c r="Z69" i="2"/>
  <c r="Y103" i="2"/>
  <c r="X77" i="2"/>
  <c r="Z82" i="2"/>
  <c r="Z68" i="2"/>
  <c r="AA79" i="2"/>
  <c r="W68" i="2"/>
  <c r="X78" i="2"/>
  <c r="R21" i="2"/>
  <c r="Y21" i="2" s="1"/>
  <c r="Q12" i="2"/>
  <c r="X12" i="2" s="1"/>
  <c r="S45" i="2"/>
  <c r="T25" i="2"/>
  <c r="AA25" i="2" s="1"/>
  <c r="Q25" i="2"/>
  <c r="R34" i="2"/>
  <c r="Y34" i="2" s="1"/>
  <c r="S57" i="2"/>
  <c r="T24" i="2"/>
  <c r="AA24" i="2" s="1"/>
  <c r="U34" i="2"/>
  <c r="S58" i="2"/>
  <c r="W24" i="2"/>
  <c r="Z24" i="2"/>
  <c r="X33" i="2"/>
  <c r="Y57" i="2"/>
  <c r="AA33" i="2"/>
  <c r="N40" i="2"/>
  <c r="Q48" i="2"/>
  <c r="T59" i="2"/>
  <c r="S79" i="2"/>
  <c r="S81" i="2"/>
  <c r="S80" i="2"/>
  <c r="T46" i="2"/>
  <c r="T47" i="2"/>
  <c r="R56" i="2"/>
  <c r="R55" i="2"/>
  <c r="T48" i="2"/>
  <c r="U56" i="2"/>
  <c r="U57" i="2"/>
  <c r="U55" i="2"/>
  <c r="R57" i="2"/>
  <c r="E79" i="2"/>
  <c r="E20" i="2"/>
  <c r="E19" i="2"/>
  <c r="F26" i="2"/>
  <c r="M26" i="2" s="1"/>
  <c r="F27" i="2"/>
  <c r="M27" i="2" s="1"/>
  <c r="F28" i="2"/>
  <c r="M28" i="2" s="1"/>
  <c r="F29" i="2"/>
  <c r="M29" i="2" s="1"/>
  <c r="G51" i="2"/>
  <c r="G52" i="2"/>
  <c r="H32" i="2"/>
  <c r="H31" i="2"/>
  <c r="G53" i="2"/>
  <c r="G50" i="2"/>
  <c r="U81" i="2"/>
  <c r="T73" i="2"/>
  <c r="S105" i="2"/>
  <c r="R79" i="2"/>
  <c r="R81" i="2"/>
  <c r="R80" i="2"/>
  <c r="S104" i="2"/>
  <c r="S103" i="2"/>
  <c r="Q72" i="2"/>
  <c r="T74" i="2"/>
  <c r="U79" i="2"/>
  <c r="R82" i="2"/>
  <c r="Q74" i="2"/>
  <c r="U83" i="2"/>
  <c r="S107" i="2"/>
  <c r="U82" i="2"/>
  <c r="Q73" i="2"/>
  <c r="U80" i="2"/>
  <c r="R83" i="2"/>
  <c r="T72" i="2"/>
  <c r="S106" i="2"/>
  <c r="F93" i="2"/>
  <c r="E87" i="2"/>
  <c r="H86" i="2"/>
  <c r="E86" i="2"/>
  <c r="I96" i="2"/>
  <c r="H99" i="2"/>
  <c r="H98" i="2"/>
  <c r="E85" i="2"/>
  <c r="F94" i="2"/>
  <c r="I93" i="2"/>
  <c r="I92" i="2"/>
  <c r="I91" i="2"/>
  <c r="I94" i="2"/>
  <c r="H87" i="2"/>
  <c r="F96" i="2"/>
  <c r="I95" i="2"/>
  <c r="H85" i="2"/>
  <c r="F91" i="2"/>
  <c r="F95" i="2"/>
  <c r="H97" i="2"/>
  <c r="T58" i="2"/>
  <c r="K89" i="2"/>
  <c r="Q47" i="2"/>
  <c r="Q11" i="2"/>
  <c r="X11" i="2" s="1"/>
  <c r="R18" i="2"/>
  <c r="Y18" i="2" s="1"/>
  <c r="R20" i="2"/>
  <c r="Y20" i="2" s="1"/>
  <c r="Q10" i="2"/>
  <c r="X10" i="2" s="1"/>
  <c r="R19" i="2"/>
  <c r="Y19" i="2" s="1"/>
  <c r="S44" i="2"/>
  <c r="S42" i="2"/>
  <c r="S43" i="2"/>
  <c r="K51" i="2"/>
  <c r="N103" i="2"/>
  <c r="O52" i="2"/>
  <c r="M75" i="2"/>
  <c r="L52" i="2"/>
  <c r="F64" i="2"/>
  <c r="I61" i="2"/>
  <c r="F73" i="2"/>
  <c r="W41" i="2"/>
  <c r="L25" i="2"/>
  <c r="S25" i="2" s="1"/>
  <c r="K15" i="2"/>
  <c r="R15" i="2" s="1"/>
  <c r="Y15" i="2" s="1"/>
  <c r="K16" i="2"/>
  <c r="R16" i="2" s="1"/>
  <c r="Y16" i="2" s="1"/>
  <c r="L23" i="2"/>
  <c r="S23" i="2" s="1"/>
  <c r="M47" i="2"/>
  <c r="M48" i="2"/>
  <c r="M46" i="2"/>
  <c r="M45" i="2"/>
  <c r="M49" i="2"/>
  <c r="L24" i="2"/>
  <c r="S24" i="2" s="1"/>
  <c r="AA104" i="2"/>
  <c r="X104" i="2"/>
  <c r="Z107" i="2"/>
  <c r="W95" i="2"/>
  <c r="Z95" i="2"/>
  <c r="H36" i="2"/>
  <c r="W94" i="2"/>
  <c r="W93" i="2"/>
  <c r="W92" i="2"/>
  <c r="AA102" i="2"/>
  <c r="AB102" i="2" s="1"/>
  <c r="Z93" i="2"/>
  <c r="AA103" i="2"/>
  <c r="AA101" i="2"/>
  <c r="X102" i="2"/>
  <c r="Z92" i="2"/>
  <c r="Z106" i="2"/>
  <c r="X101" i="2"/>
  <c r="X103" i="2"/>
  <c r="Z94" i="2"/>
  <c r="W74" i="2"/>
  <c r="Y107" i="2"/>
  <c r="X83" i="2"/>
  <c r="Z74" i="2"/>
  <c r="W73" i="2"/>
  <c r="AA83" i="2"/>
  <c r="Z72" i="2"/>
  <c r="W72" i="2"/>
  <c r="X81" i="2"/>
  <c r="AA81" i="2"/>
  <c r="AA82" i="2"/>
  <c r="Y106" i="2"/>
  <c r="Y105" i="2"/>
  <c r="X82" i="2"/>
  <c r="Z73" i="2"/>
  <c r="H27" i="2"/>
  <c r="O27" i="2" s="1"/>
  <c r="F24" i="2"/>
  <c r="M24" i="2" s="1"/>
  <c r="F25" i="2"/>
  <c r="M25" i="2" s="1"/>
  <c r="F22" i="2"/>
  <c r="M22" i="2" s="1"/>
  <c r="E16" i="2"/>
  <c r="L16" i="2" s="1"/>
  <c r="S16" i="2" s="1"/>
  <c r="G46" i="2"/>
  <c r="G45" i="2"/>
  <c r="G47" i="2"/>
  <c r="G49" i="2"/>
  <c r="G48" i="2"/>
  <c r="Z36" i="2"/>
  <c r="X45" i="2"/>
  <c r="AA44" i="2"/>
  <c r="W36" i="2"/>
  <c r="Z35" i="2"/>
  <c r="Y69" i="2"/>
  <c r="AA45" i="2"/>
  <c r="X44" i="2"/>
  <c r="Y68" i="2"/>
  <c r="Y65" i="2"/>
  <c r="X43" i="2"/>
  <c r="X42" i="2"/>
  <c r="Z34" i="2"/>
  <c r="X41" i="2"/>
  <c r="Y67" i="2"/>
  <c r="Y66" i="2"/>
  <c r="AA42" i="2"/>
  <c r="W34" i="2"/>
  <c r="AA43" i="2"/>
  <c r="AA41" i="2"/>
  <c r="E47" i="2"/>
  <c r="H48" i="2"/>
  <c r="F53" i="2"/>
  <c r="F57" i="2"/>
  <c r="H47" i="2"/>
  <c r="E46" i="2"/>
  <c r="F51" i="2"/>
  <c r="F54" i="2"/>
  <c r="I56" i="2"/>
  <c r="F55" i="2"/>
  <c r="H59" i="2"/>
  <c r="F56" i="2"/>
  <c r="F52" i="2"/>
  <c r="I53" i="2"/>
  <c r="G79" i="2"/>
  <c r="H46" i="2"/>
  <c r="G80" i="2"/>
  <c r="G75" i="2"/>
  <c r="I57" i="2"/>
  <c r="G78" i="2"/>
  <c r="I55" i="2"/>
  <c r="G81" i="2"/>
  <c r="I52" i="2"/>
  <c r="I54" i="2"/>
  <c r="I51" i="2"/>
  <c r="G77" i="2"/>
  <c r="E48" i="2"/>
  <c r="G76" i="2"/>
  <c r="K18" i="2"/>
  <c r="L29" i="2"/>
  <c r="S29" i="2" s="1"/>
  <c r="L28" i="2"/>
  <c r="S28" i="2" s="1"/>
  <c r="K19" i="2"/>
  <c r="L26" i="2"/>
  <c r="S26" i="2" s="1"/>
  <c r="L27" i="2"/>
  <c r="S27" i="2" s="1"/>
  <c r="K20" i="2"/>
  <c r="O40" i="2"/>
  <c r="O39" i="2"/>
  <c r="M53" i="2"/>
  <c r="M52" i="2"/>
  <c r="O41" i="2"/>
  <c r="N32" i="2"/>
  <c r="M51" i="2"/>
  <c r="M50" i="2"/>
  <c r="O38" i="2"/>
  <c r="N31" i="2"/>
  <c r="N74" i="2"/>
  <c r="K74" i="2"/>
  <c r="L83" i="2"/>
  <c r="M107" i="2"/>
  <c r="O83" i="2"/>
  <c r="L82" i="2"/>
  <c r="K73" i="2"/>
  <c r="M105" i="2"/>
  <c r="K87" i="2"/>
  <c r="L96" i="2"/>
  <c r="O96" i="2"/>
  <c r="N87" i="2"/>
  <c r="H26" i="2"/>
  <c r="O26" i="2" s="1"/>
  <c r="H23" i="2"/>
  <c r="O23" i="2" s="1"/>
  <c r="E23" i="2"/>
  <c r="G56" i="2"/>
  <c r="F32" i="2"/>
  <c r="M32" i="2" s="1"/>
  <c r="I32" i="2"/>
  <c r="N89" i="2"/>
  <c r="N55" i="2"/>
  <c r="W35" i="2"/>
  <c r="X89" i="2"/>
  <c r="L30" i="2"/>
  <c r="S30" i="2" s="1"/>
  <c r="N43" i="2"/>
  <c r="O44" i="2"/>
  <c r="L50" i="2"/>
  <c r="G83" i="2"/>
  <c r="AA93" i="2"/>
  <c r="Z40" i="2"/>
  <c r="Z32" i="2"/>
  <c r="G98" i="2"/>
  <c r="N72" i="2"/>
  <c r="N98" i="2"/>
  <c r="L109" i="2"/>
  <c r="O108" i="2"/>
  <c r="K99" i="2"/>
  <c r="K98" i="2"/>
  <c r="O109" i="2"/>
  <c r="O105" i="2"/>
  <c r="O107" i="2"/>
  <c r="L108" i="2"/>
  <c r="L105" i="2"/>
  <c r="K100" i="2"/>
  <c r="N99" i="2"/>
  <c r="L107" i="2"/>
  <c r="N100" i="2"/>
  <c r="L106" i="2"/>
  <c r="O106" i="2"/>
  <c r="T98" i="2"/>
  <c r="U108" i="2"/>
  <c r="U109" i="2"/>
  <c r="Q98" i="2"/>
  <c r="Q100" i="2"/>
  <c r="U107" i="2"/>
  <c r="Q99" i="2"/>
  <c r="T99" i="2"/>
  <c r="R108" i="2"/>
  <c r="T100" i="2"/>
  <c r="U104" i="2"/>
  <c r="R109" i="2"/>
  <c r="R107" i="2"/>
  <c r="R101" i="2"/>
  <c r="R105" i="2"/>
  <c r="R106" i="2"/>
  <c r="U99" i="2"/>
  <c r="U105" i="2"/>
  <c r="U101" i="2"/>
  <c r="U100" i="2"/>
  <c r="U103" i="2"/>
  <c r="U102" i="2"/>
  <c r="W66" i="2"/>
  <c r="Y98" i="2"/>
  <c r="Z67" i="2"/>
  <c r="Z79" i="2"/>
  <c r="AA72" i="2"/>
  <c r="W67" i="2"/>
  <c r="AA75" i="2"/>
  <c r="X75" i="2"/>
  <c r="X74" i="2"/>
  <c r="X76" i="2"/>
  <c r="AA76" i="2"/>
  <c r="Y97" i="2"/>
  <c r="Y100" i="2"/>
  <c r="Z78" i="2"/>
  <c r="AA73" i="2"/>
  <c r="Y99" i="2"/>
  <c r="Z41" i="2"/>
  <c r="W14" i="2"/>
  <c r="W12" i="2"/>
  <c r="X22" i="2"/>
  <c r="Y47" i="2"/>
  <c r="X21" i="2"/>
  <c r="Y46" i="2"/>
  <c r="Y45" i="2"/>
  <c r="X23" i="2"/>
  <c r="Z25" i="2"/>
  <c r="T39" i="2"/>
  <c r="Q39" i="2"/>
  <c r="R48" i="2"/>
  <c r="U48" i="2"/>
  <c r="S72" i="2"/>
  <c r="Z55" i="2"/>
  <c r="W55" i="2"/>
  <c r="AA64" i="2"/>
  <c r="Y88" i="2"/>
  <c r="Y85" i="2"/>
  <c r="AA61" i="2"/>
  <c r="W54" i="2"/>
  <c r="AA62" i="2"/>
  <c r="X62" i="2"/>
  <c r="Z53" i="2"/>
  <c r="Y86" i="2"/>
  <c r="X61" i="2"/>
  <c r="X63" i="2"/>
  <c r="AA63" i="2"/>
  <c r="X64" i="2"/>
  <c r="Y87" i="2"/>
  <c r="Z54" i="2"/>
  <c r="W53" i="2"/>
  <c r="K84" i="2"/>
  <c r="L93" i="2"/>
  <c r="N84" i="2"/>
  <c r="L84" i="2"/>
  <c r="M109" i="2"/>
  <c r="O86" i="2"/>
  <c r="L88" i="2"/>
  <c r="M108" i="2"/>
  <c r="O85" i="2"/>
  <c r="M110" i="2"/>
  <c r="N96" i="2"/>
  <c r="L89" i="2"/>
  <c r="O90" i="2"/>
  <c r="O87" i="2"/>
  <c r="O89" i="2"/>
  <c r="L90" i="2"/>
  <c r="L91" i="2"/>
  <c r="K83" i="2"/>
  <c r="O88" i="2"/>
  <c r="L85" i="2"/>
  <c r="N83" i="2"/>
  <c r="O84" i="2"/>
  <c r="O91" i="2"/>
  <c r="O92" i="2"/>
  <c r="L86" i="2"/>
  <c r="L87" i="2"/>
  <c r="O93" i="2"/>
  <c r="X54" i="2"/>
  <c r="AA53" i="2"/>
  <c r="X53" i="2"/>
  <c r="Y77" i="2"/>
  <c r="W44" i="2"/>
  <c r="Z44" i="2"/>
  <c r="Z45" i="2"/>
  <c r="AA54" i="2"/>
  <c r="W45" i="2"/>
  <c r="Y78" i="2"/>
  <c r="Q38" i="2"/>
  <c r="T38" i="2"/>
  <c r="R47" i="2"/>
  <c r="U42" i="2"/>
  <c r="S67" i="2"/>
  <c r="S69" i="2"/>
  <c r="Q37" i="2"/>
  <c r="S70" i="2"/>
  <c r="S68" i="2"/>
  <c r="R46" i="2"/>
  <c r="Q36" i="2"/>
  <c r="R44" i="2"/>
  <c r="R43" i="2"/>
  <c r="R42" i="2"/>
  <c r="U47" i="2"/>
  <c r="U45" i="2"/>
  <c r="S66" i="2"/>
  <c r="U43" i="2"/>
  <c r="T37" i="2"/>
  <c r="U46" i="2"/>
  <c r="R45" i="2"/>
  <c r="U44" i="2"/>
  <c r="T49" i="2"/>
  <c r="S71" i="2"/>
  <c r="T50" i="2"/>
  <c r="T36" i="2"/>
  <c r="Q63" i="2"/>
  <c r="R72" i="2"/>
  <c r="U72" i="2"/>
  <c r="T63" i="2"/>
  <c r="S96" i="2"/>
  <c r="U61" i="2"/>
  <c r="U62" i="2"/>
  <c r="R62" i="2"/>
  <c r="Q53" i="2"/>
  <c r="R61" i="2"/>
  <c r="S82" i="2"/>
  <c r="T52" i="2"/>
  <c r="R60" i="2"/>
  <c r="T53" i="2"/>
  <c r="Q51" i="2"/>
  <c r="U59" i="2"/>
  <c r="Q52" i="2"/>
  <c r="R59" i="2"/>
  <c r="U58" i="2"/>
  <c r="S86" i="2"/>
  <c r="S83" i="2"/>
  <c r="R58" i="2"/>
  <c r="T51" i="2"/>
  <c r="U60" i="2"/>
  <c r="S84" i="2"/>
  <c r="S85" i="2"/>
  <c r="Z50" i="2"/>
  <c r="AA59" i="2"/>
  <c r="X58" i="2"/>
  <c r="W50" i="2"/>
  <c r="AA58" i="2"/>
  <c r="X59" i="2"/>
  <c r="Z49" i="2"/>
  <c r="Y83" i="2"/>
  <c r="W49" i="2"/>
  <c r="Y82" i="2"/>
  <c r="Q62" i="2"/>
  <c r="R71" i="2"/>
  <c r="S95" i="2"/>
  <c r="T61" i="2"/>
  <c r="U69" i="2"/>
  <c r="S91" i="2"/>
  <c r="S87" i="2"/>
  <c r="U71" i="2"/>
  <c r="Q61" i="2"/>
  <c r="R70" i="2"/>
  <c r="U70" i="2"/>
  <c r="S92" i="2"/>
  <c r="R68" i="2"/>
  <c r="R69" i="2"/>
  <c r="S93" i="2"/>
  <c r="R63" i="2"/>
  <c r="R65" i="2"/>
  <c r="R67" i="2"/>
  <c r="S90" i="2"/>
  <c r="U66" i="2"/>
  <c r="R64" i="2"/>
  <c r="U65" i="2"/>
  <c r="U63" i="2"/>
  <c r="U68" i="2"/>
  <c r="U67" i="2"/>
  <c r="S88" i="2"/>
  <c r="T60" i="2"/>
  <c r="U64" i="2"/>
  <c r="S94" i="2"/>
  <c r="T62" i="2"/>
  <c r="S89" i="2"/>
  <c r="Q60" i="2"/>
  <c r="K48" i="2"/>
  <c r="K47" i="2"/>
  <c r="N48" i="2"/>
  <c r="K46" i="2"/>
  <c r="N46" i="2"/>
  <c r="L56" i="2"/>
  <c r="O56" i="2"/>
  <c r="M79" i="2"/>
  <c r="N47" i="2"/>
  <c r="M81" i="2"/>
  <c r="O57" i="2"/>
  <c r="L57" i="2"/>
  <c r="L55" i="2"/>
  <c r="O55" i="2"/>
  <c r="N58" i="2"/>
  <c r="M80" i="2"/>
  <c r="E72" i="2"/>
  <c r="Q19" i="2"/>
  <c r="Q20" i="2"/>
  <c r="R28" i="2"/>
  <c r="Y28" i="2" s="1"/>
  <c r="R29" i="2"/>
  <c r="Y29" i="2" s="1"/>
  <c r="Q18" i="2"/>
  <c r="S50" i="2"/>
  <c r="S51" i="2"/>
  <c r="R23" i="2"/>
  <c r="Y23" i="2" s="1"/>
  <c r="R27" i="2"/>
  <c r="Y27" i="2" s="1"/>
  <c r="S53" i="2"/>
  <c r="S48" i="2"/>
  <c r="S52" i="2"/>
  <c r="S46" i="2"/>
  <c r="S49" i="2"/>
  <c r="S47" i="2"/>
  <c r="Z103" i="2"/>
  <c r="X109" i="2"/>
  <c r="Z104" i="2"/>
  <c r="W104" i="2"/>
  <c r="AA110" i="2"/>
  <c r="W103" i="2"/>
  <c r="W102" i="2"/>
  <c r="AA109" i="2"/>
  <c r="X110" i="2"/>
  <c r="R24" i="2"/>
  <c r="Y24" i="2" s="1"/>
  <c r="Z22" i="2"/>
  <c r="W23" i="2"/>
  <c r="Z23" i="2"/>
  <c r="Y55" i="2"/>
  <c r="W22" i="2"/>
  <c r="Z33" i="2"/>
  <c r="AA30" i="2"/>
  <c r="X32" i="2"/>
  <c r="Z21" i="2"/>
  <c r="Y56" i="2"/>
  <c r="X30" i="2"/>
  <c r="W21" i="2"/>
  <c r="Y54" i="2"/>
  <c r="X31" i="2"/>
  <c r="AA32" i="2"/>
  <c r="AA31" i="2"/>
  <c r="N101" i="2"/>
  <c r="L68" i="2"/>
  <c r="E10" i="2"/>
  <c r="L10" i="2" s="1"/>
  <c r="S10" i="2" s="1"/>
  <c r="E11" i="2"/>
  <c r="L11" i="2" s="1"/>
  <c r="S11" i="2" s="1"/>
  <c r="F19" i="2"/>
  <c r="M19" i="2" s="1"/>
  <c r="F20" i="2"/>
  <c r="M20" i="2" s="1"/>
  <c r="E9" i="2"/>
  <c r="L9" i="2" s="1"/>
  <c r="S9" i="2" s="1"/>
  <c r="F18" i="2"/>
  <c r="M18" i="2" s="1"/>
  <c r="G43" i="2"/>
  <c r="G42" i="2"/>
  <c r="G44" i="2"/>
  <c r="R99" i="2"/>
  <c r="K61" i="2"/>
  <c r="L22" i="2"/>
  <c r="S22" i="2" s="1"/>
  <c r="L70" i="2"/>
  <c r="M88" i="2"/>
  <c r="X86" i="2"/>
  <c r="Z81" i="2"/>
  <c r="AA74" i="2"/>
  <c r="M71" i="2"/>
  <c r="M72" i="2"/>
  <c r="R93" i="2"/>
  <c r="I74" i="2"/>
  <c r="L81" i="2"/>
  <c r="AA60" i="2"/>
  <c r="F107" i="2"/>
  <c r="F108" i="2"/>
  <c r="F109" i="2"/>
  <c r="E101" i="2"/>
  <c r="H101" i="2"/>
  <c r="E102" i="2"/>
  <c r="F110" i="2"/>
  <c r="H102" i="2"/>
  <c r="E103" i="2"/>
  <c r="I107" i="2"/>
  <c r="H103" i="2"/>
  <c r="F106" i="2"/>
  <c r="I110" i="2"/>
  <c r="I108" i="2"/>
  <c r="I105" i="2"/>
  <c r="F105" i="2"/>
  <c r="I109" i="2"/>
  <c r="I106" i="2"/>
  <c r="M106" i="2"/>
  <c r="W43" i="2"/>
  <c r="X50" i="2"/>
  <c r="X46" i="2"/>
  <c r="AA48" i="2"/>
  <c r="Y70" i="2"/>
  <c r="X48" i="2"/>
  <c r="AA52" i="2"/>
  <c r="Y71" i="2"/>
  <c r="Z43" i="2"/>
  <c r="AA51" i="2"/>
  <c r="AA46" i="2"/>
  <c r="Y76" i="2"/>
  <c r="AA47" i="2"/>
  <c r="Y75" i="2"/>
  <c r="AA50" i="2"/>
  <c r="X52" i="2"/>
  <c r="X51" i="2"/>
  <c r="Y74" i="2"/>
  <c r="Z42" i="2"/>
  <c r="W42" i="2"/>
  <c r="K45" i="2"/>
  <c r="M69" i="2"/>
  <c r="M76" i="2"/>
  <c r="O53" i="2"/>
  <c r="O47" i="2"/>
  <c r="M77" i="2"/>
  <c r="M74" i="2"/>
  <c r="M70" i="2"/>
  <c r="M67" i="2"/>
  <c r="N57" i="2"/>
  <c r="O54" i="2"/>
  <c r="M78" i="2"/>
  <c r="L54" i="2"/>
  <c r="O45" i="2"/>
  <c r="M64" i="2"/>
  <c r="M63" i="2"/>
  <c r="O49" i="2"/>
  <c r="M66" i="2"/>
  <c r="N45" i="2"/>
  <c r="O51" i="2"/>
  <c r="M68" i="2"/>
  <c r="O50" i="2"/>
  <c r="O48" i="2"/>
  <c r="M62" i="2"/>
  <c r="N44" i="2"/>
  <c r="O46" i="2"/>
  <c r="X73" i="2"/>
  <c r="W86" i="2"/>
  <c r="AA95" i="2"/>
  <c r="Z86" i="2"/>
  <c r="X95" i="2"/>
  <c r="Q110" i="2"/>
  <c r="T110" i="2"/>
  <c r="Z56" i="2"/>
  <c r="X65" i="2"/>
  <c r="AA66" i="2"/>
  <c r="Y90" i="2"/>
  <c r="W56" i="2"/>
  <c r="X66" i="2"/>
  <c r="Z57" i="2"/>
  <c r="W57" i="2"/>
  <c r="AA65" i="2"/>
  <c r="Y89" i="2"/>
  <c r="Q64" i="2"/>
  <c r="T65" i="2"/>
  <c r="S97" i="2"/>
  <c r="Q65" i="2"/>
  <c r="U74" i="2"/>
  <c r="R73" i="2"/>
  <c r="R74" i="2"/>
  <c r="U73" i="2"/>
  <c r="T64" i="2"/>
  <c r="S98" i="2"/>
  <c r="E76" i="2"/>
  <c r="F87" i="2"/>
  <c r="H89" i="2"/>
  <c r="H88" i="2"/>
  <c r="F85" i="2"/>
  <c r="G109" i="2"/>
  <c r="E78" i="2"/>
  <c r="E77" i="2"/>
  <c r="G108" i="2"/>
  <c r="I86" i="2"/>
  <c r="F84" i="2"/>
  <c r="I87" i="2"/>
  <c r="H77" i="2"/>
  <c r="H90" i="2"/>
  <c r="G110" i="2"/>
  <c r="H76" i="2"/>
  <c r="I84" i="2"/>
  <c r="H78" i="2"/>
  <c r="I85" i="2"/>
  <c r="F86" i="2"/>
  <c r="Q21" i="2"/>
  <c r="T21" i="2"/>
  <c r="AA21" i="2" s="1"/>
  <c r="R30" i="2"/>
  <c r="Y30" i="2" s="1"/>
  <c r="U30" i="2"/>
  <c r="S54" i="2"/>
  <c r="R75" i="2"/>
  <c r="T69" i="2"/>
  <c r="R76" i="2"/>
  <c r="Q68" i="2"/>
  <c r="Q69" i="2"/>
  <c r="Q67" i="2"/>
  <c r="T79" i="2"/>
  <c r="R77" i="2"/>
  <c r="S101" i="2"/>
  <c r="R78" i="2"/>
  <c r="U78" i="2"/>
  <c r="T67" i="2"/>
  <c r="U76" i="2"/>
  <c r="S102" i="2"/>
  <c r="S100" i="2"/>
  <c r="T80" i="2"/>
  <c r="U75" i="2"/>
  <c r="U77" i="2"/>
  <c r="S99" i="2"/>
  <c r="Q89" i="2"/>
  <c r="Q88" i="2"/>
  <c r="T89" i="2"/>
  <c r="T88" i="2"/>
  <c r="R98" i="2"/>
  <c r="R97" i="2"/>
  <c r="U97" i="2"/>
  <c r="U98" i="2"/>
  <c r="H49" i="2"/>
  <c r="K82" i="2"/>
  <c r="W62" i="2"/>
  <c r="X71" i="2"/>
  <c r="Y95" i="2"/>
  <c r="W61" i="2"/>
  <c r="AA70" i="2"/>
  <c r="Z61" i="2"/>
  <c r="X70" i="2"/>
  <c r="AA71" i="2"/>
  <c r="Z62" i="2"/>
  <c r="Y94" i="2"/>
  <c r="T33" i="2"/>
  <c r="K26" i="2"/>
  <c r="Q23" i="2"/>
  <c r="R31" i="2"/>
  <c r="Y31" i="2" s="1"/>
  <c r="T34" i="2"/>
  <c r="T23" i="2"/>
  <c r="AA23" i="2" s="1"/>
  <c r="U31" i="2"/>
  <c r="U32" i="2"/>
  <c r="R32" i="2"/>
  <c r="Y32" i="2" s="1"/>
  <c r="T35" i="2"/>
  <c r="S55" i="2"/>
  <c r="T22" i="2"/>
  <c r="AA22" i="2" s="1"/>
  <c r="S56" i="2"/>
  <c r="L92" i="2"/>
  <c r="L20" i="2"/>
  <c r="S20" i="2" s="1"/>
  <c r="L19" i="2"/>
  <c r="S19" i="2" s="1"/>
  <c r="K11" i="2"/>
  <c r="R11" i="2" s="1"/>
  <c r="Y11" i="2" s="1"/>
  <c r="M42" i="2"/>
  <c r="M44" i="2"/>
  <c r="K9" i="2"/>
  <c r="R9" i="2" s="1"/>
  <c r="Y9" i="2" s="1"/>
  <c r="L18" i="2"/>
  <c r="S18" i="2" s="1"/>
  <c r="N21" i="2"/>
  <c r="U21" i="2" s="1"/>
  <c r="M43" i="2"/>
  <c r="R104" i="2"/>
  <c r="N60" i="2"/>
  <c r="O64" i="2"/>
  <c r="W65" i="2"/>
  <c r="L53" i="2"/>
  <c r="M73" i="2"/>
  <c r="L49" i="2"/>
  <c r="I58" i="2"/>
  <c r="X47" i="2"/>
  <c r="F75" i="2"/>
  <c r="K72" i="2"/>
  <c r="Y84" i="2"/>
  <c r="Q78" i="2"/>
  <c r="T76" i="2"/>
  <c r="Q76" i="2"/>
  <c r="T78" i="2"/>
  <c r="U85" i="2"/>
  <c r="R86" i="2"/>
  <c r="T90" i="2"/>
  <c r="R85" i="2"/>
  <c r="T77" i="2"/>
  <c r="S108" i="2"/>
  <c r="S110" i="2"/>
  <c r="R87" i="2"/>
  <c r="U86" i="2"/>
  <c r="U84" i="2"/>
  <c r="S109" i="2"/>
  <c r="U87" i="2"/>
  <c r="K86" i="2"/>
  <c r="N86" i="2"/>
  <c r="L95" i="2"/>
  <c r="O95" i="2"/>
  <c r="O94" i="2"/>
  <c r="N85" i="2"/>
  <c r="E39" i="2"/>
  <c r="H51" i="2"/>
  <c r="H39" i="2"/>
  <c r="H53" i="2"/>
  <c r="I50" i="2"/>
  <c r="H52" i="2"/>
  <c r="F47" i="2"/>
  <c r="F50" i="2"/>
  <c r="E41" i="2"/>
  <c r="E40" i="2"/>
  <c r="H41" i="2"/>
  <c r="H40" i="2"/>
  <c r="G72" i="2"/>
  <c r="F48" i="2"/>
  <c r="F49" i="2"/>
  <c r="I48" i="2"/>
  <c r="G71" i="2"/>
  <c r="G74" i="2"/>
  <c r="G73" i="2"/>
  <c r="I49" i="2"/>
  <c r="I47" i="2"/>
  <c r="K85" i="2"/>
  <c r="AA88" i="2"/>
  <c r="AA40" i="2"/>
  <c r="Z31" i="2"/>
  <c r="Y64" i="2"/>
  <c r="AA39" i="2"/>
  <c r="X38" i="2"/>
  <c r="W31" i="2"/>
  <c r="W29" i="2"/>
  <c r="Z30" i="2"/>
  <c r="Y62" i="2"/>
  <c r="Y63" i="2"/>
  <c r="X39" i="2"/>
  <c r="X40" i="2"/>
  <c r="Z29" i="2"/>
  <c r="W16" i="2"/>
  <c r="W15" i="2"/>
  <c r="Y49" i="2"/>
  <c r="Y48" i="2"/>
  <c r="X25" i="2"/>
  <c r="X24" i="2"/>
  <c r="I31" i="2"/>
  <c r="F30" i="2"/>
  <c r="M30" i="2" s="1"/>
  <c r="E22" i="2"/>
  <c r="E21" i="2"/>
  <c r="H22" i="2"/>
  <c r="O22" i="2" s="1"/>
  <c r="H34" i="2"/>
  <c r="I30" i="2"/>
  <c r="F31" i="2"/>
  <c r="M31" i="2" s="1"/>
  <c r="H33" i="2"/>
  <c r="H21" i="2"/>
  <c r="O21" i="2" s="1"/>
  <c r="G54" i="2"/>
  <c r="G55" i="2"/>
  <c r="K28" i="2"/>
  <c r="N27" i="2"/>
  <c r="U27" i="2" s="1"/>
  <c r="N38" i="2"/>
  <c r="N28" i="2"/>
  <c r="U28" i="2" s="1"/>
  <c r="O34" i="2"/>
  <c r="M60" i="2"/>
  <c r="O37" i="2"/>
  <c r="O36" i="2"/>
  <c r="O35" i="2"/>
  <c r="L31" i="2"/>
  <c r="S31" i="2" s="1"/>
  <c r="O32" i="2"/>
  <c r="L36" i="2"/>
  <c r="S36" i="2" s="1"/>
  <c r="L37" i="2"/>
  <c r="S37" i="2" s="1"/>
  <c r="O31" i="2"/>
  <c r="M59" i="2"/>
  <c r="L35" i="2"/>
  <c r="S35" i="2" s="1"/>
  <c r="M61" i="2"/>
  <c r="L33" i="2"/>
  <c r="S33" i="2" s="1"/>
  <c r="O30" i="2"/>
  <c r="O42" i="2"/>
  <c r="L34" i="2"/>
  <c r="S34" i="2" s="1"/>
  <c r="L32" i="2"/>
  <c r="S32" i="2" s="1"/>
  <c r="O33" i="2"/>
  <c r="M54" i="2"/>
  <c r="M58" i="2"/>
  <c r="M57" i="2"/>
  <c r="M55" i="2"/>
  <c r="H29" i="2"/>
  <c r="O29" i="2" s="1"/>
  <c r="H42" i="2"/>
  <c r="E28" i="2"/>
  <c r="H30" i="2"/>
  <c r="H28" i="2"/>
  <c r="O28" i="2" s="1"/>
  <c r="E29" i="2"/>
  <c r="F38" i="2"/>
  <c r="M38" i="2" s="1"/>
  <c r="G62" i="2"/>
  <c r="F39" i="2"/>
  <c r="M39" i="2" s="1"/>
  <c r="G59" i="2"/>
  <c r="I37" i="2"/>
  <c r="E30" i="2"/>
  <c r="F35" i="2"/>
  <c r="M35" i="2" s="1"/>
  <c r="G60" i="2"/>
  <c r="F36" i="2"/>
  <c r="M36" i="2" s="1"/>
  <c r="I39" i="2"/>
  <c r="G61" i="2"/>
  <c r="I36" i="2"/>
  <c r="F37" i="2"/>
  <c r="M37" i="2" s="1"/>
  <c r="I38" i="2"/>
  <c r="I35" i="2"/>
  <c r="G63" i="2"/>
  <c r="W91" i="2"/>
  <c r="AA99" i="2"/>
  <c r="Z91" i="2"/>
  <c r="W90" i="2"/>
  <c r="X99" i="2"/>
  <c r="Z90" i="2"/>
  <c r="AA100" i="2"/>
  <c r="X100" i="2"/>
  <c r="Z85" i="2"/>
  <c r="W83" i="2"/>
  <c r="X93" i="2"/>
  <c r="X94" i="2"/>
  <c r="X90" i="2"/>
  <c r="X88" i="2"/>
  <c r="AA87" i="2"/>
  <c r="Y108" i="2"/>
  <c r="Z83" i="2"/>
  <c r="Y110" i="2"/>
  <c r="W84" i="2"/>
  <c r="AA92" i="2"/>
  <c r="AA90" i="2"/>
  <c r="X85" i="2"/>
  <c r="AA85" i="2"/>
  <c r="X92" i="2"/>
  <c r="AA94" i="2"/>
  <c r="X87" i="2"/>
  <c r="Y109" i="2"/>
  <c r="Z96" i="2"/>
  <c r="X84" i="2"/>
  <c r="W85" i="2"/>
  <c r="Z84" i="2"/>
  <c r="AA86" i="2"/>
  <c r="Q108" i="2"/>
  <c r="T106" i="2"/>
  <c r="Q106" i="2"/>
  <c r="Q107" i="2"/>
  <c r="T107" i="2"/>
  <c r="T108" i="2"/>
  <c r="N70" i="2"/>
  <c r="K70" i="2"/>
  <c r="K69" i="2"/>
  <c r="L73" i="2"/>
  <c r="N81" i="2"/>
  <c r="M97" i="2"/>
  <c r="M98" i="2"/>
  <c r="N69" i="2"/>
  <c r="O80" i="2"/>
  <c r="M100" i="2"/>
  <c r="L74" i="2"/>
  <c r="O79" i="2"/>
  <c r="M101" i="2"/>
  <c r="L80" i="2"/>
  <c r="L77" i="2"/>
  <c r="O75" i="2"/>
  <c r="K71" i="2"/>
  <c r="L78" i="2"/>
  <c r="L75" i="2"/>
  <c r="O73" i="2"/>
  <c r="M103" i="2"/>
  <c r="M102" i="2"/>
  <c r="M104" i="2"/>
  <c r="O76" i="2"/>
  <c r="M99" i="2"/>
  <c r="L76" i="2"/>
  <c r="O77" i="2"/>
  <c r="O74" i="2"/>
  <c r="L79" i="2"/>
  <c r="O78" i="2"/>
  <c r="N71" i="2"/>
  <c r="H24" i="2"/>
  <c r="O24" i="2" s="1"/>
  <c r="E24" i="2"/>
  <c r="F33" i="2"/>
  <c r="M33" i="2" s="1"/>
  <c r="G57" i="2"/>
  <c r="I33" i="2"/>
  <c r="R94" i="2"/>
  <c r="Q85" i="2"/>
  <c r="U94" i="2"/>
  <c r="T96" i="2"/>
  <c r="T85" i="2"/>
  <c r="AA98" i="2"/>
  <c r="Z89" i="2"/>
  <c r="X98" i="2"/>
  <c r="X97" i="2"/>
  <c r="Z101" i="2"/>
  <c r="W88" i="2"/>
  <c r="W89" i="2"/>
  <c r="AA97" i="2"/>
  <c r="Z100" i="2"/>
  <c r="Z88" i="2"/>
  <c r="E93" i="2"/>
  <c r="H105" i="2"/>
  <c r="E94" i="2"/>
  <c r="H107" i="2"/>
  <c r="H94" i="2"/>
  <c r="F97" i="2"/>
  <c r="I101" i="2"/>
  <c r="I98" i="2"/>
  <c r="H93" i="2"/>
  <c r="H95" i="2"/>
  <c r="I103" i="2"/>
  <c r="F101" i="2"/>
  <c r="I97" i="2"/>
  <c r="I102" i="2"/>
  <c r="F99" i="2"/>
  <c r="E95" i="2"/>
  <c r="F103" i="2"/>
  <c r="F100" i="2"/>
  <c r="I100" i="2"/>
  <c r="I99" i="2"/>
  <c r="F98" i="2"/>
  <c r="F104" i="2"/>
  <c r="F102" i="2"/>
  <c r="I104" i="2"/>
  <c r="K14" i="2"/>
  <c r="R14" i="2" s="1"/>
  <c r="Y14" i="2" s="1"/>
  <c r="E15" i="2"/>
  <c r="L15" i="2" s="1"/>
  <c r="S15" i="2" s="1"/>
  <c r="H61" i="2"/>
  <c r="E60" i="2"/>
  <c r="E61" i="2"/>
  <c r="I71" i="2"/>
  <c r="I69" i="2"/>
  <c r="F69" i="2"/>
  <c r="H60" i="2"/>
  <c r="I63" i="2"/>
  <c r="G93" i="2"/>
  <c r="I65" i="2"/>
  <c r="E62" i="2"/>
  <c r="F63" i="2"/>
  <c r="I68" i="2"/>
  <c r="H62" i="2"/>
  <c r="I67" i="2"/>
  <c r="G84" i="2"/>
  <c r="G82" i="2"/>
  <c r="G91" i="2"/>
  <c r="I66" i="2"/>
  <c r="F71" i="2"/>
  <c r="I62" i="2"/>
  <c r="G89" i="2"/>
  <c r="G92" i="2"/>
  <c r="G95" i="2"/>
  <c r="I70" i="2"/>
  <c r="G94" i="2"/>
  <c r="G87" i="2"/>
  <c r="G88" i="2"/>
  <c r="F67" i="2"/>
  <c r="F62" i="2"/>
  <c r="I64" i="2"/>
  <c r="F70" i="2"/>
  <c r="F68" i="2"/>
  <c r="G86" i="2"/>
  <c r="F66" i="2"/>
  <c r="G85" i="2"/>
  <c r="N39" i="2"/>
  <c r="R22" i="2"/>
  <c r="Y22" i="2" s="1"/>
  <c r="N97" i="2"/>
  <c r="L97" i="2"/>
  <c r="U33" i="2"/>
  <c r="T75" i="2"/>
  <c r="Z105" i="2"/>
  <c r="Z77" i="2"/>
  <c r="N56" i="2"/>
  <c r="L45" i="2"/>
  <c r="F65" i="2"/>
  <c r="U93" i="2"/>
  <c r="Y73" i="2"/>
  <c r="F74" i="2"/>
  <c r="K43" i="2"/>
  <c r="F61" i="2"/>
  <c r="AD102" i="2" l="1"/>
  <c r="AC102" i="2"/>
</calcChain>
</file>

<file path=xl/sharedStrings.xml><?xml version="1.0" encoding="utf-8"?>
<sst xmlns="http://schemas.openxmlformats.org/spreadsheetml/2006/main" count="229" uniqueCount="93">
  <si>
    <t>Title:</t>
  </si>
  <si>
    <t>Summary:</t>
  </si>
  <si>
    <t>Period:</t>
  </si>
  <si>
    <t>Source:</t>
  </si>
  <si>
    <t>Basis:</t>
  </si>
  <si>
    <t>Provider</t>
  </si>
  <si>
    <t>Published:</t>
  </si>
  <si>
    <t>Revised:</t>
  </si>
  <si>
    <t>Status:</t>
  </si>
  <si>
    <t>Published</t>
  </si>
  <si>
    <t>Contact:</t>
  </si>
  <si>
    <t>England Level Data</t>
  </si>
  <si>
    <t>A&amp;E attendances</t>
  </si>
  <si>
    <t>Emergency Admissions</t>
  </si>
  <si>
    <t>Period</t>
  </si>
  <si>
    <t>Type 1 Departments - Major A&amp;E</t>
  </si>
  <si>
    <t>Type 2 Departments - Single Specialty</t>
  </si>
  <si>
    <t>Type 3 Departments - Other A&amp;E/Minor Injury Unit</t>
  </si>
  <si>
    <t>Total Attendances</t>
  </si>
  <si>
    <t>Total Attendances &gt; 4 hours</t>
  </si>
  <si>
    <t>Percentage in 4 hours or less (type 1)</t>
  </si>
  <si>
    <t>Percentage in 4 hours or less (all)</t>
  </si>
  <si>
    <t>Emergency Admissions via Type 1 A&amp;E</t>
  </si>
  <si>
    <t>Emergency Admissions via Type 2 A&amp;E</t>
  </si>
  <si>
    <t>Emergency Admissions via Type 3 and 4 A&amp;E</t>
  </si>
  <si>
    <t>Total Emergency Admissions via A&amp;E</t>
  </si>
  <si>
    <t>Other Emergency Admissions (i.e not via A&amp;E)</t>
  </si>
  <si>
    <t>Total Emergency Admissions</t>
  </si>
  <si>
    <t>Number of patients spending &gt;4 hours from decision to admit to admission</t>
  </si>
  <si>
    <t>Number of patients spending &gt;12 hours from decision to admit to admission</t>
  </si>
  <si>
    <t>Note: Figures from Nov 2010 to May 2015 have been estimated from published weekly data by apportioning weeks into calendar months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</si>
  <si>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</si>
  <si>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</si>
  <si>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</si>
  <si>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</si>
  <si>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</si>
  <si>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</si>
  <si>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</si>
  <si>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</si>
  <si>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</si>
  <si>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MAY</t>
  </si>
  <si>
    <t>JUNE</t>
  </si>
  <si>
    <t>August 2010 - present</t>
  </si>
  <si>
    <t>Operational standard (Performance)</t>
  </si>
  <si>
    <t>Estimated A&amp;E attendances, performance and emergency admissions timeseries by month</t>
  </si>
  <si>
    <t xml:space="preserve">Emergency Attendances and Admissions </t>
  </si>
  <si>
    <t xml:space="preserve">A&amp;E attendances type 1 </t>
  </si>
  <si>
    <t>% Growth on previous year</t>
  </si>
  <si>
    <t xml:space="preserve">All A&amp;E attendances </t>
  </si>
  <si>
    <t xml:space="preserve">Emergency Admissions via type 1 </t>
  </si>
  <si>
    <t xml:space="preserve">Emergency Admissions, all types </t>
  </si>
  <si>
    <t>Monthly data</t>
  </si>
  <si>
    <t>3 month rolling average</t>
  </si>
  <si>
    <t>12 month rolling average</t>
  </si>
  <si>
    <t xml:space="preserve">3 month rolling average </t>
  </si>
  <si>
    <t xml:space="preserve">12 month rolling average </t>
  </si>
  <si>
    <t/>
  </si>
  <si>
    <t>Period 1</t>
  </si>
  <si>
    <t>3 month rolling average4</t>
  </si>
  <si>
    <t>12 month rolling average5</t>
  </si>
  <si>
    <t>3 month rolling average 6</t>
  </si>
  <si>
    <t>12 month rolling average 7</t>
  </si>
  <si>
    <t>Monthly data8</t>
  </si>
  <si>
    <t>3 month rolling average9</t>
  </si>
  <si>
    <t>12 month rolling average10</t>
  </si>
  <si>
    <t>3 month rolling average 11</t>
  </si>
  <si>
    <t>12 month rolling average 12</t>
  </si>
  <si>
    <t>Monthly data13</t>
  </si>
  <si>
    <t>3 month rolling average14</t>
  </si>
  <si>
    <t>12 month rolling average15</t>
  </si>
  <si>
    <t>3 month rolling average 16</t>
  </si>
  <si>
    <t>12 month rolling average 17</t>
  </si>
  <si>
    <t>A</t>
  </si>
  <si>
    <t>B</t>
  </si>
  <si>
    <t>C</t>
  </si>
  <si>
    <t>Monthly data2</t>
  </si>
  <si>
    <t>3 year rolling average</t>
  </si>
  <si>
    <t>3 year rolling average2</t>
  </si>
  <si>
    <t>3 year rolling average3</t>
  </si>
  <si>
    <t>3 year rolling average4</t>
  </si>
  <si>
    <t>A&amp;E Attendances &amp; Emergency Admission statistics, NHS and independent sector organisations in England</t>
  </si>
  <si>
    <t>A&amp;E attendances less than 4 hours from arrival to admission, transfer or discharge</t>
  </si>
  <si>
    <t>A&amp;E attendances greater than 4 hours from arrival to admission, transfer or discharge</t>
  </si>
  <si>
    <t>Percentage of attendances within 4 hours</t>
  </si>
  <si>
    <t>Total Attendances &lt; 4 hours</t>
  </si>
  <si>
    <t>FEBRUARY</t>
  </si>
  <si>
    <t>Chris Evison - england.nhsdata@nhs.net</t>
  </si>
  <si>
    <t>Unify2 / SDCS data collections - WSitAE and MSitAE</t>
  </si>
  <si>
    <t>13th December 2018</t>
  </si>
  <si>
    <t>Percentage in 4 hours or less (type 2)</t>
  </si>
  <si>
    <t>Percentage in 4 hours or less (type 3)</t>
  </si>
  <si>
    <t>11th April 2019</t>
  </si>
  <si>
    <t>Decision to 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</si>
</sst>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00000%"/>
  </numFmts>
  <fonts count="13" x14ac:knownFonts="1">
    <font>
      <sz val="11"/>
      <color theme="1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9"/>
      <name val="Verdana"/>
      <family val="2"/>
    </font>
    <font>
      <b/>
      <sz val="12"/>
      <color indexed="8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/>
      <name val="Verdana"/>
      <family val="2"/>
    </font>
    <font>
      <b/>
      <sz val="10"/>
      <color theme="3"/>
      <name val="Verdana"/>
      <family val="2"/>
    </font>
    <font>
      <sz val="22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2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17" fontId="9" fillId="2" borderId="0" xfId="0" applyNumberFormat="1" applyFont="1" applyFill="1" applyBorder="1" applyAlignment="1"/>
    <xf numFmtId="17" fontId="5" fillId="2" borderId="0" xfId="0" quotePrefix="1" applyNumberFormat="1" applyFont="1" applyFill="1" applyBorder="1" applyAlignment="1"/>
    <xf numFmtId="0" fontId="2" fillId="2" borderId="0" xfId="0" applyFont="1" applyFill="1" applyBorder="1" applyAlignment="1"/>
    <xf numFmtId="0" fontId="10" fillId="3" borderId="1" xfId="0" applyFont="1" applyFill="1" applyBorder="1" applyAlignment="1">
      <alignment horizontal="center" vertical="center" wrapText="1"/>
    </xf>
    <xf numFmtId="165" fontId="7" fillId="0" borderId="2" xfId="3" applyNumberFormat="1" applyFont="1" applyBorder="1"/>
    <xf numFmtId="164" fontId="7" fillId="0" borderId="3" xfId="1" applyNumberFormat="1" applyFont="1" applyBorder="1"/>
    <xf numFmtId="165" fontId="7" fillId="0" borderId="4" xfId="3" applyNumberFormat="1" applyFont="1" applyBorder="1"/>
    <xf numFmtId="164" fontId="7" fillId="0" borderId="0" xfId="1" applyNumberFormat="1" applyFont="1" applyBorder="1"/>
    <xf numFmtId="17" fontId="0" fillId="0" borderId="5" xfId="0" applyNumberFormat="1" applyBorder="1"/>
    <xf numFmtId="0" fontId="8" fillId="0" borderId="0" xfId="0" applyFont="1" applyBorder="1"/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 wrapText="1"/>
    </xf>
    <xf numFmtId="0" fontId="10" fillId="3" borderId="8" xfId="0" applyFont="1" applyFill="1" applyBorder="1" applyAlignment="1">
      <alignment vertical="top" wrapText="1"/>
    </xf>
    <xf numFmtId="0" fontId="10" fillId="3" borderId="9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10" fillId="3" borderId="0" xfId="0" applyFont="1" applyFill="1" applyBorder="1" applyAlignment="1">
      <alignment vertical="top" wrapText="1"/>
    </xf>
    <xf numFmtId="166" fontId="0" fillId="0" borderId="0" xfId="0" applyNumberFormat="1" applyBorder="1" applyAlignment="1">
      <alignment vertical="top"/>
    </xf>
    <xf numFmtId="17" fontId="0" fillId="4" borderId="5" xfId="0" applyNumberFormat="1" applyFill="1" applyBorder="1"/>
    <xf numFmtId="17" fontId="0" fillId="4" borderId="10" xfId="0" applyNumberFormat="1" applyFill="1" applyBorder="1"/>
    <xf numFmtId="0" fontId="9" fillId="2" borderId="0" xfId="0" applyFont="1" applyFill="1" applyBorder="1" applyAlignment="1"/>
    <xf numFmtId="0" fontId="11" fillId="0" borderId="0" xfId="0" applyFont="1" applyBorder="1"/>
    <xf numFmtId="0" fontId="9" fillId="4" borderId="11" xfId="0" applyFont="1" applyFill="1" applyBorder="1" applyAlignment="1"/>
    <xf numFmtId="0" fontId="10" fillId="3" borderId="3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4" xfId="0" applyFont="1" applyFill="1" applyBorder="1" applyAlignment="1">
      <alignment vertical="top" wrapText="1"/>
    </xf>
    <xf numFmtId="1" fontId="7" fillId="0" borderId="2" xfId="1" applyNumberFormat="1" applyFont="1" applyBorder="1"/>
    <xf numFmtId="1" fontId="7" fillId="0" borderId="2" xfId="3" applyNumberFormat="1" applyFont="1" applyBorder="1"/>
    <xf numFmtId="17" fontId="0" fillId="0" borderId="0" xfId="0" applyNumberFormat="1" applyBorder="1"/>
    <xf numFmtId="17" fontId="0" fillId="0" borderId="12" xfId="0" applyNumberFormat="1" applyBorder="1"/>
    <xf numFmtId="0" fontId="10" fillId="3" borderId="13" xfId="0" applyFont="1" applyFill="1" applyBorder="1" applyAlignment="1">
      <alignment horizontal="center" vertical="top"/>
    </xf>
    <xf numFmtId="0" fontId="10" fillId="3" borderId="14" xfId="0" applyFont="1" applyFill="1" applyBorder="1" applyAlignment="1">
      <alignment vertical="top" wrapText="1"/>
    </xf>
    <xf numFmtId="165" fontId="7" fillId="0" borderId="14" xfId="3" applyNumberFormat="1" applyFont="1" applyBorder="1"/>
    <xf numFmtId="0" fontId="10" fillId="3" borderId="1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3" borderId="16" xfId="0" applyFont="1" applyFill="1" applyBorder="1" applyAlignment="1">
      <alignment horizontal="center" vertical="center" wrapText="1"/>
    </xf>
    <xf numFmtId="17" fontId="0" fillId="0" borderId="17" xfId="0" applyNumberFormat="1" applyBorder="1"/>
    <xf numFmtId="17" fontId="0" fillId="5" borderId="5" xfId="0" applyNumberFormat="1" applyFill="1" applyBorder="1"/>
    <xf numFmtId="17" fontId="12" fillId="4" borderId="5" xfId="0" applyNumberFormat="1" applyFont="1" applyFill="1" applyBorder="1"/>
    <xf numFmtId="17" fontId="0" fillId="0" borderId="18" xfId="0" applyNumberFormat="1" applyBorder="1"/>
    <xf numFmtId="164" fontId="7" fillId="0" borderId="19" xfId="1" applyNumberFormat="1" applyFont="1" applyBorder="1"/>
    <xf numFmtId="164" fontId="7" fillId="0" borderId="20" xfId="1" applyNumberFormat="1" applyFont="1" applyBorder="1"/>
    <xf numFmtId="164" fontId="7" fillId="0" borderId="21" xfId="1" applyNumberFormat="1" applyFont="1" applyFill="1" applyBorder="1"/>
    <xf numFmtId="165" fontId="7" fillId="0" borderId="20" xfId="1" applyNumberFormat="1" applyFont="1" applyBorder="1"/>
    <xf numFmtId="164" fontId="7" fillId="0" borderId="22" xfId="1" applyNumberFormat="1" applyFont="1" applyBorder="1"/>
    <xf numFmtId="164" fontId="7" fillId="0" borderId="23" xfId="1" applyNumberFormat="1" applyFont="1" applyBorder="1"/>
    <xf numFmtId="164" fontId="7" fillId="0" borderId="24" xfId="1" applyNumberFormat="1" applyFont="1" applyFill="1" applyBorder="1"/>
    <xf numFmtId="0" fontId="10" fillId="3" borderId="13" xfId="0" applyFont="1" applyFill="1" applyBorder="1" applyAlignment="1">
      <alignment horizontal="center" vertical="center" wrapText="1"/>
    </xf>
    <xf numFmtId="17" fontId="0" fillId="0" borderId="25" xfId="0" applyNumberFormat="1" applyBorder="1"/>
    <xf numFmtId="164" fontId="7" fillId="0" borderId="26" xfId="1" applyNumberFormat="1" applyFont="1" applyBorder="1"/>
    <xf numFmtId="165" fontId="7" fillId="0" borderId="26" xfId="1" applyNumberFormat="1" applyFont="1" applyBorder="1"/>
    <xf numFmtId="164" fontId="7" fillId="0" borderId="27" xfId="1" applyNumberFormat="1" applyFont="1" applyBorder="1"/>
    <xf numFmtId="0" fontId="10" fillId="3" borderId="28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wrapText="1"/>
    </xf>
    <xf numFmtId="0" fontId="2" fillId="2" borderId="0" xfId="0" quotePrefix="1" applyFont="1" applyFill="1" applyBorder="1" applyAlignment="1"/>
    <xf numFmtId="0" fontId="9" fillId="2" borderId="0" xfId="0" applyFont="1" applyFill="1" applyBorder="1" applyAlignment="1"/>
    <xf numFmtId="0" fontId="10" fillId="3" borderId="16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4" xfId="2" xr:uid="{00000000-0005-0000-0000-000002000000}"/>
    <cellStyle name="Percent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22" formatCode="mmm\-yy"/>
      <border diagonalUp="0" diagonalDown="0">
        <left/>
        <right/>
        <top style="hair">
          <color indexed="64"/>
        </top>
        <bottom style="hair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A&amp;E Attendances - Type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269060392593818E-2"/>
          <c:y val="7.7386197361514697E-2"/>
          <c:w val="0.92834314876044888"/>
          <c:h val="0.7741066375586827"/>
        </c:manualLayout>
      </c:layout>
      <c:lineChart>
        <c:grouping val="standard"/>
        <c:varyColors val="0"/>
        <c:ser>
          <c:idx val="1"/>
          <c:order val="0"/>
          <c:tx>
            <c:strRef>
              <c:f>'Chart Data'!$D$6</c:f>
              <c:strCache>
                <c:ptCount val="1"/>
                <c:pt idx="0">
                  <c:v>Monthly data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[0]!MonthlyDataType1</c:f>
              <c:numCache>
                <c:formatCode>_-* #,##0_-;\-* #,##0_-;_-* "-"??_-;_-@_-</c:formatCode>
                <c:ptCount val="105"/>
                <c:pt idx="0">
                  <c:v>1138652</c:v>
                </c:pt>
                <c:pt idx="1">
                  <c:v>1150728</c:v>
                </c:pt>
                <c:pt idx="2">
                  <c:v>1163143</c:v>
                </c:pt>
                <c:pt idx="3">
                  <c:v>1111294.5714285714</c:v>
                </c:pt>
                <c:pt idx="4">
                  <c:v>1159203.8571428563</c:v>
                </c:pt>
                <c:pt idx="5">
                  <c:v>1133880.5714285709</c:v>
                </c:pt>
                <c:pt idx="6">
                  <c:v>1053707.1428571425</c:v>
                </c:pt>
                <c:pt idx="7">
                  <c:v>1225221.9999999993</c:v>
                </c:pt>
                <c:pt idx="8">
                  <c:v>1197212.7142857148</c:v>
                </c:pt>
                <c:pt idx="9">
                  <c:v>1221687.4285714289</c:v>
                </c:pt>
                <c:pt idx="10">
                  <c:v>1168467.857142857</c:v>
                </c:pt>
                <c:pt idx="11">
                  <c:v>1211065.8571428566</c:v>
                </c:pt>
                <c:pt idx="12">
                  <c:v>1135801.4285714286</c:v>
                </c:pt>
                <c:pt idx="13">
                  <c:v>1162142.857142857</c:v>
                </c:pt>
                <c:pt idx="14">
                  <c:v>1200707.8571428573</c:v>
                </c:pt>
                <c:pt idx="15">
                  <c:v>1134959.4285714277</c:v>
                </c:pt>
                <c:pt idx="16">
                  <c:v>1141606.4285714282</c:v>
                </c:pt>
                <c:pt idx="17">
                  <c:v>1137915.5714285711</c:v>
                </c:pt>
                <c:pt idx="18">
                  <c:v>1120423.0000000002</c:v>
                </c:pt>
                <c:pt idx="19">
                  <c:v>1263082.2857142864</c:v>
                </c:pt>
                <c:pt idx="20">
                  <c:v>1149633.7142857141</c:v>
                </c:pt>
                <c:pt idx="21">
                  <c:v>1251414.2857142859</c:v>
                </c:pt>
                <c:pt idx="22">
                  <c:v>1222084.2857142854</c:v>
                </c:pt>
                <c:pt idx="23">
                  <c:v>1248953.2857142859</c:v>
                </c:pt>
                <c:pt idx="24">
                  <c:v>1197383.8571428573</c:v>
                </c:pt>
                <c:pt idx="25">
                  <c:v>1178360.7142857141</c:v>
                </c:pt>
                <c:pt idx="26">
                  <c:v>1214433.4285714284</c:v>
                </c:pt>
                <c:pt idx="27">
                  <c:v>1167908.0000000002</c:v>
                </c:pt>
                <c:pt idx="28">
                  <c:v>1202080.2857142861</c:v>
                </c:pt>
                <c:pt idx="29">
                  <c:v>1149837.1428571434</c:v>
                </c:pt>
                <c:pt idx="30">
                  <c:v>1085332.7142857139</c:v>
                </c:pt>
                <c:pt idx="31">
                  <c:v>1226196.4285714282</c:v>
                </c:pt>
                <c:pt idx="32">
                  <c:v>1199089.1428571427</c:v>
                </c:pt>
                <c:pt idx="33">
                  <c:v>1229747.4285714282</c:v>
                </c:pt>
                <c:pt idx="34">
                  <c:v>1191352.4285714286</c:v>
                </c:pt>
                <c:pt idx="35">
                  <c:v>1281699.8571428573</c:v>
                </c:pt>
                <c:pt idx="36">
                  <c:v>1189671.4285714291</c:v>
                </c:pt>
                <c:pt idx="37">
                  <c:v>1156569.1428571425</c:v>
                </c:pt>
                <c:pt idx="38">
                  <c:v>1199258.5714285714</c:v>
                </c:pt>
                <c:pt idx="39">
                  <c:v>1139112.1428571423</c:v>
                </c:pt>
                <c:pt idx="40">
                  <c:v>1172011.1428571427</c:v>
                </c:pt>
                <c:pt idx="41">
                  <c:v>1142283.5714285716</c:v>
                </c:pt>
                <c:pt idx="42">
                  <c:v>1084743.7142857143</c:v>
                </c:pt>
                <c:pt idx="43">
                  <c:v>1269436.142857143</c:v>
                </c:pt>
                <c:pt idx="44">
                  <c:v>1213065.8571428573</c:v>
                </c:pt>
                <c:pt idx="45">
                  <c:v>1287333.1428571427</c:v>
                </c:pt>
                <c:pt idx="46">
                  <c:v>1265211.142857143</c:v>
                </c:pt>
                <c:pt idx="47">
                  <c:v>1302588.4285714282</c:v>
                </c:pt>
                <c:pt idx="48">
                  <c:v>1188146.7142857146</c:v>
                </c:pt>
                <c:pt idx="49">
                  <c:v>1221781.5714285716</c:v>
                </c:pt>
                <c:pt idx="50">
                  <c:v>1250114.1428571434</c:v>
                </c:pt>
                <c:pt idx="51">
                  <c:v>1205519.2857142857</c:v>
                </c:pt>
                <c:pt idx="52">
                  <c:v>1241894.7142857136</c:v>
                </c:pt>
                <c:pt idx="53">
                  <c:v>1124040.4285714279</c:v>
                </c:pt>
                <c:pt idx="54">
                  <c:v>1072451.5714285709</c:v>
                </c:pt>
                <c:pt idx="55">
                  <c:v>1251324.8571428568</c:v>
                </c:pt>
                <c:pt idx="56">
                  <c:v>1206631.2857142859</c:v>
                </c:pt>
                <c:pt idx="57">
                  <c:v>1254445.1428571427</c:v>
                </c:pt>
                <c:pt idx="58">
                  <c:v>1249213</c:v>
                </c:pt>
                <c:pt idx="59">
                  <c:v>1271523</c:v>
                </c:pt>
                <c:pt idx="60">
                  <c:v>1215826</c:v>
                </c:pt>
                <c:pt idx="61">
                  <c:v>1221594</c:v>
                </c:pt>
                <c:pt idx="62">
                  <c:v>1261395</c:v>
                </c:pt>
                <c:pt idx="63">
                  <c:v>1236294</c:v>
                </c:pt>
                <c:pt idx="64">
                  <c:v>1232965</c:v>
                </c:pt>
                <c:pt idx="65">
                  <c:v>1250005</c:v>
                </c:pt>
                <c:pt idx="66">
                  <c:v>1218372</c:v>
                </c:pt>
                <c:pt idx="67">
                  <c:v>1350373</c:v>
                </c:pt>
                <c:pt idx="68">
                  <c:v>1214057</c:v>
                </c:pt>
                <c:pt idx="69">
                  <c:v>1353206</c:v>
                </c:pt>
                <c:pt idx="70">
                  <c:v>1282499</c:v>
                </c:pt>
                <c:pt idx="71">
                  <c:v>1353477</c:v>
                </c:pt>
                <c:pt idx="72">
                  <c:v>1254439</c:v>
                </c:pt>
                <c:pt idx="73">
                  <c:v>1277578</c:v>
                </c:pt>
                <c:pt idx="74">
                  <c:v>1317571</c:v>
                </c:pt>
                <c:pt idx="75">
                  <c:v>1258205</c:v>
                </c:pt>
                <c:pt idx="76">
                  <c:v>1277133</c:v>
                </c:pt>
                <c:pt idx="77">
                  <c:v>1237177</c:v>
                </c:pt>
                <c:pt idx="78">
                  <c:v>1127909</c:v>
                </c:pt>
                <c:pt idx="79">
                  <c:v>1309507</c:v>
                </c:pt>
                <c:pt idx="80">
                  <c:v>1253743</c:v>
                </c:pt>
                <c:pt idx="81">
                  <c:v>1347297</c:v>
                </c:pt>
                <c:pt idx="82">
                  <c:v>1296877</c:v>
                </c:pt>
                <c:pt idx="83">
                  <c:v>1348648</c:v>
                </c:pt>
                <c:pt idx="84">
                  <c:v>1256655</c:v>
                </c:pt>
                <c:pt idx="85">
                  <c:v>1263957</c:v>
                </c:pt>
                <c:pt idx="86">
                  <c:v>1325211</c:v>
                </c:pt>
                <c:pt idx="87">
                  <c:v>1281913</c:v>
                </c:pt>
                <c:pt idx="88">
                  <c:v>1289587</c:v>
                </c:pt>
                <c:pt idx="89">
                  <c:v>1257026</c:v>
                </c:pt>
                <c:pt idx="90">
                  <c:v>1151757</c:v>
                </c:pt>
                <c:pt idx="91">
                  <c:v>1299796</c:v>
                </c:pt>
                <c:pt idx="92">
                  <c:v>1246347</c:v>
                </c:pt>
                <c:pt idx="93">
                  <c:v>1354710</c:v>
                </c:pt>
                <c:pt idx="94">
                  <c:v>1306738</c:v>
                </c:pt>
                <c:pt idx="95">
                  <c:v>1365859</c:v>
                </c:pt>
                <c:pt idx="96">
                  <c:v>1252767</c:v>
                </c:pt>
                <c:pt idx="97">
                  <c:v>1268865</c:v>
                </c:pt>
                <c:pt idx="98">
                  <c:v>1319194</c:v>
                </c:pt>
                <c:pt idx="99">
                  <c:v>1304514</c:v>
                </c:pt>
                <c:pt idx="100">
                  <c:v>1306412</c:v>
                </c:pt>
                <c:pt idx="101">
                  <c:v>1342549</c:v>
                </c:pt>
                <c:pt idx="102">
                  <c:v>1233159</c:v>
                </c:pt>
                <c:pt idx="103">
                  <c:v>1371718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B-46BD-97C3-4549702CE297}"/>
            </c:ext>
          </c:extLst>
        </c:ser>
        <c:ser>
          <c:idx val="0"/>
          <c:order val="1"/>
          <c:tx>
            <c:strRef>
              <c:f>'Chart Data'!$E$6</c:f>
              <c:strCache>
                <c:ptCount val="1"/>
                <c:pt idx="0">
                  <c:v>3 month rolling average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[0]!TMRAType1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1150841</c:v>
                </c:pt>
                <c:pt idx="3">
                  <c:v>1141721.857142857</c:v>
                </c:pt>
                <c:pt idx="4">
                  <c:v>1144547.1428571425</c:v>
                </c:pt>
                <c:pt idx="5">
                  <c:v>1134792.9999999995</c:v>
                </c:pt>
                <c:pt idx="6">
                  <c:v>1115597.1904761901</c:v>
                </c:pt>
                <c:pt idx="7">
                  <c:v>1137603.2380952376</c:v>
                </c:pt>
                <c:pt idx="8">
                  <c:v>1158713.9523809522</c:v>
                </c:pt>
                <c:pt idx="9">
                  <c:v>1214707.3809523808</c:v>
                </c:pt>
                <c:pt idx="10">
                  <c:v>1195789.3333333337</c:v>
                </c:pt>
                <c:pt idx="11">
                  <c:v>1200407.0476190476</c:v>
                </c:pt>
                <c:pt idx="12">
                  <c:v>1171778.3809523808</c:v>
                </c:pt>
                <c:pt idx="13">
                  <c:v>1169670.0476190476</c:v>
                </c:pt>
                <c:pt idx="14">
                  <c:v>1166217.3809523808</c:v>
                </c:pt>
                <c:pt idx="15">
                  <c:v>1165936.7142857141</c:v>
                </c:pt>
                <c:pt idx="16">
                  <c:v>1159091.2380952376</c:v>
                </c:pt>
                <c:pt idx="17">
                  <c:v>1138160.4761904757</c:v>
                </c:pt>
                <c:pt idx="18">
                  <c:v>1133314.9999999998</c:v>
                </c:pt>
                <c:pt idx="19">
                  <c:v>1173806.9523809527</c:v>
                </c:pt>
                <c:pt idx="20">
                  <c:v>1177713.0000000002</c:v>
                </c:pt>
                <c:pt idx="21">
                  <c:v>1221376.7619047621</c:v>
                </c:pt>
                <c:pt idx="22">
                  <c:v>1207710.7619047619</c:v>
                </c:pt>
                <c:pt idx="23">
                  <c:v>1240817.2857142857</c:v>
                </c:pt>
                <c:pt idx="24">
                  <c:v>1222807.142857143</c:v>
                </c:pt>
                <c:pt idx="25">
                  <c:v>1208232.6190476192</c:v>
                </c:pt>
                <c:pt idx="26">
                  <c:v>1196726</c:v>
                </c:pt>
                <c:pt idx="27">
                  <c:v>1186900.7142857143</c:v>
                </c:pt>
                <c:pt idx="28">
                  <c:v>1194807.2380952381</c:v>
                </c:pt>
                <c:pt idx="29">
                  <c:v>1173275.1428571434</c:v>
                </c:pt>
                <c:pt idx="30">
                  <c:v>1145750.0476190478</c:v>
                </c:pt>
                <c:pt idx="31">
                  <c:v>1153788.7619047619</c:v>
                </c:pt>
                <c:pt idx="32">
                  <c:v>1170206.0952380949</c:v>
                </c:pt>
                <c:pt idx="33">
                  <c:v>1218344.333333333</c:v>
                </c:pt>
                <c:pt idx="34">
                  <c:v>1206729.6666666665</c:v>
                </c:pt>
                <c:pt idx="35">
                  <c:v>1234266.5714285714</c:v>
                </c:pt>
                <c:pt idx="36">
                  <c:v>1220907.9047619051</c:v>
                </c:pt>
                <c:pt idx="37">
                  <c:v>1209313.4761904764</c:v>
                </c:pt>
                <c:pt idx="38">
                  <c:v>1181833.0476190478</c:v>
                </c:pt>
                <c:pt idx="39">
                  <c:v>1164979.952380952</c:v>
                </c:pt>
                <c:pt idx="40">
                  <c:v>1170127.2857142854</c:v>
                </c:pt>
                <c:pt idx="41">
                  <c:v>1151135.6190476187</c:v>
                </c:pt>
                <c:pt idx="42">
                  <c:v>1133012.8095238097</c:v>
                </c:pt>
                <c:pt idx="43">
                  <c:v>1165487.8095238097</c:v>
                </c:pt>
                <c:pt idx="44">
                  <c:v>1189081.9047619049</c:v>
                </c:pt>
                <c:pt idx="45">
                  <c:v>1256611.7142857143</c:v>
                </c:pt>
                <c:pt idx="46">
                  <c:v>1255203.3809523808</c:v>
                </c:pt>
                <c:pt idx="47">
                  <c:v>1285044.2380952379</c:v>
                </c:pt>
                <c:pt idx="48">
                  <c:v>1251982.0952380951</c:v>
                </c:pt>
                <c:pt idx="49">
                  <c:v>1237505.5714285716</c:v>
                </c:pt>
                <c:pt idx="50">
                  <c:v>1220014.1428571434</c:v>
                </c:pt>
                <c:pt idx="51">
                  <c:v>1225805.0000000002</c:v>
                </c:pt>
                <c:pt idx="52">
                  <c:v>1232509.3809523808</c:v>
                </c:pt>
                <c:pt idx="53">
                  <c:v>1190484.809523809</c:v>
                </c:pt>
                <c:pt idx="54">
                  <c:v>1146128.9047619042</c:v>
                </c:pt>
                <c:pt idx="55">
                  <c:v>1149272.2857142852</c:v>
                </c:pt>
                <c:pt idx="56">
                  <c:v>1176802.5714285711</c:v>
                </c:pt>
                <c:pt idx="57">
                  <c:v>1237467.0952380951</c:v>
                </c:pt>
                <c:pt idx="58">
                  <c:v>1236763.142857143</c:v>
                </c:pt>
                <c:pt idx="59">
                  <c:v>1258393.7142857143</c:v>
                </c:pt>
                <c:pt idx="60">
                  <c:v>1245520.6666666667</c:v>
                </c:pt>
                <c:pt idx="61">
                  <c:v>1236314.3333333333</c:v>
                </c:pt>
                <c:pt idx="62">
                  <c:v>1232938.3333333333</c:v>
                </c:pt>
                <c:pt idx="63">
                  <c:v>1239761</c:v>
                </c:pt>
                <c:pt idx="64">
                  <c:v>1243551.3333333333</c:v>
                </c:pt>
                <c:pt idx="65">
                  <c:v>1239754.6666666667</c:v>
                </c:pt>
                <c:pt idx="66">
                  <c:v>1233780.6666666667</c:v>
                </c:pt>
                <c:pt idx="67">
                  <c:v>1272916.6666666667</c:v>
                </c:pt>
                <c:pt idx="68">
                  <c:v>1260934</c:v>
                </c:pt>
                <c:pt idx="69">
                  <c:v>1305878.6666666667</c:v>
                </c:pt>
                <c:pt idx="70">
                  <c:v>1283254</c:v>
                </c:pt>
                <c:pt idx="71">
                  <c:v>1329727.3333333333</c:v>
                </c:pt>
                <c:pt idx="72">
                  <c:v>1296805</c:v>
                </c:pt>
                <c:pt idx="73">
                  <c:v>1295164.6666666667</c:v>
                </c:pt>
                <c:pt idx="74">
                  <c:v>1283196</c:v>
                </c:pt>
                <c:pt idx="75">
                  <c:v>1284451.3333333333</c:v>
                </c:pt>
                <c:pt idx="76">
                  <c:v>1284303</c:v>
                </c:pt>
                <c:pt idx="77">
                  <c:v>1257505</c:v>
                </c:pt>
                <c:pt idx="78">
                  <c:v>1214073</c:v>
                </c:pt>
                <c:pt idx="79">
                  <c:v>1224864.3333333333</c:v>
                </c:pt>
                <c:pt idx="80">
                  <c:v>1230386.3333333333</c:v>
                </c:pt>
                <c:pt idx="81">
                  <c:v>1303515.6666666667</c:v>
                </c:pt>
                <c:pt idx="82">
                  <c:v>1299305.6666666667</c:v>
                </c:pt>
                <c:pt idx="83">
                  <c:v>1330940.6666666667</c:v>
                </c:pt>
                <c:pt idx="84">
                  <c:v>1300726.6666666667</c:v>
                </c:pt>
                <c:pt idx="85">
                  <c:v>1289753.3333333333</c:v>
                </c:pt>
                <c:pt idx="86">
                  <c:v>1281941</c:v>
                </c:pt>
                <c:pt idx="87">
                  <c:v>1290360.3333333333</c:v>
                </c:pt>
                <c:pt idx="88">
                  <c:v>1298903.6666666667</c:v>
                </c:pt>
                <c:pt idx="89">
                  <c:v>1276175.3333333333</c:v>
                </c:pt>
                <c:pt idx="90">
                  <c:v>1232790</c:v>
                </c:pt>
                <c:pt idx="91">
                  <c:v>1236193</c:v>
                </c:pt>
                <c:pt idx="92">
                  <c:v>1232633.3333333333</c:v>
                </c:pt>
                <c:pt idx="93">
                  <c:v>1300284.3333333333</c:v>
                </c:pt>
                <c:pt idx="94">
                  <c:v>1302598.3333333333</c:v>
                </c:pt>
                <c:pt idx="95">
                  <c:v>1342435.6666666667</c:v>
                </c:pt>
                <c:pt idx="96">
                  <c:v>1308454.6666666667</c:v>
                </c:pt>
                <c:pt idx="97">
                  <c:v>1295830.3333333333</c:v>
                </c:pt>
                <c:pt idx="98">
                  <c:v>1280275.3333333333</c:v>
                </c:pt>
                <c:pt idx="99">
                  <c:v>1297524.3333333333</c:v>
                </c:pt>
                <c:pt idx="100">
                  <c:v>1310040</c:v>
                </c:pt>
                <c:pt idx="101">
                  <c:v>1317825</c:v>
                </c:pt>
                <c:pt idx="102">
                  <c:v>1294040</c:v>
                </c:pt>
                <c:pt idx="103">
                  <c:v>1315808.6666666667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B-46BD-97C3-4549702CE297}"/>
            </c:ext>
          </c:extLst>
        </c:ser>
        <c:ser>
          <c:idx val="2"/>
          <c:order val="2"/>
          <c:tx>
            <c:strRef>
              <c:f>'Chart Data'!$F$6</c:f>
              <c:strCache>
                <c:ptCount val="1"/>
                <c:pt idx="0">
                  <c:v>12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[0]!TwMRAType1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1161188.7499999998</c:v>
                </c:pt>
                <c:pt idx="12">
                  <c:v>1160951.2023809522</c:v>
                </c:pt>
                <c:pt idx="13">
                  <c:v>1161902.4404761901</c:v>
                </c:pt>
                <c:pt idx="14">
                  <c:v>1165032.8452380949</c:v>
                </c:pt>
                <c:pt idx="15">
                  <c:v>1167004.9166666665</c:v>
                </c:pt>
                <c:pt idx="16">
                  <c:v>1165538.4642857139</c:v>
                </c:pt>
                <c:pt idx="17">
                  <c:v>1165874.7142857139</c:v>
                </c:pt>
                <c:pt idx="18">
                  <c:v>1171434.3690476187</c:v>
                </c:pt>
                <c:pt idx="19">
                  <c:v>1174589.3928571427</c:v>
                </c:pt>
                <c:pt idx="20">
                  <c:v>1170624.4761904762</c:v>
                </c:pt>
                <c:pt idx="21">
                  <c:v>1173101.7142857143</c:v>
                </c:pt>
                <c:pt idx="22">
                  <c:v>1177569.7499999998</c:v>
                </c:pt>
                <c:pt idx="23">
                  <c:v>1180727.0357142857</c:v>
                </c:pt>
                <c:pt idx="24">
                  <c:v>1185858.9047619046</c:v>
                </c:pt>
                <c:pt idx="25">
                  <c:v>1187210.392857143</c:v>
                </c:pt>
                <c:pt idx="26">
                  <c:v>1188354.1904761905</c:v>
                </c:pt>
                <c:pt idx="27">
                  <c:v>1191099.9047619046</c:v>
                </c:pt>
                <c:pt idx="28">
                  <c:v>1196139.392857143</c:v>
                </c:pt>
                <c:pt idx="29">
                  <c:v>1197132.8571428575</c:v>
                </c:pt>
                <c:pt idx="30">
                  <c:v>1194208.6666666667</c:v>
                </c:pt>
                <c:pt idx="31">
                  <c:v>1191134.8452380951</c:v>
                </c:pt>
                <c:pt idx="32">
                  <c:v>1195256.1309523808</c:v>
                </c:pt>
                <c:pt idx="33">
                  <c:v>1193450.5595238095</c:v>
                </c:pt>
                <c:pt idx="34">
                  <c:v>1190889.5714285716</c:v>
                </c:pt>
                <c:pt idx="35">
                  <c:v>1193618.4523809524</c:v>
                </c:pt>
                <c:pt idx="36">
                  <c:v>1192975.7500000002</c:v>
                </c:pt>
                <c:pt idx="37">
                  <c:v>1191159.7857142857</c:v>
                </c:pt>
                <c:pt idx="38">
                  <c:v>1189895.2142857143</c:v>
                </c:pt>
                <c:pt idx="39">
                  <c:v>1187495.5595238095</c:v>
                </c:pt>
                <c:pt idx="40">
                  <c:v>1184989.7976190473</c:v>
                </c:pt>
                <c:pt idx="41">
                  <c:v>1184360.333333333</c:v>
                </c:pt>
                <c:pt idx="42">
                  <c:v>1184311.2499999998</c:v>
                </c:pt>
                <c:pt idx="43">
                  <c:v>1187914.5595238095</c:v>
                </c:pt>
                <c:pt idx="44">
                  <c:v>1189079.2857142857</c:v>
                </c:pt>
                <c:pt idx="45">
                  <c:v>1193878.0952380951</c:v>
                </c:pt>
                <c:pt idx="46">
                  <c:v>1200032.9880952381</c:v>
                </c:pt>
                <c:pt idx="47">
                  <c:v>1201773.7023809524</c:v>
                </c:pt>
                <c:pt idx="48">
                  <c:v>1201646.6428571425</c:v>
                </c:pt>
                <c:pt idx="49">
                  <c:v>1207081.0119047619</c:v>
                </c:pt>
                <c:pt idx="50">
                  <c:v>1211318.976190476</c:v>
                </c:pt>
                <c:pt idx="51">
                  <c:v>1216852.9047619046</c:v>
                </c:pt>
                <c:pt idx="52">
                  <c:v>1222676.5357142857</c:v>
                </c:pt>
                <c:pt idx="53">
                  <c:v>1221156.2738095236</c:v>
                </c:pt>
                <c:pt idx="54">
                  <c:v>1220131.9285714284</c:v>
                </c:pt>
                <c:pt idx="55">
                  <c:v>1218622.6547619046</c:v>
                </c:pt>
                <c:pt idx="56">
                  <c:v>1218086.4404761901</c:v>
                </c:pt>
                <c:pt idx="57">
                  <c:v>1215345.7738095236</c:v>
                </c:pt>
                <c:pt idx="58">
                  <c:v>1214012.5952380951</c:v>
                </c:pt>
                <c:pt idx="59">
                  <c:v>1211423.8095238095</c:v>
                </c:pt>
                <c:pt idx="60">
                  <c:v>1213730.4166666667</c:v>
                </c:pt>
                <c:pt idx="61">
                  <c:v>1213714.7857142854</c:v>
                </c:pt>
                <c:pt idx="62">
                  <c:v>1214654.857142857</c:v>
                </c:pt>
                <c:pt idx="63">
                  <c:v>1217219.4166666663</c:v>
                </c:pt>
                <c:pt idx="64">
                  <c:v>1216475.2738095236</c:v>
                </c:pt>
                <c:pt idx="65">
                  <c:v>1226972.3214285714</c:v>
                </c:pt>
                <c:pt idx="66">
                  <c:v>1239132.357142857</c:v>
                </c:pt>
                <c:pt idx="67">
                  <c:v>1247386.3690476192</c:v>
                </c:pt>
                <c:pt idx="68">
                  <c:v>1248005.1785714284</c:v>
                </c:pt>
                <c:pt idx="69">
                  <c:v>1256235.25</c:v>
                </c:pt>
                <c:pt idx="70">
                  <c:v>1259009.0833333333</c:v>
                </c:pt>
                <c:pt idx="71">
                  <c:v>1265838.5833333333</c:v>
                </c:pt>
                <c:pt idx="72">
                  <c:v>1269056.3333333333</c:v>
                </c:pt>
                <c:pt idx="73">
                  <c:v>1273721.6666666667</c:v>
                </c:pt>
                <c:pt idx="74">
                  <c:v>1278403</c:v>
                </c:pt>
                <c:pt idx="75">
                  <c:v>1280228.9166666667</c:v>
                </c:pt>
                <c:pt idx="76">
                  <c:v>1283909.5833333333</c:v>
                </c:pt>
                <c:pt idx="77">
                  <c:v>1282840.5833333333</c:v>
                </c:pt>
                <c:pt idx="78">
                  <c:v>1275302</c:v>
                </c:pt>
                <c:pt idx="79">
                  <c:v>1271896.5</c:v>
                </c:pt>
                <c:pt idx="80">
                  <c:v>1275203.6666666667</c:v>
                </c:pt>
                <c:pt idx="81">
                  <c:v>1274711.25</c:v>
                </c:pt>
                <c:pt idx="82">
                  <c:v>1275909.4166666667</c:v>
                </c:pt>
                <c:pt idx="83">
                  <c:v>1275507</c:v>
                </c:pt>
                <c:pt idx="84">
                  <c:v>1275691.6666666667</c:v>
                </c:pt>
                <c:pt idx="85">
                  <c:v>1274556.5833333333</c:v>
                </c:pt>
                <c:pt idx="86">
                  <c:v>1275193.25</c:v>
                </c:pt>
                <c:pt idx="87">
                  <c:v>1277168.9166666667</c:v>
                </c:pt>
                <c:pt idx="88">
                  <c:v>1278206.75</c:v>
                </c:pt>
                <c:pt idx="89">
                  <c:v>1279860.8333333333</c:v>
                </c:pt>
                <c:pt idx="90">
                  <c:v>1281848.1666666667</c:v>
                </c:pt>
                <c:pt idx="91">
                  <c:v>1281038.9166666667</c:v>
                </c:pt>
                <c:pt idx="92">
                  <c:v>1280422.5833333333</c:v>
                </c:pt>
                <c:pt idx="93">
                  <c:v>1281040.3333333333</c:v>
                </c:pt>
                <c:pt idx="94">
                  <c:v>1281862.0833333333</c:v>
                </c:pt>
                <c:pt idx="95">
                  <c:v>1283296.3333333333</c:v>
                </c:pt>
                <c:pt idx="96">
                  <c:v>1282972.3333333333</c:v>
                </c:pt>
                <c:pt idx="97">
                  <c:v>1283381.3333333333</c:v>
                </c:pt>
                <c:pt idx="98">
                  <c:v>1282879.9166666667</c:v>
                </c:pt>
                <c:pt idx="99">
                  <c:v>1284763.3333333333</c:v>
                </c:pt>
                <c:pt idx="100">
                  <c:v>1286165.4166666667</c:v>
                </c:pt>
                <c:pt idx="101">
                  <c:v>1293292.3333333333</c:v>
                </c:pt>
                <c:pt idx="102">
                  <c:v>1300075.8333333333</c:v>
                </c:pt>
                <c:pt idx="103">
                  <c:v>1306069.3333333333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B-46BD-97C3-4549702CE297}"/>
            </c:ext>
          </c:extLst>
        </c:ser>
        <c:ser>
          <c:idx val="3"/>
          <c:order val="3"/>
          <c:tx>
            <c:strRef>
              <c:f>'Chart Data'!$G$6</c:f>
              <c:strCache>
                <c:ptCount val="1"/>
                <c:pt idx="0">
                  <c:v>3 year rolling average</c:v>
                </c:pt>
              </c:strCache>
            </c:strRef>
          </c:tx>
          <c:marker>
            <c:symbol val="none"/>
          </c:marker>
          <c:val>
            <c:numRef>
              <c:f>[0]!ThMRAType1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1178511.4126984125</c:v>
                </c:pt>
                <c:pt idx="36">
                  <c:v>1179928.6190476189</c:v>
                </c:pt>
                <c:pt idx="37">
                  <c:v>1180090.8730158724</c:v>
                </c:pt>
                <c:pt idx="38">
                  <c:v>1181094.083333333</c:v>
                </c:pt>
                <c:pt idx="39">
                  <c:v>1181866.7936507934</c:v>
                </c:pt>
                <c:pt idx="40">
                  <c:v>1182222.5515873013</c:v>
                </c:pt>
                <c:pt idx="41">
                  <c:v>1182455.9682539683</c:v>
                </c:pt>
                <c:pt idx="42">
                  <c:v>1183318.0952380956</c:v>
                </c:pt>
                <c:pt idx="43">
                  <c:v>1184546.2658730161</c:v>
                </c:pt>
                <c:pt idx="44">
                  <c:v>1184986.6309523813</c:v>
                </c:pt>
                <c:pt idx="45">
                  <c:v>1186810.1230158731</c:v>
                </c:pt>
                <c:pt idx="46">
                  <c:v>1189497.4365079366</c:v>
                </c:pt>
                <c:pt idx="47">
                  <c:v>1192039.7301587302</c:v>
                </c:pt>
                <c:pt idx="48">
                  <c:v>1193493.7658730159</c:v>
                </c:pt>
                <c:pt idx="49">
                  <c:v>1195150.3968253967</c:v>
                </c:pt>
                <c:pt idx="50">
                  <c:v>1196522.7936507936</c:v>
                </c:pt>
                <c:pt idx="51">
                  <c:v>1198482.7896825394</c:v>
                </c:pt>
                <c:pt idx="52">
                  <c:v>1201268.5753968256</c:v>
                </c:pt>
                <c:pt idx="53">
                  <c:v>1200883.1547619046</c:v>
                </c:pt>
                <c:pt idx="54">
                  <c:v>1199550.6150793647</c:v>
                </c:pt>
                <c:pt idx="55">
                  <c:v>1199224.0198412696</c:v>
                </c:pt>
                <c:pt idx="56">
                  <c:v>1200807.2857142854</c:v>
                </c:pt>
                <c:pt idx="57">
                  <c:v>1200891.476190476</c:v>
                </c:pt>
                <c:pt idx="58">
                  <c:v>1201645.0515873013</c:v>
                </c:pt>
                <c:pt idx="59">
                  <c:v>1202271.9880952379</c:v>
                </c:pt>
                <c:pt idx="60">
                  <c:v>1202784.2698412696</c:v>
                </c:pt>
                <c:pt idx="61">
                  <c:v>1203985.194444444</c:v>
                </c:pt>
                <c:pt idx="62">
                  <c:v>1205289.6825396821</c:v>
                </c:pt>
                <c:pt idx="63">
                  <c:v>1207189.2936507936</c:v>
                </c:pt>
                <c:pt idx="64">
                  <c:v>1208047.2023809524</c:v>
                </c:pt>
                <c:pt idx="65">
                  <c:v>1210829.6428571427</c:v>
                </c:pt>
                <c:pt idx="66">
                  <c:v>1214525.1785714284</c:v>
                </c:pt>
                <c:pt idx="67">
                  <c:v>1217974.5277777778</c:v>
                </c:pt>
                <c:pt idx="68">
                  <c:v>1218390.3015873015</c:v>
                </c:pt>
                <c:pt idx="69">
                  <c:v>1221819.7063492062</c:v>
                </c:pt>
                <c:pt idx="70">
                  <c:v>1224351.5555555555</c:v>
                </c:pt>
                <c:pt idx="71">
                  <c:v>1226345.3650793652</c:v>
                </c:pt>
                <c:pt idx="72">
                  <c:v>1228144.4642857143</c:v>
                </c:pt>
                <c:pt idx="73">
                  <c:v>1231505.8214285716</c:v>
                </c:pt>
                <c:pt idx="74">
                  <c:v>1234792.2777777778</c:v>
                </c:pt>
                <c:pt idx="75">
                  <c:v>1238100.4126984128</c:v>
                </c:pt>
                <c:pt idx="76">
                  <c:v>1241020.4642857143</c:v>
                </c:pt>
                <c:pt idx="77">
                  <c:v>1243656.3928571427</c:v>
                </c:pt>
                <c:pt idx="78">
                  <c:v>1244855.4285714284</c:v>
                </c:pt>
                <c:pt idx="79">
                  <c:v>1245968.5079365079</c:v>
                </c:pt>
                <c:pt idx="80">
                  <c:v>1247098.4285714284</c:v>
                </c:pt>
                <c:pt idx="81">
                  <c:v>1248764.0912698412</c:v>
                </c:pt>
                <c:pt idx="82">
                  <c:v>1249643.6984126985</c:v>
                </c:pt>
                <c:pt idx="83">
                  <c:v>1250923.1309523811</c:v>
                </c:pt>
                <c:pt idx="84">
                  <c:v>1252826.138888889</c:v>
                </c:pt>
                <c:pt idx="85">
                  <c:v>1253997.6785714284</c:v>
                </c:pt>
                <c:pt idx="86">
                  <c:v>1256083.7023809524</c:v>
                </c:pt>
                <c:pt idx="87">
                  <c:v>1258205.75</c:v>
                </c:pt>
                <c:pt idx="88">
                  <c:v>1259530.5357142857</c:v>
                </c:pt>
                <c:pt idx="89">
                  <c:v>1263224.5793650793</c:v>
                </c:pt>
                <c:pt idx="90">
                  <c:v>1265427.5079365079</c:v>
                </c:pt>
                <c:pt idx="91">
                  <c:v>1266773.9285714286</c:v>
                </c:pt>
                <c:pt idx="92">
                  <c:v>1267877.1428571427</c:v>
                </c:pt>
                <c:pt idx="93">
                  <c:v>1270662.2777777778</c:v>
                </c:pt>
                <c:pt idx="94">
                  <c:v>1272260.1944444445</c:v>
                </c:pt>
                <c:pt idx="95">
                  <c:v>1274880.638888889</c:v>
                </c:pt>
                <c:pt idx="96">
                  <c:v>1275906.7777777778</c:v>
                </c:pt>
                <c:pt idx="97">
                  <c:v>1277219.861111111</c:v>
                </c:pt>
                <c:pt idx="98">
                  <c:v>1278825.388888889</c:v>
                </c:pt>
                <c:pt idx="99">
                  <c:v>1280720.388888889</c:v>
                </c:pt>
                <c:pt idx="100">
                  <c:v>1282760.5833333333</c:v>
                </c:pt>
                <c:pt idx="101">
                  <c:v>1285331.25</c:v>
                </c:pt>
                <c:pt idx="102">
                  <c:v>1285742</c:v>
                </c:pt>
                <c:pt idx="103">
                  <c:v>1286334.9166666667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B-46BD-97C3-4549702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16768"/>
        <c:axId val="1"/>
      </c:lineChart>
      <c:dateAx>
        <c:axId val="58171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10000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171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2181939126875192"/>
          <c:y val="0.94764562806612529"/>
          <c:w val="0.67818115052132244"/>
          <c:h val="0.98254964202773087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A&amp;E Attendances - Type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% Growth on Previous Year</a:t>
            </a:r>
          </a:p>
        </c:rich>
      </c:tx>
      <c:layout>
        <c:manualLayout>
          <c:xMode val="edge"/>
          <c:yMode val="edge"/>
          <c:x val="0.42139042934819398"/>
          <c:y val="2.38095238095238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423331933341229E-2"/>
          <c:y val="0.15250599925009373"/>
          <c:w val="0.95466179724179234"/>
          <c:h val="0.82105943007124105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Data'!$H$6</c:f>
              <c:strCache>
                <c:ptCount val="1"/>
                <c:pt idx="0">
                  <c:v>3 month rolling average </c:v>
                </c:pt>
              </c:strCache>
            </c:strRef>
          </c:tx>
          <c:spPr>
            <a:ln cmpd="sng"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[0]!TMRAGrowthType1</c:f>
              <c:numCache>
                <c:formatCode>0.0%</c:formatCode>
                <c:ptCount val="91"/>
                <c:pt idx="0">
                  <c:v>1.3360995091746819E-2</c:v>
                </c:pt>
                <c:pt idx="1">
                  <c:v>2.1209068558479149E-2</c:v>
                </c:pt>
                <c:pt idx="2">
                  <c:v>1.2707292424660288E-2</c:v>
                </c:pt>
                <c:pt idx="3">
                  <c:v>2.9674805805783855E-3</c:v>
                </c:pt>
                <c:pt idx="4">
                  <c:v>1.5881905830407161E-2</c:v>
                </c:pt>
                <c:pt idx="5">
                  <c:v>3.1824552773191073E-2</c:v>
                </c:pt>
                <c:pt idx="6">
                  <c:v>1.6396667684900557E-2</c:v>
                </c:pt>
                <c:pt idx="7">
                  <c:v>5.4905247609116081E-3</c:v>
                </c:pt>
                <c:pt idx="8">
                  <c:v>9.9695056972923801E-3</c:v>
                </c:pt>
                <c:pt idx="9">
                  <c:v>3.3663779444972564E-2</c:v>
                </c:pt>
                <c:pt idx="10">
                  <c:v>4.3548133959672164E-2</c:v>
                </c:pt>
                <c:pt idx="11">
                  <c:v>3.2968760298742961E-2</c:v>
                </c:pt>
                <c:pt idx="12">
                  <c:v>2.6160319290306377E-2</c:v>
                </c:pt>
                <c:pt idx="13">
                  <c:v>1.7980392711832049E-2</c:v>
                </c:pt>
                <c:pt idx="14">
                  <c:v>3.0813795175169689E-2</c:v>
                </c:pt>
                <c:pt idx="15">
                  <c:v>3.0852122702590634E-2</c:v>
                </c:pt>
                <c:pt idx="16">
                  <c:v>1.0972278333074348E-2</c:v>
                </c:pt>
                <c:pt idx="17">
                  <c:v>-1.7054073870993669E-2</c:v>
                </c:pt>
                <c:pt idx="18">
                  <c:v>-6.3741376395652916E-3</c:v>
                </c:pt>
                <c:pt idx="19">
                  <c:v>-2.4827953715935713E-3</c:v>
                </c:pt>
                <c:pt idx="20">
                  <c:v>-8.1235943989432791E-4</c:v>
                </c:pt>
                <c:pt idx="21">
                  <c:v>-5.2793544715517005E-3</c:v>
                </c:pt>
                <c:pt idx="22">
                  <c:v>-1.5531787709386347E-3</c:v>
                </c:pt>
                <c:pt idx="23">
                  <c:v>8.9457702582906862E-4</c:v>
                </c:pt>
                <c:pt idx="24">
                  <c:v>-1.2444747069046969E-2</c:v>
                </c:pt>
                <c:pt idx="25">
                  <c:v>-1.8468909522861288E-2</c:v>
                </c:pt>
                <c:pt idx="26">
                  <c:v>-2.0656011776675753E-2</c:v>
                </c:pt>
                <c:pt idx="27">
                  <c:v>-1.8869848171853998E-2</c:v>
                </c:pt>
                <c:pt idx="28">
                  <c:v>-1.111694310788558E-2</c:v>
                </c:pt>
                <c:pt idx="29">
                  <c:v>1.0139678947586717E-2</c:v>
                </c:pt>
                <c:pt idx="30">
                  <c:v>1.6130329179296909E-2</c:v>
                </c:pt>
                <c:pt idx="31">
                  <c:v>3.1409331422491693E-2</c:v>
                </c:pt>
                <c:pt idx="32">
                  <c:v>4.0169489177814599E-2</c:v>
                </c:pt>
                <c:pt idx="33">
                  <c:v>4.1139951321775836E-2</c:v>
                </c:pt>
                <c:pt idx="34">
                  <c:v>2.5451707172172044E-2</c:v>
                </c:pt>
                <c:pt idx="35">
                  <c:v>2.3312479181911261E-2</c:v>
                </c:pt>
                <c:pt idx="36">
                  <c:v>3.2306674208354869E-2</c:v>
                </c:pt>
                <c:pt idx="37">
                  <c:v>5.2211239768320317E-2</c:v>
                </c:pt>
                <c:pt idx="38">
                  <c:v>5.3312230216061796E-2</c:v>
                </c:pt>
                <c:pt idx="39">
                  <c:v>3.4182931902277058E-2</c:v>
                </c:pt>
                <c:pt idx="40">
                  <c:v>1.1576299162590287E-2</c:v>
                </c:pt>
                <c:pt idx="41">
                  <c:v>-1.3913078864505435E-2</c:v>
                </c:pt>
                <c:pt idx="42">
                  <c:v>-1.0326734671647686E-2</c:v>
                </c:pt>
                <c:pt idx="43">
                  <c:v>-1.5235111076854269E-2</c:v>
                </c:pt>
                <c:pt idx="44">
                  <c:v>-1.4691036030548776E-2</c:v>
                </c:pt>
                <c:pt idx="45">
                  <c:v>-2.0738993273123785E-2</c:v>
                </c:pt>
                <c:pt idx="46">
                  <c:v>-5.1609592469449295E-3</c:v>
                </c:pt>
                <c:pt idx="47">
                  <c:v>-9.6261230877769943E-4</c:v>
                </c:pt>
                <c:pt idx="48">
                  <c:v>1.059347594604354E-2</c:v>
                </c:pt>
                <c:pt idx="49">
                  <c:v>1.1385171377176428E-2</c:v>
                </c:pt>
                <c:pt idx="50">
                  <c:v>8.9589195438173341E-3</c:v>
                </c:pt>
                <c:pt idx="51">
                  <c:v>4.1386380362606667E-2</c:v>
                </c:pt>
                <c:pt idx="52">
                  <c:v>7.6476355792607142E-2</c:v>
                </c:pt>
                <c:pt idx="53">
                  <c:v>0.10758493221259147</c:v>
                </c:pt>
                <c:pt idx="54">
                  <c:v>7.1491540394323039E-2</c:v>
                </c:pt>
                <c:pt idx="55">
                  <c:v>5.528354789539569E-2</c:v>
                </c:pt>
                <c:pt idx="56">
                  <c:v>3.759075245034782E-2</c:v>
                </c:pt>
                <c:pt idx="57">
                  <c:v>5.6686248697697339E-2</c:v>
                </c:pt>
                <c:pt idx="58">
                  <c:v>4.117501596387263E-2</c:v>
                </c:pt>
                <c:pt idx="59">
                  <c:v>4.7601432537518029E-2</c:v>
                </c:pt>
                <c:pt idx="60">
                  <c:v>4.0762514480989109E-2</c:v>
                </c:pt>
                <c:pt idx="61">
                  <c:v>3.6047539270337881E-2</c:v>
                </c:pt>
                <c:pt idx="62">
                  <c:v>3.2770393609270698E-2</c:v>
                </c:pt>
                <c:pt idx="63">
                  <c:v>1.4317617679196815E-2</c:v>
                </c:pt>
                <c:pt idx="64">
                  <c:v>-1.5973395595435425E-2</c:v>
                </c:pt>
                <c:pt idx="65">
                  <c:v>-3.7749787234042542E-2</c:v>
                </c:pt>
                <c:pt idx="66">
                  <c:v>-2.4226221726646013E-2</c:v>
                </c:pt>
                <c:pt idx="67">
                  <c:v>-1.8095096124295384E-3</c:v>
                </c:pt>
                <c:pt idx="68">
                  <c:v>1.2508565464566468E-2</c:v>
                </c:pt>
                <c:pt idx="69">
                  <c:v>9.1246776908149307E-4</c:v>
                </c:pt>
                <c:pt idx="70">
                  <c:v>3.0240989714465094E-3</c:v>
                </c:pt>
                <c:pt idx="71">
                  <c:v>-4.1781045087188051E-3</c:v>
                </c:pt>
                <c:pt idx="72">
                  <c:v>-9.7802673948488295E-4</c:v>
                </c:pt>
                <c:pt idx="73">
                  <c:v>4.6004078524839453E-3</c:v>
                </c:pt>
                <c:pt idx="74">
                  <c:v>1.1368552955701716E-2</c:v>
                </c:pt>
                <c:pt idx="75">
                  <c:v>1.4847124530982692E-2</c:v>
                </c:pt>
                <c:pt idx="76">
                  <c:v>1.5416700643206882E-2</c:v>
                </c:pt>
                <c:pt idx="77">
                  <c:v>9.2489154581201216E-3</c:v>
                </c:pt>
                <c:pt idx="78">
                  <c:v>1.8262556557437915E-3</c:v>
                </c:pt>
                <c:pt idx="79">
                  <c:v>-2.4789370898751217E-3</c:v>
                </c:pt>
                <c:pt idx="80">
                  <c:v>2.5341740216633379E-3</c:v>
                </c:pt>
                <c:pt idx="81">
                  <c:v>8.63674864544417E-3</c:v>
                </c:pt>
                <c:pt idx="82">
                  <c:v>5.9412943534127294E-3</c:v>
                </c:pt>
                <c:pt idx="83">
                  <c:v>4.711753668660057E-3</c:v>
                </c:pt>
                <c:pt idx="84">
                  <c:v>-1.2993317685187078E-3</c:v>
                </c:pt>
                <c:pt idx="85">
                  <c:v>5.5519375595602938E-3</c:v>
                </c:pt>
                <c:pt idx="86">
                  <c:v>8.5736406933949461E-3</c:v>
                </c:pt>
                <c:pt idx="87">
                  <c:v>3.2636320087678694E-2</c:v>
                </c:pt>
                <c:pt idx="88">
                  <c:v>4.9684050000405655E-2</c:v>
                </c:pt>
                <c:pt idx="89">
                  <c:v>6.4403913196941387E-2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174-82D9-46A005274FF0}"/>
            </c:ext>
          </c:extLst>
        </c:ser>
        <c:ser>
          <c:idx val="1"/>
          <c:order val="1"/>
          <c:tx>
            <c:strRef>
              <c:f>'Chart Data'!$I$6</c:f>
              <c:strCache>
                <c:ptCount val="1"/>
                <c:pt idx="0">
                  <c:v>12 month rolling average 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[0]!TwMRAGrowthType1</c:f>
              <c:numCache>
                <c:formatCode>0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0.0%">
                  <c:v>1.6826106620724701E-2</c:v>
                </c:pt>
                <c:pt idx="10" formatCode="0.0%">
                  <c:v>2.1454564438083246E-2</c:v>
                </c:pt>
                <c:pt idx="11" formatCode="0.0%">
                  <c:v>2.1781477944551542E-2</c:v>
                </c:pt>
                <c:pt idx="12" formatCode="0.0%">
                  <c:v>2.0017757725387941E-2</c:v>
                </c:pt>
                <c:pt idx="13" formatCode="0.0%">
                  <c:v>2.0646860823912538E-2</c:v>
                </c:pt>
                <c:pt idx="14" formatCode="0.0%">
                  <c:v>2.6254756500192045E-2</c:v>
                </c:pt>
                <c:pt idx="15" formatCode="0.0%">
                  <c:v>2.6810893549822135E-2</c:v>
                </c:pt>
                <c:pt idx="16" formatCode="0.0%">
                  <c:v>1.9441377358224265E-2</c:v>
                </c:pt>
                <c:pt idx="17" formatCode="0.0%">
                  <c:v>1.4086158517663927E-2</c:v>
                </c:pt>
                <c:pt idx="18" formatCode="0.0%">
                  <c:v>2.1041465698771855E-2</c:v>
                </c:pt>
                <c:pt idx="19" formatCode="0.0%">
                  <c:v>1.734619001088511E-2</c:v>
                </c:pt>
                <c:pt idx="20" formatCode="0.0%">
                  <c:v>1.131128022656136E-2</c:v>
                </c:pt>
                <c:pt idx="21" formatCode="0.0%">
                  <c:v>1.0918202325119308E-2</c:v>
                </c:pt>
                <c:pt idx="22" formatCode="0.0%">
                  <c:v>6.0014266533037208E-3</c:v>
                </c:pt>
                <c:pt idx="23" formatCode="0.0%">
                  <c:v>3.3266158053404382E-3</c:v>
                </c:pt>
                <c:pt idx="24" formatCode="0.0%">
                  <c:v>1.2967714692084797E-3</c:v>
                </c:pt>
                <c:pt idx="25" formatCode="0.0%">
                  <c:v>-3.0260645842430378E-3</c:v>
                </c:pt>
                <c:pt idx="26" formatCode="0.0%">
                  <c:v>-9.3213176530064779E-3</c:v>
                </c:pt>
                <c:pt idx="27" formatCode="0.0%">
                  <c:v>-1.0669261755965831E-2</c:v>
                </c:pt>
                <c:pt idx="28" formatCode="0.0%">
                  <c:v>-8.2878452844368233E-3</c:v>
                </c:pt>
                <c:pt idx="29" formatCode="0.0%">
                  <c:v>-2.7035442100948881E-3</c:v>
                </c:pt>
                <c:pt idx="30" formatCode="0.0%">
                  <c:v>-5.167800505799014E-3</c:v>
                </c:pt>
                <c:pt idx="31" formatCode="0.0%">
                  <c:v>3.5823496069786742E-4</c:v>
                </c:pt>
                <c:pt idx="32" formatCode="0.0%">
                  <c:v>7.6778039593530245E-3</c:v>
                </c:pt>
                <c:pt idx="33" formatCode="0.0%">
                  <c:v>6.832375943696567E-3</c:v>
                </c:pt>
                <c:pt idx="34" formatCode="0.0%">
                  <c:v>7.268289281774809E-3</c:v>
                </c:pt>
                <c:pt idx="35" formatCode="0.0%">
                  <c:v>1.3366154886541137E-2</c:v>
                </c:pt>
                <c:pt idx="36" formatCode="0.0%">
                  <c:v>1.8004746676473005E-2</c:v>
                </c:pt>
                <c:pt idx="37" formatCode="0.0%">
                  <c:v>2.4722067381765855E-2</c:v>
                </c:pt>
                <c:pt idx="38" formatCode="0.0%">
                  <c:v>3.1803428325679173E-2</c:v>
                </c:pt>
                <c:pt idx="39" formatCode="0.0%">
                  <c:v>3.1068197271205245E-2</c:v>
                </c:pt>
                <c:pt idx="40" formatCode="0.0%">
                  <c:v>3.0246000425503405E-2</c:v>
                </c:pt>
                <c:pt idx="41" formatCode="0.0%">
                  <c:v>2.5850424167210173E-2</c:v>
                </c:pt>
                <c:pt idx="42" formatCode="0.0%">
                  <c:v>2.4394634664314685E-2</c:v>
                </c:pt>
                <c:pt idx="43" formatCode="0.0%">
                  <c:v>1.7981466162294568E-2</c:v>
                </c:pt>
                <c:pt idx="44" formatCode="0.0%">
                  <c:v>1.1649352377426148E-2</c:v>
                </c:pt>
                <c:pt idx="45" formatCode="0.0%">
                  <c:v>8.0298870941659661E-3</c:v>
                </c:pt>
                <c:pt idx="46" formatCode="0.0%">
                  <c:v>1.0056012623471888E-2</c:v>
                </c:pt>
                <c:pt idx="47" formatCode="0.0%">
                  <c:v>5.4957154856205559E-3</c:v>
                </c:pt>
                <c:pt idx="48" formatCode="0.0%">
                  <c:v>2.753924455862089E-3</c:v>
                </c:pt>
                <c:pt idx="49" formatCode="0.0%">
                  <c:v>3.0119655656601907E-4</c:v>
                </c:pt>
                <c:pt idx="50" formatCode="0.0%">
                  <c:v>-5.0718744685317452E-3</c:v>
                </c:pt>
                <c:pt idx="51" formatCode="0.0%">
                  <c:v>4.7627381882124897E-3</c:v>
                </c:pt>
                <c:pt idx="52" formatCode="0.0%">
                  <c:v>1.55724378048816E-2</c:v>
                </c:pt>
                <c:pt idx="53" formatCode="0.0%">
                  <c:v>2.3603462625052307E-2</c:v>
                </c:pt>
                <c:pt idx="54" formatCode="0.0%">
                  <c:v>2.4562081229261734E-2</c:v>
                </c:pt>
                <c:pt idx="55" formatCode="0.0%">
                  <c:v>3.3644315117258738E-2</c:v>
                </c:pt>
                <c:pt idx="56" formatCode="0.0%">
                  <c:v>3.7064267925831063E-2</c:v>
                </c:pt>
                <c:pt idx="57" formatCode="0.0%">
                  <c:v>4.4918032303586264E-2</c:v>
                </c:pt>
                <c:pt idx="58" formatCode="0.0%">
                  <c:v>4.5583365059443048E-2</c:v>
                </c:pt>
                <c:pt idx="59" formatCode="0.0%">
                  <c:v>4.9440677215665918E-2</c:v>
                </c:pt>
                <c:pt idx="60" formatCode="0.0%">
                  <c:v>5.2482515903400806E-2</c:v>
                </c:pt>
                <c:pt idx="61" formatCode="0.0%">
                  <c:v>5.1765112466370944E-2</c:v>
                </c:pt>
                <c:pt idx="62" formatCode="0.0%">
                  <c:v>5.5434180188991267E-2</c:v>
                </c:pt>
                <c:pt idx="63" formatCode="0.0%">
                  <c:v>4.5533432930022544E-2</c:v>
                </c:pt>
                <c:pt idx="64" formatCode="0.0%">
                  <c:v>2.9189491056904826E-2</c:v>
                </c:pt>
                <c:pt idx="65" formatCode="0.0%">
                  <c:v>1.964918934547466E-2</c:v>
                </c:pt>
                <c:pt idx="66" formatCode="0.0%">
                  <c:v>2.1793569900384391E-2</c:v>
                </c:pt>
                <c:pt idx="67" formatCode="0.0%">
                  <c:v>1.4707436365919424E-2</c:v>
                </c:pt>
                <c:pt idx="68" formatCode="0.0%">
                  <c:v>1.3423519780006776E-2</c:v>
                </c:pt>
                <c:pt idx="69" formatCode="0.0%">
                  <c:v>7.6379538386377455E-3</c:v>
                </c:pt>
                <c:pt idx="70" formatCode="0.0%">
                  <c:v>5.228556967132203E-3</c:v>
                </c:pt>
                <c:pt idx="71" formatCode="0.0%">
                  <c:v>6.55493808825236E-4</c:v>
                </c:pt>
                <c:pt idx="72" formatCode="0.0%">
                  <c:v>-2.5107497401054557E-3</c:v>
                </c:pt>
                <c:pt idx="73" formatCode="0.0%">
                  <c:v>-2.3901975343342263E-3</c:v>
                </c:pt>
                <c:pt idx="74" formatCode="0.0%">
                  <c:v>-4.4417717628739695E-3</c:v>
                </c:pt>
                <c:pt idx="75" formatCode="0.0%">
                  <c:v>-2.3227749719746393E-3</c:v>
                </c:pt>
                <c:pt idx="76" formatCode="0.0%">
                  <c:v>5.1330325418346145E-3</c:v>
                </c:pt>
                <c:pt idx="77" formatCode="0.0%">
                  <c:v>7.1880193605899922E-3</c:v>
                </c:pt>
                <c:pt idx="78" formatCode="0.0%">
                  <c:v>4.0926142255446329E-3</c:v>
                </c:pt>
                <c:pt idx="79" formatCode="0.0%">
                  <c:v>4.9651113797994917E-3</c:v>
                </c:pt>
                <c:pt idx="80" formatCode="0.0%">
                  <c:v>4.6654304677977709E-3</c:v>
                </c:pt>
                <c:pt idx="81" formatCode="0.0%">
                  <c:v>6.1068526737473317E-3</c:v>
                </c:pt>
                <c:pt idx="82" formatCode="0.0%">
                  <c:v>5.7072307179766302E-3</c:v>
                </c:pt>
                <c:pt idx="83" formatCode="0.0%">
                  <c:v>6.9237804860109442E-3</c:v>
                </c:pt>
                <c:pt idx="84" formatCode="0.0%">
                  <c:v>6.0278445378114665E-3</c:v>
                </c:pt>
                <c:pt idx="85" formatCode="0.0%">
                  <c:v>5.946289928890236E-3</c:v>
                </c:pt>
                <c:pt idx="86" formatCode="0.0%">
                  <c:v>6.2264314178177571E-3</c:v>
                </c:pt>
                <c:pt idx="87" formatCode="0.0%">
                  <c:v>1.0494500378621874E-2</c:v>
                </c:pt>
                <c:pt idx="88" formatCode="0.0%">
                  <c:v>1.421983284811823E-2</c:v>
                </c:pt>
                <c:pt idx="89" formatCode="0.0%">
                  <c:v>1.953915399525652E-2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E-4174-82D9-46A00527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25240"/>
        <c:axId val="1"/>
      </c:lineChart>
      <c:dateAx>
        <c:axId val="58862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</c:dateAx>
      <c:valAx>
        <c:axId val="1"/>
        <c:scaling>
          <c:orientation val="minMax"/>
          <c:max val="0.1200000000000000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862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528202814189778"/>
          <c:y val="0.94821428571428568"/>
          <c:w val="0.59838909821086117"/>
          <c:h val="0.98392857142857137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A&amp;E Attendances - All Types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835852126537514E-2"/>
          <c:y val="7.0477001928002089E-2"/>
          <c:w val="0.93767796591039954"/>
          <c:h val="0.77486962189747244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Data'!$D$6</c:f>
              <c:strCache>
                <c:ptCount val="1"/>
                <c:pt idx="0">
                  <c:v>Monthly data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[0]!MonthlyDataAll</c:f>
              <c:numCache>
                <c:formatCode>_-* #,##0_-;\-* #,##0_-;_-* "-"??_-;_-@_-</c:formatCode>
                <c:ptCount val="105"/>
                <c:pt idx="0">
                  <c:v>1752381</c:v>
                </c:pt>
                <c:pt idx="1">
                  <c:v>1756268</c:v>
                </c:pt>
                <c:pt idx="2">
                  <c:v>1801348</c:v>
                </c:pt>
                <c:pt idx="3">
                  <c:v>1651027.4285714284</c:v>
                </c:pt>
                <c:pt idx="4">
                  <c:v>1737741.1428571432</c:v>
                </c:pt>
                <c:pt idx="5">
                  <c:v>1727796.7142857143</c:v>
                </c:pt>
                <c:pt idx="6">
                  <c:v>1599364.0000000009</c:v>
                </c:pt>
                <c:pt idx="7">
                  <c:v>1863441</c:v>
                </c:pt>
                <c:pt idx="8">
                  <c:v>1844374.8571428566</c:v>
                </c:pt>
                <c:pt idx="9">
                  <c:v>1873695.1428571439</c:v>
                </c:pt>
                <c:pt idx="10">
                  <c:v>1785417.2857142866</c:v>
                </c:pt>
                <c:pt idx="11">
                  <c:v>1864959.4285714279</c:v>
                </c:pt>
                <c:pt idx="12">
                  <c:v>1758108.2857142854</c:v>
                </c:pt>
                <c:pt idx="13">
                  <c:v>1781210.5714285718</c:v>
                </c:pt>
                <c:pt idx="14">
                  <c:v>1848912.4285714284</c:v>
                </c:pt>
                <c:pt idx="15">
                  <c:v>1741440.8571428573</c:v>
                </c:pt>
                <c:pt idx="16">
                  <c:v>1732045.8571428566</c:v>
                </c:pt>
                <c:pt idx="17">
                  <c:v>1737518</c:v>
                </c:pt>
                <c:pt idx="18">
                  <c:v>1704231.7142857141</c:v>
                </c:pt>
                <c:pt idx="19">
                  <c:v>1933152.8571428568</c:v>
                </c:pt>
                <c:pt idx="20">
                  <c:v>1769523.2857142854</c:v>
                </c:pt>
                <c:pt idx="21">
                  <c:v>1929570.4285714282</c:v>
                </c:pt>
                <c:pt idx="22">
                  <c:v>1887841.2857142857</c:v>
                </c:pt>
                <c:pt idx="23">
                  <c:v>1924523.2857142868</c:v>
                </c:pt>
                <c:pt idx="24">
                  <c:v>1845142.2857142854</c:v>
                </c:pt>
                <c:pt idx="25">
                  <c:v>1788490.8571428568</c:v>
                </c:pt>
                <c:pt idx="26">
                  <c:v>1832304.2857142864</c:v>
                </c:pt>
                <c:pt idx="27">
                  <c:v>1755605.142857143</c:v>
                </c:pt>
                <c:pt idx="28">
                  <c:v>1822425.5714285711</c:v>
                </c:pt>
                <c:pt idx="29">
                  <c:v>1733118.4285714284</c:v>
                </c:pt>
                <c:pt idx="30">
                  <c:v>1648748.4285714282</c:v>
                </c:pt>
                <c:pt idx="31">
                  <c:v>1865084.142857143</c:v>
                </c:pt>
                <c:pt idx="32">
                  <c:v>1831420.4285714282</c:v>
                </c:pt>
                <c:pt idx="33">
                  <c:v>1891670.2857142868</c:v>
                </c:pt>
                <c:pt idx="34">
                  <c:v>1831036.285714285</c:v>
                </c:pt>
                <c:pt idx="35">
                  <c:v>1976288.857142857</c:v>
                </c:pt>
                <c:pt idx="36">
                  <c:v>1840591.1428571427</c:v>
                </c:pt>
                <c:pt idx="37">
                  <c:v>1768748.7142857143</c:v>
                </c:pt>
                <c:pt idx="38">
                  <c:v>1829429.2857142847</c:v>
                </c:pt>
                <c:pt idx="39">
                  <c:v>1733036.5714285721</c:v>
                </c:pt>
                <c:pt idx="40">
                  <c:v>1782029.1428571427</c:v>
                </c:pt>
                <c:pt idx="41">
                  <c:v>1739538.8571428573</c:v>
                </c:pt>
                <c:pt idx="42">
                  <c:v>1661814.4285714277</c:v>
                </c:pt>
                <c:pt idx="43">
                  <c:v>1957340.8571428587</c:v>
                </c:pt>
                <c:pt idx="44">
                  <c:v>1877675.8571428566</c:v>
                </c:pt>
                <c:pt idx="45">
                  <c:v>1978028.4285714282</c:v>
                </c:pt>
                <c:pt idx="46">
                  <c:v>1942267.9999999991</c:v>
                </c:pt>
                <c:pt idx="47">
                  <c:v>1993630.8571428566</c:v>
                </c:pt>
                <c:pt idx="48">
                  <c:v>1817309.9999999995</c:v>
                </c:pt>
                <c:pt idx="49">
                  <c:v>1853285.7142857146</c:v>
                </c:pt>
                <c:pt idx="50">
                  <c:v>1892374.0000000002</c:v>
                </c:pt>
                <c:pt idx="51">
                  <c:v>1830460.2857142866</c:v>
                </c:pt>
                <c:pt idx="52">
                  <c:v>1901226.9999999993</c:v>
                </c:pt>
                <c:pt idx="53">
                  <c:v>1732066.9999999995</c:v>
                </c:pt>
                <c:pt idx="54">
                  <c:v>1654846.4285714282</c:v>
                </c:pt>
                <c:pt idx="55">
                  <c:v>1942967.0000000005</c:v>
                </c:pt>
                <c:pt idx="56">
                  <c:v>1873167.7142857148</c:v>
                </c:pt>
                <c:pt idx="57">
                  <c:v>1937468.8571428577</c:v>
                </c:pt>
                <c:pt idx="58">
                  <c:v>1911209</c:v>
                </c:pt>
                <c:pt idx="59">
                  <c:v>1952895</c:v>
                </c:pt>
                <c:pt idx="60">
                  <c:v>1865139</c:v>
                </c:pt>
                <c:pt idx="61">
                  <c:v>1859979</c:v>
                </c:pt>
                <c:pt idx="62">
                  <c:v>1923108</c:v>
                </c:pt>
                <c:pt idx="63">
                  <c:v>1874235</c:v>
                </c:pt>
                <c:pt idx="64">
                  <c:v>1867652</c:v>
                </c:pt>
                <c:pt idx="65">
                  <c:v>1906920.42857143</c:v>
                </c:pt>
                <c:pt idx="66">
                  <c:v>1870776</c:v>
                </c:pt>
                <c:pt idx="67">
                  <c:v>2087553</c:v>
                </c:pt>
                <c:pt idx="68">
                  <c:v>1867781</c:v>
                </c:pt>
                <c:pt idx="69">
                  <c:v>2070340</c:v>
                </c:pt>
                <c:pt idx="70">
                  <c:v>1958802</c:v>
                </c:pt>
                <c:pt idx="71">
                  <c:v>2079034</c:v>
                </c:pt>
                <c:pt idx="72">
                  <c:v>1932901</c:v>
                </c:pt>
                <c:pt idx="73">
                  <c:v>1952464</c:v>
                </c:pt>
                <c:pt idx="74">
                  <c:v>2001816</c:v>
                </c:pt>
                <c:pt idx="75">
                  <c:v>1907871</c:v>
                </c:pt>
                <c:pt idx="76">
                  <c:v>1944567</c:v>
                </c:pt>
                <c:pt idx="77">
                  <c:v>1895272</c:v>
                </c:pt>
                <c:pt idx="78">
                  <c:v>1735619</c:v>
                </c:pt>
                <c:pt idx="79">
                  <c:v>2015834</c:v>
                </c:pt>
                <c:pt idx="80">
                  <c:v>1949762</c:v>
                </c:pt>
                <c:pt idx="81">
                  <c:v>2066789</c:v>
                </c:pt>
                <c:pt idx="82">
                  <c:v>1994056</c:v>
                </c:pt>
                <c:pt idx="83">
                  <c:v>2073944</c:v>
                </c:pt>
                <c:pt idx="84">
                  <c:v>1924663</c:v>
                </c:pt>
                <c:pt idx="85">
                  <c:v>1925961</c:v>
                </c:pt>
                <c:pt idx="86">
                  <c:v>2044137</c:v>
                </c:pt>
                <c:pt idx="87">
                  <c:v>1976971</c:v>
                </c:pt>
                <c:pt idx="88">
                  <c:v>2003954</c:v>
                </c:pt>
                <c:pt idx="89">
                  <c:v>2000086</c:v>
                </c:pt>
                <c:pt idx="90">
                  <c:v>1820012</c:v>
                </c:pt>
                <c:pt idx="91">
                  <c:v>2049785</c:v>
                </c:pt>
                <c:pt idx="92">
                  <c:v>1981097</c:v>
                </c:pt>
                <c:pt idx="93">
                  <c:v>2164492</c:v>
                </c:pt>
                <c:pt idx="94">
                  <c:v>2093964</c:v>
                </c:pt>
                <c:pt idx="95">
                  <c:v>2179896</c:v>
                </c:pt>
                <c:pt idx="96">
                  <c:v>1997865</c:v>
                </c:pt>
                <c:pt idx="97">
                  <c:v>2005492</c:v>
                </c:pt>
                <c:pt idx="98">
                  <c:v>2078671</c:v>
                </c:pt>
                <c:pt idx="99">
                  <c:v>2037008</c:v>
                </c:pt>
                <c:pt idx="100">
                  <c:v>2046541</c:v>
                </c:pt>
                <c:pt idx="101">
                  <c:v>2111635</c:v>
                </c:pt>
                <c:pt idx="102">
                  <c:v>1953782</c:v>
                </c:pt>
                <c:pt idx="103">
                  <c:v>2166308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CAF-945E-2EFDE8E0D330}"/>
            </c:ext>
          </c:extLst>
        </c:ser>
        <c:ser>
          <c:idx val="1"/>
          <c:order val="1"/>
          <c:tx>
            <c:strRef>
              <c:f>'Chart Data'!$E$6</c:f>
              <c:strCache>
                <c:ptCount val="1"/>
                <c:pt idx="0">
                  <c:v>3 month rolling average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[0]!TMRAAll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1769999</c:v>
                </c:pt>
                <c:pt idx="3">
                  <c:v>1736214.476190476</c:v>
                </c:pt>
                <c:pt idx="4">
                  <c:v>1730038.857142857</c:v>
                </c:pt>
                <c:pt idx="5">
                  <c:v>1705521.7619047621</c:v>
                </c:pt>
                <c:pt idx="6">
                  <c:v>1688300.6190476194</c:v>
                </c:pt>
                <c:pt idx="7">
                  <c:v>1730200.5714285718</c:v>
                </c:pt>
                <c:pt idx="8">
                  <c:v>1769059.9523809524</c:v>
                </c:pt>
                <c:pt idx="9">
                  <c:v>1860503.6666666667</c:v>
                </c:pt>
                <c:pt idx="10">
                  <c:v>1834495.7619047624</c:v>
                </c:pt>
                <c:pt idx="11">
                  <c:v>1841357.2857142861</c:v>
                </c:pt>
                <c:pt idx="12">
                  <c:v>1802828.3333333333</c:v>
                </c:pt>
                <c:pt idx="13">
                  <c:v>1801426.0952380951</c:v>
                </c:pt>
                <c:pt idx="14">
                  <c:v>1796077.0952380951</c:v>
                </c:pt>
                <c:pt idx="15">
                  <c:v>1790521.2857142857</c:v>
                </c:pt>
                <c:pt idx="16">
                  <c:v>1774133.0476190473</c:v>
                </c:pt>
                <c:pt idx="17">
                  <c:v>1737001.5714285711</c:v>
                </c:pt>
                <c:pt idx="18">
                  <c:v>1724598.5238095236</c:v>
                </c:pt>
                <c:pt idx="19">
                  <c:v>1791634.1904761903</c:v>
                </c:pt>
                <c:pt idx="20">
                  <c:v>1802302.6190476187</c:v>
                </c:pt>
                <c:pt idx="21">
                  <c:v>1877415.5238095236</c:v>
                </c:pt>
                <c:pt idx="22">
                  <c:v>1862311.6666666663</c:v>
                </c:pt>
                <c:pt idx="23">
                  <c:v>1913978.3333333333</c:v>
                </c:pt>
                <c:pt idx="24">
                  <c:v>1885835.6190476194</c:v>
                </c:pt>
                <c:pt idx="25">
                  <c:v>1852718.8095238097</c:v>
                </c:pt>
                <c:pt idx="26">
                  <c:v>1821979.142857143</c:v>
                </c:pt>
                <c:pt idx="27">
                  <c:v>1792133.4285714289</c:v>
                </c:pt>
                <c:pt idx="28">
                  <c:v>1803445</c:v>
                </c:pt>
                <c:pt idx="29">
                  <c:v>1770383.0476190476</c:v>
                </c:pt>
                <c:pt idx="30">
                  <c:v>1734764.1428571425</c:v>
                </c:pt>
                <c:pt idx="31">
                  <c:v>1748983.6666666663</c:v>
                </c:pt>
                <c:pt idx="32">
                  <c:v>1781750.9999999998</c:v>
                </c:pt>
                <c:pt idx="33">
                  <c:v>1862724.9523809527</c:v>
                </c:pt>
                <c:pt idx="34">
                  <c:v>1851375.6666666667</c:v>
                </c:pt>
                <c:pt idx="35">
                  <c:v>1899665.142857143</c:v>
                </c:pt>
                <c:pt idx="36">
                  <c:v>1882638.7619047614</c:v>
                </c:pt>
                <c:pt idx="37">
                  <c:v>1861876.2380952381</c:v>
                </c:pt>
                <c:pt idx="38">
                  <c:v>1812923.0476190473</c:v>
                </c:pt>
                <c:pt idx="39">
                  <c:v>1777071.5238095236</c:v>
                </c:pt>
                <c:pt idx="40">
                  <c:v>1781498.3333333333</c:v>
                </c:pt>
                <c:pt idx="41">
                  <c:v>1751534.8571428573</c:v>
                </c:pt>
                <c:pt idx="42">
                  <c:v>1727794.1428571425</c:v>
                </c:pt>
                <c:pt idx="43">
                  <c:v>1786231.3809523813</c:v>
                </c:pt>
                <c:pt idx="44">
                  <c:v>1832277.0476190476</c:v>
                </c:pt>
                <c:pt idx="45">
                  <c:v>1937681.7142857146</c:v>
                </c:pt>
                <c:pt idx="46">
                  <c:v>1932657.4285714279</c:v>
                </c:pt>
                <c:pt idx="47">
                  <c:v>1971309.0952380945</c:v>
                </c:pt>
                <c:pt idx="48">
                  <c:v>1917736.2857142847</c:v>
                </c:pt>
                <c:pt idx="49">
                  <c:v>1888075.5238095236</c:v>
                </c:pt>
                <c:pt idx="50">
                  <c:v>1854323.2380952381</c:v>
                </c:pt>
                <c:pt idx="51">
                  <c:v>1858706.666666667</c:v>
                </c:pt>
                <c:pt idx="52">
                  <c:v>1874687.0952380954</c:v>
                </c:pt>
                <c:pt idx="53">
                  <c:v>1821251.4285714284</c:v>
                </c:pt>
                <c:pt idx="54">
                  <c:v>1762713.4761904757</c:v>
                </c:pt>
                <c:pt idx="55">
                  <c:v>1776626.8095238095</c:v>
                </c:pt>
                <c:pt idx="56">
                  <c:v>1823660.3809523813</c:v>
                </c:pt>
                <c:pt idx="57">
                  <c:v>1917867.8571428575</c:v>
                </c:pt>
                <c:pt idx="58">
                  <c:v>1907281.8571428575</c:v>
                </c:pt>
                <c:pt idx="59">
                  <c:v>1933857.6190476194</c:v>
                </c:pt>
                <c:pt idx="60">
                  <c:v>1909747.6666666667</c:v>
                </c:pt>
                <c:pt idx="61">
                  <c:v>1892671</c:v>
                </c:pt>
                <c:pt idx="62">
                  <c:v>1882742</c:v>
                </c:pt>
                <c:pt idx="63">
                  <c:v>1885774</c:v>
                </c:pt>
                <c:pt idx="64">
                  <c:v>1888331.6666666667</c:v>
                </c:pt>
                <c:pt idx="65">
                  <c:v>1882935.8095238099</c:v>
                </c:pt>
                <c:pt idx="66">
                  <c:v>1881782.8095238099</c:v>
                </c:pt>
                <c:pt idx="67">
                  <c:v>1955083.1428571434</c:v>
                </c:pt>
                <c:pt idx="68">
                  <c:v>1942036.6666666667</c:v>
                </c:pt>
                <c:pt idx="69">
                  <c:v>2008558</c:v>
                </c:pt>
                <c:pt idx="70">
                  <c:v>1965641</c:v>
                </c:pt>
                <c:pt idx="71">
                  <c:v>2036058.6666666667</c:v>
                </c:pt>
                <c:pt idx="72">
                  <c:v>1990245.6666666667</c:v>
                </c:pt>
                <c:pt idx="73">
                  <c:v>1988133</c:v>
                </c:pt>
                <c:pt idx="74">
                  <c:v>1962393.6666666667</c:v>
                </c:pt>
                <c:pt idx="75">
                  <c:v>1954050.3333333333</c:v>
                </c:pt>
                <c:pt idx="76">
                  <c:v>1951418</c:v>
                </c:pt>
                <c:pt idx="77">
                  <c:v>1915903.3333333333</c:v>
                </c:pt>
                <c:pt idx="78">
                  <c:v>1858486</c:v>
                </c:pt>
                <c:pt idx="79">
                  <c:v>1882241.6666666667</c:v>
                </c:pt>
                <c:pt idx="80">
                  <c:v>1900405</c:v>
                </c:pt>
                <c:pt idx="81">
                  <c:v>2010795</c:v>
                </c:pt>
                <c:pt idx="82">
                  <c:v>2003535.6666666667</c:v>
                </c:pt>
                <c:pt idx="83">
                  <c:v>2044929.6666666667</c:v>
                </c:pt>
                <c:pt idx="84">
                  <c:v>1997554.3333333333</c:v>
                </c:pt>
                <c:pt idx="85">
                  <c:v>1974856</c:v>
                </c:pt>
                <c:pt idx="86">
                  <c:v>1964920.3333333333</c:v>
                </c:pt>
                <c:pt idx="87">
                  <c:v>1982356.3333333333</c:v>
                </c:pt>
                <c:pt idx="88">
                  <c:v>2008354</c:v>
                </c:pt>
                <c:pt idx="89">
                  <c:v>1993670.3333333333</c:v>
                </c:pt>
                <c:pt idx="90">
                  <c:v>1941350.6666666667</c:v>
                </c:pt>
                <c:pt idx="91">
                  <c:v>1956627.6666666667</c:v>
                </c:pt>
                <c:pt idx="92">
                  <c:v>1950298</c:v>
                </c:pt>
                <c:pt idx="93">
                  <c:v>2065124.6666666667</c:v>
                </c:pt>
                <c:pt idx="94">
                  <c:v>2079851</c:v>
                </c:pt>
                <c:pt idx="95">
                  <c:v>2146117.3333333335</c:v>
                </c:pt>
                <c:pt idx="96">
                  <c:v>2090575</c:v>
                </c:pt>
                <c:pt idx="97">
                  <c:v>2061084.3333333333</c:v>
                </c:pt>
                <c:pt idx="98">
                  <c:v>2027342.6666666667</c:v>
                </c:pt>
                <c:pt idx="99">
                  <c:v>2040390.3333333333</c:v>
                </c:pt>
                <c:pt idx="100">
                  <c:v>2054073.3333333333</c:v>
                </c:pt>
                <c:pt idx="101">
                  <c:v>2065061.3333333333</c:v>
                </c:pt>
                <c:pt idx="102">
                  <c:v>2037319.3333333333</c:v>
                </c:pt>
                <c:pt idx="103">
                  <c:v>2077241.6666666667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CAF-945E-2EFDE8E0D330}"/>
            </c:ext>
          </c:extLst>
        </c:ser>
        <c:ser>
          <c:idx val="2"/>
          <c:order val="2"/>
          <c:tx>
            <c:strRef>
              <c:f>'Chart Data'!$F$6</c:f>
              <c:strCache>
                <c:ptCount val="1"/>
                <c:pt idx="0">
                  <c:v>12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[0]!TwMRAAll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1771484.5000000002</c:v>
                </c:pt>
                <c:pt idx="12">
                  <c:v>1771961.7738095243</c:v>
                </c:pt>
                <c:pt idx="13">
                  <c:v>1774040.3214285718</c:v>
                </c:pt>
                <c:pt idx="14">
                  <c:v>1778004.023809524</c:v>
                </c:pt>
                <c:pt idx="15">
                  <c:v>1785538.4761904764</c:v>
                </c:pt>
                <c:pt idx="16">
                  <c:v>1785063.8690476194</c:v>
                </c:pt>
                <c:pt idx="17">
                  <c:v>1785873.9761904764</c:v>
                </c:pt>
                <c:pt idx="18">
                  <c:v>1794612.9523809524</c:v>
                </c:pt>
                <c:pt idx="19">
                  <c:v>1800422.273809524</c:v>
                </c:pt>
                <c:pt idx="20">
                  <c:v>1794184.642857143</c:v>
                </c:pt>
                <c:pt idx="21">
                  <c:v>1798840.916666667</c:v>
                </c:pt>
                <c:pt idx="22">
                  <c:v>1807376.25</c:v>
                </c:pt>
                <c:pt idx="23">
                  <c:v>1812339.9047619049</c:v>
                </c:pt>
                <c:pt idx="24">
                  <c:v>1819592.7380952381</c:v>
                </c:pt>
                <c:pt idx="25">
                  <c:v>1820199.4285714284</c:v>
                </c:pt>
                <c:pt idx="26">
                  <c:v>1818815.4166666667</c:v>
                </c:pt>
                <c:pt idx="27">
                  <c:v>1819995.773809524</c:v>
                </c:pt>
                <c:pt idx="28">
                  <c:v>1827527.4166666663</c:v>
                </c:pt>
                <c:pt idx="29">
                  <c:v>1827160.7857142857</c:v>
                </c:pt>
                <c:pt idx="30">
                  <c:v>1822537.1785714289</c:v>
                </c:pt>
                <c:pt idx="31">
                  <c:v>1816864.7857142854</c:v>
                </c:pt>
                <c:pt idx="32">
                  <c:v>1822022.8809523808</c:v>
                </c:pt>
                <c:pt idx="33">
                  <c:v>1818864.5357142857</c:v>
                </c:pt>
                <c:pt idx="34">
                  <c:v>1814130.7857142857</c:v>
                </c:pt>
                <c:pt idx="35">
                  <c:v>1818444.5833333333</c:v>
                </c:pt>
                <c:pt idx="36">
                  <c:v>1818065.3214285711</c:v>
                </c:pt>
                <c:pt idx="37">
                  <c:v>1816420.1428571427</c:v>
                </c:pt>
                <c:pt idx="38">
                  <c:v>1816180.559523809</c:v>
                </c:pt>
                <c:pt idx="39">
                  <c:v>1814299.8452380949</c:v>
                </c:pt>
                <c:pt idx="40">
                  <c:v>1810933.476190476</c:v>
                </c:pt>
                <c:pt idx="41">
                  <c:v>1811468.5119047619</c:v>
                </c:pt>
                <c:pt idx="42">
                  <c:v>1812557.3452380954</c:v>
                </c:pt>
                <c:pt idx="43">
                  <c:v>1820245.4047619051</c:v>
                </c:pt>
                <c:pt idx="44">
                  <c:v>1824100.0238095243</c:v>
                </c:pt>
                <c:pt idx="45">
                  <c:v>1831296.5357142861</c:v>
                </c:pt>
                <c:pt idx="46">
                  <c:v>1840565.8452380951</c:v>
                </c:pt>
                <c:pt idx="47">
                  <c:v>1842011.0119047619</c:v>
                </c:pt>
                <c:pt idx="48">
                  <c:v>1840070.9166666667</c:v>
                </c:pt>
                <c:pt idx="49">
                  <c:v>1847115.6666666667</c:v>
                </c:pt>
                <c:pt idx="50">
                  <c:v>1852361.059523809</c:v>
                </c:pt>
                <c:pt idx="51">
                  <c:v>1860479.7023809524</c:v>
                </c:pt>
                <c:pt idx="52">
                  <c:v>1870412.8571428573</c:v>
                </c:pt>
                <c:pt idx="53">
                  <c:v>1869790.2023809524</c:v>
                </c:pt>
                <c:pt idx="54">
                  <c:v>1869209.5357142857</c:v>
                </c:pt>
                <c:pt idx="55">
                  <c:v>1868011.7142857143</c:v>
                </c:pt>
                <c:pt idx="56">
                  <c:v>1867636.0357142857</c:v>
                </c:pt>
                <c:pt idx="57">
                  <c:v>1864256.0714285716</c:v>
                </c:pt>
                <c:pt idx="58">
                  <c:v>1861667.8214285718</c:v>
                </c:pt>
                <c:pt idx="59">
                  <c:v>1858273.1666666667</c:v>
                </c:pt>
                <c:pt idx="60">
                  <c:v>1862258.9166666667</c:v>
                </c:pt>
                <c:pt idx="61">
                  <c:v>1862816.6904761903</c:v>
                </c:pt>
                <c:pt idx="62">
                  <c:v>1865377.8571428573</c:v>
                </c:pt>
                <c:pt idx="63">
                  <c:v>1869025.75</c:v>
                </c:pt>
                <c:pt idx="64">
                  <c:v>1866227.8333333333</c:v>
                </c:pt>
                <c:pt idx="65">
                  <c:v>1880798.9523809524</c:v>
                </c:pt>
                <c:pt idx="66">
                  <c:v>1898793.0833333337</c:v>
                </c:pt>
                <c:pt idx="67">
                  <c:v>1910841.916666667</c:v>
                </c:pt>
                <c:pt idx="68">
                  <c:v>1910393.023809524</c:v>
                </c:pt>
                <c:pt idx="69">
                  <c:v>1921465.6190476192</c:v>
                </c:pt>
                <c:pt idx="70">
                  <c:v>1925431.7023809524</c:v>
                </c:pt>
                <c:pt idx="71">
                  <c:v>1935943.2857142857</c:v>
                </c:pt>
                <c:pt idx="72">
                  <c:v>1941590.1190476192</c:v>
                </c:pt>
                <c:pt idx="73">
                  <c:v>1949297.2023809524</c:v>
                </c:pt>
                <c:pt idx="74">
                  <c:v>1955856.2023809524</c:v>
                </c:pt>
                <c:pt idx="75">
                  <c:v>1958659.2023809524</c:v>
                </c:pt>
                <c:pt idx="76">
                  <c:v>1965068.7857142857</c:v>
                </c:pt>
                <c:pt idx="77">
                  <c:v>1964098.0833333333</c:v>
                </c:pt>
                <c:pt idx="78">
                  <c:v>1952835</c:v>
                </c:pt>
                <c:pt idx="79">
                  <c:v>1946858.4166666667</c:v>
                </c:pt>
                <c:pt idx="80">
                  <c:v>1953690.1666666667</c:v>
                </c:pt>
                <c:pt idx="81">
                  <c:v>1953394.25</c:v>
                </c:pt>
                <c:pt idx="82">
                  <c:v>1956332.0833333333</c:v>
                </c:pt>
                <c:pt idx="83">
                  <c:v>1955907.9166666667</c:v>
                </c:pt>
                <c:pt idx="84">
                  <c:v>1955221.4166666667</c:v>
                </c:pt>
                <c:pt idx="85">
                  <c:v>1953012.8333333333</c:v>
                </c:pt>
                <c:pt idx="86">
                  <c:v>1956539.5833333333</c:v>
                </c:pt>
                <c:pt idx="87">
                  <c:v>1962297.9166666667</c:v>
                </c:pt>
                <c:pt idx="88">
                  <c:v>1967246.8333333333</c:v>
                </c:pt>
                <c:pt idx="89">
                  <c:v>1975981.3333333333</c:v>
                </c:pt>
                <c:pt idx="90">
                  <c:v>1983014.0833333333</c:v>
                </c:pt>
                <c:pt idx="91">
                  <c:v>1985843.3333333333</c:v>
                </c:pt>
                <c:pt idx="92">
                  <c:v>1988454.5833333333</c:v>
                </c:pt>
                <c:pt idx="93">
                  <c:v>1996596.5</c:v>
                </c:pt>
                <c:pt idx="94">
                  <c:v>2004922.1666666667</c:v>
                </c:pt>
                <c:pt idx="95">
                  <c:v>2013751.5</c:v>
                </c:pt>
                <c:pt idx="96">
                  <c:v>2019851.6666666667</c:v>
                </c:pt>
                <c:pt idx="97">
                  <c:v>2026479.25</c:v>
                </c:pt>
                <c:pt idx="98">
                  <c:v>2029357.0833333333</c:v>
                </c:pt>
                <c:pt idx="99">
                  <c:v>2034360.1666666667</c:v>
                </c:pt>
                <c:pt idx="100">
                  <c:v>2037909.0833333333</c:v>
                </c:pt>
                <c:pt idx="101">
                  <c:v>2047204.8333333333</c:v>
                </c:pt>
                <c:pt idx="102">
                  <c:v>2058352.3333333333</c:v>
                </c:pt>
                <c:pt idx="103">
                  <c:v>2068062.5833333333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0-4CAF-945E-2EFDE8E0D330}"/>
            </c:ext>
          </c:extLst>
        </c:ser>
        <c:ser>
          <c:idx val="3"/>
          <c:order val="3"/>
          <c:tx>
            <c:strRef>
              <c:f>'Chart Data'!$G$6</c:f>
              <c:strCache>
                <c:ptCount val="1"/>
                <c:pt idx="0">
                  <c:v>3 year rolling average</c:v>
                </c:pt>
              </c:strCache>
            </c:strRef>
          </c:tx>
          <c:marker>
            <c:symbol val="none"/>
          </c:marker>
          <c:val>
            <c:numRef>
              <c:f>[0]!ThMRAAll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1800756.3293650791</c:v>
                </c:pt>
                <c:pt idx="36">
                  <c:v>1803206.6111111105</c:v>
                </c:pt>
                <c:pt idx="37">
                  <c:v>1803553.2976190473</c:v>
                </c:pt>
                <c:pt idx="38">
                  <c:v>1804333.3333333328</c:v>
                </c:pt>
                <c:pt idx="39">
                  <c:v>1806611.3650793647</c:v>
                </c:pt>
                <c:pt idx="40">
                  <c:v>1807841.587301587</c:v>
                </c:pt>
                <c:pt idx="41">
                  <c:v>1808167.7579365079</c:v>
                </c:pt>
                <c:pt idx="42">
                  <c:v>1809902.4920634918</c:v>
                </c:pt>
                <c:pt idx="43">
                  <c:v>1812510.8214285714</c:v>
                </c:pt>
                <c:pt idx="44">
                  <c:v>1813435.8492063493</c:v>
                </c:pt>
                <c:pt idx="45">
                  <c:v>1816333.9960317458</c:v>
                </c:pt>
                <c:pt idx="46">
                  <c:v>1820690.9603174599</c:v>
                </c:pt>
                <c:pt idx="47">
                  <c:v>1824265.1666666665</c:v>
                </c:pt>
                <c:pt idx="48">
                  <c:v>1825909.6587301586</c:v>
                </c:pt>
                <c:pt idx="49">
                  <c:v>1827911.7460317458</c:v>
                </c:pt>
                <c:pt idx="50">
                  <c:v>1829119.0119047619</c:v>
                </c:pt>
                <c:pt idx="51">
                  <c:v>1831591.7738095238</c:v>
                </c:pt>
                <c:pt idx="52">
                  <c:v>1836291.2499999998</c:v>
                </c:pt>
                <c:pt idx="53">
                  <c:v>1836139.8333333333</c:v>
                </c:pt>
                <c:pt idx="54">
                  <c:v>1834768.0198412696</c:v>
                </c:pt>
                <c:pt idx="55">
                  <c:v>1835040.6349206348</c:v>
                </c:pt>
                <c:pt idx="56">
                  <c:v>1837919.6468253965</c:v>
                </c:pt>
                <c:pt idx="57">
                  <c:v>1838139.0476190476</c:v>
                </c:pt>
                <c:pt idx="58">
                  <c:v>1838788.1507936504</c:v>
                </c:pt>
                <c:pt idx="59">
                  <c:v>1839576.2539682537</c:v>
                </c:pt>
                <c:pt idx="60">
                  <c:v>1840131.7182539681</c:v>
                </c:pt>
                <c:pt idx="61">
                  <c:v>1842117.4999999998</c:v>
                </c:pt>
                <c:pt idx="62">
                  <c:v>1844639.8253968253</c:v>
                </c:pt>
                <c:pt idx="63">
                  <c:v>1847935.0992063491</c:v>
                </c:pt>
                <c:pt idx="64">
                  <c:v>1849191.388888889</c:v>
                </c:pt>
                <c:pt idx="65">
                  <c:v>1854019.2222222225</c:v>
                </c:pt>
                <c:pt idx="66">
                  <c:v>1860186.6547619051</c:v>
                </c:pt>
                <c:pt idx="67">
                  <c:v>1866366.3452380954</c:v>
                </c:pt>
                <c:pt idx="68">
                  <c:v>1867376.361111111</c:v>
                </c:pt>
                <c:pt idx="69">
                  <c:v>1872339.4087301593</c:v>
                </c:pt>
                <c:pt idx="70">
                  <c:v>1875888.4563492064</c:v>
                </c:pt>
                <c:pt idx="71">
                  <c:v>1878742.4880952383</c:v>
                </c:pt>
                <c:pt idx="72">
                  <c:v>1881306.6507936509</c:v>
                </c:pt>
                <c:pt idx="73">
                  <c:v>1886409.8531746035</c:v>
                </c:pt>
                <c:pt idx="74">
                  <c:v>1891198.3730158731</c:v>
                </c:pt>
                <c:pt idx="75">
                  <c:v>1896054.8849206353</c:v>
                </c:pt>
                <c:pt idx="76">
                  <c:v>1900569.8253968258</c:v>
                </c:pt>
                <c:pt idx="77">
                  <c:v>1904895.7460317463</c:v>
                </c:pt>
                <c:pt idx="78">
                  <c:v>1906945.8730158731</c:v>
                </c:pt>
                <c:pt idx="79">
                  <c:v>1908570.6825396828</c:v>
                </c:pt>
                <c:pt idx="80">
                  <c:v>1910573.0753968256</c:v>
                </c:pt>
                <c:pt idx="81">
                  <c:v>1913038.6468253972</c:v>
                </c:pt>
                <c:pt idx="82">
                  <c:v>1914477.2023809527</c:v>
                </c:pt>
                <c:pt idx="83">
                  <c:v>1916708.1230158731</c:v>
                </c:pt>
                <c:pt idx="84">
                  <c:v>1919690.1507936509</c:v>
                </c:pt>
                <c:pt idx="85">
                  <c:v>1921708.9087301588</c:v>
                </c:pt>
                <c:pt idx="86">
                  <c:v>1925924.5476190476</c:v>
                </c:pt>
                <c:pt idx="87">
                  <c:v>1929994.2896825399</c:v>
                </c:pt>
                <c:pt idx="88">
                  <c:v>1932847.8174603176</c:v>
                </c:pt>
                <c:pt idx="89">
                  <c:v>1940292.7896825399</c:v>
                </c:pt>
                <c:pt idx="90">
                  <c:v>1944880.7222222222</c:v>
                </c:pt>
                <c:pt idx="91">
                  <c:v>1947847.888888889</c:v>
                </c:pt>
                <c:pt idx="92">
                  <c:v>1950845.9246031744</c:v>
                </c:pt>
                <c:pt idx="93">
                  <c:v>1957152.1230158731</c:v>
                </c:pt>
                <c:pt idx="94">
                  <c:v>1962228.6507936509</c:v>
                </c:pt>
                <c:pt idx="95">
                  <c:v>1968534.2341269841</c:v>
                </c:pt>
                <c:pt idx="96">
                  <c:v>1972221.0674603176</c:v>
                </c:pt>
                <c:pt idx="97">
                  <c:v>1976263.0952380954</c:v>
                </c:pt>
                <c:pt idx="98">
                  <c:v>1980584.2896825399</c:v>
                </c:pt>
                <c:pt idx="99">
                  <c:v>1985105.7619047621</c:v>
                </c:pt>
                <c:pt idx="100">
                  <c:v>1990074.9007936509</c:v>
                </c:pt>
                <c:pt idx="101">
                  <c:v>1995761.4166666667</c:v>
                </c:pt>
                <c:pt idx="102">
                  <c:v>1998067.138888889</c:v>
                </c:pt>
                <c:pt idx="103">
                  <c:v>2000254.7777777778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0-4CAF-945E-2EFDE8E0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28744"/>
        <c:axId val="1"/>
      </c:lineChart>
      <c:dateAx>
        <c:axId val="685928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2200000"/>
          <c:min val="15000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28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2068983649510896"/>
          <c:y val="0.94845523175582436"/>
          <c:w val="0.67643717689267091"/>
          <c:h val="0.98281949292420923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A&amp;E Attendances - All Types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% Growth on Previous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1136603327983643E-2"/>
          <c:y val="0.14573952146766636"/>
          <c:w val="0.94971515108723026"/>
          <c:h val="0.82899877276432599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Data'!$H$6</c:f>
              <c:strCache>
                <c:ptCount val="1"/>
                <c:pt idx="0">
                  <c:v>3 month rolling average 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[0]!TMRAGrowthAll</c:f>
              <c:numCache>
                <c:formatCode>0.0%</c:formatCode>
                <c:ptCount val="91"/>
                <c:pt idx="0">
                  <c:v>1.4733395464118892E-2</c:v>
                </c:pt>
                <c:pt idx="1">
                  <c:v>3.127885999601121E-2</c:v>
                </c:pt>
                <c:pt idx="2">
                  <c:v>2.5487398906757219E-2</c:v>
                </c:pt>
                <c:pt idx="3">
                  <c:v>1.8457583026470381E-2</c:v>
                </c:pt>
                <c:pt idx="4">
                  <c:v>2.1499669165779389E-2</c:v>
                </c:pt>
                <c:pt idx="5">
                  <c:v>3.5506645912672719E-2</c:v>
                </c:pt>
                <c:pt idx="6">
                  <c:v>1.8791147593345103E-2</c:v>
                </c:pt>
                <c:pt idx="7">
                  <c:v>9.0899348632602628E-3</c:v>
                </c:pt>
                <c:pt idx="8">
                  <c:v>1.516269775026502E-2</c:v>
                </c:pt>
                <c:pt idx="9">
                  <c:v>3.943886837305266E-2</c:v>
                </c:pt>
                <c:pt idx="10">
                  <c:v>4.6042811830458552E-2</c:v>
                </c:pt>
                <c:pt idx="11">
                  <c:v>2.8473393619256493E-2</c:v>
                </c:pt>
                <c:pt idx="12">
                  <c:v>1.4421456455138593E-2</c:v>
                </c:pt>
                <c:pt idx="13">
                  <c:v>9.0037625914063391E-4</c:v>
                </c:pt>
                <c:pt idx="14">
                  <c:v>1.6521845653171496E-2</c:v>
                </c:pt>
                <c:pt idx="15">
                  <c:v>1.9217873339643754E-2</c:v>
                </c:pt>
                <c:pt idx="16">
                  <c:v>5.8944843726083107E-3</c:v>
                </c:pt>
                <c:pt idx="17">
                  <c:v>-2.3805375023674968E-2</c:v>
                </c:pt>
                <c:pt idx="18">
                  <c:v>-1.1402979072670405E-2</c:v>
                </c:pt>
                <c:pt idx="19">
                  <c:v>-7.8248907832411119E-3</c:v>
                </c:pt>
                <c:pt idx="20">
                  <c:v>-5.8722716480501536E-3</c:v>
                </c:pt>
                <c:pt idx="21">
                  <c:v>-7.4782405980859945E-3</c:v>
                </c:pt>
                <c:pt idx="22">
                  <c:v>-1.6951939557023898E-3</c:v>
                </c:pt>
                <c:pt idx="23">
                  <c:v>4.942697469445978E-3</c:v>
                </c:pt>
                <c:pt idx="24">
                  <c:v>-4.9704714094006563E-3</c:v>
                </c:pt>
                <c:pt idx="25">
                  <c:v>-8.4044550041743049E-3</c:v>
                </c:pt>
                <c:pt idx="26">
                  <c:v>-1.2169301900898932E-2</c:v>
                </c:pt>
                <c:pt idx="27">
                  <c:v>-1.0646391187228543E-2</c:v>
                </c:pt>
                <c:pt idx="28">
                  <c:v>-4.0178372539568796E-3</c:v>
                </c:pt>
                <c:pt idx="29">
                  <c:v>2.1296776519762473E-2</c:v>
                </c:pt>
                <c:pt idx="30">
                  <c:v>2.8357524490822739E-2</c:v>
                </c:pt>
                <c:pt idx="31">
                  <c:v>4.0240381065895559E-2</c:v>
                </c:pt>
                <c:pt idx="32">
                  <c:v>4.390344075932795E-2</c:v>
                </c:pt>
                <c:pt idx="33">
                  <c:v>3.7713990094695005E-2</c:v>
                </c:pt>
                <c:pt idx="34">
                  <c:v>1.8642728769704853E-2</c:v>
                </c:pt>
                <c:pt idx="35">
                  <c:v>1.4071443191674415E-2</c:v>
                </c:pt>
                <c:pt idx="36">
                  <c:v>2.2836154314747503E-2</c:v>
                </c:pt>
                <c:pt idx="37">
                  <c:v>4.5938017554938648E-2</c:v>
                </c:pt>
                <c:pt idx="38">
                  <c:v>5.2309205212894172E-2</c:v>
                </c:pt>
                <c:pt idx="39">
                  <c:v>3.9803131033483652E-2</c:v>
                </c:pt>
                <c:pt idx="40">
                  <c:v>2.0210355196360164E-2</c:v>
                </c:pt>
                <c:pt idx="41">
                  <c:v>-5.3770029633287697E-3</c:v>
                </c:pt>
                <c:pt idx="42">
                  <c:v>-4.7027094935578884E-3</c:v>
                </c:pt>
                <c:pt idx="43">
                  <c:v>-1.022554787856933E-2</c:v>
                </c:pt>
                <c:pt idx="44">
                  <c:v>-1.3129885852210865E-2</c:v>
                </c:pt>
                <c:pt idx="45">
                  <c:v>-1.8998276972872041E-2</c:v>
                </c:pt>
                <c:pt idx="46">
                  <c:v>-4.1656504635843028E-3</c:v>
                </c:pt>
                <c:pt idx="47">
                  <c:v>2.4339472296130982E-3</c:v>
                </c:pt>
                <c:pt idx="48">
                  <c:v>1.532567856613487E-2</c:v>
                </c:pt>
                <c:pt idx="49">
                  <c:v>1.4562455614298031E-2</c:v>
                </c:pt>
                <c:pt idx="50">
                  <c:v>7.2783193863283913E-3</c:v>
                </c:pt>
                <c:pt idx="51">
                  <c:v>3.3869228589029188E-2</c:v>
                </c:pt>
                <c:pt idx="52">
                  <c:v>6.7548886952781162E-2</c:v>
                </c:pt>
                <c:pt idx="53">
                  <c:v>0.10044671867873345</c:v>
                </c:pt>
                <c:pt idx="54">
                  <c:v>6.491136559783417E-2</c:v>
                </c:pt>
                <c:pt idx="55">
                  <c:v>4.7286961152916973E-2</c:v>
                </c:pt>
                <c:pt idx="56">
                  <c:v>3.0598069518977811E-2</c:v>
                </c:pt>
                <c:pt idx="57">
                  <c:v>5.2848279321297209E-2</c:v>
                </c:pt>
                <c:pt idx="58">
                  <c:v>4.2151118393826126E-2</c:v>
                </c:pt>
                <c:pt idx="59">
                  <c:v>5.0437714742815887E-2</c:v>
                </c:pt>
                <c:pt idx="60">
                  <c:v>4.2306203753178506E-2</c:v>
                </c:pt>
                <c:pt idx="61">
                  <c:v>3.6205999941314904E-2</c:v>
                </c:pt>
                <c:pt idx="62">
                  <c:v>3.3408502567080722E-2</c:v>
                </c:pt>
                <c:pt idx="63">
                  <c:v>1.7508575514244784E-2</c:v>
                </c:pt>
                <c:pt idx="64">
                  <c:v>-1.2380179798594959E-2</c:v>
                </c:pt>
                <c:pt idx="65">
                  <c:v>-3.7257482607121584E-2</c:v>
                </c:pt>
                <c:pt idx="66">
                  <c:v>-2.1437116703941439E-2</c:v>
                </c:pt>
                <c:pt idx="67">
                  <c:v>1.1137343307985326E-3</c:v>
                </c:pt>
                <c:pt idx="68">
                  <c:v>1.9278528819182572E-2</c:v>
                </c:pt>
                <c:pt idx="69">
                  <c:v>4.3569471475608523E-3</c:v>
                </c:pt>
                <c:pt idx="70">
                  <c:v>3.6722434768103884E-3</c:v>
                </c:pt>
                <c:pt idx="71">
                  <c:v>-6.6781246526264049E-3</c:v>
                </c:pt>
                <c:pt idx="72">
                  <c:v>1.2875432231487238E-3</c:v>
                </c:pt>
                <c:pt idx="73">
                  <c:v>1.4485809048589759E-2</c:v>
                </c:pt>
                <c:pt idx="74">
                  <c:v>2.9176731996937599E-2</c:v>
                </c:pt>
                <c:pt idx="75">
                  <c:v>4.0590252465764642E-2</c:v>
                </c:pt>
                <c:pt idx="76">
                  <c:v>4.4587189070386612E-2</c:v>
                </c:pt>
                <c:pt idx="77">
                  <c:v>3.9519898702345069E-2</c:v>
                </c:pt>
                <c:pt idx="78">
                  <c:v>2.6253877462961928E-2</c:v>
                </c:pt>
                <c:pt idx="79">
                  <c:v>2.7018998290062823E-2</c:v>
                </c:pt>
                <c:pt idx="80">
                  <c:v>3.8090329312829851E-2</c:v>
                </c:pt>
                <c:pt idx="81">
                  <c:v>4.9482223430993288E-2</c:v>
                </c:pt>
                <c:pt idx="82">
                  <c:v>4.6567277352322245E-2</c:v>
                </c:pt>
                <c:pt idx="83">
                  <c:v>4.3663099149169993E-2</c:v>
                </c:pt>
                <c:pt idx="84">
                  <c:v>3.1768378734947866E-2</c:v>
                </c:pt>
                <c:pt idx="85">
                  <c:v>2.9275261477544667E-2</c:v>
                </c:pt>
                <c:pt idx="86">
                  <c:v>2.2764579020099651E-2</c:v>
                </c:pt>
                <c:pt idx="87">
                  <c:v>3.5808828975569584E-2</c:v>
                </c:pt>
                <c:pt idx="88">
                  <c:v>4.9433967965945458E-2</c:v>
                </c:pt>
                <c:pt idx="89">
                  <c:v>6.1643818113580773E-2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37A-AEF5-161F68CA1B20}"/>
            </c:ext>
          </c:extLst>
        </c:ser>
        <c:ser>
          <c:idx val="1"/>
          <c:order val="1"/>
          <c:tx>
            <c:strRef>
              <c:f>'Chart Data'!$I$6</c:f>
              <c:strCache>
                <c:ptCount val="1"/>
                <c:pt idx="0">
                  <c:v>12 month rolling average 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[0]!TwMRAGrowthAll</c:f>
              <c:numCache>
                <c:formatCode>0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0.0%">
                  <c:v>2.306280679390893E-2</c:v>
                </c:pt>
                <c:pt idx="10" formatCode="0.0%">
                  <c:v>2.6880356557191787E-2</c:v>
                </c:pt>
                <c:pt idx="11" formatCode="0.0%">
                  <c:v>2.6019198428188117E-2</c:v>
                </c:pt>
                <c:pt idx="12" formatCode="0.0%">
                  <c:v>2.2953487343465584E-2</c:v>
                </c:pt>
                <c:pt idx="13" formatCode="0.0%">
                  <c:v>1.929798661777582E-2</c:v>
                </c:pt>
                <c:pt idx="14" formatCode="0.0%">
                  <c:v>2.3788251140673511E-2</c:v>
                </c:pt>
                <c:pt idx="15" formatCode="0.0%">
                  <c:v>2.3118545918833444E-2</c:v>
                </c:pt>
                <c:pt idx="16" formatCode="0.0%">
                  <c:v>1.556002710970561E-2</c:v>
                </c:pt>
                <c:pt idx="17" formatCode="0.0%">
                  <c:v>9.1325863626263715E-3</c:v>
                </c:pt>
                <c:pt idx="18" formatCode="0.0%">
                  <c:v>1.5515815613551975E-2</c:v>
                </c:pt>
                <c:pt idx="19" formatCode="0.0%">
                  <c:v>1.1131400704806893E-2</c:v>
                </c:pt>
                <c:pt idx="20" formatCode="0.0%">
                  <c:v>3.7372050862600759E-3</c:v>
                </c:pt>
                <c:pt idx="21" formatCode="0.0%">
                  <c:v>3.368396047225275E-3</c:v>
                </c:pt>
                <c:pt idx="22" formatCode="0.0%">
                  <c:v>-8.3942776572398792E-4</c:v>
                </c:pt>
                <c:pt idx="23" formatCode="0.0%">
                  <c:v>-2.0763030989696674E-3</c:v>
                </c:pt>
                <c:pt idx="24" formatCode="0.0%">
                  <c:v>-1.4486665984426716E-3</c:v>
                </c:pt>
                <c:pt idx="25" formatCode="0.0%">
                  <c:v>-3.1296383504818559E-3</c:v>
                </c:pt>
                <c:pt idx="26" formatCode="0.0%">
                  <c:v>-9.0799953668858624E-3</c:v>
                </c:pt>
                <c:pt idx="27" formatCode="0.0%">
                  <c:v>-8.5883376724229521E-3</c:v>
                </c:pt>
                <c:pt idx="28" formatCode="0.0%">
                  <c:v>-5.475791358701354E-3</c:v>
                </c:pt>
                <c:pt idx="29" formatCode="0.0%">
                  <c:v>1.86068829898689E-3</c:v>
                </c:pt>
                <c:pt idx="30" formatCode="0.0%">
                  <c:v>1.1400201824345313E-3</c:v>
                </c:pt>
                <c:pt idx="31" formatCode="0.0%">
                  <c:v>6.8350334815441283E-3</c:v>
                </c:pt>
                <c:pt idx="32" formatCode="0.0%">
                  <c:v>1.4571749584967764E-2</c:v>
                </c:pt>
                <c:pt idx="33" formatCode="0.0%">
                  <c:v>1.2959662773021963E-2</c:v>
                </c:pt>
                <c:pt idx="34" formatCode="0.0%">
                  <c:v>1.2103852913713853E-2</c:v>
                </c:pt>
                <c:pt idx="35" formatCode="0.0%">
                  <c:v>1.6898911813013395E-2</c:v>
                </c:pt>
                <c:pt idx="36" formatCode="0.0%">
                  <c:v>1.9921202113013736E-2</c:v>
                </c:pt>
                <c:pt idx="37" formatCode="0.0%">
                  <c:v>2.5453266318719914E-2</c:v>
                </c:pt>
                <c:pt idx="38" formatCode="0.0%">
                  <c:v>3.28445974048166E-2</c:v>
                </c:pt>
                <c:pt idx="39" formatCode="0.0%">
                  <c:v>3.2195806933936311E-2</c:v>
                </c:pt>
                <c:pt idx="40" formatCode="0.0%">
                  <c:v>3.1255392070780763E-2</c:v>
                </c:pt>
                <c:pt idx="41" formatCode="0.0%">
                  <c:v>2.6241686642278328E-2</c:v>
                </c:pt>
                <c:pt idx="42" formatCode="0.0%">
                  <c:v>2.3867118763498008E-2</c:v>
                </c:pt>
                <c:pt idx="43" formatCode="0.0%">
                  <c:v>1.7997923914288227E-2</c:v>
                </c:pt>
                <c:pt idx="44" formatCode="0.0%">
                  <c:v>1.1464939570117405E-2</c:v>
                </c:pt>
                <c:pt idx="45" formatCode="0.0%">
                  <c:v>8.8284785795544884E-3</c:v>
                </c:pt>
                <c:pt idx="46" formatCode="0.0%">
                  <c:v>1.2058230907857626E-2</c:v>
                </c:pt>
                <c:pt idx="47" formatCode="0.0%">
                  <c:v>8.5002926957238323E-3</c:v>
                </c:pt>
                <c:pt idx="48" formatCode="0.0%">
                  <c:v>7.0271384469691167E-3</c:v>
                </c:pt>
                <c:pt idx="49" formatCode="0.0%">
                  <c:v>4.5934645823391129E-3</c:v>
                </c:pt>
                <c:pt idx="50" formatCode="0.0%">
                  <c:v>-2.2374866562437923E-3</c:v>
                </c:pt>
                <c:pt idx="51" formatCode="0.0%">
                  <c:v>5.8876926330995172E-3</c:v>
                </c:pt>
                <c:pt idx="52" formatCode="0.0%">
                  <c:v>1.5826769045313549E-2</c:v>
                </c:pt>
                <c:pt idx="53" formatCode="0.0%">
                  <c:v>2.2928230081967094E-2</c:v>
                </c:pt>
                <c:pt idx="54" formatCode="0.0%">
                  <c:v>2.2893640558228734E-2</c:v>
                </c:pt>
                <c:pt idx="55" formatCode="0.0%">
                  <c:v>3.0687601610012827E-2</c:v>
                </c:pt>
                <c:pt idx="56" formatCode="0.0%">
                  <c:v>3.4250944351313262E-2</c:v>
                </c:pt>
                <c:pt idx="57" formatCode="0.0%">
                  <c:v>4.1796933002558712E-2</c:v>
                </c:pt>
                <c:pt idx="58" formatCode="0.0%">
                  <c:v>4.2599448267349738E-2</c:v>
                </c:pt>
                <c:pt idx="59" formatCode="0.0%">
                  <c:v>4.6424595799952284E-2</c:v>
                </c:pt>
                <c:pt idx="60" formatCode="0.0%">
                  <c:v>4.8504030908074647E-2</c:v>
                </c:pt>
                <c:pt idx="61" formatCode="0.0%">
                  <c:v>4.7957312723461598E-2</c:v>
                </c:pt>
                <c:pt idx="62" formatCode="0.0%">
                  <c:v>5.2962961228806282E-2</c:v>
                </c:pt>
                <c:pt idx="63" formatCode="0.0%">
                  <c:v>4.4289226579443897E-2</c:v>
                </c:pt>
                <c:pt idx="64" formatCode="0.0%">
                  <c:v>2.8461193134217577E-2</c:v>
                </c:pt>
                <c:pt idx="65" formatCode="0.0%">
                  <c:v>1.8848497976655221E-2</c:v>
                </c:pt>
                <c:pt idx="66" formatCode="0.0%">
                  <c:v>2.2663997574071892E-2</c:v>
                </c:pt>
                <c:pt idx="67" formatCode="0.0%">
                  <c:v>1.661681095715184E-2</c:v>
                </c:pt>
                <c:pt idx="68" formatCode="0.0%">
                  <c:v>1.6048546886482606E-2</c:v>
                </c:pt>
                <c:pt idx="69" formatCode="0.0%">
                  <c:v>1.0312611479739164E-2</c:v>
                </c:pt>
                <c:pt idx="70" formatCode="0.0%">
                  <c:v>7.0206875721710027E-3</c:v>
                </c:pt>
                <c:pt idx="71" formatCode="0.0%">
                  <c:v>1.9061387600836088E-3</c:v>
                </c:pt>
                <c:pt idx="72" formatCode="0.0%">
                  <c:v>3.4940245174919227E-4</c:v>
                </c:pt>
                <c:pt idx="73" formatCode="0.0%">
                  <c:v>1.8577577361549302E-3</c:v>
                </c:pt>
                <c:pt idx="74" formatCode="0.0%">
                  <c:v>1.1083823807500615E-3</c:v>
                </c:pt>
                <c:pt idx="75" formatCode="0.0%">
                  <c:v>6.0502324709938993E-3</c:v>
                </c:pt>
                <c:pt idx="76" formatCode="0.0%">
                  <c:v>1.5453985274400228E-2</c:v>
                </c:pt>
                <c:pt idx="77" formatCode="0.0%">
                  <c:v>2.0024525837587737E-2</c:v>
                </c:pt>
                <c:pt idx="78" formatCode="0.0%">
                  <c:v>1.7794232299372714E-2</c:v>
                </c:pt>
                <c:pt idx="79" formatCode="0.0%">
                  <c:v>2.2116503107347585E-2</c:v>
                </c:pt>
                <c:pt idx="80" formatCode="0.0%">
                  <c:v>2.4837339093546129E-2</c:v>
                </c:pt>
                <c:pt idx="81" formatCode="0.0%">
                  <c:v>2.9573776372822547E-2</c:v>
                </c:pt>
                <c:pt idx="82" formatCode="0.0%">
                  <c:v>3.3055207685983801E-2</c:v>
                </c:pt>
                <c:pt idx="83" formatCode="0.0%">
                  <c:v>3.7616965650592693E-2</c:v>
                </c:pt>
                <c:pt idx="84" formatCode="0.0%">
                  <c:v>3.7217493896004816E-2</c:v>
                </c:pt>
                <c:pt idx="85" formatCode="0.0%">
                  <c:v>3.6723399330929052E-2</c:v>
                </c:pt>
                <c:pt idx="86" formatCode="0.0%">
                  <c:v>3.5919361415501116E-2</c:v>
                </c:pt>
                <c:pt idx="87" formatCode="0.0%">
                  <c:v>3.6044621879019134E-2</c:v>
                </c:pt>
                <c:pt idx="88" formatCode="0.0%">
                  <c:v>3.7991787669687582E-2</c:v>
                </c:pt>
                <c:pt idx="89" formatCode="0.0%">
                  <c:v>4.1402687019620465E-2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3-437A-AEF5-161F68CA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20872"/>
        <c:axId val="1"/>
      </c:lineChart>
      <c:dateAx>
        <c:axId val="685920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20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748712298334726"/>
          <c:y val="0.92320890776025011"/>
          <c:w val="0.59908623196844424"/>
          <c:h val="0.95733860059301457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Emergency Admissions - Type 1</a:t>
            </a:r>
          </a:p>
        </c:rich>
      </c:tx>
      <c:layout>
        <c:manualLayout>
          <c:xMode val="edge"/>
          <c:yMode val="edge"/>
          <c:x val="0.40340153899182163"/>
          <c:y val="1.84818752075401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514972413549131E-2"/>
          <c:y val="0.10644980086537248"/>
          <c:w val="0.94916520032440777"/>
          <c:h val="0.71336474034641817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Data'!$D$6</c:f>
              <c:strCache>
                <c:ptCount val="1"/>
                <c:pt idx="0">
                  <c:v>Monthly data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[0]!MonthlyDataType1Ad</c:f>
              <c:numCache>
                <c:formatCode>_-* #,##0_-;\-* #,##0_-;_-* "-"??_-;_-@_-</c:formatCode>
                <c:ptCount val="105"/>
                <c:pt idx="0">
                  <c:v>287438</c:v>
                </c:pt>
                <c:pt idx="1">
                  <c:v>293991</c:v>
                </c:pt>
                <c:pt idx="2">
                  <c:v>303452</c:v>
                </c:pt>
                <c:pt idx="3">
                  <c:v>297832.00000000012</c:v>
                </c:pt>
                <c:pt idx="4">
                  <c:v>318602.42857142864</c:v>
                </c:pt>
                <c:pt idx="5">
                  <c:v>308367.85714285722</c:v>
                </c:pt>
                <c:pt idx="6">
                  <c:v>276645.85714285716</c:v>
                </c:pt>
                <c:pt idx="7">
                  <c:v>308390.14285714278</c:v>
                </c:pt>
                <c:pt idx="8">
                  <c:v>295579.85714285716</c:v>
                </c:pt>
                <c:pt idx="9">
                  <c:v>299961</c:v>
                </c:pt>
                <c:pt idx="10">
                  <c:v>290243.57142857136</c:v>
                </c:pt>
                <c:pt idx="11">
                  <c:v>299077.2857142858</c:v>
                </c:pt>
                <c:pt idx="12">
                  <c:v>289883.57142857125</c:v>
                </c:pt>
                <c:pt idx="13">
                  <c:v>291050.14285714272</c:v>
                </c:pt>
                <c:pt idx="14">
                  <c:v>305952.14285714296</c:v>
                </c:pt>
                <c:pt idx="15">
                  <c:v>296725.71428571438</c:v>
                </c:pt>
                <c:pt idx="16">
                  <c:v>313713.57142857142</c:v>
                </c:pt>
                <c:pt idx="17">
                  <c:v>307650.85714285722</c:v>
                </c:pt>
                <c:pt idx="18">
                  <c:v>296576.71428571432</c:v>
                </c:pt>
                <c:pt idx="19">
                  <c:v>319222.57142857125</c:v>
                </c:pt>
                <c:pt idx="20">
                  <c:v>302599</c:v>
                </c:pt>
                <c:pt idx="21">
                  <c:v>316001.14285714296</c:v>
                </c:pt>
                <c:pt idx="22">
                  <c:v>306004.85714285698</c:v>
                </c:pt>
                <c:pt idx="23">
                  <c:v>316142.99999999988</c:v>
                </c:pt>
                <c:pt idx="24">
                  <c:v>305791.00000000006</c:v>
                </c:pt>
                <c:pt idx="25">
                  <c:v>303416.71428571444</c:v>
                </c:pt>
                <c:pt idx="26">
                  <c:v>317919</c:v>
                </c:pt>
                <c:pt idx="27">
                  <c:v>309440.85714285722</c:v>
                </c:pt>
                <c:pt idx="28">
                  <c:v>326829.28571428568</c:v>
                </c:pt>
                <c:pt idx="29">
                  <c:v>316170.57142857154</c:v>
                </c:pt>
                <c:pt idx="30">
                  <c:v>290544.14285714278</c:v>
                </c:pt>
                <c:pt idx="31">
                  <c:v>326673.14285714267</c:v>
                </c:pt>
                <c:pt idx="32">
                  <c:v>309033.1428571429</c:v>
                </c:pt>
                <c:pt idx="33">
                  <c:v>316071.57142857136</c:v>
                </c:pt>
                <c:pt idx="34">
                  <c:v>304051.28571428574</c:v>
                </c:pt>
                <c:pt idx="35">
                  <c:v>318789.85714285733</c:v>
                </c:pt>
                <c:pt idx="36">
                  <c:v>309887.42857142846</c:v>
                </c:pt>
                <c:pt idx="37">
                  <c:v>307638.00000000012</c:v>
                </c:pt>
                <c:pt idx="38">
                  <c:v>322015.00000000006</c:v>
                </c:pt>
                <c:pt idx="39">
                  <c:v>315374.28571428568</c:v>
                </c:pt>
                <c:pt idx="40">
                  <c:v>333323.71428571414</c:v>
                </c:pt>
                <c:pt idx="41">
                  <c:v>328886.71428571432</c:v>
                </c:pt>
                <c:pt idx="42">
                  <c:v>302574.57142857136</c:v>
                </c:pt>
                <c:pt idx="43">
                  <c:v>336284.42857142852</c:v>
                </c:pt>
                <c:pt idx="44">
                  <c:v>326337.14285714278</c:v>
                </c:pt>
                <c:pt idx="45">
                  <c:v>339252.85714285716</c:v>
                </c:pt>
                <c:pt idx="46">
                  <c:v>327064.71428571426</c:v>
                </c:pt>
                <c:pt idx="47">
                  <c:v>334822.85714285698</c:v>
                </c:pt>
                <c:pt idx="48">
                  <c:v>321638.4285714287</c:v>
                </c:pt>
                <c:pt idx="49">
                  <c:v>323732.57142857154</c:v>
                </c:pt>
                <c:pt idx="50">
                  <c:v>339832.57142857136</c:v>
                </c:pt>
                <c:pt idx="51">
                  <c:v>331923.85714285704</c:v>
                </c:pt>
                <c:pt idx="52">
                  <c:v>353471.85714285716</c:v>
                </c:pt>
                <c:pt idx="53">
                  <c:v>333668.85714285722</c:v>
                </c:pt>
                <c:pt idx="54">
                  <c:v>306651.28571428568</c:v>
                </c:pt>
                <c:pt idx="55">
                  <c:v>340682.28571428568</c:v>
                </c:pt>
                <c:pt idx="56">
                  <c:v>326807.42857142875</c:v>
                </c:pt>
                <c:pt idx="57">
                  <c:v>339572.28571428562</c:v>
                </c:pt>
                <c:pt idx="58">
                  <c:v>328757</c:v>
                </c:pt>
                <c:pt idx="59">
                  <c:v>338445</c:v>
                </c:pt>
                <c:pt idx="60">
                  <c:v>331841</c:v>
                </c:pt>
                <c:pt idx="61">
                  <c:v>332984</c:v>
                </c:pt>
                <c:pt idx="62">
                  <c:v>345833</c:v>
                </c:pt>
                <c:pt idx="63">
                  <c:v>340241</c:v>
                </c:pt>
                <c:pt idx="64">
                  <c:v>353112</c:v>
                </c:pt>
                <c:pt idx="65">
                  <c:v>353778</c:v>
                </c:pt>
                <c:pt idx="66">
                  <c:v>333519</c:v>
                </c:pt>
                <c:pt idx="67">
                  <c:v>357724</c:v>
                </c:pt>
                <c:pt idx="68">
                  <c:v>333458</c:v>
                </c:pt>
                <c:pt idx="69">
                  <c:v>359307</c:v>
                </c:pt>
                <c:pt idx="70">
                  <c:v>346030</c:v>
                </c:pt>
                <c:pt idx="71">
                  <c:v>356986</c:v>
                </c:pt>
                <c:pt idx="72">
                  <c:v>342617</c:v>
                </c:pt>
                <c:pt idx="73">
                  <c:v>345085</c:v>
                </c:pt>
                <c:pt idx="74">
                  <c:v>357874</c:v>
                </c:pt>
                <c:pt idx="75">
                  <c:v>351285</c:v>
                </c:pt>
                <c:pt idx="76">
                  <c:v>366086</c:v>
                </c:pt>
                <c:pt idx="77">
                  <c:v>358045</c:v>
                </c:pt>
                <c:pt idx="78">
                  <c:v>322294</c:v>
                </c:pt>
                <c:pt idx="79">
                  <c:v>365117</c:v>
                </c:pt>
                <c:pt idx="80">
                  <c:v>347805</c:v>
                </c:pt>
                <c:pt idx="81">
                  <c:v>369644</c:v>
                </c:pt>
                <c:pt idx="82">
                  <c:v>356052</c:v>
                </c:pt>
                <c:pt idx="83">
                  <c:v>365685</c:v>
                </c:pt>
                <c:pt idx="84">
                  <c:v>356405</c:v>
                </c:pt>
                <c:pt idx="85">
                  <c:v>356160</c:v>
                </c:pt>
                <c:pt idx="86">
                  <c:v>373673</c:v>
                </c:pt>
                <c:pt idx="87">
                  <c:v>372551</c:v>
                </c:pt>
                <c:pt idx="88">
                  <c:v>387919</c:v>
                </c:pt>
                <c:pt idx="89">
                  <c:v>383879</c:v>
                </c:pt>
                <c:pt idx="90">
                  <c:v>347470</c:v>
                </c:pt>
                <c:pt idx="91">
                  <c:v>385196</c:v>
                </c:pt>
                <c:pt idx="92">
                  <c:v>370142</c:v>
                </c:pt>
                <c:pt idx="93">
                  <c:v>392436</c:v>
                </c:pt>
                <c:pt idx="94">
                  <c:v>376785</c:v>
                </c:pt>
                <c:pt idx="95">
                  <c:v>390294</c:v>
                </c:pt>
                <c:pt idx="96">
                  <c:v>382863</c:v>
                </c:pt>
                <c:pt idx="97">
                  <c:v>379951</c:v>
                </c:pt>
                <c:pt idx="98">
                  <c:v>398479</c:v>
                </c:pt>
                <c:pt idx="99">
                  <c:v>397129</c:v>
                </c:pt>
                <c:pt idx="100">
                  <c:v>407287</c:v>
                </c:pt>
                <c:pt idx="101">
                  <c:v>414487</c:v>
                </c:pt>
                <c:pt idx="102">
                  <c:v>370476</c:v>
                </c:pt>
                <c:pt idx="103">
                  <c:v>409608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778-9037-D558D50AEE50}"/>
            </c:ext>
          </c:extLst>
        </c:ser>
        <c:ser>
          <c:idx val="1"/>
          <c:order val="1"/>
          <c:tx>
            <c:strRef>
              <c:f>'Chart Data'!$E$6</c:f>
              <c:strCache>
                <c:ptCount val="1"/>
                <c:pt idx="0">
                  <c:v>3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[0]!TMRAType1Ad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294960.33333333331</c:v>
                </c:pt>
                <c:pt idx="3">
                  <c:v>298425.00000000006</c:v>
                </c:pt>
                <c:pt idx="4">
                  <c:v>306628.80952380958</c:v>
                </c:pt>
                <c:pt idx="5">
                  <c:v>308267.42857142864</c:v>
                </c:pt>
                <c:pt idx="6">
                  <c:v>301205.38095238101</c:v>
                </c:pt>
                <c:pt idx="7">
                  <c:v>297801.28571428568</c:v>
                </c:pt>
                <c:pt idx="8">
                  <c:v>293538.61904761905</c:v>
                </c:pt>
                <c:pt idx="9">
                  <c:v>301310.33333333331</c:v>
                </c:pt>
                <c:pt idx="10">
                  <c:v>295261.47619047615</c:v>
                </c:pt>
                <c:pt idx="11">
                  <c:v>296427.28571428574</c:v>
                </c:pt>
                <c:pt idx="12">
                  <c:v>293068.14285714278</c:v>
                </c:pt>
                <c:pt idx="13">
                  <c:v>293336.99999999994</c:v>
                </c:pt>
                <c:pt idx="14">
                  <c:v>295628.61904761899</c:v>
                </c:pt>
                <c:pt idx="15">
                  <c:v>297909.33333333331</c:v>
                </c:pt>
                <c:pt idx="16">
                  <c:v>305463.80952380953</c:v>
                </c:pt>
                <c:pt idx="17">
                  <c:v>306030.04761904763</c:v>
                </c:pt>
                <c:pt idx="18">
                  <c:v>305980.38095238101</c:v>
                </c:pt>
                <c:pt idx="19">
                  <c:v>307816.71428571426</c:v>
                </c:pt>
                <c:pt idx="20">
                  <c:v>306132.76190476184</c:v>
                </c:pt>
                <c:pt idx="21">
                  <c:v>312607.57142857142</c:v>
                </c:pt>
                <c:pt idx="22">
                  <c:v>308201.66666666669</c:v>
                </c:pt>
                <c:pt idx="23">
                  <c:v>312716.33333333331</c:v>
                </c:pt>
                <c:pt idx="24">
                  <c:v>309312.95238095225</c:v>
                </c:pt>
                <c:pt idx="25">
                  <c:v>308450.23809523816</c:v>
                </c:pt>
                <c:pt idx="26">
                  <c:v>309042.23809523816</c:v>
                </c:pt>
                <c:pt idx="27">
                  <c:v>310258.85714285722</c:v>
                </c:pt>
                <c:pt idx="28">
                  <c:v>318063.04761904763</c:v>
                </c:pt>
                <c:pt idx="29">
                  <c:v>317480.23809523816</c:v>
                </c:pt>
                <c:pt idx="30">
                  <c:v>311181.33333333331</c:v>
                </c:pt>
                <c:pt idx="31">
                  <c:v>311129.28571428568</c:v>
                </c:pt>
                <c:pt idx="32">
                  <c:v>308750.14285714278</c:v>
                </c:pt>
                <c:pt idx="33">
                  <c:v>317259.28571428562</c:v>
                </c:pt>
                <c:pt idx="34">
                  <c:v>309718.66666666669</c:v>
                </c:pt>
                <c:pt idx="35">
                  <c:v>312970.90476190479</c:v>
                </c:pt>
                <c:pt idx="36">
                  <c:v>310909.52380952385</c:v>
                </c:pt>
                <c:pt idx="37">
                  <c:v>312105.09523809532</c:v>
                </c:pt>
                <c:pt idx="38">
                  <c:v>313180.1428571429</c:v>
                </c:pt>
                <c:pt idx="39">
                  <c:v>315009.09523809532</c:v>
                </c:pt>
                <c:pt idx="40">
                  <c:v>323570.99999999994</c:v>
                </c:pt>
                <c:pt idx="41">
                  <c:v>325861.57142857136</c:v>
                </c:pt>
                <c:pt idx="42">
                  <c:v>321594.99999999994</c:v>
                </c:pt>
                <c:pt idx="43">
                  <c:v>322581.90476190473</c:v>
                </c:pt>
                <c:pt idx="44">
                  <c:v>321732.04761904757</c:v>
                </c:pt>
                <c:pt idx="45">
                  <c:v>333958.14285714284</c:v>
                </c:pt>
                <c:pt idx="46">
                  <c:v>330884.90476190479</c:v>
                </c:pt>
                <c:pt idx="47">
                  <c:v>333713.47619047615</c:v>
                </c:pt>
                <c:pt idx="48">
                  <c:v>327842</c:v>
                </c:pt>
                <c:pt idx="49">
                  <c:v>326731.28571428574</c:v>
                </c:pt>
                <c:pt idx="50">
                  <c:v>328401.19047619053</c:v>
                </c:pt>
                <c:pt idx="51">
                  <c:v>331829.66666666669</c:v>
                </c:pt>
                <c:pt idx="52">
                  <c:v>341742.76190476184</c:v>
                </c:pt>
                <c:pt idx="53">
                  <c:v>339688.19047619047</c:v>
                </c:pt>
                <c:pt idx="54">
                  <c:v>331264</c:v>
                </c:pt>
                <c:pt idx="55">
                  <c:v>327000.80952380953</c:v>
                </c:pt>
                <c:pt idx="56">
                  <c:v>324713.66666666669</c:v>
                </c:pt>
                <c:pt idx="57">
                  <c:v>335687.33333333331</c:v>
                </c:pt>
                <c:pt idx="58">
                  <c:v>331712.23809523811</c:v>
                </c:pt>
                <c:pt idx="59">
                  <c:v>335591.42857142858</c:v>
                </c:pt>
                <c:pt idx="60">
                  <c:v>333014.33333333331</c:v>
                </c:pt>
                <c:pt idx="61">
                  <c:v>334423.33333333331</c:v>
                </c:pt>
                <c:pt idx="62">
                  <c:v>336886</c:v>
                </c:pt>
                <c:pt idx="63">
                  <c:v>339686</c:v>
                </c:pt>
                <c:pt idx="64">
                  <c:v>346395.33333333331</c:v>
                </c:pt>
                <c:pt idx="65">
                  <c:v>349043.66666666669</c:v>
                </c:pt>
                <c:pt idx="66">
                  <c:v>346803</c:v>
                </c:pt>
                <c:pt idx="67">
                  <c:v>348340.33333333331</c:v>
                </c:pt>
                <c:pt idx="68">
                  <c:v>341567</c:v>
                </c:pt>
                <c:pt idx="69">
                  <c:v>350163</c:v>
                </c:pt>
                <c:pt idx="70">
                  <c:v>346265</c:v>
                </c:pt>
                <c:pt idx="71">
                  <c:v>354107.66666666669</c:v>
                </c:pt>
                <c:pt idx="72">
                  <c:v>348544.33333333331</c:v>
                </c:pt>
                <c:pt idx="73">
                  <c:v>348229.33333333331</c:v>
                </c:pt>
                <c:pt idx="74">
                  <c:v>348525.33333333331</c:v>
                </c:pt>
                <c:pt idx="75">
                  <c:v>351414.66666666669</c:v>
                </c:pt>
                <c:pt idx="76">
                  <c:v>358415</c:v>
                </c:pt>
                <c:pt idx="77">
                  <c:v>358472</c:v>
                </c:pt>
                <c:pt idx="78">
                  <c:v>348808.33333333331</c:v>
                </c:pt>
                <c:pt idx="79">
                  <c:v>348485.33333333331</c:v>
                </c:pt>
                <c:pt idx="80">
                  <c:v>345072</c:v>
                </c:pt>
                <c:pt idx="81">
                  <c:v>360855.33333333331</c:v>
                </c:pt>
                <c:pt idx="82">
                  <c:v>357833.66666666669</c:v>
                </c:pt>
                <c:pt idx="83">
                  <c:v>363793.66666666669</c:v>
                </c:pt>
                <c:pt idx="84">
                  <c:v>359380.66666666669</c:v>
                </c:pt>
                <c:pt idx="85">
                  <c:v>359416.66666666669</c:v>
                </c:pt>
                <c:pt idx="86">
                  <c:v>362079.33333333331</c:v>
                </c:pt>
                <c:pt idx="87">
                  <c:v>367461.33333333331</c:v>
                </c:pt>
                <c:pt idx="88">
                  <c:v>378047.66666666669</c:v>
                </c:pt>
                <c:pt idx="89">
                  <c:v>381449.66666666669</c:v>
                </c:pt>
                <c:pt idx="90">
                  <c:v>373089.33333333331</c:v>
                </c:pt>
                <c:pt idx="91">
                  <c:v>372181.66666666669</c:v>
                </c:pt>
                <c:pt idx="92">
                  <c:v>367602.66666666669</c:v>
                </c:pt>
                <c:pt idx="93">
                  <c:v>382591.33333333331</c:v>
                </c:pt>
                <c:pt idx="94">
                  <c:v>379787.66666666669</c:v>
                </c:pt>
                <c:pt idx="95">
                  <c:v>386505</c:v>
                </c:pt>
                <c:pt idx="96">
                  <c:v>383314</c:v>
                </c:pt>
                <c:pt idx="97">
                  <c:v>384369.33333333331</c:v>
                </c:pt>
                <c:pt idx="98">
                  <c:v>387097.66666666669</c:v>
                </c:pt>
                <c:pt idx="99">
                  <c:v>391853</c:v>
                </c:pt>
                <c:pt idx="100">
                  <c:v>400965</c:v>
                </c:pt>
                <c:pt idx="101">
                  <c:v>406301</c:v>
                </c:pt>
                <c:pt idx="102">
                  <c:v>397416.66666666669</c:v>
                </c:pt>
                <c:pt idx="103">
                  <c:v>398190.33333333331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9-4778-9037-D558D50AEE50}"/>
            </c:ext>
          </c:extLst>
        </c:ser>
        <c:ser>
          <c:idx val="2"/>
          <c:order val="2"/>
          <c:tx>
            <c:strRef>
              <c:f>'Chart Data'!$F$6</c:f>
              <c:strCache>
                <c:ptCount val="1"/>
                <c:pt idx="0">
                  <c:v>12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[0]!TwMRAType1Ad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298298.41666666669</c:v>
                </c:pt>
                <c:pt idx="12">
                  <c:v>298502.21428571432</c:v>
                </c:pt>
                <c:pt idx="13">
                  <c:v>298257.1428571429</c:v>
                </c:pt>
                <c:pt idx="14">
                  <c:v>298465.48809523811</c:v>
                </c:pt>
                <c:pt idx="15">
                  <c:v>298373.29761904763</c:v>
                </c:pt>
                <c:pt idx="16">
                  <c:v>297965.89285714284</c:v>
                </c:pt>
                <c:pt idx="17">
                  <c:v>297906.1428571429</c:v>
                </c:pt>
                <c:pt idx="18">
                  <c:v>299567.04761904763</c:v>
                </c:pt>
                <c:pt idx="19">
                  <c:v>300469.74999999994</c:v>
                </c:pt>
                <c:pt idx="20">
                  <c:v>301054.67857142858</c:v>
                </c:pt>
                <c:pt idx="21">
                  <c:v>302391.3571428571</c:v>
                </c:pt>
                <c:pt idx="22">
                  <c:v>303704.79761904763</c:v>
                </c:pt>
                <c:pt idx="23">
                  <c:v>305126.94047619047</c:v>
                </c:pt>
                <c:pt idx="24">
                  <c:v>306452.55952380953</c:v>
                </c:pt>
                <c:pt idx="25">
                  <c:v>307483.10714285716</c:v>
                </c:pt>
                <c:pt idx="26">
                  <c:v>308480.34523809527</c:v>
                </c:pt>
                <c:pt idx="27">
                  <c:v>309539.94047619047</c:v>
                </c:pt>
                <c:pt idx="28">
                  <c:v>310632.91666666669</c:v>
                </c:pt>
                <c:pt idx="29">
                  <c:v>311342.89285714284</c:v>
                </c:pt>
                <c:pt idx="30">
                  <c:v>310840.17857142852</c:v>
                </c:pt>
                <c:pt idx="31">
                  <c:v>311461.05952380953</c:v>
                </c:pt>
                <c:pt idx="32">
                  <c:v>311997.23809523805</c:v>
                </c:pt>
                <c:pt idx="33">
                  <c:v>312003.1071428571</c:v>
                </c:pt>
                <c:pt idx="34">
                  <c:v>311840.30952380953</c:v>
                </c:pt>
                <c:pt idx="35">
                  <c:v>312060.88095238101</c:v>
                </c:pt>
                <c:pt idx="36">
                  <c:v>312402.25</c:v>
                </c:pt>
                <c:pt idx="37">
                  <c:v>312754.02380952385</c:v>
                </c:pt>
                <c:pt idx="38">
                  <c:v>313095.35714285722</c:v>
                </c:pt>
                <c:pt idx="39">
                  <c:v>313589.80952380953</c:v>
                </c:pt>
                <c:pt idx="40">
                  <c:v>314131.01190476195</c:v>
                </c:pt>
                <c:pt idx="41">
                  <c:v>315190.69047619047</c:v>
                </c:pt>
                <c:pt idx="42">
                  <c:v>316193.22619047615</c:v>
                </c:pt>
                <c:pt idx="43">
                  <c:v>316994.16666666669</c:v>
                </c:pt>
                <c:pt idx="44">
                  <c:v>318436.16666666657</c:v>
                </c:pt>
                <c:pt idx="45">
                  <c:v>320367.94047619053</c:v>
                </c:pt>
                <c:pt idx="46">
                  <c:v>322285.72619047615</c:v>
                </c:pt>
                <c:pt idx="47">
                  <c:v>323621.80952380947</c:v>
                </c:pt>
                <c:pt idx="48">
                  <c:v>324601.05952380947</c:v>
                </c:pt>
                <c:pt idx="49">
                  <c:v>325942.27380952373</c:v>
                </c:pt>
                <c:pt idx="50">
                  <c:v>327427.07142857136</c:v>
                </c:pt>
                <c:pt idx="51">
                  <c:v>328806.20238095225</c:v>
                </c:pt>
                <c:pt idx="52">
                  <c:v>330485.21428571426</c:v>
                </c:pt>
                <c:pt idx="53">
                  <c:v>330883.72619047621</c:v>
                </c:pt>
                <c:pt idx="54">
                  <c:v>331223.45238095237</c:v>
                </c:pt>
                <c:pt idx="55">
                  <c:v>331589.94047619047</c:v>
                </c:pt>
                <c:pt idx="56">
                  <c:v>331629.13095238095</c:v>
                </c:pt>
                <c:pt idx="57">
                  <c:v>331655.74999999994</c:v>
                </c:pt>
                <c:pt idx="58">
                  <c:v>331796.77380952373</c:v>
                </c:pt>
                <c:pt idx="59">
                  <c:v>332098.61904761905</c:v>
                </c:pt>
                <c:pt idx="60">
                  <c:v>332948.83333333331</c:v>
                </c:pt>
                <c:pt idx="61">
                  <c:v>333719.78571428568</c:v>
                </c:pt>
                <c:pt idx="62">
                  <c:v>334219.82142857142</c:v>
                </c:pt>
                <c:pt idx="63">
                  <c:v>334912.91666666669</c:v>
                </c:pt>
                <c:pt idx="64">
                  <c:v>334882.92857142858</c:v>
                </c:pt>
                <c:pt idx="65">
                  <c:v>336558.69047619047</c:v>
                </c:pt>
                <c:pt idx="66">
                  <c:v>338797.66666666669</c:v>
                </c:pt>
                <c:pt idx="67">
                  <c:v>340217.80952380953</c:v>
                </c:pt>
                <c:pt idx="68">
                  <c:v>340772.02380952379</c:v>
                </c:pt>
                <c:pt idx="69">
                  <c:v>342416.58333333331</c:v>
                </c:pt>
                <c:pt idx="70">
                  <c:v>343856</c:v>
                </c:pt>
                <c:pt idx="71">
                  <c:v>345401.08333333331</c:v>
                </c:pt>
                <c:pt idx="72">
                  <c:v>346299.08333333331</c:v>
                </c:pt>
                <c:pt idx="73">
                  <c:v>347307.5</c:v>
                </c:pt>
                <c:pt idx="74">
                  <c:v>348310.91666666669</c:v>
                </c:pt>
                <c:pt idx="75">
                  <c:v>349231.25</c:v>
                </c:pt>
                <c:pt idx="76">
                  <c:v>350312.41666666669</c:v>
                </c:pt>
                <c:pt idx="77">
                  <c:v>350668</c:v>
                </c:pt>
                <c:pt idx="78">
                  <c:v>349732.58333333331</c:v>
                </c:pt>
                <c:pt idx="79">
                  <c:v>350348.66666666669</c:v>
                </c:pt>
                <c:pt idx="80">
                  <c:v>351544.25</c:v>
                </c:pt>
                <c:pt idx="81">
                  <c:v>352405.66666666669</c:v>
                </c:pt>
                <c:pt idx="82">
                  <c:v>353240.83333333331</c:v>
                </c:pt>
                <c:pt idx="83">
                  <c:v>353965.75</c:v>
                </c:pt>
                <c:pt idx="84">
                  <c:v>355114.75</c:v>
                </c:pt>
                <c:pt idx="85">
                  <c:v>356037.66666666669</c:v>
                </c:pt>
                <c:pt idx="86">
                  <c:v>357354.25</c:v>
                </c:pt>
                <c:pt idx="87">
                  <c:v>359126.41666666669</c:v>
                </c:pt>
                <c:pt idx="88">
                  <c:v>360945.83333333331</c:v>
                </c:pt>
                <c:pt idx="89">
                  <c:v>363098.66666666669</c:v>
                </c:pt>
                <c:pt idx="90">
                  <c:v>365196.66666666669</c:v>
                </c:pt>
                <c:pt idx="91">
                  <c:v>366869.91666666669</c:v>
                </c:pt>
                <c:pt idx="92">
                  <c:v>368731.33333333331</c:v>
                </c:pt>
                <c:pt idx="93">
                  <c:v>370630.66666666669</c:v>
                </c:pt>
                <c:pt idx="94">
                  <c:v>372358.41666666669</c:v>
                </c:pt>
                <c:pt idx="95">
                  <c:v>374409.16666666669</c:v>
                </c:pt>
                <c:pt idx="96">
                  <c:v>376614</c:v>
                </c:pt>
                <c:pt idx="97">
                  <c:v>378596.58333333331</c:v>
                </c:pt>
                <c:pt idx="98">
                  <c:v>380663.75</c:v>
                </c:pt>
                <c:pt idx="99">
                  <c:v>382711.91666666669</c:v>
                </c:pt>
                <c:pt idx="100">
                  <c:v>384325.91666666669</c:v>
                </c:pt>
                <c:pt idx="101">
                  <c:v>386876.58333333331</c:v>
                </c:pt>
                <c:pt idx="102">
                  <c:v>388793.75</c:v>
                </c:pt>
                <c:pt idx="103">
                  <c:v>390828.08333333331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9-4778-9037-D558D50AEE50}"/>
            </c:ext>
          </c:extLst>
        </c:ser>
        <c:ser>
          <c:idx val="3"/>
          <c:order val="3"/>
          <c:tx>
            <c:strRef>
              <c:f>'Chart Data'!$G$6</c:f>
              <c:strCache>
                <c:ptCount val="1"/>
                <c:pt idx="0">
                  <c:v>3 year rolling average</c:v>
                </c:pt>
              </c:strCache>
            </c:strRef>
          </c:tx>
          <c:marker>
            <c:symbol val="none"/>
          </c:marker>
          <c:val>
            <c:numRef>
              <c:f>[0]!ThMRAType1Ad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305162.07936507941</c:v>
                </c:pt>
                <c:pt idx="36">
                  <c:v>305785.67460317467</c:v>
                </c:pt>
                <c:pt idx="37">
                  <c:v>306164.75793650799</c:v>
                </c:pt>
                <c:pt idx="38">
                  <c:v>306680.39682539686</c:v>
                </c:pt>
                <c:pt idx="39">
                  <c:v>307167.6825396826</c:v>
                </c:pt>
                <c:pt idx="40">
                  <c:v>307576.60714285716</c:v>
                </c:pt>
                <c:pt idx="41">
                  <c:v>308146.57539682544</c:v>
                </c:pt>
                <c:pt idx="42">
                  <c:v>308866.81746031751</c:v>
                </c:pt>
                <c:pt idx="43">
                  <c:v>309641.65873015882</c:v>
                </c:pt>
                <c:pt idx="44">
                  <c:v>310496.02777777781</c:v>
                </c:pt>
                <c:pt idx="45">
                  <c:v>311587.46825396823</c:v>
                </c:pt>
                <c:pt idx="46">
                  <c:v>312610.27777777775</c:v>
                </c:pt>
                <c:pt idx="47">
                  <c:v>313603.2103174603</c:v>
                </c:pt>
                <c:pt idx="48">
                  <c:v>314485.2896825397</c:v>
                </c:pt>
                <c:pt idx="49">
                  <c:v>315393.13492063491</c:v>
                </c:pt>
                <c:pt idx="50">
                  <c:v>316334.25793650793</c:v>
                </c:pt>
                <c:pt idx="51">
                  <c:v>317311.98412698408</c:v>
                </c:pt>
                <c:pt idx="52">
                  <c:v>318416.38095238083</c:v>
                </c:pt>
                <c:pt idx="53">
                  <c:v>319139.10317460296</c:v>
                </c:pt>
                <c:pt idx="54">
                  <c:v>319418.95238095219</c:v>
                </c:pt>
                <c:pt idx="55">
                  <c:v>320015.05555555539</c:v>
                </c:pt>
                <c:pt idx="56">
                  <c:v>320687.51190476184</c:v>
                </c:pt>
                <c:pt idx="57">
                  <c:v>321342.2658730158</c:v>
                </c:pt>
                <c:pt idx="58">
                  <c:v>321974.26984126976</c:v>
                </c:pt>
                <c:pt idx="59">
                  <c:v>322593.76984126982</c:v>
                </c:pt>
                <c:pt idx="60">
                  <c:v>323317.38095238089</c:v>
                </c:pt>
                <c:pt idx="61">
                  <c:v>324138.6944444445</c:v>
                </c:pt>
                <c:pt idx="62">
                  <c:v>324914.08333333337</c:v>
                </c:pt>
                <c:pt idx="63">
                  <c:v>325769.6428571429</c:v>
                </c:pt>
                <c:pt idx="64">
                  <c:v>326499.71825396834</c:v>
                </c:pt>
                <c:pt idx="65">
                  <c:v>327544.36904761911</c:v>
                </c:pt>
                <c:pt idx="66">
                  <c:v>328738.11507936509</c:v>
                </c:pt>
                <c:pt idx="67">
                  <c:v>329600.63888888893</c:v>
                </c:pt>
                <c:pt idx="68">
                  <c:v>330279.10714285716</c:v>
                </c:pt>
                <c:pt idx="69">
                  <c:v>331480.0912698413</c:v>
                </c:pt>
                <c:pt idx="70">
                  <c:v>332646.16666666669</c:v>
                </c:pt>
                <c:pt idx="71">
                  <c:v>333707.17063492059</c:v>
                </c:pt>
                <c:pt idx="72">
                  <c:v>334616.32539682533</c:v>
                </c:pt>
                <c:pt idx="73">
                  <c:v>335656.51984126982</c:v>
                </c:pt>
                <c:pt idx="74">
                  <c:v>336652.60317460314</c:v>
                </c:pt>
                <c:pt idx="75">
                  <c:v>337650.12301587296</c:v>
                </c:pt>
                <c:pt idx="76">
                  <c:v>338560.18650793645</c:v>
                </c:pt>
                <c:pt idx="77">
                  <c:v>339370.13888888888</c:v>
                </c:pt>
                <c:pt idx="78">
                  <c:v>339917.90079365083</c:v>
                </c:pt>
                <c:pt idx="79">
                  <c:v>340718.80555555556</c:v>
                </c:pt>
                <c:pt idx="80">
                  <c:v>341315.13492063497</c:v>
                </c:pt>
                <c:pt idx="81">
                  <c:v>342159.33333333331</c:v>
                </c:pt>
                <c:pt idx="82">
                  <c:v>342964.53571428568</c:v>
                </c:pt>
                <c:pt idx="83">
                  <c:v>343821.81746031746</c:v>
                </c:pt>
                <c:pt idx="84">
                  <c:v>344787.55555555556</c:v>
                </c:pt>
                <c:pt idx="85">
                  <c:v>345688.31746031746</c:v>
                </c:pt>
                <c:pt idx="86">
                  <c:v>346628.32936507935</c:v>
                </c:pt>
                <c:pt idx="87">
                  <c:v>347756.86111111112</c:v>
                </c:pt>
                <c:pt idx="88">
                  <c:v>348713.72619047615</c:v>
                </c:pt>
                <c:pt idx="89">
                  <c:v>350108.45238095237</c:v>
                </c:pt>
                <c:pt idx="90">
                  <c:v>351242.30555555556</c:v>
                </c:pt>
                <c:pt idx="91">
                  <c:v>352478.79761904763</c:v>
                </c:pt>
                <c:pt idx="92">
                  <c:v>353682.53571428568</c:v>
                </c:pt>
                <c:pt idx="93">
                  <c:v>355150.97222222225</c:v>
                </c:pt>
                <c:pt idx="94">
                  <c:v>356485.08333333331</c:v>
                </c:pt>
                <c:pt idx="95">
                  <c:v>357925.33333333331</c:v>
                </c:pt>
                <c:pt idx="96">
                  <c:v>359342.61111111112</c:v>
                </c:pt>
                <c:pt idx="97">
                  <c:v>360647.25</c:v>
                </c:pt>
                <c:pt idx="98">
                  <c:v>362109.63888888888</c:v>
                </c:pt>
                <c:pt idx="99">
                  <c:v>363689.86111111112</c:v>
                </c:pt>
                <c:pt idx="100">
                  <c:v>365194.72222222225</c:v>
                </c:pt>
                <c:pt idx="101">
                  <c:v>366881.08333333331</c:v>
                </c:pt>
                <c:pt idx="102">
                  <c:v>367907.66666666669</c:v>
                </c:pt>
                <c:pt idx="103">
                  <c:v>369348.88888888888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9-4778-9037-D558D50A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25136"/>
        <c:axId val="1"/>
      </c:lineChart>
      <c:dateAx>
        <c:axId val="68592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2500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2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2134722216004979"/>
          <c:y val="0.94800766022098193"/>
          <c:w val="0.67465790482841159"/>
          <c:h val="0.98266970528164055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Emergency Admissions - Type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% Growth on Previous Year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9580430174683061E-2"/>
          <c:y val="0.14648946754725986"/>
          <c:w val="0.95663958223682111"/>
          <c:h val="0.82811883505985417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Data'!$E$6</c:f>
              <c:strCache>
                <c:ptCount val="1"/>
                <c:pt idx="0">
                  <c:v>3 month rolling average</c:v>
                </c:pt>
              </c:strCache>
            </c:strRef>
          </c:tx>
          <c:spPr>
            <a:ln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[0]!TMRAGrowthType1Ad</c:f>
              <c:numCache>
                <c:formatCode>0.0%</c:formatCode>
                <c:ptCount val="91"/>
                <c:pt idx="0">
                  <c:v>2.2656799534139793E-3</c:v>
                </c:pt>
                <c:pt idx="1">
                  <c:v>-1.7279606824719407E-3</c:v>
                </c:pt>
                <c:pt idx="2">
                  <c:v>-3.7993820665751521E-3</c:v>
                </c:pt>
                <c:pt idx="3">
                  <c:v>-7.2579220021701252E-3</c:v>
                </c:pt>
                <c:pt idx="4">
                  <c:v>1.5852970437984615E-2</c:v>
                </c:pt>
                <c:pt idx="5">
                  <c:v>3.3631246914889168E-2</c:v>
                </c:pt>
                <c:pt idx="6">
                  <c:v>4.2904551700911675E-2</c:v>
                </c:pt>
                <c:pt idx="7">
                  <c:v>3.7493696184458969E-2</c:v>
                </c:pt>
                <c:pt idx="8">
                  <c:v>4.3826206666536693E-2</c:v>
                </c:pt>
                <c:pt idx="9">
                  <c:v>5.495124235880211E-2</c:v>
                </c:pt>
                <c:pt idx="10">
                  <c:v>5.5430144557636396E-2</c:v>
                </c:pt>
                <c:pt idx="11">
                  <c:v>5.1521758575420851E-2</c:v>
                </c:pt>
                <c:pt idx="12">
                  <c:v>4.5373208760477235E-2</c:v>
                </c:pt>
                <c:pt idx="13">
                  <c:v>4.1453967458300101E-2</c:v>
                </c:pt>
                <c:pt idx="14">
                  <c:v>4.1246254719598863E-2</c:v>
                </c:pt>
                <c:pt idx="15">
                  <c:v>3.7415249140646312E-2</c:v>
                </c:pt>
                <c:pt idx="16">
                  <c:v>1.6997666205800899E-2</c:v>
                </c:pt>
                <c:pt idx="17">
                  <c:v>1.0761506035363189E-2</c:v>
                </c:pt>
                <c:pt idx="18">
                  <c:v>8.5498230770715278E-3</c:v>
                </c:pt>
                <c:pt idx="19">
                  <c:v>1.488036346802657E-2</c:v>
                </c:pt>
                <c:pt idx="20">
                  <c:v>4.9221018705285502E-3</c:v>
                </c:pt>
                <c:pt idx="21">
                  <c:v>8.1406502134995229E-4</c:v>
                </c:pt>
                <c:pt idx="22">
                  <c:v>5.1616701346708371E-3</c:v>
                </c:pt>
                <c:pt idx="23">
                  <c:v>1.184909814116808E-2</c:v>
                </c:pt>
                <c:pt idx="24">
                  <c:v>1.3389447304706259E-2</c:v>
                </c:pt>
                <c:pt idx="25">
                  <c:v>1.5310564020581285E-2</c:v>
                </c:pt>
                <c:pt idx="26">
                  <c:v>1.7317171617965865E-2</c:v>
                </c:pt>
                <c:pt idx="27">
                  <c:v>2.6399543428649253E-2</c:v>
                </c:pt>
                <c:pt idx="28">
                  <c:v>3.3464946483507729E-2</c:v>
                </c:pt>
                <c:pt idx="29">
                  <c:v>3.6809839425196778E-2</c:v>
                </c:pt>
                <c:pt idx="30">
                  <c:v>4.2046635644510166E-2</c:v>
                </c:pt>
                <c:pt idx="31">
                  <c:v>5.2634730943370123E-2</c:v>
                </c:pt>
                <c:pt idx="32">
                  <c:v>6.8340207979837864E-2</c:v>
                </c:pt>
                <c:pt idx="33">
                  <c:v>6.6276357044599443E-2</c:v>
                </c:pt>
                <c:pt idx="34">
                  <c:v>5.4461104899603097E-2</c:v>
                </c:pt>
                <c:pt idx="35">
                  <c:v>4.6863030111804482E-2</c:v>
                </c:pt>
                <c:pt idx="36">
                  <c:v>4.860157313993807E-2</c:v>
                </c:pt>
                <c:pt idx="37">
                  <c:v>5.3397097680172534E-2</c:v>
                </c:pt>
                <c:pt idx="38">
                  <c:v>5.6160044950758659E-2</c:v>
                </c:pt>
                <c:pt idx="39">
                  <c:v>4.243095921683393E-2</c:v>
                </c:pt>
                <c:pt idx="40">
                  <c:v>3.0065765947853818E-2</c:v>
                </c:pt>
                <c:pt idx="41">
                  <c:v>1.3698551272323778E-2</c:v>
                </c:pt>
                <c:pt idx="42">
                  <c:v>9.2673983511570857E-3</c:v>
                </c:pt>
                <c:pt idx="43">
                  <c:v>5.1778658888104179E-3</c:v>
                </c:pt>
                <c:pt idx="44">
                  <c:v>2.5003659019400271E-3</c:v>
                </c:pt>
                <c:pt idx="45">
                  <c:v>5.6274394501243385E-3</c:v>
                </c:pt>
                <c:pt idx="46">
                  <c:v>1.5776908795497091E-2</c:v>
                </c:pt>
                <c:pt idx="47">
                  <c:v>2.3542427540208077E-2</c:v>
                </c:pt>
                <c:pt idx="48">
                  <c:v>2.5836719749725123E-2</c:v>
                </c:pt>
                <c:pt idx="49">
                  <c:v>2.367580154075033E-2</c:v>
                </c:pt>
                <c:pt idx="50">
                  <c:v>1.3614250094543534E-2</c:v>
                </c:pt>
                <c:pt idx="51">
                  <c:v>2.7541364265155188E-2</c:v>
                </c:pt>
                <c:pt idx="52">
                  <c:v>4.690820614374025E-2</c:v>
                </c:pt>
                <c:pt idx="53">
                  <c:v>6.5258321043911716E-2</c:v>
                </c:pt>
                <c:pt idx="54">
                  <c:v>5.1902137370257284E-2</c:v>
                </c:pt>
                <c:pt idx="55">
                  <c:v>4.3122469123052953E-2</c:v>
                </c:pt>
                <c:pt idx="56">
                  <c:v>4.3871646063850189E-2</c:v>
                </c:pt>
                <c:pt idx="57">
                  <c:v>5.5174943454484149E-2</c:v>
                </c:pt>
                <c:pt idx="58">
                  <c:v>4.6634629340278622E-2</c:v>
                </c:pt>
                <c:pt idx="59">
                  <c:v>4.1283004575039639E-2</c:v>
                </c:pt>
                <c:pt idx="60">
                  <c:v>3.4549768566616956E-2</c:v>
                </c:pt>
                <c:pt idx="61">
                  <c:v>3.4527966023523593E-2</c:v>
                </c:pt>
                <c:pt idx="62">
                  <c:v>3.469927423964525E-2</c:v>
                </c:pt>
                <c:pt idx="63">
                  <c:v>2.7011902044729919E-2</c:v>
                </c:pt>
                <c:pt idx="64">
                  <c:v>5.7823413676736379E-3</c:v>
                </c:pt>
                <c:pt idx="65">
                  <c:v>4.1625957755875298E-4</c:v>
                </c:pt>
                <c:pt idx="66">
                  <c:v>1.0261529948736303E-2</c:v>
                </c:pt>
                <c:pt idx="67">
                  <c:v>3.0535303082659615E-2</c:v>
                </c:pt>
                <c:pt idx="68">
                  <c:v>3.3409864313940663E-2</c:v>
                </c:pt>
                <c:pt idx="69">
                  <c:v>2.7353262614101315E-2</c:v>
                </c:pt>
                <c:pt idx="70">
                  <c:v>3.1090258245483726E-2</c:v>
                </c:pt>
                <c:pt idx="71">
                  <c:v>3.2126338198581683E-2</c:v>
                </c:pt>
                <c:pt idx="72">
                  <c:v>3.8889569003114133E-2</c:v>
                </c:pt>
                <c:pt idx="73">
                  <c:v>4.5663053334901615E-2</c:v>
                </c:pt>
                <c:pt idx="74">
                  <c:v>5.4776353296225544E-2</c:v>
                </c:pt>
                <c:pt idx="75">
                  <c:v>6.4098916140358675E-2</c:v>
                </c:pt>
                <c:pt idx="76">
                  <c:v>6.9611295601691436E-2</c:v>
                </c:pt>
                <c:pt idx="77">
                  <c:v>6.7998079307020065E-2</c:v>
                </c:pt>
                <c:pt idx="78">
                  <c:v>6.5292653900248743E-2</c:v>
                </c:pt>
                <c:pt idx="79">
                  <c:v>6.0234664676333871E-2</c:v>
                </c:pt>
                <c:pt idx="80">
                  <c:v>6.135252785046319E-2</c:v>
                </c:pt>
                <c:pt idx="81">
                  <c:v>6.2429160852168097E-2</c:v>
                </c:pt>
                <c:pt idx="82">
                  <c:v>6.6596051355016339E-2</c:v>
                </c:pt>
                <c:pt idx="83">
                  <c:v>6.942545791792254E-2</c:v>
                </c:pt>
                <c:pt idx="84">
                  <c:v>6.909627540189156E-2</c:v>
                </c:pt>
                <c:pt idx="85">
                  <c:v>6.6378866166417527E-2</c:v>
                </c:pt>
                <c:pt idx="86">
                  <c:v>6.0620221612265768E-2</c:v>
                </c:pt>
                <c:pt idx="87">
                  <c:v>6.5149705203569885E-2</c:v>
                </c:pt>
                <c:pt idx="88">
                  <c:v>6.5205116200945712E-2</c:v>
                </c:pt>
                <c:pt idx="89">
                  <c:v>6.9881643820894013E-2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C-4B72-BE73-20AC3DA5173D}"/>
            </c:ext>
          </c:extLst>
        </c:ser>
        <c:ser>
          <c:idx val="1"/>
          <c:order val="1"/>
          <c:tx>
            <c:strRef>
              <c:f>'Chart Data'!$I$6</c:f>
              <c:strCache>
                <c:ptCount val="1"/>
                <c:pt idx="0">
                  <c:v>12 month rolling average 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[0]!TwMRAGrowthType1Ad</c:f>
              <c:numCache>
                <c:formatCode>0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0.0%">
                  <c:v>2.2891585834846406E-2</c:v>
                </c:pt>
                <c:pt idx="10" formatCode="0.0%">
                  <c:v>2.6634124832606521E-2</c:v>
                </c:pt>
                <c:pt idx="11" formatCode="0.0%">
                  <c:v>3.0932919819906202E-2</c:v>
                </c:pt>
                <c:pt idx="12" formatCode="0.0%">
                  <c:v>3.3554489689144651E-2</c:v>
                </c:pt>
                <c:pt idx="13" formatCode="0.0%">
                  <c:v>3.7425074382493984E-2</c:v>
                </c:pt>
                <c:pt idx="14" formatCode="0.0%">
                  <c:v>4.2511656915031226E-2</c:v>
                </c:pt>
                <c:pt idx="15" formatCode="0.0%">
                  <c:v>4.5103970905505442E-2</c:v>
                </c:pt>
                <c:pt idx="16" formatCode="0.0%">
                  <c:v>3.7631411872498965E-2</c:v>
                </c:pt>
                <c:pt idx="17" formatCode="0.0%">
                  <c:v>3.658041957238467E-2</c:v>
                </c:pt>
                <c:pt idx="18" formatCode="0.0%">
                  <c:v>3.6347415611457601E-2</c:v>
                </c:pt>
                <c:pt idx="19" formatCode="0.0%">
                  <c:v>3.1785796032057778E-2</c:v>
                </c:pt>
                <c:pt idx="20" formatCode="0.0%">
                  <c:v>2.6787564663258046E-2</c:v>
                </c:pt>
                <c:pt idx="21" formatCode="0.0%">
                  <c:v>2.2724773057958059E-2</c:v>
                </c:pt>
                <c:pt idx="22" formatCode="0.0%">
                  <c:v>1.9414719477088394E-2</c:v>
                </c:pt>
                <c:pt idx="23" formatCode="0.0%">
                  <c:v>1.7142134134275455E-2</c:v>
                </c:pt>
                <c:pt idx="24" formatCode="0.0%">
                  <c:v>1.4960473093350357E-2</c:v>
                </c:pt>
                <c:pt idx="25" formatCode="0.0%">
                  <c:v>1.3083510455512926E-2</c:v>
                </c:pt>
                <c:pt idx="26" formatCode="0.0%">
                  <c:v>1.1261186598099604E-2</c:v>
                </c:pt>
                <c:pt idx="27" formatCode="0.0%">
                  <c:v>1.2358713519158959E-2</c:v>
                </c:pt>
                <c:pt idx="28" formatCode="0.0%">
                  <c:v>1.7221221669764253E-2</c:v>
                </c:pt>
                <c:pt idx="29" formatCode="0.0%">
                  <c:v>1.7765004560495345E-2</c:v>
                </c:pt>
                <c:pt idx="30" formatCode="0.0%">
                  <c:v>2.0637774266011322E-2</c:v>
                </c:pt>
                <c:pt idx="31" formatCode="0.0%">
                  <c:v>2.6810096251712601E-2</c:v>
                </c:pt>
                <c:pt idx="32" formatCode="0.0%">
                  <c:v>3.349604380080673E-2</c:v>
                </c:pt>
                <c:pt idx="33" formatCode="0.0%">
                  <c:v>3.7047029208357118E-2</c:v>
                </c:pt>
                <c:pt idx="34" formatCode="0.0%">
                  <c:v>3.9048404817217053E-2</c:v>
                </c:pt>
                <c:pt idx="35" formatCode="0.0%">
                  <c:v>4.2168122537192154E-2</c:v>
                </c:pt>
                <c:pt idx="36" formatCode="0.0%">
                  <c:v>4.5774279173277588E-2</c:v>
                </c:pt>
                <c:pt idx="37" formatCode="0.0%">
                  <c:v>4.8523237665946573E-2</c:v>
                </c:pt>
                <c:pt idx="38" formatCode="0.0%">
                  <c:v>5.2061725080204901E-2</c:v>
                </c:pt>
                <c:pt idx="39" formatCode="0.0%">
                  <c:v>4.9789020388187E-2</c:v>
                </c:pt>
                <c:pt idx="40" formatCode="0.0%">
                  <c:v>4.7534940490540079E-2</c:v>
                </c:pt>
                <c:pt idx="41" formatCode="0.0%">
                  <c:v>4.604429779577579E-2</c:v>
                </c:pt>
                <c:pt idx="42" formatCode="0.0%">
                  <c:v>4.1430483301617249E-2</c:v>
                </c:pt>
                <c:pt idx="43" formatCode="0.0%">
                  <c:v>3.5233892339637363E-2</c:v>
                </c:pt>
                <c:pt idx="44" formatCode="0.0%">
                  <c:v>2.9511228224319064E-2</c:v>
                </c:pt>
                <c:pt idx="45" formatCode="0.0%">
                  <c:v>2.6193566917763311E-2</c:v>
                </c:pt>
                <c:pt idx="46" formatCode="0.0%">
                  <c:v>2.5717025760082501E-2</c:v>
                </c:pt>
                <c:pt idx="47" formatCode="0.0%">
                  <c:v>2.3861623758896E-2</c:v>
                </c:pt>
                <c:pt idx="48" formatCode="0.0%">
                  <c:v>2.0745841113146479E-2</c:v>
                </c:pt>
                <c:pt idx="49" formatCode="0.0%">
                  <c:v>1.8572381668880977E-2</c:v>
                </c:pt>
                <c:pt idx="50" formatCode="0.0%">
                  <c:v>1.3306841261323088E-2</c:v>
                </c:pt>
                <c:pt idx="51" formatCode="0.0%">
                  <c:v>1.7150931993697993E-2</c:v>
                </c:pt>
                <c:pt idx="52" formatCode="0.0%">
                  <c:v>2.2867385238781068E-2</c:v>
                </c:pt>
                <c:pt idx="53" formatCode="0.0%">
                  <c:v>2.6019694792998704E-2</c:v>
                </c:pt>
                <c:pt idx="54" formatCode="0.0%">
                  <c:v>2.7569631265160766E-2</c:v>
                </c:pt>
                <c:pt idx="55" formatCode="0.0%">
                  <c:v>3.2445791557460968E-2</c:v>
                </c:pt>
                <c:pt idx="56" formatCode="0.0%">
                  <c:v>3.6345218345610331E-2</c:v>
                </c:pt>
                <c:pt idx="57" formatCode="0.0%">
                  <c:v>4.0055765133449217E-2</c:v>
                </c:pt>
                <c:pt idx="58" formatCode="0.0%">
                  <c:v>4.0097001891681971E-2</c:v>
                </c:pt>
                <c:pt idx="59" formatCode="0.0%">
                  <c:v>4.0715938542964958E-2</c:v>
                </c:pt>
                <c:pt idx="60" formatCode="0.0%">
                  <c:v>4.216115961604272E-2</c:v>
                </c:pt>
                <c:pt idx="61" formatCode="0.0%">
                  <c:v>4.2752407031180883E-2</c:v>
                </c:pt>
                <c:pt idx="62" formatCode="0.0%">
                  <c:v>4.6074274854972508E-2</c:v>
                </c:pt>
                <c:pt idx="63" formatCode="0.0%">
                  <c:v>4.1922285542074667E-2</c:v>
                </c:pt>
                <c:pt idx="64" formatCode="0.0%">
                  <c:v>3.2275655184559549E-2</c:v>
                </c:pt>
                <c:pt idx="65" formatCode="0.0%">
                  <c:v>2.9777562665037838E-2</c:v>
                </c:pt>
                <c:pt idx="66" formatCode="0.0%">
                  <c:v>3.1611239884226539E-2</c:v>
                </c:pt>
                <c:pt idx="67" formatCode="0.0%">
                  <c:v>2.9172311796620054E-2</c:v>
                </c:pt>
                <c:pt idx="68" formatCode="0.0%">
                  <c:v>2.7292917190141708E-2</c:v>
                </c:pt>
                <c:pt idx="69" formatCode="0.0%">
                  <c:v>2.4796293584294471E-2</c:v>
                </c:pt>
                <c:pt idx="70" formatCode="0.0%">
                  <c:v>2.5456800467996255E-2</c:v>
                </c:pt>
                <c:pt idx="71" formatCode="0.0%">
                  <c:v>2.5136706424901956E-2</c:v>
                </c:pt>
                <c:pt idx="72" formatCode="0.0%">
                  <c:v>2.5963393337992358E-2</c:v>
                </c:pt>
                <c:pt idx="73" formatCode="0.0%">
                  <c:v>2.8334138673634435E-2</c:v>
                </c:pt>
                <c:pt idx="74" formatCode="0.0%">
                  <c:v>3.0354095832077599E-2</c:v>
                </c:pt>
                <c:pt idx="75" formatCode="0.0%">
                  <c:v>3.544853441621898E-2</c:v>
                </c:pt>
                <c:pt idx="76" formatCode="0.0%">
                  <c:v>4.4216879039246981E-2</c:v>
                </c:pt>
                <c:pt idx="77" formatCode="0.0%">
                  <c:v>4.7156594478262592E-2</c:v>
                </c:pt>
                <c:pt idx="78" formatCode="0.0%">
                  <c:v>4.8890241650470179E-2</c:v>
                </c:pt>
                <c:pt idx="79" formatCode="0.0%">
                  <c:v>5.1715967488226156E-2</c:v>
                </c:pt>
                <c:pt idx="80" formatCode="0.0%">
                  <c:v>5.412053627246749E-2</c:v>
                </c:pt>
                <c:pt idx="81" formatCode="0.0%">
                  <c:v>5.7755352507034008E-2</c:v>
                </c:pt>
                <c:pt idx="82" formatCode="0.0%">
                  <c:v>6.0541698141234557E-2</c:v>
                </c:pt>
                <c:pt idx="83" formatCode="0.0%">
                  <c:v>6.3361039515481998E-2</c:v>
                </c:pt>
                <c:pt idx="84" formatCode="0.0%">
                  <c:v>6.522799155180059E-2</c:v>
                </c:pt>
                <c:pt idx="85" formatCode="0.0%">
                  <c:v>6.5674645209660376E-2</c:v>
                </c:pt>
                <c:pt idx="86" formatCode="0.0%">
                  <c:v>6.4774492940999906E-2</c:v>
                </c:pt>
                <c:pt idx="87" formatCode="0.0%">
                  <c:v>6.548610295089663E-2</c:v>
                </c:pt>
                <c:pt idx="88" formatCode="0.0%">
                  <c:v>6.4614728137350586E-2</c:v>
                </c:pt>
                <c:pt idx="89" formatCode="0.0%">
                  <c:v>6.530425520944183E-2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C-4B72-BE73-20AC3DA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32024"/>
        <c:axId val="1"/>
      </c:lineChart>
      <c:dateAx>
        <c:axId val="685932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-4.0000000000000008E-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32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784129314705474"/>
          <c:y val="0.89536950248285851"/>
          <c:w val="0.59818388818509682"/>
          <c:h val="0.9296748198070438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Emergency Admissions - All Types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72354561649609E-2"/>
          <c:y val="6.8986370191189472E-2"/>
          <c:w val="0.94542758764735935"/>
          <c:h val="0.7882301732154926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Data'!$D$6</c:f>
              <c:strCache>
                <c:ptCount val="1"/>
                <c:pt idx="0">
                  <c:v>Monthly data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[0]!MonthlyDataAllAd</c:f>
              <c:numCache>
                <c:formatCode>_-* #,##0_-;\-* #,##0_-;_-* "-"??_-;_-@_-</c:formatCode>
                <c:ptCount val="105"/>
                <c:pt idx="0">
                  <c:v>425702</c:v>
                </c:pt>
                <c:pt idx="1">
                  <c:v>424900</c:v>
                </c:pt>
                <c:pt idx="2">
                  <c:v>436215</c:v>
                </c:pt>
                <c:pt idx="3">
                  <c:v>429099.00000000017</c:v>
                </c:pt>
                <c:pt idx="4">
                  <c:v>452728.7142857142</c:v>
                </c:pt>
                <c:pt idx="5">
                  <c:v>442003.71428571444</c:v>
                </c:pt>
                <c:pt idx="6">
                  <c:v>401206.4285714287</c:v>
                </c:pt>
                <c:pt idx="7">
                  <c:v>446845.57142857148</c:v>
                </c:pt>
                <c:pt idx="8">
                  <c:v>419243.2857142858</c:v>
                </c:pt>
                <c:pt idx="9">
                  <c:v>427276.5714285713</c:v>
                </c:pt>
                <c:pt idx="10">
                  <c:v>413320.85714285751</c:v>
                </c:pt>
                <c:pt idx="11">
                  <c:v>425797.8571428571</c:v>
                </c:pt>
                <c:pt idx="12">
                  <c:v>410554.28571428586</c:v>
                </c:pt>
                <c:pt idx="13">
                  <c:v>410760.8571428571</c:v>
                </c:pt>
                <c:pt idx="14">
                  <c:v>435080.14285714278</c:v>
                </c:pt>
                <c:pt idx="15">
                  <c:v>424886.99999999977</c:v>
                </c:pt>
                <c:pt idx="16">
                  <c:v>441655.2857142858</c:v>
                </c:pt>
                <c:pt idx="17">
                  <c:v>436198.85714285728</c:v>
                </c:pt>
                <c:pt idx="18">
                  <c:v>420552.57142857148</c:v>
                </c:pt>
                <c:pt idx="19">
                  <c:v>454396</c:v>
                </c:pt>
                <c:pt idx="20">
                  <c:v>424128.85714285733</c:v>
                </c:pt>
                <c:pt idx="21">
                  <c:v>443877.42857142858</c:v>
                </c:pt>
                <c:pt idx="22">
                  <c:v>426005.71428571409</c:v>
                </c:pt>
                <c:pt idx="23">
                  <c:v>444954.99999999983</c:v>
                </c:pt>
                <c:pt idx="24">
                  <c:v>425172.5714285713</c:v>
                </c:pt>
                <c:pt idx="25">
                  <c:v>421778.42857142846</c:v>
                </c:pt>
                <c:pt idx="26">
                  <c:v>446302.71428571426</c:v>
                </c:pt>
                <c:pt idx="27">
                  <c:v>435309.57142857159</c:v>
                </c:pt>
                <c:pt idx="28">
                  <c:v>451180.71428571426</c:v>
                </c:pt>
                <c:pt idx="29">
                  <c:v>437210.00000000017</c:v>
                </c:pt>
                <c:pt idx="30">
                  <c:v>404950.7142857142</c:v>
                </c:pt>
                <c:pt idx="31">
                  <c:v>453638.28571428609</c:v>
                </c:pt>
                <c:pt idx="32">
                  <c:v>429244.71428571438</c:v>
                </c:pt>
                <c:pt idx="33">
                  <c:v>437698.1428571429</c:v>
                </c:pt>
                <c:pt idx="34">
                  <c:v>423199.14285714267</c:v>
                </c:pt>
                <c:pt idx="35">
                  <c:v>443851.14285714278</c:v>
                </c:pt>
                <c:pt idx="36">
                  <c:v>426908.99999999988</c:v>
                </c:pt>
                <c:pt idx="37">
                  <c:v>427778.57142857148</c:v>
                </c:pt>
                <c:pt idx="38">
                  <c:v>449631.28571428568</c:v>
                </c:pt>
                <c:pt idx="39">
                  <c:v>441624.28571428562</c:v>
                </c:pt>
                <c:pt idx="40">
                  <c:v>462417.71428571426</c:v>
                </c:pt>
                <c:pt idx="41">
                  <c:v>457387.85714285733</c:v>
                </c:pt>
                <c:pt idx="42">
                  <c:v>420487.14285714284</c:v>
                </c:pt>
                <c:pt idx="43">
                  <c:v>467851.28571428591</c:v>
                </c:pt>
                <c:pt idx="44">
                  <c:v>448681.57142857136</c:v>
                </c:pt>
                <c:pt idx="45">
                  <c:v>466070.99999999965</c:v>
                </c:pt>
                <c:pt idx="46">
                  <c:v>450817.28571428551</c:v>
                </c:pt>
                <c:pt idx="47">
                  <c:v>463122.14285714261</c:v>
                </c:pt>
                <c:pt idx="48">
                  <c:v>441757.71428571438</c:v>
                </c:pt>
                <c:pt idx="49">
                  <c:v>446126.00000000012</c:v>
                </c:pt>
                <c:pt idx="50">
                  <c:v>469267.99999999983</c:v>
                </c:pt>
                <c:pt idx="51">
                  <c:v>464341.99999999977</c:v>
                </c:pt>
                <c:pt idx="52">
                  <c:v>484360.71428571438</c:v>
                </c:pt>
                <c:pt idx="53">
                  <c:v>463400.8571428571</c:v>
                </c:pt>
                <c:pt idx="54">
                  <c:v>424634.71428571414</c:v>
                </c:pt>
                <c:pt idx="55">
                  <c:v>474940.71428571455</c:v>
                </c:pt>
                <c:pt idx="56">
                  <c:v>450253.42857142852</c:v>
                </c:pt>
                <c:pt idx="57">
                  <c:v>468415.57142857148</c:v>
                </c:pt>
                <c:pt idx="58">
                  <c:v>458790</c:v>
                </c:pt>
                <c:pt idx="59">
                  <c:v>473914</c:v>
                </c:pt>
                <c:pt idx="60">
                  <c:v>455432</c:v>
                </c:pt>
                <c:pt idx="61">
                  <c:v>464195</c:v>
                </c:pt>
                <c:pt idx="62">
                  <c:v>479987</c:v>
                </c:pt>
                <c:pt idx="63">
                  <c:v>475564</c:v>
                </c:pt>
                <c:pt idx="64">
                  <c:v>487798</c:v>
                </c:pt>
                <c:pt idx="65">
                  <c:v>484833</c:v>
                </c:pt>
                <c:pt idx="66">
                  <c:v>462864</c:v>
                </c:pt>
                <c:pt idx="67">
                  <c:v>494076</c:v>
                </c:pt>
                <c:pt idx="68">
                  <c:v>460209</c:v>
                </c:pt>
                <c:pt idx="69">
                  <c:v>493191</c:v>
                </c:pt>
                <c:pt idx="70">
                  <c:v>480210</c:v>
                </c:pt>
                <c:pt idx="71">
                  <c:v>490221</c:v>
                </c:pt>
                <c:pt idx="72">
                  <c:v>470554</c:v>
                </c:pt>
                <c:pt idx="73">
                  <c:v>475808</c:v>
                </c:pt>
                <c:pt idx="74">
                  <c:v>492983</c:v>
                </c:pt>
                <c:pt idx="75">
                  <c:v>489326</c:v>
                </c:pt>
                <c:pt idx="76">
                  <c:v>497915</c:v>
                </c:pt>
                <c:pt idx="77">
                  <c:v>492273</c:v>
                </c:pt>
                <c:pt idx="78">
                  <c:v>447688</c:v>
                </c:pt>
                <c:pt idx="79">
                  <c:v>509805</c:v>
                </c:pt>
                <c:pt idx="80">
                  <c:v>471328</c:v>
                </c:pt>
                <c:pt idx="81">
                  <c:v>505843</c:v>
                </c:pt>
                <c:pt idx="82">
                  <c:v>491206</c:v>
                </c:pt>
                <c:pt idx="83">
                  <c:v>499259</c:v>
                </c:pt>
                <c:pt idx="84">
                  <c:v>486074</c:v>
                </c:pt>
                <c:pt idx="85">
                  <c:v>486799</c:v>
                </c:pt>
                <c:pt idx="86">
                  <c:v>513217</c:v>
                </c:pt>
                <c:pt idx="87">
                  <c:v>513019</c:v>
                </c:pt>
                <c:pt idx="88">
                  <c:v>520803</c:v>
                </c:pt>
                <c:pt idx="89">
                  <c:v>526045</c:v>
                </c:pt>
                <c:pt idx="90">
                  <c:v>476867</c:v>
                </c:pt>
                <c:pt idx="91">
                  <c:v>526066</c:v>
                </c:pt>
                <c:pt idx="92">
                  <c:v>503417</c:v>
                </c:pt>
                <c:pt idx="93">
                  <c:v>533484</c:v>
                </c:pt>
                <c:pt idx="94">
                  <c:v>513273</c:v>
                </c:pt>
                <c:pt idx="95">
                  <c:v>529951</c:v>
                </c:pt>
                <c:pt idx="96">
                  <c:v>517325</c:v>
                </c:pt>
                <c:pt idx="97">
                  <c:v>510334</c:v>
                </c:pt>
                <c:pt idx="98">
                  <c:v>546038</c:v>
                </c:pt>
                <c:pt idx="99">
                  <c:v>545377</c:v>
                </c:pt>
                <c:pt idx="100">
                  <c:v>544904</c:v>
                </c:pt>
                <c:pt idx="101">
                  <c:v>563764</c:v>
                </c:pt>
                <c:pt idx="102">
                  <c:v>505724</c:v>
                </c:pt>
                <c:pt idx="103">
                  <c:v>555465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47A1-8A1A-C2884457A08C}"/>
            </c:ext>
          </c:extLst>
        </c:ser>
        <c:ser>
          <c:idx val="1"/>
          <c:order val="1"/>
          <c:tx>
            <c:strRef>
              <c:f>'Chart Data'!$E$6</c:f>
              <c:strCache>
                <c:ptCount val="1"/>
                <c:pt idx="0">
                  <c:v>3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[0]!TMRAAllAd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428939</c:v>
                </c:pt>
                <c:pt idx="3">
                  <c:v>430071.33333333343</c:v>
                </c:pt>
                <c:pt idx="4">
                  <c:v>439347.57142857154</c:v>
                </c:pt>
                <c:pt idx="5">
                  <c:v>441277.1428571429</c:v>
                </c:pt>
                <c:pt idx="6">
                  <c:v>431979.61904761911</c:v>
                </c:pt>
                <c:pt idx="7">
                  <c:v>430018.57142857154</c:v>
                </c:pt>
                <c:pt idx="8">
                  <c:v>422431.76190476195</c:v>
                </c:pt>
                <c:pt idx="9">
                  <c:v>431121.80952380953</c:v>
                </c:pt>
                <c:pt idx="10">
                  <c:v>419946.90476190485</c:v>
                </c:pt>
                <c:pt idx="11">
                  <c:v>422131.76190476195</c:v>
                </c:pt>
                <c:pt idx="12">
                  <c:v>416557.6666666668</c:v>
                </c:pt>
                <c:pt idx="13">
                  <c:v>415704.33333333331</c:v>
                </c:pt>
                <c:pt idx="14">
                  <c:v>418798.42857142858</c:v>
                </c:pt>
                <c:pt idx="15">
                  <c:v>423575.99999999983</c:v>
                </c:pt>
                <c:pt idx="16">
                  <c:v>433874.14285714272</c:v>
                </c:pt>
                <c:pt idx="17">
                  <c:v>434247.04761904757</c:v>
                </c:pt>
                <c:pt idx="18">
                  <c:v>432802.23809523816</c:v>
                </c:pt>
                <c:pt idx="19">
                  <c:v>437049.1428571429</c:v>
                </c:pt>
                <c:pt idx="20">
                  <c:v>433025.80952380964</c:v>
                </c:pt>
                <c:pt idx="21">
                  <c:v>440800.76190476195</c:v>
                </c:pt>
                <c:pt idx="22">
                  <c:v>431337.33333333331</c:v>
                </c:pt>
                <c:pt idx="23">
                  <c:v>438279.38095238083</c:v>
                </c:pt>
                <c:pt idx="24">
                  <c:v>432044.42857142841</c:v>
                </c:pt>
                <c:pt idx="25">
                  <c:v>430635.3333333332</c:v>
                </c:pt>
                <c:pt idx="26">
                  <c:v>431084.57142857136</c:v>
                </c:pt>
                <c:pt idx="27">
                  <c:v>434463.57142857142</c:v>
                </c:pt>
                <c:pt idx="28">
                  <c:v>444264.33333333343</c:v>
                </c:pt>
                <c:pt idx="29">
                  <c:v>441233.4285714287</c:v>
                </c:pt>
                <c:pt idx="30">
                  <c:v>431113.80952380953</c:v>
                </c:pt>
                <c:pt idx="31">
                  <c:v>431933.00000000017</c:v>
                </c:pt>
                <c:pt idx="32">
                  <c:v>429277.90476190485</c:v>
                </c:pt>
                <c:pt idx="33">
                  <c:v>440193.71428571449</c:v>
                </c:pt>
                <c:pt idx="34">
                  <c:v>430047.33333333331</c:v>
                </c:pt>
                <c:pt idx="35">
                  <c:v>434916.14285714278</c:v>
                </c:pt>
                <c:pt idx="36">
                  <c:v>431319.76190476184</c:v>
                </c:pt>
                <c:pt idx="37">
                  <c:v>432846.23809523805</c:v>
                </c:pt>
                <c:pt idx="38">
                  <c:v>434772.95238095237</c:v>
                </c:pt>
                <c:pt idx="39">
                  <c:v>439678.04761904757</c:v>
                </c:pt>
                <c:pt idx="40">
                  <c:v>451224.42857142858</c:v>
                </c:pt>
                <c:pt idx="41">
                  <c:v>453809.95238095243</c:v>
                </c:pt>
                <c:pt idx="42">
                  <c:v>446764.23809523816</c:v>
                </c:pt>
                <c:pt idx="43">
                  <c:v>448575.4285714287</c:v>
                </c:pt>
                <c:pt idx="44">
                  <c:v>445673.33333333331</c:v>
                </c:pt>
                <c:pt idx="45">
                  <c:v>460867.95238095225</c:v>
                </c:pt>
                <c:pt idx="46">
                  <c:v>455189.95238095219</c:v>
                </c:pt>
                <c:pt idx="47">
                  <c:v>460003.47619047592</c:v>
                </c:pt>
                <c:pt idx="48">
                  <c:v>451899.04761904752</c:v>
                </c:pt>
                <c:pt idx="49">
                  <c:v>450335.28571428574</c:v>
                </c:pt>
                <c:pt idx="50">
                  <c:v>452383.90476190479</c:v>
                </c:pt>
                <c:pt idx="51">
                  <c:v>459911.99999999994</c:v>
                </c:pt>
                <c:pt idx="52">
                  <c:v>472656.90476190462</c:v>
                </c:pt>
                <c:pt idx="53">
                  <c:v>470701.19047619036</c:v>
                </c:pt>
                <c:pt idx="54">
                  <c:v>457465.42857142858</c:v>
                </c:pt>
                <c:pt idx="55">
                  <c:v>454325.42857142864</c:v>
                </c:pt>
                <c:pt idx="56">
                  <c:v>449942.95238095243</c:v>
                </c:pt>
                <c:pt idx="57">
                  <c:v>464536.57142857154</c:v>
                </c:pt>
                <c:pt idx="58">
                  <c:v>459153</c:v>
                </c:pt>
                <c:pt idx="59">
                  <c:v>467039.8571428571</c:v>
                </c:pt>
                <c:pt idx="60">
                  <c:v>462712</c:v>
                </c:pt>
                <c:pt idx="61">
                  <c:v>464513.66666666669</c:v>
                </c:pt>
                <c:pt idx="62">
                  <c:v>466538</c:v>
                </c:pt>
                <c:pt idx="63">
                  <c:v>473248.66666666669</c:v>
                </c:pt>
                <c:pt idx="64">
                  <c:v>481116.33333333331</c:v>
                </c:pt>
                <c:pt idx="65">
                  <c:v>482731.66666666669</c:v>
                </c:pt>
                <c:pt idx="66">
                  <c:v>478498.33333333331</c:v>
                </c:pt>
                <c:pt idx="67">
                  <c:v>480591</c:v>
                </c:pt>
                <c:pt idx="68">
                  <c:v>472383</c:v>
                </c:pt>
                <c:pt idx="69">
                  <c:v>482492</c:v>
                </c:pt>
                <c:pt idx="70">
                  <c:v>477870</c:v>
                </c:pt>
                <c:pt idx="71">
                  <c:v>487874</c:v>
                </c:pt>
                <c:pt idx="72">
                  <c:v>480328.33333333331</c:v>
                </c:pt>
                <c:pt idx="73">
                  <c:v>478861</c:v>
                </c:pt>
                <c:pt idx="74">
                  <c:v>479781.66666666669</c:v>
                </c:pt>
                <c:pt idx="75">
                  <c:v>486039</c:v>
                </c:pt>
                <c:pt idx="76">
                  <c:v>493408</c:v>
                </c:pt>
                <c:pt idx="77">
                  <c:v>493171.33333333331</c:v>
                </c:pt>
                <c:pt idx="78">
                  <c:v>479292</c:v>
                </c:pt>
                <c:pt idx="79">
                  <c:v>483255.33333333331</c:v>
                </c:pt>
                <c:pt idx="80">
                  <c:v>476273.66666666669</c:v>
                </c:pt>
                <c:pt idx="81">
                  <c:v>495658.66666666669</c:v>
                </c:pt>
                <c:pt idx="82">
                  <c:v>489459</c:v>
                </c:pt>
                <c:pt idx="83">
                  <c:v>498769.33333333331</c:v>
                </c:pt>
                <c:pt idx="84">
                  <c:v>492179.66666666669</c:v>
                </c:pt>
                <c:pt idx="85">
                  <c:v>490710.66666666669</c:v>
                </c:pt>
                <c:pt idx="86">
                  <c:v>495363.33333333331</c:v>
                </c:pt>
                <c:pt idx="87">
                  <c:v>504345</c:v>
                </c:pt>
                <c:pt idx="88">
                  <c:v>515679.66666666669</c:v>
                </c:pt>
                <c:pt idx="89">
                  <c:v>519955.66666666669</c:v>
                </c:pt>
                <c:pt idx="90">
                  <c:v>507905</c:v>
                </c:pt>
                <c:pt idx="91">
                  <c:v>509659.33333333331</c:v>
                </c:pt>
                <c:pt idx="92">
                  <c:v>502116.66666666669</c:v>
                </c:pt>
                <c:pt idx="93">
                  <c:v>520989</c:v>
                </c:pt>
                <c:pt idx="94">
                  <c:v>516724.66666666669</c:v>
                </c:pt>
                <c:pt idx="95">
                  <c:v>525569.33333333337</c:v>
                </c:pt>
                <c:pt idx="96">
                  <c:v>520183</c:v>
                </c:pt>
                <c:pt idx="97">
                  <c:v>519203.33333333331</c:v>
                </c:pt>
                <c:pt idx="98">
                  <c:v>524565.66666666663</c:v>
                </c:pt>
                <c:pt idx="99">
                  <c:v>533916.33333333337</c:v>
                </c:pt>
                <c:pt idx="100">
                  <c:v>545439.66666666663</c:v>
                </c:pt>
                <c:pt idx="101">
                  <c:v>551348.33333333337</c:v>
                </c:pt>
                <c:pt idx="102">
                  <c:v>538130.66666666663</c:v>
                </c:pt>
                <c:pt idx="103">
                  <c:v>541651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47A1-8A1A-C2884457A08C}"/>
            </c:ext>
          </c:extLst>
        </c:ser>
        <c:ser>
          <c:idx val="2"/>
          <c:order val="2"/>
          <c:tx>
            <c:strRef>
              <c:f>'Chart Data'!$F$6</c:f>
              <c:strCache>
                <c:ptCount val="1"/>
                <c:pt idx="0">
                  <c:v>12 month rolling average</c:v>
                </c:pt>
              </c:strCache>
            </c:strRef>
          </c:tx>
          <c:marker>
            <c:symbol val="none"/>
          </c:marker>
          <c:cat>
            <c:numRef>
              <c:f>[0]!Months</c:f>
              <c:numCache>
                <c:formatCode>mmm\-yy</c:formatCode>
                <c:ptCount val="106"/>
                <c:pt idx="0">
                  <c:v>40391</c:v>
                </c:pt>
                <c:pt idx="1">
                  <c:v>40422</c:v>
                </c:pt>
                <c:pt idx="2">
                  <c:v>40452</c:v>
                </c:pt>
                <c:pt idx="3">
                  <c:v>40483</c:v>
                </c:pt>
                <c:pt idx="4">
                  <c:v>40513</c:v>
                </c:pt>
                <c:pt idx="5">
                  <c:v>40544</c:v>
                </c:pt>
                <c:pt idx="6">
                  <c:v>40575</c:v>
                </c:pt>
                <c:pt idx="7">
                  <c:v>40603</c:v>
                </c:pt>
                <c:pt idx="8">
                  <c:v>40634</c:v>
                </c:pt>
                <c:pt idx="9">
                  <c:v>40664</c:v>
                </c:pt>
                <c:pt idx="10">
                  <c:v>40695</c:v>
                </c:pt>
                <c:pt idx="11">
                  <c:v>40725</c:v>
                </c:pt>
                <c:pt idx="12">
                  <c:v>40756</c:v>
                </c:pt>
                <c:pt idx="13">
                  <c:v>40787</c:v>
                </c:pt>
                <c:pt idx="14">
                  <c:v>40817</c:v>
                </c:pt>
                <c:pt idx="15">
                  <c:v>40848</c:v>
                </c:pt>
                <c:pt idx="16">
                  <c:v>40878</c:v>
                </c:pt>
                <c:pt idx="17">
                  <c:v>40909</c:v>
                </c:pt>
                <c:pt idx="18">
                  <c:v>40940</c:v>
                </c:pt>
                <c:pt idx="19">
                  <c:v>40969</c:v>
                </c:pt>
                <c:pt idx="20">
                  <c:v>41000</c:v>
                </c:pt>
                <c:pt idx="21">
                  <c:v>41030</c:v>
                </c:pt>
                <c:pt idx="22">
                  <c:v>41061</c:v>
                </c:pt>
                <c:pt idx="23">
                  <c:v>41091</c:v>
                </c:pt>
                <c:pt idx="24">
                  <c:v>41122</c:v>
                </c:pt>
                <c:pt idx="25">
                  <c:v>41153</c:v>
                </c:pt>
                <c:pt idx="26">
                  <c:v>41183</c:v>
                </c:pt>
                <c:pt idx="27">
                  <c:v>41214</c:v>
                </c:pt>
                <c:pt idx="28">
                  <c:v>41244</c:v>
                </c:pt>
                <c:pt idx="29">
                  <c:v>41275</c:v>
                </c:pt>
                <c:pt idx="30">
                  <c:v>41306</c:v>
                </c:pt>
                <c:pt idx="31">
                  <c:v>41334</c:v>
                </c:pt>
                <c:pt idx="32">
                  <c:v>41365</c:v>
                </c:pt>
                <c:pt idx="33">
                  <c:v>41395</c:v>
                </c:pt>
                <c:pt idx="34">
                  <c:v>41426</c:v>
                </c:pt>
                <c:pt idx="35">
                  <c:v>41456</c:v>
                </c:pt>
                <c:pt idx="36">
                  <c:v>41487</c:v>
                </c:pt>
                <c:pt idx="37">
                  <c:v>41518</c:v>
                </c:pt>
                <c:pt idx="38">
                  <c:v>41548</c:v>
                </c:pt>
                <c:pt idx="39">
                  <c:v>41579</c:v>
                </c:pt>
                <c:pt idx="40">
                  <c:v>41609</c:v>
                </c:pt>
                <c:pt idx="41">
                  <c:v>41640</c:v>
                </c:pt>
                <c:pt idx="42">
                  <c:v>41671</c:v>
                </c:pt>
                <c:pt idx="43">
                  <c:v>41699</c:v>
                </c:pt>
                <c:pt idx="44">
                  <c:v>41730</c:v>
                </c:pt>
                <c:pt idx="45">
                  <c:v>41760</c:v>
                </c:pt>
                <c:pt idx="46">
                  <c:v>41791</c:v>
                </c:pt>
                <c:pt idx="47">
                  <c:v>41821</c:v>
                </c:pt>
                <c:pt idx="48">
                  <c:v>41852</c:v>
                </c:pt>
                <c:pt idx="49">
                  <c:v>41883</c:v>
                </c:pt>
                <c:pt idx="50">
                  <c:v>41913</c:v>
                </c:pt>
                <c:pt idx="51">
                  <c:v>41944</c:v>
                </c:pt>
                <c:pt idx="52">
                  <c:v>41974</c:v>
                </c:pt>
                <c:pt idx="53">
                  <c:v>42005</c:v>
                </c:pt>
                <c:pt idx="54">
                  <c:v>42036</c:v>
                </c:pt>
                <c:pt idx="55">
                  <c:v>42064</c:v>
                </c:pt>
                <c:pt idx="56">
                  <c:v>42095</c:v>
                </c:pt>
                <c:pt idx="57">
                  <c:v>42125</c:v>
                </c:pt>
                <c:pt idx="58">
                  <c:v>42156</c:v>
                </c:pt>
                <c:pt idx="59">
                  <c:v>42186</c:v>
                </c:pt>
                <c:pt idx="60">
                  <c:v>42217</c:v>
                </c:pt>
                <c:pt idx="61">
                  <c:v>42248</c:v>
                </c:pt>
                <c:pt idx="62">
                  <c:v>42278</c:v>
                </c:pt>
                <c:pt idx="63">
                  <c:v>42309</c:v>
                </c:pt>
                <c:pt idx="64">
                  <c:v>42339</c:v>
                </c:pt>
                <c:pt idx="65">
                  <c:v>42370</c:v>
                </c:pt>
                <c:pt idx="66">
                  <c:v>42401</c:v>
                </c:pt>
                <c:pt idx="67">
                  <c:v>42430</c:v>
                </c:pt>
                <c:pt idx="68">
                  <c:v>42461</c:v>
                </c:pt>
                <c:pt idx="69">
                  <c:v>42491</c:v>
                </c:pt>
                <c:pt idx="70">
                  <c:v>42522</c:v>
                </c:pt>
                <c:pt idx="71">
                  <c:v>42552</c:v>
                </c:pt>
                <c:pt idx="72">
                  <c:v>42583</c:v>
                </c:pt>
                <c:pt idx="73">
                  <c:v>42614</c:v>
                </c:pt>
                <c:pt idx="74">
                  <c:v>42644</c:v>
                </c:pt>
                <c:pt idx="75">
                  <c:v>42675</c:v>
                </c:pt>
                <c:pt idx="76">
                  <c:v>42705</c:v>
                </c:pt>
                <c:pt idx="77">
                  <c:v>42736</c:v>
                </c:pt>
                <c:pt idx="78">
                  <c:v>42767</c:v>
                </c:pt>
                <c:pt idx="79">
                  <c:v>42795</c:v>
                </c:pt>
                <c:pt idx="80">
                  <c:v>42826</c:v>
                </c:pt>
                <c:pt idx="81">
                  <c:v>42856</c:v>
                </c:pt>
                <c:pt idx="82">
                  <c:v>42887</c:v>
                </c:pt>
                <c:pt idx="83">
                  <c:v>42917</c:v>
                </c:pt>
                <c:pt idx="84">
                  <c:v>42948</c:v>
                </c:pt>
                <c:pt idx="85">
                  <c:v>42979</c:v>
                </c:pt>
                <c:pt idx="86">
                  <c:v>43009</c:v>
                </c:pt>
                <c:pt idx="87">
                  <c:v>43040</c:v>
                </c:pt>
                <c:pt idx="88">
                  <c:v>43070</c:v>
                </c:pt>
                <c:pt idx="89">
                  <c:v>43101</c:v>
                </c:pt>
                <c:pt idx="90">
                  <c:v>43132</c:v>
                </c:pt>
                <c:pt idx="91">
                  <c:v>43160</c:v>
                </c:pt>
                <c:pt idx="92">
                  <c:v>43191</c:v>
                </c:pt>
                <c:pt idx="93">
                  <c:v>43221</c:v>
                </c:pt>
                <c:pt idx="94">
                  <c:v>43252</c:v>
                </c:pt>
                <c:pt idx="95">
                  <c:v>43282</c:v>
                </c:pt>
                <c:pt idx="96">
                  <c:v>43313</c:v>
                </c:pt>
                <c:pt idx="97">
                  <c:v>43344</c:v>
                </c:pt>
                <c:pt idx="98">
                  <c:v>43374</c:v>
                </c:pt>
                <c:pt idx="99">
                  <c:v>43405</c:v>
                </c:pt>
                <c:pt idx="100">
                  <c:v>43435</c:v>
                </c:pt>
                <c:pt idx="101">
                  <c:v>43466</c:v>
                </c:pt>
                <c:pt idx="102">
                  <c:v>43497</c:v>
                </c:pt>
                <c:pt idx="103">
                  <c:v>43525</c:v>
                </c:pt>
              </c:numCache>
            </c:numRef>
          </c:cat>
          <c:val>
            <c:numRef>
              <c:f>[0]!TwMRAAllAd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428694.91666666674</c:v>
                </c:pt>
                <c:pt idx="12">
                  <c:v>427432.60714285722</c:v>
                </c:pt>
                <c:pt idx="13">
                  <c:v>426254.34523809532</c:v>
                </c:pt>
                <c:pt idx="14">
                  <c:v>426159.77380952385</c:v>
                </c:pt>
                <c:pt idx="15">
                  <c:v>425808.77380952385</c:v>
                </c:pt>
                <c:pt idx="16">
                  <c:v>424885.98809523816</c:v>
                </c:pt>
                <c:pt idx="17">
                  <c:v>424402.25</c:v>
                </c:pt>
                <c:pt idx="18">
                  <c:v>426014.42857142864</c:v>
                </c:pt>
                <c:pt idx="19">
                  <c:v>426643.63095238101</c:v>
                </c:pt>
                <c:pt idx="20">
                  <c:v>427050.76190476195</c:v>
                </c:pt>
                <c:pt idx="21">
                  <c:v>428434.16666666669</c:v>
                </c:pt>
                <c:pt idx="22">
                  <c:v>429491.23809523805</c:v>
                </c:pt>
                <c:pt idx="23">
                  <c:v>431087.66666666669</c:v>
                </c:pt>
                <c:pt idx="24">
                  <c:v>432305.8571428571</c:v>
                </c:pt>
                <c:pt idx="25">
                  <c:v>433223.98809523793</c:v>
                </c:pt>
                <c:pt idx="26">
                  <c:v>434159.20238095237</c:v>
                </c:pt>
                <c:pt idx="27">
                  <c:v>435027.75000000006</c:v>
                </c:pt>
                <c:pt idx="28">
                  <c:v>435821.53571428574</c:v>
                </c:pt>
                <c:pt idx="29">
                  <c:v>435905.79761904763</c:v>
                </c:pt>
                <c:pt idx="30">
                  <c:v>434605.6428571429</c:v>
                </c:pt>
                <c:pt idx="31">
                  <c:v>434542.50000000006</c:v>
                </c:pt>
                <c:pt idx="32">
                  <c:v>434968.82142857142</c:v>
                </c:pt>
                <c:pt idx="33">
                  <c:v>434453.88095238089</c:v>
                </c:pt>
                <c:pt idx="34">
                  <c:v>434219.99999999994</c:v>
                </c:pt>
                <c:pt idx="35">
                  <c:v>434128.01190476189</c:v>
                </c:pt>
                <c:pt idx="36">
                  <c:v>434272.71428571426</c:v>
                </c:pt>
                <c:pt idx="37">
                  <c:v>434772.72619047627</c:v>
                </c:pt>
                <c:pt idx="38">
                  <c:v>435050.10714285722</c:v>
                </c:pt>
                <c:pt idx="39">
                  <c:v>435576.33333333331</c:v>
                </c:pt>
                <c:pt idx="40">
                  <c:v>436512.75</c:v>
                </c:pt>
                <c:pt idx="41">
                  <c:v>438194.23809523811</c:v>
                </c:pt>
                <c:pt idx="42">
                  <c:v>439488.94047619053</c:v>
                </c:pt>
                <c:pt idx="43">
                  <c:v>440673.3571428571</c:v>
                </c:pt>
                <c:pt idx="44">
                  <c:v>442293.09523809515</c:v>
                </c:pt>
                <c:pt idx="45">
                  <c:v>444657.5</c:v>
                </c:pt>
                <c:pt idx="46">
                  <c:v>446959.01190476184</c:v>
                </c:pt>
                <c:pt idx="47">
                  <c:v>448564.92857142846</c:v>
                </c:pt>
                <c:pt idx="48">
                  <c:v>449802.32142857142</c:v>
                </c:pt>
                <c:pt idx="49">
                  <c:v>451331.27380952379</c:v>
                </c:pt>
                <c:pt idx="50">
                  <c:v>452967.66666666657</c:v>
                </c:pt>
                <c:pt idx="51">
                  <c:v>454860.80952380953</c:v>
                </c:pt>
                <c:pt idx="52">
                  <c:v>456689.3928571429</c:v>
                </c:pt>
                <c:pt idx="53">
                  <c:v>457190.47619047615</c:v>
                </c:pt>
                <c:pt idx="54">
                  <c:v>457536.1071428571</c:v>
                </c:pt>
                <c:pt idx="55">
                  <c:v>458126.8928571429</c:v>
                </c:pt>
                <c:pt idx="56">
                  <c:v>458257.88095238089</c:v>
                </c:pt>
                <c:pt idx="57">
                  <c:v>458453.26190476195</c:v>
                </c:pt>
                <c:pt idx="58">
                  <c:v>459117.65476190479</c:v>
                </c:pt>
                <c:pt idx="59">
                  <c:v>460016.97619047621</c:v>
                </c:pt>
                <c:pt idx="60">
                  <c:v>461156.5</c:v>
                </c:pt>
                <c:pt idx="61">
                  <c:v>462662.25</c:v>
                </c:pt>
                <c:pt idx="62">
                  <c:v>463555.5</c:v>
                </c:pt>
                <c:pt idx="63">
                  <c:v>464490.66666666669</c:v>
                </c:pt>
                <c:pt idx="64">
                  <c:v>464777.1071428571</c:v>
                </c:pt>
                <c:pt idx="65">
                  <c:v>466563.11904761911</c:v>
                </c:pt>
                <c:pt idx="66">
                  <c:v>469748.8928571429</c:v>
                </c:pt>
                <c:pt idx="67">
                  <c:v>471343.5</c:v>
                </c:pt>
                <c:pt idx="68">
                  <c:v>472173.13095238089</c:v>
                </c:pt>
                <c:pt idx="69">
                  <c:v>474237.75</c:v>
                </c:pt>
                <c:pt idx="70">
                  <c:v>476022.75</c:v>
                </c:pt>
                <c:pt idx="71">
                  <c:v>477381.66666666669</c:v>
                </c:pt>
                <c:pt idx="72">
                  <c:v>478641.83333333331</c:v>
                </c:pt>
                <c:pt idx="73">
                  <c:v>479609.58333333331</c:v>
                </c:pt>
                <c:pt idx="74">
                  <c:v>480692.58333333331</c:v>
                </c:pt>
                <c:pt idx="75">
                  <c:v>481839.41666666669</c:v>
                </c:pt>
                <c:pt idx="76">
                  <c:v>482682.5</c:v>
                </c:pt>
                <c:pt idx="77">
                  <c:v>483302.5</c:v>
                </c:pt>
                <c:pt idx="78">
                  <c:v>482037.83333333331</c:v>
                </c:pt>
                <c:pt idx="79">
                  <c:v>483348.58333333331</c:v>
                </c:pt>
                <c:pt idx="80">
                  <c:v>484275.16666666669</c:v>
                </c:pt>
                <c:pt idx="81">
                  <c:v>485329.5</c:v>
                </c:pt>
                <c:pt idx="82">
                  <c:v>486245.83333333331</c:v>
                </c:pt>
                <c:pt idx="83">
                  <c:v>486999</c:v>
                </c:pt>
                <c:pt idx="84">
                  <c:v>488292.33333333331</c:v>
                </c:pt>
                <c:pt idx="85">
                  <c:v>489208.25</c:v>
                </c:pt>
                <c:pt idx="86">
                  <c:v>490894.41666666669</c:v>
                </c:pt>
                <c:pt idx="87">
                  <c:v>492868.83333333331</c:v>
                </c:pt>
                <c:pt idx="88">
                  <c:v>494776.16666666669</c:v>
                </c:pt>
                <c:pt idx="89">
                  <c:v>497590.5</c:v>
                </c:pt>
                <c:pt idx="90">
                  <c:v>500022.08333333331</c:v>
                </c:pt>
                <c:pt idx="91">
                  <c:v>501377.16666666669</c:v>
                </c:pt>
                <c:pt idx="92">
                  <c:v>504051.25</c:v>
                </c:pt>
                <c:pt idx="93">
                  <c:v>506354.66666666669</c:v>
                </c:pt>
                <c:pt idx="94">
                  <c:v>508193.58333333331</c:v>
                </c:pt>
                <c:pt idx="95">
                  <c:v>510751.25</c:v>
                </c:pt>
                <c:pt idx="96">
                  <c:v>513355.5</c:v>
                </c:pt>
                <c:pt idx="97">
                  <c:v>515316.75</c:v>
                </c:pt>
                <c:pt idx="98">
                  <c:v>518051.83333333331</c:v>
                </c:pt>
                <c:pt idx="99">
                  <c:v>520748.33333333331</c:v>
                </c:pt>
                <c:pt idx="100">
                  <c:v>522756.75</c:v>
                </c:pt>
                <c:pt idx="101">
                  <c:v>525900</c:v>
                </c:pt>
                <c:pt idx="102">
                  <c:v>528304.75</c:v>
                </c:pt>
                <c:pt idx="103">
                  <c:v>530754.66666666663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B-47A1-8A1A-C2884457A08C}"/>
            </c:ext>
          </c:extLst>
        </c:ser>
        <c:ser>
          <c:idx val="3"/>
          <c:order val="3"/>
          <c:tx>
            <c:strRef>
              <c:f>'Chart Data'!$G$6</c:f>
              <c:strCache>
                <c:ptCount val="1"/>
                <c:pt idx="0">
                  <c:v>3 year rolling average</c:v>
                </c:pt>
              </c:strCache>
            </c:strRef>
          </c:tx>
          <c:marker>
            <c:symbol val="none"/>
          </c:marker>
          <c:val>
            <c:numRef>
              <c:f>[0]!ThMRAAllAd</c:f>
              <c:numCache>
                <c:formatCode>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431303.53174603183</c:v>
                </c:pt>
                <c:pt idx="36">
                  <c:v>431337.05952380958</c:v>
                </c:pt>
                <c:pt idx="37">
                  <c:v>431417.01984126988</c:v>
                </c:pt>
                <c:pt idx="38">
                  <c:v>431789.69444444444</c:v>
                </c:pt>
                <c:pt idx="39">
                  <c:v>432137.61904761905</c:v>
                </c:pt>
                <c:pt idx="40">
                  <c:v>432406.75793650799</c:v>
                </c:pt>
                <c:pt idx="41">
                  <c:v>432834.09523809527</c:v>
                </c:pt>
                <c:pt idx="42">
                  <c:v>433369.67063492065</c:v>
                </c:pt>
                <c:pt idx="43">
                  <c:v>433953.16269841272</c:v>
                </c:pt>
                <c:pt idx="44">
                  <c:v>434770.8928571429</c:v>
                </c:pt>
                <c:pt idx="45">
                  <c:v>435848.51587301592</c:v>
                </c:pt>
                <c:pt idx="46">
                  <c:v>436890.08333333331</c:v>
                </c:pt>
                <c:pt idx="47">
                  <c:v>437926.86904761905</c:v>
                </c:pt>
                <c:pt idx="48">
                  <c:v>438793.63095238095</c:v>
                </c:pt>
                <c:pt idx="49">
                  <c:v>439775.99603174604</c:v>
                </c:pt>
                <c:pt idx="50">
                  <c:v>440725.65873015876</c:v>
                </c:pt>
                <c:pt idx="51">
                  <c:v>441821.63095238101</c:v>
                </c:pt>
                <c:pt idx="52">
                  <c:v>443007.8928571429</c:v>
                </c:pt>
                <c:pt idx="53">
                  <c:v>443763.50396825396</c:v>
                </c:pt>
                <c:pt idx="54">
                  <c:v>443876.89682539686</c:v>
                </c:pt>
                <c:pt idx="55">
                  <c:v>444447.58333333337</c:v>
                </c:pt>
                <c:pt idx="56">
                  <c:v>445173.26587301586</c:v>
                </c:pt>
                <c:pt idx="57">
                  <c:v>445854.88095238089</c:v>
                </c:pt>
                <c:pt idx="58">
                  <c:v>446765.5555555555</c:v>
                </c:pt>
                <c:pt idx="59">
                  <c:v>447569.97222222219</c:v>
                </c:pt>
                <c:pt idx="60">
                  <c:v>448410.51190476189</c:v>
                </c:pt>
                <c:pt idx="61">
                  <c:v>449588.75</c:v>
                </c:pt>
                <c:pt idx="62">
                  <c:v>450524.42460317462</c:v>
                </c:pt>
                <c:pt idx="63">
                  <c:v>451642.60317460314</c:v>
                </c:pt>
                <c:pt idx="64">
                  <c:v>452659.74999999994</c:v>
                </c:pt>
                <c:pt idx="65">
                  <c:v>453982.61111111107</c:v>
                </c:pt>
                <c:pt idx="66">
                  <c:v>455591.31349206355</c:v>
                </c:pt>
                <c:pt idx="67">
                  <c:v>456714.58333333326</c:v>
                </c:pt>
                <c:pt idx="68">
                  <c:v>457574.70238095231</c:v>
                </c:pt>
                <c:pt idx="69">
                  <c:v>459116.17063492059</c:v>
                </c:pt>
                <c:pt idx="70">
                  <c:v>460699.80555555556</c:v>
                </c:pt>
                <c:pt idx="71">
                  <c:v>461987.8571428571</c:v>
                </c:pt>
                <c:pt idx="72">
                  <c:v>463200.21825396828</c:v>
                </c:pt>
                <c:pt idx="73">
                  <c:v>464534.36904761905</c:v>
                </c:pt>
                <c:pt idx="74">
                  <c:v>465738.58333333331</c:v>
                </c:pt>
                <c:pt idx="75">
                  <c:v>467063.63095238101</c:v>
                </c:pt>
                <c:pt idx="76">
                  <c:v>468049.66666666669</c:v>
                </c:pt>
                <c:pt idx="77">
                  <c:v>469018.6984126984</c:v>
                </c:pt>
                <c:pt idx="78">
                  <c:v>469774.27777777775</c:v>
                </c:pt>
                <c:pt idx="79">
                  <c:v>470939.65873015882</c:v>
                </c:pt>
                <c:pt idx="80">
                  <c:v>471568.72619047615</c:v>
                </c:pt>
                <c:pt idx="81">
                  <c:v>472673.50396825396</c:v>
                </c:pt>
                <c:pt idx="82">
                  <c:v>473795.41269841272</c:v>
                </c:pt>
                <c:pt idx="83">
                  <c:v>474799.21428571432</c:v>
                </c:pt>
                <c:pt idx="84">
                  <c:v>476030.22222222225</c:v>
                </c:pt>
                <c:pt idx="85">
                  <c:v>477160.02777777775</c:v>
                </c:pt>
                <c:pt idx="86">
                  <c:v>478380.83333333331</c:v>
                </c:pt>
                <c:pt idx="87">
                  <c:v>479732.97222222225</c:v>
                </c:pt>
                <c:pt idx="88">
                  <c:v>480745.25793650787</c:v>
                </c:pt>
                <c:pt idx="89">
                  <c:v>482485.37301587302</c:v>
                </c:pt>
                <c:pt idx="90">
                  <c:v>483936.26984126988</c:v>
                </c:pt>
                <c:pt idx="91">
                  <c:v>485356.41666666669</c:v>
                </c:pt>
                <c:pt idx="92">
                  <c:v>486833.18253968254</c:v>
                </c:pt>
                <c:pt idx="93">
                  <c:v>488640.63888888888</c:v>
                </c:pt>
                <c:pt idx="94">
                  <c:v>490154.05555555556</c:v>
                </c:pt>
                <c:pt idx="95">
                  <c:v>491710.63888888888</c:v>
                </c:pt>
                <c:pt idx="96">
                  <c:v>493429.88888888888</c:v>
                </c:pt>
                <c:pt idx="97">
                  <c:v>494711.52777777775</c:v>
                </c:pt>
                <c:pt idx="98">
                  <c:v>496546.27777777775</c:v>
                </c:pt>
                <c:pt idx="99">
                  <c:v>498485.52777777775</c:v>
                </c:pt>
                <c:pt idx="100">
                  <c:v>500071.80555555556</c:v>
                </c:pt>
                <c:pt idx="101">
                  <c:v>502264.33333333331</c:v>
                </c:pt>
                <c:pt idx="102">
                  <c:v>503454.88888888888</c:v>
                </c:pt>
                <c:pt idx="103">
                  <c:v>505160.13888888888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B-47A1-8A1A-C2884457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31696"/>
        <c:axId val="1"/>
      </c:lineChart>
      <c:dateAx>
        <c:axId val="68593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4000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3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2248876792618092"/>
          <c:y val="0.949367848006341"/>
          <c:w val="0.67579945059454261"/>
          <c:h val="0.98191757675860136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Emergency Admissions - All Types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% Growth on Previous Year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9580430174683061E-2"/>
          <c:y val="0.14750148459421847"/>
          <c:w val="0.95350940763812497"/>
          <c:h val="0.82693140041432645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Data'!$H$6</c:f>
              <c:strCache>
                <c:ptCount val="1"/>
                <c:pt idx="0">
                  <c:v>3 month rolling average </c:v>
                </c:pt>
              </c:strCache>
            </c:strRef>
          </c:tx>
          <c:spPr>
            <a:ln>
              <a:solidFill>
                <a:srgbClr val="BE4B48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[0]!TMRAGrowthAllAd</c:f>
              <c:numCache>
                <c:formatCode>0.0%</c:formatCode>
                <c:ptCount val="91"/>
                <c:pt idx="0">
                  <c:v>-2.3641057186619685E-2</c:v>
                </c:pt>
                <c:pt idx="1">
                  <c:v>-1.5102920910795237E-2</c:v>
                </c:pt>
                <c:pt idx="2">
                  <c:v>-1.2458083138212284E-2</c:v>
                </c:pt>
                <c:pt idx="3">
                  <c:v>-1.5931247180802188E-2</c:v>
                </c:pt>
                <c:pt idx="4">
                  <c:v>1.9043005997196882E-3</c:v>
                </c:pt>
                <c:pt idx="5">
                  <c:v>1.6349459990099957E-2</c:v>
                </c:pt>
                <c:pt idx="6">
                  <c:v>2.507871939192885E-2</c:v>
                </c:pt>
                <c:pt idx="7">
                  <c:v>2.2450621070743804E-2</c:v>
                </c:pt>
                <c:pt idx="8">
                  <c:v>2.7123496904653877E-2</c:v>
                </c:pt>
                <c:pt idx="9">
                  <c:v>3.8252556440569352E-2</c:v>
                </c:pt>
                <c:pt idx="10">
                  <c:v>3.717795432427895E-2</c:v>
                </c:pt>
                <c:pt idx="11">
                  <c:v>3.591735472246671E-2</c:v>
                </c:pt>
                <c:pt idx="12">
                  <c:v>2.9336649850985053E-2</c:v>
                </c:pt>
                <c:pt idx="13">
                  <c:v>2.570393843978791E-2</c:v>
                </c:pt>
                <c:pt idx="14">
                  <c:v>2.3947475661419526E-2</c:v>
                </c:pt>
                <c:pt idx="15">
                  <c:v>1.608849384396982E-2</c:v>
                </c:pt>
                <c:pt idx="16">
                  <c:v>-3.9011548989659195E-3</c:v>
                </c:pt>
                <c:pt idx="17">
                  <c:v>-1.170610431517316E-2</c:v>
                </c:pt>
                <c:pt idx="18">
                  <c:v>-8.6551532945028375E-3</c:v>
                </c:pt>
                <c:pt idx="19">
                  <c:v>-1.377147390635991E-3</c:v>
                </c:pt>
                <c:pt idx="20">
                  <c:v>-2.9906986952207282E-3</c:v>
                </c:pt>
                <c:pt idx="21">
                  <c:v>-7.6737310523933289E-3</c:v>
                </c:pt>
                <c:pt idx="22">
                  <c:v>-1.6772966360490971E-3</c:v>
                </c:pt>
                <c:pt idx="23">
                  <c:v>5.1340533178996228E-3</c:v>
                </c:pt>
                <c:pt idx="24">
                  <c:v>8.5560495476746379E-3</c:v>
                </c:pt>
                <c:pt idx="25">
                  <c:v>1.2002102209237586E-2</c:v>
                </c:pt>
                <c:pt idx="26">
                  <c:v>1.566656316043491E-2</c:v>
                </c:pt>
                <c:pt idx="27">
                  <c:v>2.8503107414690643E-2</c:v>
                </c:pt>
                <c:pt idx="28">
                  <c:v>3.6302313277126075E-2</c:v>
                </c:pt>
                <c:pt idx="29">
                  <c:v>3.8530115947215338E-2</c:v>
                </c:pt>
                <c:pt idx="30">
                  <c:v>3.8193040893921726E-2</c:v>
                </c:pt>
                <c:pt idx="31">
                  <c:v>4.6966227422817974E-2</c:v>
                </c:pt>
                <c:pt idx="32">
                  <c:v>5.8464771430475571E-2</c:v>
                </c:pt>
                <c:pt idx="33">
                  <c:v>5.7683150523050397E-2</c:v>
                </c:pt>
                <c:pt idx="34">
                  <c:v>4.7712364542271457E-2</c:v>
                </c:pt>
                <c:pt idx="35">
                  <c:v>4.0404758271688213E-2</c:v>
                </c:pt>
                <c:pt idx="36">
                  <c:v>4.0506090097162994E-2</c:v>
                </c:pt>
                <c:pt idx="37">
                  <c:v>4.6019928651256592E-2</c:v>
                </c:pt>
                <c:pt idx="38">
                  <c:v>4.7498483755259002E-2</c:v>
                </c:pt>
                <c:pt idx="39">
                  <c:v>3.7220951207915576E-2</c:v>
                </c:pt>
                <c:pt idx="40">
                  <c:v>2.3952656823685192E-2</c:v>
                </c:pt>
                <c:pt idx="41">
                  <c:v>1.2818357033758776E-2</c:v>
                </c:pt>
                <c:pt idx="42">
                  <c:v>9.5801537320738817E-3</c:v>
                </c:pt>
                <c:pt idx="43">
                  <c:v>7.9602389983211008E-3</c:v>
                </c:pt>
                <c:pt idx="44">
                  <c:v>8.7063600554413423E-3</c:v>
                </c:pt>
                <c:pt idx="45">
                  <c:v>1.5296364737616974E-2</c:v>
                </c:pt>
                <c:pt idx="46">
                  <c:v>2.3927805198801444E-2</c:v>
                </c:pt>
                <c:pt idx="47">
                  <c:v>3.1484055107723341E-2</c:v>
                </c:pt>
                <c:pt idx="48">
                  <c:v>3.128779580596408E-2</c:v>
                </c:pt>
                <c:pt idx="49">
                  <c:v>2.8998301124273151E-2</c:v>
                </c:pt>
                <c:pt idx="50">
                  <c:v>1.7897609209136744E-2</c:v>
                </c:pt>
                <c:pt idx="51">
                  <c:v>2.5558627073591023E-2</c:v>
                </c:pt>
                <c:pt idx="52">
                  <c:v>4.5977036620201472E-2</c:v>
                </c:pt>
                <c:pt idx="53">
                  <c:v>5.7812241571334244E-2</c:v>
                </c:pt>
                <c:pt idx="54">
                  <c:v>4.9873095023051484E-2</c:v>
                </c:pt>
                <c:pt idx="55">
                  <c:v>3.8652346609032051E-2</c:v>
                </c:pt>
                <c:pt idx="56">
                  <c:v>4.0764189714539656E-2</c:v>
                </c:pt>
                <c:pt idx="57">
                  <c:v>4.4608918357839755E-2</c:v>
                </c:pt>
                <c:pt idx="58">
                  <c:v>3.8071918025323059E-2</c:v>
                </c:pt>
                <c:pt idx="59">
                  <c:v>3.0886784098924869E-2</c:v>
                </c:pt>
                <c:pt idx="60">
                  <c:v>2.8387112446717433E-2</c:v>
                </c:pt>
                <c:pt idx="61">
                  <c:v>2.7026665333094835E-2</c:v>
                </c:pt>
                <c:pt idx="62">
                  <c:v>2.5548221532006421E-2</c:v>
                </c:pt>
                <c:pt idx="63">
                  <c:v>2.1626231274103347E-2</c:v>
                </c:pt>
                <c:pt idx="64">
                  <c:v>1.6586612980191706E-3</c:v>
                </c:pt>
                <c:pt idx="65">
                  <c:v>5.5438685562845258E-3</c:v>
                </c:pt>
                <c:pt idx="66">
                  <c:v>8.2362546210736909E-3</c:v>
                </c:pt>
                <c:pt idx="67">
                  <c:v>2.7288880782824654E-2</c:v>
                </c:pt>
                <c:pt idx="68">
                  <c:v>2.4251365434113881E-2</c:v>
                </c:pt>
                <c:pt idx="69">
                  <c:v>2.2332268850837167E-2</c:v>
                </c:pt>
                <c:pt idx="70">
                  <c:v>2.4673400486472818E-2</c:v>
                </c:pt>
                <c:pt idx="71">
                  <c:v>2.474552462335966E-2</c:v>
                </c:pt>
                <c:pt idx="72">
                  <c:v>3.2476577887858626E-2</c:v>
                </c:pt>
                <c:pt idx="73">
                  <c:v>3.7663644275459429E-2</c:v>
                </c:pt>
                <c:pt idx="74">
                  <c:v>4.5138438506604484E-2</c:v>
                </c:pt>
                <c:pt idx="75">
                  <c:v>5.4310401929282159E-2</c:v>
                </c:pt>
                <c:pt idx="76">
                  <c:v>5.9698471912738027E-2</c:v>
                </c:pt>
                <c:pt idx="77">
                  <c:v>5.4637782924968681E-2</c:v>
                </c:pt>
                <c:pt idx="78">
                  <c:v>5.426082063463511E-2</c:v>
                </c:pt>
                <c:pt idx="79">
                  <c:v>5.1104389041921383E-2</c:v>
                </c:pt>
                <c:pt idx="80">
                  <c:v>5.5705721350852055E-2</c:v>
                </c:pt>
                <c:pt idx="81">
                  <c:v>5.3732252985347895E-2</c:v>
                </c:pt>
                <c:pt idx="82">
                  <c:v>5.6896566904091284E-2</c:v>
                </c:pt>
                <c:pt idx="83">
                  <c:v>5.8064086644404211E-2</c:v>
                </c:pt>
                <c:pt idx="84">
                  <c:v>5.8951342112523397E-2</c:v>
                </c:pt>
                <c:pt idx="85">
                  <c:v>5.8633144639747226E-2</c:v>
                </c:pt>
                <c:pt idx="86">
                  <c:v>5.7710245184510622E-2</c:v>
                </c:pt>
                <c:pt idx="87">
                  <c:v>6.0375660232571127E-2</c:v>
                </c:pt>
                <c:pt idx="88">
                  <c:v>5.9510472759013222E-2</c:v>
                </c:pt>
                <c:pt idx="89">
                  <c:v>6.2770687348019383E-2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5-4EE9-B6A7-575FD954D9A4}"/>
            </c:ext>
          </c:extLst>
        </c:ser>
        <c:ser>
          <c:idx val="1"/>
          <c:order val="1"/>
          <c:tx>
            <c:strRef>
              <c:f>'Chart Data'!$F$6</c:f>
              <c:strCache>
                <c:ptCount val="1"/>
                <c:pt idx="0">
                  <c:v>12 month rolling average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[0]!MonthsTwo</c:f>
              <c:numCache>
                <c:formatCode>mmm\-yy</c:formatCode>
                <c:ptCount val="106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  <c:pt idx="52">
                  <c:v>42401</c:v>
                </c:pt>
                <c:pt idx="53">
                  <c:v>42430</c:v>
                </c:pt>
                <c:pt idx="54">
                  <c:v>42461</c:v>
                </c:pt>
                <c:pt idx="55">
                  <c:v>42491</c:v>
                </c:pt>
                <c:pt idx="56">
                  <c:v>42522</c:v>
                </c:pt>
                <c:pt idx="57">
                  <c:v>42552</c:v>
                </c:pt>
                <c:pt idx="58">
                  <c:v>42583</c:v>
                </c:pt>
                <c:pt idx="59">
                  <c:v>42614</c:v>
                </c:pt>
                <c:pt idx="60">
                  <c:v>42644</c:v>
                </c:pt>
                <c:pt idx="61">
                  <c:v>42675</c:v>
                </c:pt>
                <c:pt idx="62">
                  <c:v>42705</c:v>
                </c:pt>
                <c:pt idx="63">
                  <c:v>42736</c:v>
                </c:pt>
                <c:pt idx="64">
                  <c:v>42767</c:v>
                </c:pt>
                <c:pt idx="65">
                  <c:v>42795</c:v>
                </c:pt>
                <c:pt idx="66">
                  <c:v>42826</c:v>
                </c:pt>
                <c:pt idx="67">
                  <c:v>42856</c:v>
                </c:pt>
                <c:pt idx="68">
                  <c:v>42887</c:v>
                </c:pt>
                <c:pt idx="69">
                  <c:v>42917</c:v>
                </c:pt>
                <c:pt idx="70">
                  <c:v>42948</c:v>
                </c:pt>
                <c:pt idx="71">
                  <c:v>42979</c:v>
                </c:pt>
                <c:pt idx="72">
                  <c:v>43009</c:v>
                </c:pt>
                <c:pt idx="73">
                  <c:v>43040</c:v>
                </c:pt>
                <c:pt idx="74">
                  <c:v>43070</c:v>
                </c:pt>
                <c:pt idx="75">
                  <c:v>43101</c:v>
                </c:pt>
                <c:pt idx="76">
                  <c:v>43132</c:v>
                </c:pt>
                <c:pt idx="77">
                  <c:v>43160</c:v>
                </c:pt>
                <c:pt idx="78">
                  <c:v>43191</c:v>
                </c:pt>
                <c:pt idx="79">
                  <c:v>43221</c:v>
                </c:pt>
                <c:pt idx="80">
                  <c:v>43252</c:v>
                </c:pt>
                <c:pt idx="81">
                  <c:v>43282</c:v>
                </c:pt>
                <c:pt idx="82">
                  <c:v>43313</c:v>
                </c:pt>
                <c:pt idx="83">
                  <c:v>43344</c:v>
                </c:pt>
                <c:pt idx="84">
                  <c:v>43374</c:v>
                </c:pt>
                <c:pt idx="85">
                  <c:v>43405</c:v>
                </c:pt>
                <c:pt idx="86">
                  <c:v>43435</c:v>
                </c:pt>
                <c:pt idx="87">
                  <c:v>43466</c:v>
                </c:pt>
                <c:pt idx="88">
                  <c:v>43497</c:v>
                </c:pt>
                <c:pt idx="89">
                  <c:v>43525</c:v>
                </c:pt>
              </c:numCache>
            </c:numRef>
          </c:cat>
          <c:val>
            <c:numRef>
              <c:f>[0]!TwMRAGrowthAllAd</c:f>
              <c:numCache>
                <c:formatCode>0</c:formatCode>
                <c:ptCount val="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 formatCode="0.0%">
                  <c:v>5.5814750933014246E-3</c:v>
                </c:pt>
                <c:pt idx="10" formatCode="0.0%">
                  <c:v>1.1401212538684868E-2</c:v>
                </c:pt>
                <c:pt idx="11" formatCode="0.0%">
                  <c:v>1.6350901603711776E-2</c:v>
                </c:pt>
                <c:pt idx="12" formatCode="0.0%">
                  <c:v>1.8770961181812318E-2</c:v>
                </c:pt>
                <c:pt idx="13" formatCode="0.0%">
                  <c:v>2.1650507827722931E-2</c:v>
                </c:pt>
                <c:pt idx="14" formatCode="0.0%">
                  <c:v>2.5737604735029285E-2</c:v>
                </c:pt>
                <c:pt idx="15" formatCode="0.0%">
                  <c:v>2.7105293666675134E-2</c:v>
                </c:pt>
                <c:pt idx="16" formatCode="0.0%">
                  <c:v>2.0166486648171666E-2</c:v>
                </c:pt>
                <c:pt idx="17" formatCode="0.0%">
                  <c:v>1.8513973898981462E-2</c:v>
                </c:pt>
                <c:pt idx="18" formatCode="0.0%">
                  <c:v>1.8541260735592147E-2</c:v>
                </c:pt>
                <c:pt idx="19" formatCode="0.0%">
                  <c:v>1.4050500062936733E-2</c:v>
                </c:pt>
                <c:pt idx="20" formatCode="0.0%">
                  <c:v>1.1010147554426419E-2</c:v>
                </c:pt>
                <c:pt idx="21" formatCode="0.0%">
                  <c:v>7.0527307394441241E-3</c:v>
                </c:pt>
                <c:pt idx="22" formatCode="0.0%">
                  <c:v>4.5496888611600284E-3</c:v>
                </c:pt>
                <c:pt idx="23" formatCode="0.0%">
                  <c:v>3.5749130652891203E-3</c:v>
                </c:pt>
                <c:pt idx="24" formatCode="0.0%">
                  <c:v>2.0520232141092443E-3</c:v>
                </c:pt>
                <c:pt idx="25" formatCode="0.0%">
                  <c:v>1.2610306660512105E-3</c:v>
                </c:pt>
                <c:pt idx="26" formatCode="0.0%">
                  <c:v>1.5860030518717316E-3</c:v>
                </c:pt>
                <c:pt idx="27" formatCode="0.0%">
                  <c:v>5.2498509739722365E-3</c:v>
                </c:pt>
                <c:pt idx="28" formatCode="0.0%">
                  <c:v>1.1236157880841979E-2</c:v>
                </c:pt>
                <c:pt idx="29" formatCode="0.0%">
                  <c:v>1.4108762992933954E-2</c:v>
                </c:pt>
                <c:pt idx="30" formatCode="0.0%">
                  <c:v>1.6838617962245062E-2</c:v>
                </c:pt>
                <c:pt idx="31" formatCode="0.0%">
                  <c:v>2.3486081020271721E-2</c:v>
                </c:pt>
                <c:pt idx="32" formatCode="0.0%">
                  <c:v>2.9337690352268186E-2</c:v>
                </c:pt>
                <c:pt idx="33" formatCode="0.0%">
                  <c:v>3.3254976114818646E-2</c:v>
                </c:pt>
                <c:pt idx="34" formatCode="0.0%">
                  <c:v>3.5760034264183727E-2</c:v>
                </c:pt>
                <c:pt idx="35" formatCode="0.0%">
                  <c:v>3.8085525198729098E-2</c:v>
                </c:pt>
                <c:pt idx="36" formatCode="0.0%">
                  <c:v>4.1185047951099119E-2</c:v>
                </c:pt>
                <c:pt idx="37" formatCode="0.0%">
                  <c:v>4.4273471065101155E-2</c:v>
                </c:pt>
                <c:pt idx="38" formatCode="0.0%">
                  <c:v>4.6222344839051965E-2</c:v>
                </c:pt>
                <c:pt idx="39" formatCode="0.0%">
                  <c:v>4.3351181836191355E-2</c:v>
                </c:pt>
                <c:pt idx="40" formatCode="0.0%">
                  <c:v>4.1063983651357105E-2</c:v>
                </c:pt>
                <c:pt idx="41" formatCode="0.0%">
                  <c:v>3.9606514510991175E-2</c:v>
                </c:pt>
                <c:pt idx="42" formatCode="0.0%">
                  <c:v>3.6095489362526934E-2</c:v>
                </c:pt>
                <c:pt idx="43" formatCode="0.0%">
                  <c:v>3.1025591392840557E-2</c:v>
                </c:pt>
                <c:pt idx="44" formatCode="0.0%">
                  <c:v>2.7203037713296352E-2</c:v>
                </c:pt>
                <c:pt idx="45" formatCode="0.0%">
                  <c:v>2.5530412409904057E-2</c:v>
                </c:pt>
                <c:pt idx="46" formatCode="0.0%">
                  <c:v>2.5242596648607174E-2</c:v>
                </c:pt>
                <c:pt idx="47" formatCode="0.0%">
                  <c:v>2.5105674806967349E-2</c:v>
                </c:pt>
                <c:pt idx="48" formatCode="0.0%">
                  <c:v>2.3374368884313546E-2</c:v>
                </c:pt>
                <c:pt idx="49" formatCode="0.0%">
                  <c:v>2.1170997679352821E-2</c:v>
                </c:pt>
                <c:pt idx="50" formatCode="0.0%">
                  <c:v>1.7709441936270665E-2</c:v>
                </c:pt>
                <c:pt idx="51" formatCode="0.0%">
                  <c:v>2.0500520779085818E-2</c:v>
                </c:pt>
                <c:pt idx="52" formatCode="0.0%">
                  <c:v>2.669250693797709E-2</c:v>
                </c:pt>
                <c:pt idx="53" formatCode="0.0%">
                  <c:v>2.8849227908081865E-2</c:v>
                </c:pt>
                <c:pt idx="54" formatCode="0.0%">
                  <c:v>3.036554433298666E-2</c:v>
                </c:pt>
                <c:pt idx="55" formatCode="0.0%">
                  <c:v>3.4429874115536441E-2</c:v>
                </c:pt>
                <c:pt idx="56" formatCode="0.0%">
                  <c:v>3.6820834622145249E-2</c:v>
                </c:pt>
                <c:pt idx="57" formatCode="0.0%">
                  <c:v>3.7747934043634856E-2</c:v>
                </c:pt>
                <c:pt idx="58" formatCode="0.0%">
                  <c:v>3.7916267760149447E-2</c:v>
                </c:pt>
                <c:pt idx="59" formatCode="0.0%">
                  <c:v>3.6630032671421286E-2</c:v>
                </c:pt>
                <c:pt idx="60" formatCode="0.0%">
                  <c:v>3.6968784392232168E-2</c:v>
                </c:pt>
                <c:pt idx="61" formatCode="0.0%">
                  <c:v>3.735005080834064E-2</c:v>
                </c:pt>
                <c:pt idx="62" formatCode="0.0%">
                  <c:v>3.8524687601791285E-2</c:v>
                </c:pt>
                <c:pt idx="63" formatCode="0.0%">
                  <c:v>3.5878062943660138E-2</c:v>
                </c:pt>
                <c:pt idx="64" formatCode="0.0%">
                  <c:v>2.6160658732893971E-2</c:v>
                </c:pt>
                <c:pt idx="65" formatCode="0.0%">
                  <c:v>2.5469924446467118E-2</c:v>
                </c:pt>
                <c:pt idx="66" formatCode="0.0%">
                  <c:v>2.5630504831725132E-2</c:v>
                </c:pt>
                <c:pt idx="67" formatCode="0.0%">
                  <c:v>2.3388585155863284E-2</c:v>
                </c:pt>
                <c:pt idx="68" formatCode="0.0%">
                  <c:v>2.1476039397976932E-2</c:v>
                </c:pt>
                <c:pt idx="69" formatCode="0.0%">
                  <c:v>2.0146004769070247E-2</c:v>
                </c:pt>
                <c:pt idx="70" formatCode="0.0%">
                  <c:v>2.0162257721587862E-2</c:v>
                </c:pt>
                <c:pt idx="71" formatCode="0.0%">
                  <c:v>2.0013500564260989E-2</c:v>
                </c:pt>
                <c:pt idx="72" formatCode="0.0%">
                  <c:v>2.1223196876867467E-2</c:v>
                </c:pt>
                <c:pt idx="73" formatCode="0.0%">
                  <c:v>2.2890233312516051E-2</c:v>
                </c:pt>
                <c:pt idx="74" formatCode="0.0%">
                  <c:v>2.5055117321773013E-2</c:v>
                </c:pt>
                <c:pt idx="75" formatCode="0.0%">
                  <c:v>2.9563265242782633E-2</c:v>
                </c:pt>
                <c:pt idx="76" formatCode="0.0%">
                  <c:v>3.7308793535223872E-2</c:v>
                </c:pt>
                <c:pt idx="77" formatCode="0.0%">
                  <c:v>3.7299340382880963E-2</c:v>
                </c:pt>
                <c:pt idx="78" formatCode="0.0%">
                  <c:v>4.083645971247063E-2</c:v>
                </c:pt>
                <c:pt idx="79" formatCode="0.0%">
                  <c:v>4.3321427332702056E-2</c:v>
                </c:pt>
                <c:pt idx="80" formatCode="0.0%">
                  <c:v>4.5137147704779057E-2</c:v>
                </c:pt>
                <c:pt idx="81" formatCode="0.0%">
                  <c:v>4.877268741824925E-2</c:v>
                </c:pt>
                <c:pt idx="82" formatCode="0.0%">
                  <c:v>5.1328200251625322E-2</c:v>
                </c:pt>
                <c:pt idx="83" formatCode="0.0%">
                  <c:v>5.3368887380783159E-2</c:v>
                </c:pt>
                <c:pt idx="84" formatCode="0.0%">
                  <c:v>5.5322317273588828E-2</c:v>
                </c:pt>
                <c:pt idx="85" formatCode="0.0%">
                  <c:v>5.6565759720385467E-2</c:v>
                </c:pt>
                <c:pt idx="86" formatCode="0.0%">
                  <c:v>5.6552003144856311E-2</c:v>
                </c:pt>
                <c:pt idx="87" formatCode="0.0%">
                  <c:v>5.6893168177447162E-2</c:v>
                </c:pt>
                <c:pt idx="88" formatCode="0.0%">
                  <c:v>5.6562835141447998E-2</c:v>
                </c:pt>
                <c:pt idx="89" formatCode="0.0%">
                  <c:v>5.8593613656784616E-2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5-4EE9-B6A7-575FD954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50440"/>
        <c:axId val="1"/>
      </c:lineChart>
      <c:dateAx>
        <c:axId val="590450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8.0000000000000016E-2"/>
          <c:min val="-4.0000000000000008E-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045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40068513039053744"/>
          <c:y val="0.94991527613452464"/>
          <c:w val="0.60102772542857952"/>
          <c:h val="0.98445759046958514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27</xdr:col>
      <xdr:colOff>180975</xdr:colOff>
      <xdr:row>28</xdr:row>
      <xdr:rowOff>161925</xdr:rowOff>
    </xdr:to>
    <xdr:graphicFrame macro="">
      <xdr:nvGraphicFramePr>
        <xdr:cNvPr id="1417" name="Chart 1">
          <a:extLst>
            <a:ext uri="{FF2B5EF4-FFF2-40B4-BE49-F238E27FC236}">
              <a16:creationId xmlns:a16="http://schemas.microsoft.com/office/drawing/2014/main" id="{5B786FAC-4590-46BC-A46D-646F6280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29</xdr:row>
      <xdr:rowOff>0</xdr:rowOff>
    </xdr:from>
    <xdr:to>
      <xdr:col>27</xdr:col>
      <xdr:colOff>190500</xdr:colOff>
      <xdr:row>57</xdr:row>
      <xdr:rowOff>0</xdr:rowOff>
    </xdr:to>
    <xdr:graphicFrame macro="">
      <xdr:nvGraphicFramePr>
        <xdr:cNvPr id="1418" name="Chart 3">
          <a:extLst>
            <a:ext uri="{FF2B5EF4-FFF2-40B4-BE49-F238E27FC236}">
              <a16:creationId xmlns:a16="http://schemas.microsoft.com/office/drawing/2014/main" id="{C6C16251-7B59-47FA-9BFC-EE13E0811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58</xdr:row>
      <xdr:rowOff>9525</xdr:rowOff>
    </xdr:from>
    <xdr:to>
      <xdr:col>27</xdr:col>
      <xdr:colOff>200025</xdr:colOff>
      <xdr:row>87</xdr:row>
      <xdr:rowOff>28575</xdr:rowOff>
    </xdr:to>
    <xdr:graphicFrame macro="">
      <xdr:nvGraphicFramePr>
        <xdr:cNvPr id="1419" name="Chart 4">
          <a:extLst>
            <a:ext uri="{FF2B5EF4-FFF2-40B4-BE49-F238E27FC236}">
              <a16:creationId xmlns:a16="http://schemas.microsoft.com/office/drawing/2014/main" id="{16EFB9C7-9D79-497F-9D88-57BCE4ACB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27</xdr:col>
      <xdr:colOff>219075</xdr:colOff>
      <xdr:row>117</xdr:row>
      <xdr:rowOff>57150</xdr:rowOff>
    </xdr:to>
    <xdr:graphicFrame macro="">
      <xdr:nvGraphicFramePr>
        <xdr:cNvPr id="1420" name="Chart 5">
          <a:extLst>
            <a:ext uri="{FF2B5EF4-FFF2-40B4-BE49-F238E27FC236}">
              <a16:creationId xmlns:a16="http://schemas.microsoft.com/office/drawing/2014/main" id="{FA93E608-A0D8-4820-868C-AFEB9341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27</xdr:col>
      <xdr:colOff>228600</xdr:colOff>
      <xdr:row>146</xdr:row>
      <xdr:rowOff>161925</xdr:rowOff>
    </xdr:to>
    <xdr:graphicFrame macro="">
      <xdr:nvGraphicFramePr>
        <xdr:cNvPr id="1421" name="Chart 6">
          <a:extLst>
            <a:ext uri="{FF2B5EF4-FFF2-40B4-BE49-F238E27FC236}">
              <a16:creationId xmlns:a16="http://schemas.microsoft.com/office/drawing/2014/main" id="{5B2F42FB-065D-4EB8-A29E-CB97A49E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228600</xdr:colOff>
      <xdr:row>177</xdr:row>
      <xdr:rowOff>28575</xdr:rowOff>
    </xdr:to>
    <xdr:graphicFrame macro="">
      <xdr:nvGraphicFramePr>
        <xdr:cNvPr id="1422" name="Chart 7">
          <a:extLst>
            <a:ext uri="{FF2B5EF4-FFF2-40B4-BE49-F238E27FC236}">
              <a16:creationId xmlns:a16="http://schemas.microsoft.com/office/drawing/2014/main" id="{CF9C3381-8EC0-4295-AB15-7D5C27321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27</xdr:col>
      <xdr:colOff>228600</xdr:colOff>
      <xdr:row>205</xdr:row>
      <xdr:rowOff>123825</xdr:rowOff>
    </xdr:to>
    <xdr:graphicFrame macro="">
      <xdr:nvGraphicFramePr>
        <xdr:cNvPr id="1423" name="Chart 8">
          <a:extLst>
            <a:ext uri="{FF2B5EF4-FFF2-40B4-BE49-F238E27FC236}">
              <a16:creationId xmlns:a16="http://schemas.microsoft.com/office/drawing/2014/main" id="{A24CF372-75F2-4CE7-A5B1-4E2A99CA9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207</xdr:row>
      <xdr:rowOff>0</xdr:rowOff>
    </xdr:from>
    <xdr:to>
      <xdr:col>27</xdr:col>
      <xdr:colOff>228600</xdr:colOff>
      <xdr:row>235</xdr:row>
      <xdr:rowOff>180975</xdr:rowOff>
    </xdr:to>
    <xdr:graphicFrame macro="">
      <xdr:nvGraphicFramePr>
        <xdr:cNvPr id="1424" name="Chart 9">
          <a:extLst>
            <a:ext uri="{FF2B5EF4-FFF2-40B4-BE49-F238E27FC236}">
              <a16:creationId xmlns:a16="http://schemas.microsoft.com/office/drawing/2014/main" id="{8176BEAE-2E74-482B-8061-DBC2808D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6:AA85" totalsRowShown="0" headerRowDxfId="26" tableBorderDxfId="25">
  <autoFilter ref="C6:AA85" xr:uid="{00000000-0009-0000-0100-000002000000}"/>
  <tableColumns count="25">
    <tableColumn id="1" xr3:uid="{00000000-0010-0000-0000-000001000000}" name="Period 1" dataDxfId="24">
      <calculatedColumnFormula>IF('A&amp;E Data'!D19&gt;1, 'A&amp;E Data'!C19, "")</calculatedColumnFormula>
    </tableColumn>
    <tableColumn id="4" xr3:uid="{00000000-0010-0000-0000-000004000000}" name="Monthly data" dataDxfId="23" dataCellStyle="Comma">
      <calculatedColumnFormula>VLOOKUP(C7, 'A&amp;E Data'!$C$19:$AA$98, 2, FALSE)</calculatedColumnFormula>
    </tableColumn>
    <tableColumn id="5" xr3:uid="{00000000-0010-0000-0000-000005000000}" name="3 month rolling average" dataDxfId="22" dataCellStyle="Comma">
      <calculatedColumnFormula>SUM(D5:D7)/3</calculatedColumnFormula>
    </tableColumn>
    <tableColumn id="6" xr3:uid="{00000000-0010-0000-0000-000006000000}" name="12 month rolling average" dataDxfId="21" dataCellStyle="Comma"/>
    <tableColumn id="3" xr3:uid="{00000000-0010-0000-0000-000003000000}" name="3 year rolling average" dataDxfId="20" dataCellStyle="Comma"/>
    <tableColumn id="7" xr3:uid="{00000000-0010-0000-0000-000007000000}" name="3 month rolling average " dataDxfId="19" dataCellStyle="Percent"/>
    <tableColumn id="8" xr3:uid="{00000000-0010-0000-0000-000008000000}" name="12 month rolling average " dataDxfId="18" dataCellStyle="Percent"/>
    <tableColumn id="9" xr3:uid="{00000000-0010-0000-0000-000009000000}" name="Monthly data2" dataDxfId="17" dataCellStyle="Comma">
      <calculatedColumnFormula>VLOOKUP(C7, 'A&amp;E Data'!$C$19:$AA$98, 5, FALSE)</calculatedColumnFormula>
    </tableColumn>
    <tableColumn id="10" xr3:uid="{00000000-0010-0000-0000-00000A000000}" name="3 month rolling average4" dataDxfId="16" dataCellStyle="Comma">
      <calculatedColumnFormula>SUM(J5:J7)/3</calculatedColumnFormula>
    </tableColumn>
    <tableColumn id="11" xr3:uid="{00000000-0010-0000-0000-00000B000000}" name="12 month rolling average5" dataDxfId="15" dataCellStyle="Percent"/>
    <tableColumn id="24" xr3:uid="{00000000-0010-0000-0000-000018000000}" name="3 year rolling average2" dataDxfId="14" dataCellStyle="Percent"/>
    <tableColumn id="12" xr3:uid="{00000000-0010-0000-0000-00000C000000}" name="3 month rolling average 6" dataDxfId="13" dataCellStyle="Percent"/>
    <tableColumn id="13" xr3:uid="{00000000-0010-0000-0000-00000D000000}" name="12 month rolling average 7" dataDxfId="12" dataCellStyle="Percent"/>
    <tableColumn id="14" xr3:uid="{00000000-0010-0000-0000-00000E000000}" name="Monthly data8" dataDxfId="11" dataCellStyle="Comma">
      <calculatedColumnFormula>VLOOKUP(C7, 'A&amp;E Data'!$C$19:$AA$98, 18, FALSE)</calculatedColumnFormula>
    </tableColumn>
    <tableColumn id="15" xr3:uid="{00000000-0010-0000-0000-00000F000000}" name="3 month rolling average9" dataDxfId="10" dataCellStyle="Comma">
      <calculatedColumnFormula>SUM(P5:P7)/3</calculatedColumnFormula>
    </tableColumn>
    <tableColumn id="16" xr3:uid="{00000000-0010-0000-0000-000010000000}" name="12 month rolling average10" dataDxfId="9" dataCellStyle="Percent"/>
    <tableColumn id="25" xr3:uid="{00000000-0010-0000-0000-000019000000}" name="3 year rolling average3" dataDxfId="8" dataCellStyle="Percent"/>
    <tableColumn id="17" xr3:uid="{00000000-0010-0000-0000-000011000000}" name="3 month rolling average 11" dataDxfId="7" dataCellStyle="Percent"/>
    <tableColumn id="18" xr3:uid="{00000000-0010-0000-0000-000012000000}" name="12 month rolling average 12" dataDxfId="6" dataCellStyle="Percent"/>
    <tableColumn id="19" xr3:uid="{00000000-0010-0000-0000-000013000000}" name="Monthly data13" dataDxfId="5" dataCellStyle="Comma">
      <calculatedColumnFormula>VLOOKUP(C7, 'A&amp;E Data'!$C$19:$AA$98, 23, FALSE)</calculatedColumnFormula>
    </tableColumn>
    <tableColumn id="20" xr3:uid="{00000000-0010-0000-0000-000014000000}" name="3 month rolling average14" dataDxfId="4" dataCellStyle="Comma">
      <calculatedColumnFormula>SUM(V5:V7)/3</calculatedColumnFormula>
    </tableColumn>
    <tableColumn id="21" xr3:uid="{00000000-0010-0000-0000-000015000000}" name="12 month rolling average15" dataDxfId="3" dataCellStyle="Comma"/>
    <tableColumn id="26" xr3:uid="{00000000-0010-0000-0000-00001A000000}" name="3 year rolling average4" dataDxfId="2" dataCellStyle="Comma"/>
    <tableColumn id="22" xr3:uid="{00000000-0010-0000-0000-000016000000}" name="3 month rolling average 16" dataDxfId="1" dataCellStyle="Percent"/>
    <tableColumn id="23" xr3:uid="{00000000-0010-0000-0000-000017000000}" name="12 month rolling average 17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150"/>
  <sheetViews>
    <sheetView showGridLines="0" tabSelected="1"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D19" sqref="D19"/>
    </sheetView>
  </sheetViews>
  <sheetFormatPr defaultColWidth="9.109375" defaultRowHeight="14.4" x14ac:dyDescent="0.3"/>
  <cols>
    <col min="1" max="1" width="8.6640625" style="2" customWidth="1"/>
    <col min="2" max="2" width="15.44140625" style="2" hidden="1" customWidth="1"/>
    <col min="3" max="3" width="17.5546875" style="2" customWidth="1"/>
    <col min="4" max="4" width="15.44140625" style="2" customWidth="1"/>
    <col min="5" max="28" width="17.6640625" style="2" customWidth="1"/>
    <col min="29" max="30" width="9.109375" style="2" hidden="1" customWidth="1"/>
    <col min="31" max="31" width="16.33203125" style="2" hidden="1" customWidth="1"/>
    <col min="32" max="16384" width="9.109375" style="2"/>
  </cols>
  <sheetData>
    <row r="1" spans="1:28" ht="17.39999999999999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">
      <c r="A2" s="3"/>
      <c r="B2" s="3"/>
      <c r="C2" s="4" t="s">
        <v>0</v>
      </c>
      <c r="D2" s="62" t="s">
        <v>80</v>
      </c>
      <c r="E2" s="62"/>
      <c r="F2" s="62"/>
      <c r="G2" s="62"/>
      <c r="H2" s="62"/>
      <c r="I2" s="62"/>
      <c r="J2" s="62"/>
      <c r="K2" s="62"/>
      <c r="L2" s="6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s="3"/>
      <c r="B3" s="3"/>
      <c r="C3" s="4"/>
      <c r="D3" s="62"/>
      <c r="E3" s="62"/>
      <c r="F3" s="62"/>
      <c r="G3" s="62"/>
      <c r="H3" s="62"/>
      <c r="I3" s="62"/>
      <c r="J3" s="62"/>
      <c r="K3" s="62"/>
      <c r="L3" s="6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">
      <c r="A4" s="3"/>
      <c r="B4" s="3"/>
      <c r="C4" s="4" t="s">
        <v>1</v>
      </c>
      <c r="D4" s="5" t="s">
        <v>44</v>
      </c>
      <c r="E4" s="5"/>
      <c r="F4" s="3"/>
      <c r="G4" s="6"/>
      <c r="H4" s="6"/>
      <c r="I4" s="6"/>
      <c r="J4" s="6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15"/>
      <c r="X4" s="3"/>
      <c r="Y4" s="3"/>
      <c r="Z4" s="3"/>
      <c r="AA4" s="3"/>
      <c r="AB4" s="3"/>
    </row>
    <row r="5" spans="1:28" ht="9" customHeight="1" x14ac:dyDescent="0.3">
      <c r="A5" s="3"/>
      <c r="B5" s="3"/>
      <c r="C5" s="4"/>
      <c r="D5" s="5"/>
      <c r="E5" s="5"/>
      <c r="F5" s="3"/>
      <c r="G5" s="6"/>
      <c r="H5" s="6"/>
      <c r="I5" s="6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6.2" x14ac:dyDescent="0.3">
      <c r="A6" s="3"/>
      <c r="B6" s="3"/>
      <c r="C6" s="4" t="s">
        <v>2</v>
      </c>
      <c r="D6" s="8" t="s">
        <v>42</v>
      </c>
      <c r="E6" s="9"/>
      <c r="F6" s="3"/>
      <c r="G6" s="6"/>
      <c r="H6" s="6"/>
      <c r="I6" s="6"/>
      <c r="J6" s="6"/>
      <c r="K6" s="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">
      <c r="A7" s="3"/>
      <c r="B7" s="3"/>
      <c r="C7" s="4" t="s">
        <v>3</v>
      </c>
      <c r="D7" s="10" t="s">
        <v>87</v>
      </c>
      <c r="E7" s="10"/>
      <c r="F7" s="3"/>
      <c r="G7" s="6"/>
      <c r="H7" s="6"/>
      <c r="I7" s="6"/>
      <c r="J7" s="6"/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">
      <c r="A8" s="3"/>
      <c r="B8" s="3"/>
      <c r="C8" s="4" t="s">
        <v>4</v>
      </c>
      <c r="D8" s="10" t="s">
        <v>5</v>
      </c>
      <c r="E8" s="10"/>
      <c r="F8" s="3"/>
      <c r="G8" s="6"/>
      <c r="H8" s="6"/>
      <c r="I8" s="6"/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">
      <c r="A9" s="3"/>
      <c r="B9" s="3"/>
      <c r="C9" s="4" t="s">
        <v>6</v>
      </c>
      <c r="D9" s="63" t="s">
        <v>91</v>
      </c>
      <c r="E9" s="63"/>
      <c r="F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">
      <c r="A10" s="3"/>
      <c r="B10" s="3"/>
      <c r="C10" s="4" t="s">
        <v>7</v>
      </c>
      <c r="D10" s="63" t="s">
        <v>88</v>
      </c>
      <c r="E10" s="63"/>
      <c r="F10" s="3"/>
      <c r="G10" s="6"/>
      <c r="H10" s="6"/>
      <c r="I10" s="6"/>
      <c r="J10" s="6"/>
      <c r="K10" s="6"/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">
      <c r="A11" s="3"/>
      <c r="B11" s="3"/>
      <c r="C11" s="4" t="s">
        <v>8</v>
      </c>
      <c r="D11" s="10" t="s">
        <v>9</v>
      </c>
      <c r="E11" s="10"/>
      <c r="F11" s="3"/>
      <c r="G11" s="6"/>
      <c r="H11" s="6"/>
      <c r="I11" s="6"/>
      <c r="J11" s="6"/>
      <c r="K11" s="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">
      <c r="A12" s="3"/>
      <c r="B12" s="3"/>
      <c r="C12" s="4" t="s">
        <v>10</v>
      </c>
      <c r="D12" s="10" t="s">
        <v>86</v>
      </c>
      <c r="E12" s="10"/>
      <c r="F12" s="3"/>
      <c r="L12" s="1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3"/>
      <c r="B13" s="3"/>
      <c r="C13" s="4"/>
      <c r="E13" s="10"/>
      <c r="F13" s="3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">
      <c r="A14" s="3"/>
      <c r="B14" s="3"/>
      <c r="C14" s="4"/>
      <c r="D14" s="2" t="s">
        <v>30</v>
      </c>
      <c r="E14" s="10"/>
      <c r="F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idden="1" x14ac:dyDescent="0.3">
      <c r="A15" s="3"/>
      <c r="B15" s="3"/>
      <c r="C15" s="4"/>
      <c r="D15" s="10">
        <v>2</v>
      </c>
      <c r="E15" s="10">
        <v>3</v>
      </c>
      <c r="F15" s="3">
        <v>4</v>
      </c>
      <c r="L15" s="10">
        <v>5</v>
      </c>
      <c r="M15" s="3">
        <v>6</v>
      </c>
      <c r="N15" s="3">
        <v>7</v>
      </c>
      <c r="O15" s="3"/>
      <c r="P15" s="3"/>
      <c r="Q15" s="3"/>
      <c r="R15" s="3"/>
      <c r="S15" s="3"/>
      <c r="T15" s="3">
        <v>2</v>
      </c>
      <c r="U15" s="3">
        <v>3</v>
      </c>
      <c r="V15" s="3">
        <v>4</v>
      </c>
      <c r="W15" s="3"/>
      <c r="X15" s="3">
        <v>5</v>
      </c>
      <c r="Y15" s="3"/>
      <c r="Z15" s="3">
        <v>11</v>
      </c>
      <c r="AA15" s="3">
        <v>15</v>
      </c>
      <c r="AB15" s="3"/>
    </row>
    <row r="16" spans="1:28" ht="16.8" thickBot="1" x14ac:dyDescent="0.35">
      <c r="A16" s="3"/>
      <c r="B16" s="3"/>
      <c r="C16" s="64" t="s">
        <v>11</v>
      </c>
      <c r="D16" s="64"/>
      <c r="E16" s="6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1" ht="30" customHeight="1" thickBot="1" x14ac:dyDescent="0.35">
      <c r="A17" s="3"/>
      <c r="B17" s="3"/>
      <c r="C17" s="29"/>
      <c r="D17" s="65" t="s">
        <v>12</v>
      </c>
      <c r="E17" s="65"/>
      <c r="F17" s="65"/>
      <c r="G17" s="65"/>
      <c r="H17" s="66" t="s">
        <v>81</v>
      </c>
      <c r="I17" s="67"/>
      <c r="J17" s="67"/>
      <c r="K17" s="60"/>
      <c r="L17" s="66" t="s">
        <v>82</v>
      </c>
      <c r="M17" s="67"/>
      <c r="N17" s="67"/>
      <c r="O17" s="60"/>
      <c r="P17" s="55"/>
      <c r="Q17" s="55"/>
      <c r="R17" s="67" t="s">
        <v>83</v>
      </c>
      <c r="S17" s="60"/>
      <c r="T17" s="60" t="s">
        <v>13</v>
      </c>
      <c r="U17" s="61"/>
      <c r="V17" s="61"/>
      <c r="W17" s="61"/>
      <c r="X17" s="61"/>
      <c r="Y17" s="61"/>
      <c r="Z17" s="43" t="s">
        <v>92</v>
      </c>
      <c r="AA17" s="11" t="s">
        <v>92</v>
      </c>
    </row>
    <row r="18" spans="1:31" s="22" customFormat="1" ht="88.2" x14ac:dyDescent="0.3">
      <c r="A18" s="5"/>
      <c r="B18" s="5"/>
      <c r="C18" s="18" t="s">
        <v>14</v>
      </c>
      <c r="D18" s="19" t="s">
        <v>15</v>
      </c>
      <c r="E18" s="20" t="s">
        <v>16</v>
      </c>
      <c r="F18" s="20" t="s">
        <v>17</v>
      </c>
      <c r="G18" s="20" t="s">
        <v>18</v>
      </c>
      <c r="H18" s="20" t="s">
        <v>15</v>
      </c>
      <c r="I18" s="20" t="s">
        <v>16</v>
      </c>
      <c r="J18" s="20" t="s">
        <v>17</v>
      </c>
      <c r="K18" s="20" t="s">
        <v>84</v>
      </c>
      <c r="L18" s="20" t="s">
        <v>15</v>
      </c>
      <c r="M18" s="20" t="s">
        <v>16</v>
      </c>
      <c r="N18" s="20" t="s">
        <v>17</v>
      </c>
      <c r="O18" s="20" t="s">
        <v>19</v>
      </c>
      <c r="P18" s="20" t="s">
        <v>21</v>
      </c>
      <c r="Q18" s="20" t="s">
        <v>20</v>
      </c>
      <c r="R18" s="20" t="s">
        <v>89</v>
      </c>
      <c r="S18" s="20" t="s">
        <v>90</v>
      </c>
      <c r="T18" s="19" t="s">
        <v>22</v>
      </c>
      <c r="U18" s="20" t="s">
        <v>23</v>
      </c>
      <c r="V18" s="20" t="s">
        <v>24</v>
      </c>
      <c r="W18" s="20" t="s">
        <v>25</v>
      </c>
      <c r="X18" s="20" t="s">
        <v>26</v>
      </c>
      <c r="Y18" s="20" t="s">
        <v>27</v>
      </c>
      <c r="Z18" s="20" t="s">
        <v>28</v>
      </c>
      <c r="AA18" s="21" t="s">
        <v>29</v>
      </c>
      <c r="AC18" s="23" t="s">
        <v>43</v>
      </c>
      <c r="AE18" s="24">
        <v>0.95</v>
      </c>
    </row>
    <row r="19" spans="1:31" x14ac:dyDescent="0.3">
      <c r="A19" s="3"/>
      <c r="B19" s="3"/>
      <c r="C19" s="44">
        <v>40391</v>
      </c>
      <c r="D19" s="48">
        <v>1138652</v>
      </c>
      <c r="E19" s="48">
        <v>54371</v>
      </c>
      <c r="F19" s="48">
        <v>559358</v>
      </c>
      <c r="G19" s="48">
        <v>1752381</v>
      </c>
      <c r="H19" s="48">
        <v>1105988</v>
      </c>
      <c r="I19" s="48">
        <v>54274</v>
      </c>
      <c r="J19" s="48">
        <v>558935</v>
      </c>
      <c r="K19" s="48">
        <v>1719197</v>
      </c>
      <c r="L19" s="48">
        <v>32664</v>
      </c>
      <c r="M19" s="48">
        <v>97</v>
      </c>
      <c r="N19" s="48">
        <v>423</v>
      </c>
      <c r="O19" s="48">
        <v>33184</v>
      </c>
      <c r="P19" s="51">
        <v>0.98106347877544897</v>
      </c>
      <c r="Q19" s="51">
        <v>0.97131344783129525</v>
      </c>
      <c r="R19" s="51">
        <v>0.99821596071435137</v>
      </c>
      <c r="S19" s="51">
        <v>0.9992437759002285</v>
      </c>
      <c r="T19" s="48">
        <v>287438</v>
      </c>
      <c r="U19" s="48">
        <v>5367</v>
      </c>
      <c r="V19" s="48">
        <v>8081</v>
      </c>
      <c r="W19" s="48">
        <v>300886</v>
      </c>
      <c r="X19" s="48">
        <v>124816</v>
      </c>
      <c r="Y19" s="48">
        <v>425702</v>
      </c>
      <c r="Z19" s="48">
        <v>3697</v>
      </c>
      <c r="AA19" s="52">
        <v>1</v>
      </c>
      <c r="AC19" s="2">
        <v>0.95</v>
      </c>
    </row>
    <row r="20" spans="1:31" x14ac:dyDescent="0.3">
      <c r="A20" s="3"/>
      <c r="B20" s="3"/>
      <c r="C20" s="16">
        <v>40422</v>
      </c>
      <c r="D20" s="49">
        <v>1150728</v>
      </c>
      <c r="E20" s="49">
        <v>55181</v>
      </c>
      <c r="F20" s="49">
        <v>550359</v>
      </c>
      <c r="G20" s="49">
        <v>1756268</v>
      </c>
      <c r="H20" s="49">
        <v>1110312</v>
      </c>
      <c r="I20" s="49">
        <v>55039</v>
      </c>
      <c r="J20" s="49">
        <v>549766</v>
      </c>
      <c r="K20" s="49">
        <v>1715117</v>
      </c>
      <c r="L20" s="49">
        <v>40416</v>
      </c>
      <c r="M20" s="49">
        <v>142</v>
      </c>
      <c r="N20" s="49">
        <v>593</v>
      </c>
      <c r="O20" s="49">
        <v>41151</v>
      </c>
      <c r="P20" s="51">
        <v>0.9765690657690056</v>
      </c>
      <c r="Q20" s="51">
        <v>0.96487788599912405</v>
      </c>
      <c r="R20" s="51">
        <v>0.99742665047751944</v>
      </c>
      <c r="S20" s="51">
        <v>0.99892252148143301</v>
      </c>
      <c r="T20" s="49">
        <v>293991</v>
      </c>
      <c r="U20" s="49">
        <v>5543</v>
      </c>
      <c r="V20" s="49">
        <v>3673</v>
      </c>
      <c r="W20" s="49">
        <v>303207</v>
      </c>
      <c r="X20" s="49">
        <v>121693</v>
      </c>
      <c r="Y20" s="49">
        <v>424900</v>
      </c>
      <c r="Z20" s="49">
        <v>5907</v>
      </c>
      <c r="AA20" s="53">
        <v>0</v>
      </c>
      <c r="AC20" s="2">
        <v>0.95</v>
      </c>
    </row>
    <row r="21" spans="1:31" x14ac:dyDescent="0.3">
      <c r="A21" s="3"/>
      <c r="B21" s="3"/>
      <c r="C21" s="16">
        <v>40452</v>
      </c>
      <c r="D21" s="49">
        <v>1163143</v>
      </c>
      <c r="E21" s="49">
        <v>54961</v>
      </c>
      <c r="F21" s="49">
        <v>583244</v>
      </c>
      <c r="G21" s="49">
        <v>1801348</v>
      </c>
      <c r="H21" s="49">
        <v>1116676</v>
      </c>
      <c r="I21" s="49">
        <v>54820</v>
      </c>
      <c r="J21" s="49">
        <v>582438</v>
      </c>
      <c r="K21" s="49">
        <v>1753934</v>
      </c>
      <c r="L21" s="49">
        <v>46467</v>
      </c>
      <c r="M21" s="49">
        <v>141</v>
      </c>
      <c r="N21" s="49">
        <v>806</v>
      </c>
      <c r="O21" s="49">
        <v>47414</v>
      </c>
      <c r="P21" s="51">
        <v>0.97367860069237033</v>
      </c>
      <c r="Q21" s="51">
        <v>0.96005048390438663</v>
      </c>
      <c r="R21" s="51">
        <v>0.99743454449518754</v>
      </c>
      <c r="S21" s="51">
        <v>0.99861807408220227</v>
      </c>
      <c r="T21" s="49">
        <v>303452</v>
      </c>
      <c r="U21" s="49">
        <v>5485</v>
      </c>
      <c r="V21" s="49">
        <v>2560</v>
      </c>
      <c r="W21" s="49">
        <v>311497</v>
      </c>
      <c r="X21" s="49">
        <v>124718</v>
      </c>
      <c r="Y21" s="49">
        <v>436215</v>
      </c>
      <c r="Z21" s="49">
        <v>6932</v>
      </c>
      <c r="AA21" s="53">
        <v>0</v>
      </c>
      <c r="AC21" s="2">
        <v>0.95</v>
      </c>
    </row>
    <row r="22" spans="1:31" x14ac:dyDescent="0.3">
      <c r="C22" s="45">
        <v>40483</v>
      </c>
      <c r="D22" s="49">
        <v>1111294.5714285714</v>
      </c>
      <c r="E22" s="49">
        <v>53727.428571428587</v>
      </c>
      <c r="F22" s="49">
        <v>486005.42857142846</v>
      </c>
      <c r="G22" s="49">
        <v>1651027.4285714284</v>
      </c>
      <c r="H22" s="49">
        <v>1065456.1428571427</v>
      </c>
      <c r="I22" s="49">
        <v>53584.000000000015</v>
      </c>
      <c r="J22" s="49">
        <v>485550.85714285704</v>
      </c>
      <c r="K22" s="49">
        <v>1604590.9999999998</v>
      </c>
      <c r="L22" s="49">
        <v>45838.428571428565</v>
      </c>
      <c r="M22" s="49">
        <v>143.42857142857139</v>
      </c>
      <c r="N22" s="49">
        <v>454.57142857142867</v>
      </c>
      <c r="O22" s="49">
        <v>46436.42857142858</v>
      </c>
      <c r="P22" s="51">
        <v>0.97187422342728236</v>
      </c>
      <c r="Q22" s="51">
        <v>0.95875222488264011</v>
      </c>
      <c r="R22" s="51">
        <v>0.99733044042415153</v>
      </c>
      <c r="S22" s="51">
        <v>0.99906467828989565</v>
      </c>
      <c r="T22" s="49">
        <v>297832.00000000012</v>
      </c>
      <c r="U22" s="49">
        <v>5731.142857142856</v>
      </c>
      <c r="V22" s="49">
        <v>3278.9999999999995</v>
      </c>
      <c r="W22" s="49">
        <v>306842.14285714278</v>
      </c>
      <c r="X22" s="49">
        <v>122256.85714285704</v>
      </c>
      <c r="Y22" s="49">
        <v>429099.00000000017</v>
      </c>
      <c r="Z22" s="49">
        <v>7179.0000000000045</v>
      </c>
      <c r="AA22" s="53">
        <v>1.9999999999999996</v>
      </c>
      <c r="AC22" s="2">
        <v>0.95</v>
      </c>
    </row>
    <row r="23" spans="1:31" x14ac:dyDescent="0.3">
      <c r="C23" s="45">
        <v>40513</v>
      </c>
      <c r="D23" s="49">
        <v>1159203.8571428563</v>
      </c>
      <c r="E23" s="49">
        <v>45536.428571428565</v>
      </c>
      <c r="F23" s="49">
        <v>533000.85714285739</v>
      </c>
      <c r="G23" s="49">
        <v>1737741.1428571432</v>
      </c>
      <c r="H23" s="49">
        <v>1070728.5714285707</v>
      </c>
      <c r="I23" s="49">
        <v>45395.857142857138</v>
      </c>
      <c r="J23" s="49">
        <v>531699.42857142887</v>
      </c>
      <c r="K23" s="49">
        <v>1647823.8571428575</v>
      </c>
      <c r="L23" s="49">
        <v>88475.285714285696</v>
      </c>
      <c r="M23" s="49">
        <v>140.57142857142856</v>
      </c>
      <c r="N23" s="49">
        <v>1301.4285714285709</v>
      </c>
      <c r="O23" s="49">
        <v>89917.285714285681</v>
      </c>
      <c r="P23" s="51">
        <v>0.94825622556968048</v>
      </c>
      <c r="Q23" s="51">
        <v>0.9236758183911199</v>
      </c>
      <c r="R23" s="51">
        <v>0.99691298960016317</v>
      </c>
      <c r="S23" s="51">
        <v>0.99755829928978945</v>
      </c>
      <c r="T23" s="49">
        <v>318602.42857142864</v>
      </c>
      <c r="U23" s="49">
        <v>6277.0000000000018</v>
      </c>
      <c r="V23" s="49">
        <v>3198.4285714285706</v>
      </c>
      <c r="W23" s="49">
        <v>328077.8571428571</v>
      </c>
      <c r="X23" s="49">
        <v>124650.8571428571</v>
      </c>
      <c r="Y23" s="49">
        <v>452728.7142857142</v>
      </c>
      <c r="Z23" s="49">
        <v>13818.142857142859</v>
      </c>
      <c r="AA23" s="53">
        <v>14.999999999999996</v>
      </c>
      <c r="AC23" s="2">
        <v>0.95</v>
      </c>
    </row>
    <row r="24" spans="1:31" x14ac:dyDescent="0.3">
      <c r="C24" s="45">
        <v>40544</v>
      </c>
      <c r="D24" s="49">
        <v>1133880.5714285709</v>
      </c>
      <c r="E24" s="49">
        <v>51584.857142857145</v>
      </c>
      <c r="F24" s="49">
        <v>542331.28571428568</v>
      </c>
      <c r="G24" s="49">
        <v>1727796.7142857143</v>
      </c>
      <c r="H24" s="49">
        <v>1061897.9999999995</v>
      </c>
      <c r="I24" s="49">
        <v>51420.571428571428</v>
      </c>
      <c r="J24" s="49">
        <v>541588.85714285716</v>
      </c>
      <c r="K24" s="49">
        <v>1654907.4285714286</v>
      </c>
      <c r="L24" s="49">
        <v>71982.571428571391</v>
      </c>
      <c r="M24" s="49">
        <v>164.28571428571431</v>
      </c>
      <c r="N24" s="49">
        <v>742.4285714285719</v>
      </c>
      <c r="O24" s="49">
        <v>72889.285714285725</v>
      </c>
      <c r="P24" s="51">
        <v>0.95781373751227517</v>
      </c>
      <c r="Q24" s="51">
        <v>0.93651661979014167</v>
      </c>
      <c r="R24" s="51">
        <v>0.99681523370645875</v>
      </c>
      <c r="S24" s="51">
        <v>0.99863104233337607</v>
      </c>
      <c r="T24" s="49">
        <v>308367.85714285722</v>
      </c>
      <c r="U24" s="49">
        <v>5567.1428571428551</v>
      </c>
      <c r="V24" s="49">
        <v>3626.4285714285716</v>
      </c>
      <c r="W24" s="49">
        <v>317561.42857142875</v>
      </c>
      <c r="X24" s="49">
        <v>124442.28571428572</v>
      </c>
      <c r="Y24" s="49">
        <v>442003.71428571444</v>
      </c>
      <c r="Z24" s="49">
        <v>13162.000000000005</v>
      </c>
      <c r="AA24" s="53">
        <v>17.285714285714281</v>
      </c>
      <c r="AC24" s="2">
        <v>0.95</v>
      </c>
    </row>
    <row r="25" spans="1:31" x14ac:dyDescent="0.3">
      <c r="C25" s="45">
        <v>40575</v>
      </c>
      <c r="D25" s="49">
        <v>1053707.1428571425</v>
      </c>
      <c r="E25" s="49">
        <v>51249.285714285725</v>
      </c>
      <c r="F25" s="49">
        <v>494407.57142857113</v>
      </c>
      <c r="G25" s="49">
        <v>1599364.0000000009</v>
      </c>
      <c r="H25" s="49">
        <v>1007384.714285714</v>
      </c>
      <c r="I25" s="49">
        <v>51153.42857142858</v>
      </c>
      <c r="J25" s="49">
        <v>493882.99999999971</v>
      </c>
      <c r="K25" s="49">
        <v>1552421.1428571437</v>
      </c>
      <c r="L25" s="49">
        <v>46322.428571428558</v>
      </c>
      <c r="M25" s="49">
        <v>95.857142857142875</v>
      </c>
      <c r="N25" s="49">
        <v>524.57142857142856</v>
      </c>
      <c r="O25" s="49">
        <v>46942.857142857174</v>
      </c>
      <c r="P25" s="51">
        <v>0.97064904728200885</v>
      </c>
      <c r="Q25" s="51">
        <v>0.95603861197540652</v>
      </c>
      <c r="R25" s="51">
        <v>0.99812959065631579</v>
      </c>
      <c r="S25" s="51">
        <v>0.99893898989642149</v>
      </c>
      <c r="T25" s="49">
        <v>276645.85714285716</v>
      </c>
      <c r="U25" s="49">
        <v>1678.0000000000002</v>
      </c>
      <c r="V25" s="49">
        <v>2801.2857142857165</v>
      </c>
      <c r="W25" s="49">
        <v>281125.14285714284</v>
      </c>
      <c r="X25" s="49">
        <v>120081.28571428575</v>
      </c>
      <c r="Y25" s="49">
        <v>401206.4285714287</v>
      </c>
      <c r="Z25" s="49">
        <v>7872.4285714285761</v>
      </c>
      <c r="AA25" s="53">
        <v>2.7142857142857135</v>
      </c>
      <c r="AC25" s="2">
        <v>0.95</v>
      </c>
    </row>
    <row r="26" spans="1:31" x14ac:dyDescent="0.3">
      <c r="C26" s="45">
        <v>40603</v>
      </c>
      <c r="D26" s="49">
        <v>1225221.9999999993</v>
      </c>
      <c r="E26" s="49">
        <v>57900.428571428565</v>
      </c>
      <c r="F26" s="49">
        <v>580318.57142857136</v>
      </c>
      <c r="G26" s="49">
        <v>1863441</v>
      </c>
      <c r="H26" s="49">
        <v>1167089.8571428563</v>
      </c>
      <c r="I26" s="49">
        <v>57694.857142857138</v>
      </c>
      <c r="J26" s="49">
        <v>579483.57142857136</v>
      </c>
      <c r="K26" s="49">
        <v>1804268.2857142857</v>
      </c>
      <c r="L26" s="49">
        <v>58132.142857142855</v>
      </c>
      <c r="M26" s="49">
        <v>205.5714285714285</v>
      </c>
      <c r="N26" s="49">
        <v>835</v>
      </c>
      <c r="O26" s="49">
        <v>59172.714285714297</v>
      </c>
      <c r="P26" s="51">
        <v>0.96824545865111145</v>
      </c>
      <c r="Q26" s="51">
        <v>0.95255378791995016</v>
      </c>
      <c r="R26" s="51">
        <v>0.99644956982800525</v>
      </c>
      <c r="S26" s="51">
        <v>0.99856113514005851</v>
      </c>
      <c r="T26" s="49">
        <v>308390.14285714278</v>
      </c>
      <c r="U26" s="49">
        <v>2264.2857142857147</v>
      </c>
      <c r="V26" s="49">
        <v>3821.5714285714294</v>
      </c>
      <c r="W26" s="49">
        <v>314475.99999999994</v>
      </c>
      <c r="X26" s="49">
        <v>132369.57142857142</v>
      </c>
      <c r="Y26" s="49">
        <v>446845.57142857148</v>
      </c>
      <c r="Z26" s="49">
        <v>8602.1428571428551</v>
      </c>
      <c r="AA26" s="53">
        <v>0.5714285714285714</v>
      </c>
      <c r="AC26" s="2">
        <v>0.95</v>
      </c>
    </row>
    <row r="27" spans="1:31" x14ac:dyDescent="0.3">
      <c r="C27" s="45">
        <v>40634</v>
      </c>
      <c r="D27" s="49">
        <v>1197212.7142857148</v>
      </c>
      <c r="E27" s="49">
        <v>54042.428571428572</v>
      </c>
      <c r="F27" s="49">
        <v>593119.71428571455</v>
      </c>
      <c r="G27" s="49">
        <v>1844374.8571428566</v>
      </c>
      <c r="H27" s="49">
        <v>1140917.4285714291</v>
      </c>
      <c r="I27" s="49">
        <v>53787.857142857145</v>
      </c>
      <c r="J27" s="49">
        <v>592289.71428571455</v>
      </c>
      <c r="K27" s="49">
        <v>1786994.9999999995</v>
      </c>
      <c r="L27" s="49">
        <v>56295.285714285732</v>
      </c>
      <c r="M27" s="49">
        <v>254.57142857142864</v>
      </c>
      <c r="N27" s="49">
        <v>830.00000000000011</v>
      </c>
      <c r="O27" s="49">
        <v>57379.857142857123</v>
      </c>
      <c r="P27" s="51">
        <v>0.9688892651509331</v>
      </c>
      <c r="Q27" s="51">
        <v>0.95297804221209526</v>
      </c>
      <c r="R27" s="51">
        <v>0.99528941545928196</v>
      </c>
      <c r="S27" s="51">
        <v>0.99860061977370018</v>
      </c>
      <c r="T27" s="49">
        <v>295579.85714285716</v>
      </c>
      <c r="U27" s="49">
        <v>2939.4285714285716</v>
      </c>
      <c r="V27" s="49">
        <v>3066.7142857142844</v>
      </c>
      <c r="W27" s="49">
        <v>301585.99999999994</v>
      </c>
      <c r="X27" s="49">
        <v>117657.28571428568</v>
      </c>
      <c r="Y27" s="49">
        <v>419243.2857142858</v>
      </c>
      <c r="Z27" s="49">
        <v>7530.571428571423</v>
      </c>
      <c r="AA27" s="53">
        <v>6.4285714285714288</v>
      </c>
      <c r="AC27" s="2">
        <v>0.95</v>
      </c>
    </row>
    <row r="28" spans="1:31" x14ac:dyDescent="0.3">
      <c r="C28" s="45">
        <v>40664</v>
      </c>
      <c r="D28" s="49">
        <v>1221687.4285714289</v>
      </c>
      <c r="E28" s="49">
        <v>57066.999999999993</v>
      </c>
      <c r="F28" s="49">
        <v>594940.71428571444</v>
      </c>
      <c r="G28" s="49">
        <v>1873695.1428571439</v>
      </c>
      <c r="H28" s="49">
        <v>1168080.1428571432</v>
      </c>
      <c r="I28" s="49">
        <v>56642.999999999993</v>
      </c>
      <c r="J28" s="49">
        <v>594166.57142857159</v>
      </c>
      <c r="K28" s="49">
        <v>1818889.7142857153</v>
      </c>
      <c r="L28" s="49">
        <v>53607.28571428571</v>
      </c>
      <c r="M28" s="49">
        <v>424.00000000000006</v>
      </c>
      <c r="N28" s="49">
        <v>774.14285714285722</v>
      </c>
      <c r="O28" s="49">
        <v>54805.428571428572</v>
      </c>
      <c r="P28" s="51">
        <v>0.97075008238114058</v>
      </c>
      <c r="Q28" s="51">
        <v>0.95612029357053219</v>
      </c>
      <c r="R28" s="51">
        <v>0.99257013685667728</v>
      </c>
      <c r="S28" s="51">
        <v>0.99869878991544181</v>
      </c>
      <c r="T28" s="49">
        <v>299961</v>
      </c>
      <c r="U28" s="49">
        <v>2982.0000000000014</v>
      </c>
      <c r="V28" s="49">
        <v>2785.5714285714284</v>
      </c>
      <c r="W28" s="49">
        <v>305728.57142857136</v>
      </c>
      <c r="X28" s="49">
        <v>121548.00000000006</v>
      </c>
      <c r="Y28" s="49">
        <v>427276.5714285713</v>
      </c>
      <c r="Z28" s="49">
        <v>7308.5714285714257</v>
      </c>
      <c r="AA28" s="53">
        <v>2.5714285714285707</v>
      </c>
      <c r="AC28" s="2">
        <v>0.95</v>
      </c>
    </row>
    <row r="29" spans="1:31" x14ac:dyDescent="0.3">
      <c r="C29" s="45">
        <v>40695</v>
      </c>
      <c r="D29" s="49">
        <v>1168467.857142857</v>
      </c>
      <c r="E29" s="49">
        <v>54739.428571428565</v>
      </c>
      <c r="F29" s="49">
        <v>562209.99999999977</v>
      </c>
      <c r="G29" s="49">
        <v>1785417.2857142866</v>
      </c>
      <c r="H29" s="49">
        <v>1117614.857142857</v>
      </c>
      <c r="I29" s="49">
        <v>54549.999999999993</v>
      </c>
      <c r="J29" s="49">
        <v>561550.71428571409</v>
      </c>
      <c r="K29" s="49">
        <v>1733715.5714285723</v>
      </c>
      <c r="L29" s="49">
        <v>50853.000000000007</v>
      </c>
      <c r="M29" s="49">
        <v>189.42857142857133</v>
      </c>
      <c r="N29" s="49">
        <v>659.28571428571456</v>
      </c>
      <c r="O29" s="49">
        <v>51701.714285714275</v>
      </c>
      <c r="P29" s="51">
        <v>0.97104222374265292</v>
      </c>
      <c r="Q29" s="51">
        <v>0.95647890552646775</v>
      </c>
      <c r="R29" s="51">
        <v>0.99653944923481641</v>
      </c>
      <c r="S29" s="51">
        <v>0.99882733193239948</v>
      </c>
      <c r="T29" s="49">
        <v>290243.57142857136</v>
      </c>
      <c r="U29" s="49">
        <v>2838.5714285714298</v>
      </c>
      <c r="V29" s="49">
        <v>2595.7142857142867</v>
      </c>
      <c r="W29" s="49">
        <v>295677.85714285716</v>
      </c>
      <c r="X29" s="49">
        <v>117643.00000000004</v>
      </c>
      <c r="Y29" s="49">
        <v>413320.85714285751</v>
      </c>
      <c r="Z29" s="49">
        <v>7059.5714285714275</v>
      </c>
      <c r="AA29" s="53">
        <v>9.571428571428573</v>
      </c>
      <c r="AC29" s="2">
        <v>0.95</v>
      </c>
    </row>
    <row r="30" spans="1:31" x14ac:dyDescent="0.3">
      <c r="C30" s="45">
        <v>40725</v>
      </c>
      <c r="D30" s="49">
        <v>1211065.8571428566</v>
      </c>
      <c r="E30" s="49">
        <v>56203.714285714312</v>
      </c>
      <c r="F30" s="49">
        <v>597689.85714285693</v>
      </c>
      <c r="G30" s="49">
        <v>1864959.4285714279</v>
      </c>
      <c r="H30" s="49">
        <v>1167234.2857142852</v>
      </c>
      <c r="I30" s="49">
        <v>55995.428571428594</v>
      </c>
      <c r="J30" s="49">
        <v>596844.28571428545</v>
      </c>
      <c r="K30" s="49">
        <v>1820073.9999999993</v>
      </c>
      <c r="L30" s="49">
        <v>43831.57142857142</v>
      </c>
      <c r="M30" s="49">
        <v>208.28571428571425</v>
      </c>
      <c r="N30" s="49">
        <v>845.57142857142787</v>
      </c>
      <c r="O30" s="49">
        <v>44885.428571428558</v>
      </c>
      <c r="P30" s="51">
        <v>0.97593222250104872</v>
      </c>
      <c r="Q30" s="51">
        <v>0.96380744187440082</v>
      </c>
      <c r="R30" s="51">
        <v>0.99629409342544728</v>
      </c>
      <c r="S30" s="51">
        <v>0.9985852672276998</v>
      </c>
      <c r="T30" s="49">
        <v>299077.2857142858</v>
      </c>
      <c r="U30" s="49">
        <v>3494.428571428572</v>
      </c>
      <c r="V30" s="49">
        <v>2593.2857142857138</v>
      </c>
      <c r="W30" s="49">
        <v>305165</v>
      </c>
      <c r="X30" s="49">
        <v>120632.85714285717</v>
      </c>
      <c r="Y30" s="49">
        <v>425797.8571428571</v>
      </c>
      <c r="Z30" s="49">
        <v>5644.5714285714321</v>
      </c>
      <c r="AA30" s="53">
        <v>5.8571428571428585</v>
      </c>
      <c r="AC30" s="2">
        <v>0.95</v>
      </c>
    </row>
    <row r="31" spans="1:31" x14ac:dyDescent="0.3">
      <c r="C31" s="45">
        <v>40756</v>
      </c>
      <c r="D31" s="49">
        <v>1135801.4285714286</v>
      </c>
      <c r="E31" s="49">
        <v>51890.285714285717</v>
      </c>
      <c r="F31" s="49">
        <v>570416.57142857148</v>
      </c>
      <c r="G31" s="49">
        <v>1758108.2857142854</v>
      </c>
      <c r="H31" s="49">
        <v>1091366.5714285716</v>
      </c>
      <c r="I31" s="49">
        <v>51774.428571428572</v>
      </c>
      <c r="J31" s="49">
        <v>569890.71428571432</v>
      </c>
      <c r="K31" s="49">
        <v>1713031.7142857141</v>
      </c>
      <c r="L31" s="49">
        <v>44434.857142857145</v>
      </c>
      <c r="M31" s="49">
        <v>115.85714285714293</v>
      </c>
      <c r="N31" s="49">
        <v>525.85714285714278</v>
      </c>
      <c r="O31" s="49">
        <v>45076.571428571457</v>
      </c>
      <c r="P31" s="51">
        <v>0.97436075366071229</v>
      </c>
      <c r="Q31" s="51">
        <v>0.96087797036956912</v>
      </c>
      <c r="R31" s="51">
        <v>0.99776726720112763</v>
      </c>
      <c r="S31" s="51">
        <v>0.99907811734581942</v>
      </c>
      <c r="T31" s="49">
        <v>289883.57142857125</v>
      </c>
      <c r="U31" s="49">
        <v>2844.0000000000014</v>
      </c>
      <c r="V31" s="49">
        <v>3225.0000000000014</v>
      </c>
      <c r="W31" s="49">
        <v>295952.57142857148</v>
      </c>
      <c r="X31" s="49">
        <v>114601.71428571433</v>
      </c>
      <c r="Y31" s="49">
        <v>410554.28571428586</v>
      </c>
      <c r="Z31" s="49">
        <v>4990.2857142857165</v>
      </c>
      <c r="AA31" s="53">
        <v>0.99999999999999978</v>
      </c>
      <c r="AC31" s="2">
        <v>0.95</v>
      </c>
    </row>
    <row r="32" spans="1:31" x14ac:dyDescent="0.3">
      <c r="C32" s="45">
        <v>40787</v>
      </c>
      <c r="D32" s="49">
        <v>1162142.857142857</v>
      </c>
      <c r="E32" s="49">
        <v>52329.285714285696</v>
      </c>
      <c r="F32" s="49">
        <v>566738.42857142852</v>
      </c>
      <c r="G32" s="49">
        <v>1781210.5714285718</v>
      </c>
      <c r="H32" s="49">
        <v>1107670.5714285714</v>
      </c>
      <c r="I32" s="49">
        <v>52149.571428571413</v>
      </c>
      <c r="J32" s="49">
        <v>565998</v>
      </c>
      <c r="K32" s="49">
        <v>1725818.1428571432</v>
      </c>
      <c r="L32" s="49">
        <v>54472.285714285717</v>
      </c>
      <c r="M32" s="49">
        <v>179.71428571428581</v>
      </c>
      <c r="N32" s="49">
        <v>740.42857142857156</v>
      </c>
      <c r="O32" s="49">
        <v>55392.428571428602</v>
      </c>
      <c r="P32" s="51">
        <v>0.96890180787159674</v>
      </c>
      <c r="Q32" s="51">
        <v>0.95312771972956356</v>
      </c>
      <c r="R32" s="51">
        <v>0.99656570344385143</v>
      </c>
      <c r="S32" s="51">
        <v>0.99869352679454793</v>
      </c>
      <c r="T32" s="49">
        <v>291050.14285714272</v>
      </c>
      <c r="U32" s="49">
        <v>3170.8571428571422</v>
      </c>
      <c r="V32" s="49">
        <v>3073.857142857144</v>
      </c>
      <c r="W32" s="49">
        <v>297294.85714285722</v>
      </c>
      <c r="X32" s="49">
        <v>113465.99999999999</v>
      </c>
      <c r="Y32" s="49">
        <v>410760.8571428571</v>
      </c>
      <c r="Z32" s="49">
        <v>7459.7142857142853</v>
      </c>
      <c r="AA32" s="53">
        <v>9.2857142857142865</v>
      </c>
      <c r="AC32" s="2">
        <v>0.95</v>
      </c>
    </row>
    <row r="33" spans="3:29" x14ac:dyDescent="0.3">
      <c r="C33" s="45">
        <v>40817</v>
      </c>
      <c r="D33" s="49">
        <v>1200707.8571428573</v>
      </c>
      <c r="E33" s="49">
        <v>54447.285714285739</v>
      </c>
      <c r="F33" s="49">
        <v>593757.2857142858</v>
      </c>
      <c r="G33" s="49">
        <v>1848912.4285714284</v>
      </c>
      <c r="H33" s="49">
        <v>1139226.5714285716</v>
      </c>
      <c r="I33" s="49">
        <v>54241.142857142884</v>
      </c>
      <c r="J33" s="49">
        <v>592992.00000000012</v>
      </c>
      <c r="K33" s="49">
        <v>1786459.7142857141</v>
      </c>
      <c r="L33" s="49">
        <v>61481.285714285761</v>
      </c>
      <c r="M33" s="49">
        <v>206.14285714285725</v>
      </c>
      <c r="N33" s="49">
        <v>765.28571428571377</v>
      </c>
      <c r="O33" s="49">
        <v>62452.714285714268</v>
      </c>
      <c r="P33" s="51">
        <v>0.96622191872333907</v>
      </c>
      <c r="Q33" s="51">
        <v>0.94879579962058092</v>
      </c>
      <c r="R33" s="51">
        <v>0.99621390020754019</v>
      </c>
      <c r="S33" s="51">
        <v>0.99871111355986975</v>
      </c>
      <c r="T33" s="49">
        <v>305952.14285714296</v>
      </c>
      <c r="U33" s="49">
        <v>2176.9999999999995</v>
      </c>
      <c r="V33" s="49">
        <v>4081.7142857142849</v>
      </c>
      <c r="W33" s="49">
        <v>312210.85714285704</v>
      </c>
      <c r="X33" s="49">
        <v>122869.2857142857</v>
      </c>
      <c r="Y33" s="49">
        <v>435080.14285714278</v>
      </c>
      <c r="Z33" s="49">
        <v>9078.1428571428569</v>
      </c>
      <c r="AA33" s="53">
        <v>41.571428571428562</v>
      </c>
      <c r="AC33" s="2">
        <v>0.95</v>
      </c>
    </row>
    <row r="34" spans="3:29" x14ac:dyDescent="0.3">
      <c r="C34" s="45">
        <v>40848</v>
      </c>
      <c r="D34" s="49">
        <v>1134959.4285714277</v>
      </c>
      <c r="E34" s="49">
        <v>51772.428571428572</v>
      </c>
      <c r="F34" s="49">
        <v>554709.00000000012</v>
      </c>
      <c r="G34" s="49">
        <v>1741440.8571428573</v>
      </c>
      <c r="H34" s="49">
        <v>1076773.8571428563</v>
      </c>
      <c r="I34" s="49">
        <v>51633.142857142855</v>
      </c>
      <c r="J34" s="49">
        <v>553902.00000000012</v>
      </c>
      <c r="K34" s="49">
        <v>1682309.0000000002</v>
      </c>
      <c r="L34" s="49">
        <v>58185.571428571449</v>
      </c>
      <c r="M34" s="49">
        <v>139.28571428571428</v>
      </c>
      <c r="N34" s="49">
        <v>807</v>
      </c>
      <c r="O34" s="49">
        <v>59131.857142857145</v>
      </c>
      <c r="P34" s="51">
        <v>0.96604429205831688</v>
      </c>
      <c r="Q34" s="51">
        <v>0.94873334679301302</v>
      </c>
      <c r="R34" s="51">
        <v>0.99730965461483911</v>
      </c>
      <c r="S34" s="51">
        <v>0.99854518315008411</v>
      </c>
      <c r="T34" s="49">
        <v>296725.71428571438</v>
      </c>
      <c r="U34" s="49">
        <v>2987.0000000000005</v>
      </c>
      <c r="V34" s="49">
        <v>4475.4285714285706</v>
      </c>
      <c r="W34" s="49">
        <v>304188.14285714272</v>
      </c>
      <c r="X34" s="49">
        <v>120698.85714285716</v>
      </c>
      <c r="Y34" s="49">
        <v>424886.99999999977</v>
      </c>
      <c r="Z34" s="49">
        <v>8940.7142857142826</v>
      </c>
      <c r="AA34" s="53">
        <v>28.142857142857149</v>
      </c>
      <c r="AC34" s="2">
        <v>0.95</v>
      </c>
    </row>
    <row r="35" spans="3:29" x14ac:dyDescent="0.3">
      <c r="C35" s="45">
        <v>40878</v>
      </c>
      <c r="D35" s="49">
        <v>1141606.4285714282</v>
      </c>
      <c r="E35" s="49">
        <v>47960.857142857145</v>
      </c>
      <c r="F35" s="49">
        <v>542478.57142857125</v>
      </c>
      <c r="G35" s="49">
        <v>1732045.8571428566</v>
      </c>
      <c r="H35" s="49">
        <v>1069765.5714285711</v>
      </c>
      <c r="I35" s="49">
        <v>47846.71428571429</v>
      </c>
      <c r="J35" s="49">
        <v>541601.57142857125</v>
      </c>
      <c r="K35" s="49">
        <v>1659213.8571428566</v>
      </c>
      <c r="L35" s="49">
        <v>71840.85714285713</v>
      </c>
      <c r="M35" s="49">
        <v>114.14285714285715</v>
      </c>
      <c r="N35" s="49">
        <v>876.99999999999989</v>
      </c>
      <c r="O35" s="49">
        <v>72831.999999999942</v>
      </c>
      <c r="P35" s="51">
        <v>0.95795030501089506</v>
      </c>
      <c r="Q35" s="51">
        <v>0.93707038139864318</v>
      </c>
      <c r="R35" s="51">
        <v>0.99762008304391081</v>
      </c>
      <c r="S35" s="51">
        <v>0.99838334628095904</v>
      </c>
      <c r="T35" s="49">
        <v>313713.57142857142</v>
      </c>
      <c r="U35" s="49">
        <v>3073.1428571428569</v>
      </c>
      <c r="V35" s="49">
        <v>4230.5714285714294</v>
      </c>
      <c r="W35" s="49">
        <v>321017.28571428574</v>
      </c>
      <c r="X35" s="49">
        <v>120637.99999999993</v>
      </c>
      <c r="Y35" s="49">
        <v>441655.2857142858</v>
      </c>
      <c r="Z35" s="49">
        <v>10945.857142857139</v>
      </c>
      <c r="AA35" s="53">
        <v>3.9999999999999991</v>
      </c>
      <c r="AC35" s="2">
        <v>0.95</v>
      </c>
    </row>
    <row r="36" spans="3:29" x14ac:dyDescent="0.3">
      <c r="C36" s="45">
        <v>40909</v>
      </c>
      <c r="D36" s="49">
        <v>1137915.5714285711</v>
      </c>
      <c r="E36" s="49">
        <v>51607.142857142833</v>
      </c>
      <c r="F36" s="49">
        <v>547995.28571428568</v>
      </c>
      <c r="G36" s="49">
        <v>1737518</v>
      </c>
      <c r="H36" s="49">
        <v>1064830.8571428568</v>
      </c>
      <c r="I36" s="49">
        <v>51547.714285714261</v>
      </c>
      <c r="J36" s="49">
        <v>547392.85714285716</v>
      </c>
      <c r="K36" s="49">
        <v>1663771.4285714286</v>
      </c>
      <c r="L36" s="49">
        <v>73084.714285714246</v>
      </c>
      <c r="M36" s="49">
        <v>59.428571428571438</v>
      </c>
      <c r="N36" s="49">
        <v>602.42857142857133</v>
      </c>
      <c r="O36" s="49">
        <v>73746.57142857142</v>
      </c>
      <c r="P36" s="51">
        <v>0.95755636981684711</v>
      </c>
      <c r="Q36" s="51">
        <v>0.93577316619899875</v>
      </c>
      <c r="R36" s="51">
        <v>0.99884844290657437</v>
      </c>
      <c r="S36" s="51">
        <v>0.99890066833213109</v>
      </c>
      <c r="T36" s="49">
        <v>307650.85714285722</v>
      </c>
      <c r="U36" s="49">
        <v>3174</v>
      </c>
      <c r="V36" s="49">
        <v>4423.142857142856</v>
      </c>
      <c r="W36" s="49">
        <v>315248.00000000006</v>
      </c>
      <c r="X36" s="49">
        <v>120950.85714285713</v>
      </c>
      <c r="Y36" s="49">
        <v>436198.85714285728</v>
      </c>
      <c r="Z36" s="49">
        <v>14146.571428571431</v>
      </c>
      <c r="AA36" s="53">
        <v>8.0000000000000018</v>
      </c>
      <c r="AC36" s="2">
        <v>0.95</v>
      </c>
    </row>
    <row r="37" spans="3:29" x14ac:dyDescent="0.3">
      <c r="C37" s="45">
        <v>40940</v>
      </c>
      <c r="D37" s="49">
        <v>1120423.0000000002</v>
      </c>
      <c r="E37" s="49">
        <v>51155.571428571442</v>
      </c>
      <c r="F37" s="49">
        <v>532653.14285714284</v>
      </c>
      <c r="G37" s="49">
        <v>1704231.7142857141</v>
      </c>
      <c r="H37" s="49">
        <v>1036193.2857142859</v>
      </c>
      <c r="I37" s="49">
        <v>51048.714285714297</v>
      </c>
      <c r="J37" s="49">
        <v>531562.57142857136</v>
      </c>
      <c r="K37" s="49">
        <v>1618804.5714285714</v>
      </c>
      <c r="L37" s="49">
        <v>84229.714285714261</v>
      </c>
      <c r="M37" s="49">
        <v>106.85714285714289</v>
      </c>
      <c r="N37" s="49">
        <v>1090.5714285714282</v>
      </c>
      <c r="O37" s="49">
        <v>85427.142857142826</v>
      </c>
      <c r="P37" s="51">
        <v>0.94987351652885565</v>
      </c>
      <c r="Q37" s="51">
        <v>0.9248232905913979</v>
      </c>
      <c r="R37" s="51">
        <v>0.99791113382427277</v>
      </c>
      <c r="S37" s="51">
        <v>0.99795256736359117</v>
      </c>
      <c r="T37" s="49">
        <v>296576.71428571432</v>
      </c>
      <c r="U37" s="49">
        <v>3059.9999999999995</v>
      </c>
      <c r="V37" s="49">
        <v>4261.1428571428578</v>
      </c>
      <c r="W37" s="49">
        <v>303897.85714285739</v>
      </c>
      <c r="X37" s="49">
        <v>116654.71428571429</v>
      </c>
      <c r="Y37" s="49">
        <v>420552.57142857148</v>
      </c>
      <c r="Z37" s="49">
        <v>15698.428571428578</v>
      </c>
      <c r="AA37" s="53">
        <v>6.0000000000000009</v>
      </c>
      <c r="AC37" s="2">
        <v>0.95</v>
      </c>
    </row>
    <row r="38" spans="3:29" x14ac:dyDescent="0.3">
      <c r="C38" s="45">
        <v>40969</v>
      </c>
      <c r="D38" s="49">
        <v>1263082.2857142864</v>
      </c>
      <c r="E38" s="49">
        <v>58574.28571428571</v>
      </c>
      <c r="F38" s="49">
        <v>611496.28571428568</v>
      </c>
      <c r="G38" s="49">
        <v>1933152.8571428568</v>
      </c>
      <c r="H38" s="49">
        <v>1197372.0000000007</v>
      </c>
      <c r="I38" s="49">
        <v>58318.857142857138</v>
      </c>
      <c r="J38" s="49">
        <v>610515</v>
      </c>
      <c r="K38" s="49">
        <v>1866205.8571428568</v>
      </c>
      <c r="L38" s="49">
        <v>65710.285714285696</v>
      </c>
      <c r="M38" s="49">
        <v>255.42857142857144</v>
      </c>
      <c r="N38" s="49">
        <v>981.28571428571388</v>
      </c>
      <c r="O38" s="49">
        <v>66946.999999999985</v>
      </c>
      <c r="P38" s="51">
        <v>0.96536900858479158</v>
      </c>
      <c r="Q38" s="51">
        <v>0.94797624314941142</v>
      </c>
      <c r="R38" s="51">
        <v>0.99563923711038482</v>
      </c>
      <c r="S38" s="51">
        <v>0.9983952711779116</v>
      </c>
      <c r="T38" s="49">
        <v>319222.57142857125</v>
      </c>
      <c r="U38" s="49">
        <v>3365.8571428571454</v>
      </c>
      <c r="V38" s="49">
        <v>3476.1428571428578</v>
      </c>
      <c r="W38" s="49">
        <v>326064.57142857148</v>
      </c>
      <c r="X38" s="49">
        <v>128331.42857142849</v>
      </c>
      <c r="Y38" s="49">
        <v>454396</v>
      </c>
      <c r="Z38" s="49">
        <v>10198.714285714284</v>
      </c>
      <c r="AA38" s="53">
        <v>0.99999999999999978</v>
      </c>
      <c r="AC38" s="2">
        <v>0.95</v>
      </c>
    </row>
    <row r="39" spans="3:29" x14ac:dyDescent="0.3">
      <c r="C39" s="45">
        <v>41000</v>
      </c>
      <c r="D39" s="49">
        <v>1149633.7142857141</v>
      </c>
      <c r="E39" s="49">
        <v>51689.285714285725</v>
      </c>
      <c r="F39" s="49">
        <v>568200.28571428556</v>
      </c>
      <c r="G39" s="49">
        <v>1769523.2857142854</v>
      </c>
      <c r="H39" s="49">
        <v>1086165.2857142854</v>
      </c>
      <c r="I39" s="49">
        <v>51510.857142857152</v>
      </c>
      <c r="J39" s="49">
        <v>567286.14285714272</v>
      </c>
      <c r="K39" s="49">
        <v>1704962.2857142854</v>
      </c>
      <c r="L39" s="49">
        <v>63468.42857142858</v>
      </c>
      <c r="M39" s="49">
        <v>178.42857142857142</v>
      </c>
      <c r="N39" s="49">
        <v>914.14285714285722</v>
      </c>
      <c r="O39" s="49">
        <v>64561.000000000022</v>
      </c>
      <c r="P39" s="51">
        <v>0.96351503225687174</v>
      </c>
      <c r="Q39" s="51">
        <v>0.94479247800168897</v>
      </c>
      <c r="R39" s="51">
        <v>0.99654805499896359</v>
      </c>
      <c r="S39" s="51">
        <v>0.99839116086329716</v>
      </c>
      <c r="T39" s="49">
        <v>302599</v>
      </c>
      <c r="U39" s="49">
        <v>2686.5714285714294</v>
      </c>
      <c r="V39" s="49">
        <v>2419.7142857142858</v>
      </c>
      <c r="W39" s="49">
        <v>307705.28571428574</v>
      </c>
      <c r="X39" s="49">
        <v>116423.57142857143</v>
      </c>
      <c r="Y39" s="49">
        <v>424128.85714285733</v>
      </c>
      <c r="Z39" s="49">
        <v>10131.714285714292</v>
      </c>
      <c r="AA39" s="53">
        <v>0</v>
      </c>
      <c r="AC39" s="2">
        <v>0.95</v>
      </c>
    </row>
    <row r="40" spans="3:29" x14ac:dyDescent="0.3">
      <c r="C40" s="45">
        <v>41030</v>
      </c>
      <c r="D40" s="49">
        <v>1251414.2857142859</v>
      </c>
      <c r="E40" s="49">
        <v>56416.714285714297</v>
      </c>
      <c r="F40" s="49">
        <v>621739.42857142887</v>
      </c>
      <c r="G40" s="49">
        <v>1929570.4285714282</v>
      </c>
      <c r="H40" s="49">
        <v>1191009.142857143</v>
      </c>
      <c r="I40" s="49">
        <v>56278.857142857152</v>
      </c>
      <c r="J40" s="49">
        <v>620761.71428571455</v>
      </c>
      <c r="K40" s="49">
        <v>1868049.7142857139</v>
      </c>
      <c r="L40" s="49">
        <v>60405.142857142862</v>
      </c>
      <c r="M40" s="49">
        <v>137.85714285714278</v>
      </c>
      <c r="N40" s="49">
        <v>977.71428571428612</v>
      </c>
      <c r="O40" s="49">
        <v>61520.714285714268</v>
      </c>
      <c r="P40" s="51">
        <v>0.96811688582351385</v>
      </c>
      <c r="Q40" s="51">
        <v>0.9517304992066119</v>
      </c>
      <c r="R40" s="51">
        <v>0.99755644857020587</v>
      </c>
      <c r="S40" s="51">
        <v>0.99842745330152094</v>
      </c>
      <c r="T40" s="49">
        <v>316001.14285714296</v>
      </c>
      <c r="U40" s="49">
        <v>2748.2857142857142</v>
      </c>
      <c r="V40" s="49">
        <v>2383.2857142857138</v>
      </c>
      <c r="W40" s="49">
        <v>321132.71428571444</v>
      </c>
      <c r="X40" s="49">
        <v>122744.71428571429</v>
      </c>
      <c r="Y40" s="49">
        <v>443877.42857142858</v>
      </c>
      <c r="Z40" s="49">
        <v>8680.5714285714257</v>
      </c>
      <c r="AA40" s="53">
        <v>0</v>
      </c>
      <c r="AC40" s="2">
        <v>0.95</v>
      </c>
    </row>
    <row r="41" spans="3:29" x14ac:dyDescent="0.3">
      <c r="C41" s="45">
        <v>41061</v>
      </c>
      <c r="D41" s="49">
        <v>1222084.2857142854</v>
      </c>
      <c r="E41" s="49">
        <v>53957.000000000015</v>
      </c>
      <c r="F41" s="49">
        <v>611800.00000000012</v>
      </c>
      <c r="G41" s="49">
        <v>1887841.2857142857</v>
      </c>
      <c r="H41" s="49">
        <v>1161692.7142857141</v>
      </c>
      <c r="I41" s="49">
        <v>53766.14285714287</v>
      </c>
      <c r="J41" s="49">
        <v>610943.14285714296</v>
      </c>
      <c r="K41" s="49">
        <v>1826402</v>
      </c>
      <c r="L41" s="49">
        <v>60391.571428571435</v>
      </c>
      <c r="M41" s="49">
        <v>190.85714285714292</v>
      </c>
      <c r="N41" s="49">
        <v>856.85714285714312</v>
      </c>
      <c r="O41" s="49">
        <v>61439.285714285717</v>
      </c>
      <c r="P41" s="51">
        <v>0.96745526958266548</v>
      </c>
      <c r="Q41" s="51">
        <v>0.95058313723977417</v>
      </c>
      <c r="R41" s="51">
        <v>0.99646279179981945</v>
      </c>
      <c r="S41" s="51">
        <v>0.99859944893289121</v>
      </c>
      <c r="T41" s="49">
        <v>306004.85714285698</v>
      </c>
      <c r="U41" s="49">
        <v>2613.2857142857138</v>
      </c>
      <c r="V41" s="49">
        <v>2387.7142857142853</v>
      </c>
      <c r="W41" s="49">
        <v>311005.85714285728</v>
      </c>
      <c r="X41" s="49">
        <v>114999.85714285714</v>
      </c>
      <c r="Y41" s="49">
        <v>426005.71428571409</v>
      </c>
      <c r="Z41" s="49">
        <v>8409.2857142857138</v>
      </c>
      <c r="AA41" s="53">
        <v>1.8571428571428565</v>
      </c>
      <c r="AC41" s="2">
        <v>0.95</v>
      </c>
    </row>
    <row r="42" spans="3:29" x14ac:dyDescent="0.3">
      <c r="C42" s="45">
        <v>41091</v>
      </c>
      <c r="D42" s="49">
        <v>1248953.2857142859</v>
      </c>
      <c r="E42" s="49">
        <v>55391.857142857123</v>
      </c>
      <c r="F42" s="49">
        <v>620178.14285714272</v>
      </c>
      <c r="G42" s="49">
        <v>1924523.2857142868</v>
      </c>
      <c r="H42" s="49">
        <v>1193640.0000000002</v>
      </c>
      <c r="I42" s="49">
        <v>55174.999999999978</v>
      </c>
      <c r="J42" s="49">
        <v>619274.7142857142</v>
      </c>
      <c r="K42" s="49">
        <v>1868089.7142857155</v>
      </c>
      <c r="L42" s="49">
        <v>55313.285714285703</v>
      </c>
      <c r="M42" s="49">
        <v>216.857142857143</v>
      </c>
      <c r="N42" s="49">
        <v>903.4285714285719</v>
      </c>
      <c r="O42" s="49">
        <v>56433.571428571435</v>
      </c>
      <c r="P42" s="51">
        <v>0.97067659723970234</v>
      </c>
      <c r="Q42" s="51">
        <v>0.95571228616236703</v>
      </c>
      <c r="R42" s="51">
        <v>0.99608503570664075</v>
      </c>
      <c r="S42" s="51">
        <v>0.99854327569935553</v>
      </c>
      <c r="T42" s="49">
        <v>316142.99999999988</v>
      </c>
      <c r="U42" s="49">
        <v>2751.2857142857142</v>
      </c>
      <c r="V42" s="49">
        <v>2384.428571428572</v>
      </c>
      <c r="W42" s="49">
        <v>321278.71428571432</v>
      </c>
      <c r="X42" s="49">
        <v>123676.28571428575</v>
      </c>
      <c r="Y42" s="49">
        <v>444954.99999999983</v>
      </c>
      <c r="Z42" s="49">
        <v>7264.857142857144</v>
      </c>
      <c r="AA42" s="53">
        <v>1.1428571428571426</v>
      </c>
      <c r="AC42" s="2">
        <v>0.95</v>
      </c>
    </row>
    <row r="43" spans="3:29" x14ac:dyDescent="0.3">
      <c r="C43" s="45">
        <v>41122</v>
      </c>
      <c r="D43" s="49">
        <v>1197383.8571428573</v>
      </c>
      <c r="E43" s="49">
        <v>52904.857142857145</v>
      </c>
      <c r="F43" s="49">
        <v>594853.57142857113</v>
      </c>
      <c r="G43" s="49">
        <v>1845142.2857142854</v>
      </c>
      <c r="H43" s="49">
        <v>1143645.0000000002</v>
      </c>
      <c r="I43" s="49">
        <v>52793.142857142862</v>
      </c>
      <c r="J43" s="49">
        <v>594097.14285714261</v>
      </c>
      <c r="K43" s="49">
        <v>1790535.2857142854</v>
      </c>
      <c r="L43" s="49">
        <v>53738.857142857109</v>
      </c>
      <c r="M43" s="49">
        <v>111.71428571428571</v>
      </c>
      <c r="N43" s="49">
        <v>756.42857142857167</v>
      </c>
      <c r="O43" s="49">
        <v>54606.999999999978</v>
      </c>
      <c r="P43" s="51">
        <v>0.97040499238308842</v>
      </c>
      <c r="Q43" s="51">
        <v>0.95511977481382926</v>
      </c>
      <c r="R43" s="51">
        <v>0.99788839264015727</v>
      </c>
      <c r="S43" s="51">
        <v>0.99872837853253205</v>
      </c>
      <c r="T43" s="49">
        <v>305791.00000000006</v>
      </c>
      <c r="U43" s="49">
        <v>2516.2857142857147</v>
      </c>
      <c r="V43" s="49">
        <v>2373</v>
      </c>
      <c r="W43" s="49">
        <v>310680.28571428568</v>
      </c>
      <c r="X43" s="49">
        <v>114492.28571428574</v>
      </c>
      <c r="Y43" s="49">
        <v>425172.5714285713</v>
      </c>
      <c r="Z43" s="49">
        <v>7127.8571428571413</v>
      </c>
      <c r="AA43" s="53">
        <v>1.9999999999999993</v>
      </c>
      <c r="AC43" s="2">
        <v>0.95</v>
      </c>
    </row>
    <row r="44" spans="3:29" x14ac:dyDescent="0.3">
      <c r="C44" s="45">
        <v>41153</v>
      </c>
      <c r="D44" s="49">
        <v>1178360.7142857141</v>
      </c>
      <c r="E44" s="49">
        <v>51526.142857142877</v>
      </c>
      <c r="F44" s="49">
        <v>558603.99999999965</v>
      </c>
      <c r="G44" s="49">
        <v>1788490.8571428568</v>
      </c>
      <c r="H44" s="49">
        <v>1120086.5714285711</v>
      </c>
      <c r="I44" s="49">
        <v>51401.714285714304</v>
      </c>
      <c r="J44" s="49">
        <v>557892.42857142817</v>
      </c>
      <c r="K44" s="49">
        <v>1729380.7142857139</v>
      </c>
      <c r="L44" s="49">
        <v>58274.142857142855</v>
      </c>
      <c r="M44" s="49">
        <v>124.4285714285714</v>
      </c>
      <c r="N44" s="49">
        <v>711.57142857142867</v>
      </c>
      <c r="O44" s="49">
        <v>59110.14285714287</v>
      </c>
      <c r="P44" s="51">
        <v>0.96694970923610291</v>
      </c>
      <c r="Q44" s="51">
        <v>0.95054643102857783</v>
      </c>
      <c r="R44" s="51">
        <v>0.99758513708713747</v>
      </c>
      <c r="S44" s="51">
        <v>0.99872616123663382</v>
      </c>
      <c r="T44" s="49">
        <v>303416.71428571444</v>
      </c>
      <c r="U44" s="49">
        <v>2546.4285714285725</v>
      </c>
      <c r="V44" s="49">
        <v>2278.8571428571431</v>
      </c>
      <c r="W44" s="49">
        <v>308242.00000000012</v>
      </c>
      <c r="X44" s="49">
        <v>113536.42857142855</v>
      </c>
      <c r="Y44" s="49">
        <v>421778.42857142846</v>
      </c>
      <c r="Z44" s="49">
        <v>9022.2857142857138</v>
      </c>
      <c r="AA44" s="53">
        <v>1.9999999999999996</v>
      </c>
      <c r="AC44" s="2">
        <v>0.95</v>
      </c>
    </row>
    <row r="45" spans="3:29" x14ac:dyDescent="0.3">
      <c r="C45" s="45">
        <v>41183</v>
      </c>
      <c r="D45" s="49">
        <v>1214433.4285714284</v>
      </c>
      <c r="E45" s="49">
        <v>53422.999999999993</v>
      </c>
      <c r="F45" s="49">
        <v>564447.85714285693</v>
      </c>
      <c r="G45" s="49">
        <v>1832304.2857142864</v>
      </c>
      <c r="H45" s="49">
        <v>1146458.5714285714</v>
      </c>
      <c r="I45" s="49">
        <v>53229.428571428565</v>
      </c>
      <c r="J45" s="49">
        <v>563747.85714285693</v>
      </c>
      <c r="K45" s="49">
        <v>1763435.8571428577</v>
      </c>
      <c r="L45" s="49">
        <v>67974.857142857145</v>
      </c>
      <c r="M45" s="49">
        <v>193.57142857142867</v>
      </c>
      <c r="N45" s="49">
        <v>699.99999999999966</v>
      </c>
      <c r="O45" s="49">
        <v>68868.428571428536</v>
      </c>
      <c r="P45" s="51">
        <v>0.96241430579605858</v>
      </c>
      <c r="Q45" s="51">
        <v>0.94402751477055613</v>
      </c>
      <c r="R45" s="51">
        <v>0.99637662750928568</v>
      </c>
      <c r="S45" s="51">
        <v>0.99875985001777967</v>
      </c>
      <c r="T45" s="49">
        <v>317919</v>
      </c>
      <c r="U45" s="49">
        <v>2652.1428571428564</v>
      </c>
      <c r="V45" s="49">
        <v>2439.4285714285711</v>
      </c>
      <c r="W45" s="49">
        <v>323010.57142857148</v>
      </c>
      <c r="X45" s="49">
        <v>123292.14285714284</v>
      </c>
      <c r="Y45" s="49">
        <v>446302.71428571426</v>
      </c>
      <c r="Z45" s="49">
        <v>11088.714285714292</v>
      </c>
      <c r="AA45" s="53">
        <v>0</v>
      </c>
      <c r="AC45" s="2">
        <v>0.95</v>
      </c>
    </row>
    <row r="46" spans="3:29" x14ac:dyDescent="0.3">
      <c r="C46" s="45">
        <v>41214</v>
      </c>
      <c r="D46" s="49">
        <v>1167908.0000000002</v>
      </c>
      <c r="E46" s="49">
        <v>51804.714285714261</v>
      </c>
      <c r="F46" s="49">
        <v>535892.42857142864</v>
      </c>
      <c r="G46" s="49">
        <v>1755605.142857143</v>
      </c>
      <c r="H46" s="49">
        <v>1098823.8571428573</v>
      </c>
      <c r="I46" s="49">
        <v>51587.285714285688</v>
      </c>
      <c r="J46" s="49">
        <v>535179.71428571432</v>
      </c>
      <c r="K46" s="49">
        <v>1685590.8571428573</v>
      </c>
      <c r="L46" s="49">
        <v>69084.14285714287</v>
      </c>
      <c r="M46" s="49">
        <v>217.42857142857136</v>
      </c>
      <c r="N46" s="49">
        <v>712.71428571428532</v>
      </c>
      <c r="O46" s="49">
        <v>70014.285714285725</v>
      </c>
      <c r="P46" s="51">
        <v>0.96011957130614145</v>
      </c>
      <c r="Q46" s="51">
        <v>0.94084795818065903</v>
      </c>
      <c r="R46" s="51">
        <v>0.9958029192048159</v>
      </c>
      <c r="S46" s="51">
        <v>0.998670042255282</v>
      </c>
      <c r="T46" s="49">
        <v>309440.85714285722</v>
      </c>
      <c r="U46" s="49">
        <v>2798.2857142857138</v>
      </c>
      <c r="V46" s="49">
        <v>2251.1428571428573</v>
      </c>
      <c r="W46" s="49">
        <v>314490.2857142858</v>
      </c>
      <c r="X46" s="49">
        <v>120819.2857142857</v>
      </c>
      <c r="Y46" s="49">
        <v>435309.57142857159</v>
      </c>
      <c r="Z46" s="49">
        <v>11560.999999999998</v>
      </c>
      <c r="AA46" s="53">
        <v>0.99999999999999978</v>
      </c>
      <c r="AC46" s="2">
        <v>0.95</v>
      </c>
    </row>
    <row r="47" spans="3:29" x14ac:dyDescent="0.3">
      <c r="C47" s="45">
        <v>41244</v>
      </c>
      <c r="D47" s="49">
        <v>1202080.2857142861</v>
      </c>
      <c r="E47" s="49">
        <v>47553.428571428565</v>
      </c>
      <c r="F47" s="49">
        <v>572791.85714285728</v>
      </c>
      <c r="G47" s="49">
        <v>1822425.5714285711</v>
      </c>
      <c r="H47" s="49">
        <v>1106158.4285714289</v>
      </c>
      <c r="I47" s="49">
        <v>47415.428571428565</v>
      </c>
      <c r="J47" s="49">
        <v>571665.14285714296</v>
      </c>
      <c r="K47" s="49">
        <v>1725238.9999999998</v>
      </c>
      <c r="L47" s="49">
        <v>95921.857142857189</v>
      </c>
      <c r="M47" s="49">
        <v>138</v>
      </c>
      <c r="N47" s="49">
        <v>1126.7142857142853</v>
      </c>
      <c r="O47" s="49">
        <v>97186.571428571391</v>
      </c>
      <c r="P47" s="51">
        <v>0.94667185702821965</v>
      </c>
      <c r="Q47" s="51">
        <v>0.92020345206322085</v>
      </c>
      <c r="R47" s="51">
        <v>0.99709800104544066</v>
      </c>
      <c r="S47" s="51">
        <v>0.99803294290646094</v>
      </c>
      <c r="T47" s="49">
        <v>326829.28571428568</v>
      </c>
      <c r="U47" s="49">
        <v>1287.5714285714282</v>
      </c>
      <c r="V47" s="49">
        <v>2424.1428571428569</v>
      </c>
      <c r="W47" s="49">
        <v>330540.99999999983</v>
      </c>
      <c r="X47" s="49">
        <v>120639.71428571433</v>
      </c>
      <c r="Y47" s="49">
        <v>451180.71428571426</v>
      </c>
      <c r="Z47" s="49">
        <v>16505.142857142866</v>
      </c>
      <c r="AA47" s="53">
        <v>13.714285714285708</v>
      </c>
      <c r="AC47" s="2">
        <v>0.95</v>
      </c>
    </row>
    <row r="48" spans="3:29" x14ac:dyDescent="0.3">
      <c r="C48" s="45">
        <v>41275</v>
      </c>
      <c r="D48" s="49">
        <v>1149837.1428571434</v>
      </c>
      <c r="E48" s="49">
        <v>49518.42857142858</v>
      </c>
      <c r="F48" s="49">
        <v>533762.85714285728</v>
      </c>
      <c r="G48" s="49">
        <v>1733118.4285714284</v>
      </c>
      <c r="H48" s="49">
        <v>1056300.4285714291</v>
      </c>
      <c r="I48" s="49">
        <v>49386.142857142862</v>
      </c>
      <c r="J48" s="49">
        <v>532870.42857142875</v>
      </c>
      <c r="K48" s="49">
        <v>1638556.9999999998</v>
      </c>
      <c r="L48" s="49">
        <v>93536.714285714275</v>
      </c>
      <c r="M48" s="49">
        <v>132.28571428571431</v>
      </c>
      <c r="N48" s="49">
        <v>892.42857142857088</v>
      </c>
      <c r="O48" s="49">
        <v>94561.428571428565</v>
      </c>
      <c r="P48" s="51">
        <v>0.94543856495174805</v>
      </c>
      <c r="Q48" s="51">
        <v>0.91865220664789804</v>
      </c>
      <c r="R48" s="51">
        <v>0.99732855589116898</v>
      </c>
      <c r="S48" s="51">
        <v>0.99832804295112332</v>
      </c>
      <c r="T48" s="49">
        <v>316170.57142857154</v>
      </c>
      <c r="U48" s="49">
        <v>1066.8571428571424</v>
      </c>
      <c r="V48" s="49">
        <v>2310.8571428571436</v>
      </c>
      <c r="W48" s="49">
        <v>319548.28571428591</v>
      </c>
      <c r="X48" s="49">
        <v>117661.71428571428</v>
      </c>
      <c r="Y48" s="49">
        <v>437210.00000000017</v>
      </c>
      <c r="Z48" s="49">
        <v>19709.285714285714</v>
      </c>
      <c r="AA48" s="53">
        <v>49.571428571428541</v>
      </c>
      <c r="AC48" s="2">
        <v>0.95</v>
      </c>
    </row>
    <row r="49" spans="3:29" x14ac:dyDescent="0.3">
      <c r="C49" s="45">
        <v>41306</v>
      </c>
      <c r="D49" s="49">
        <v>1085332.7142857139</v>
      </c>
      <c r="E49" s="49">
        <v>48970.428571428558</v>
      </c>
      <c r="F49" s="49">
        <v>514445.28571428568</v>
      </c>
      <c r="G49" s="49">
        <v>1648748.4285714282</v>
      </c>
      <c r="H49" s="49">
        <v>992425.99999999953</v>
      </c>
      <c r="I49" s="49">
        <v>48708.428571428558</v>
      </c>
      <c r="J49" s="49">
        <v>513501.71428571426</v>
      </c>
      <c r="K49" s="49">
        <v>1554636.1428571425</v>
      </c>
      <c r="L49" s="49">
        <v>92906.714285714348</v>
      </c>
      <c r="M49" s="49">
        <v>262.00000000000011</v>
      </c>
      <c r="N49" s="49">
        <v>943.5714285714289</v>
      </c>
      <c r="O49" s="49">
        <v>94112.285714285725</v>
      </c>
      <c r="P49" s="51">
        <v>0.94291895350230592</v>
      </c>
      <c r="Q49" s="51">
        <v>0.91439794169766764</v>
      </c>
      <c r="R49" s="51">
        <v>0.99464983240614602</v>
      </c>
      <c r="S49" s="51">
        <v>0.99816584687473364</v>
      </c>
      <c r="T49" s="49">
        <v>290544.14285714278</v>
      </c>
      <c r="U49" s="49">
        <v>1129.8571428571427</v>
      </c>
      <c r="V49" s="49">
        <v>2221.8571428571422</v>
      </c>
      <c r="W49" s="49">
        <v>293895.85714285716</v>
      </c>
      <c r="X49" s="49">
        <v>111054.85714285707</v>
      </c>
      <c r="Y49" s="49">
        <v>404950.7142857142</v>
      </c>
      <c r="Z49" s="49">
        <v>18973.714285714286</v>
      </c>
      <c r="AA49" s="53">
        <v>17.285714285714278</v>
      </c>
      <c r="AC49" s="2">
        <v>0.95</v>
      </c>
    </row>
    <row r="50" spans="3:29" x14ac:dyDescent="0.3">
      <c r="C50" s="45">
        <v>41334</v>
      </c>
      <c r="D50" s="49">
        <v>1226196.4285714282</v>
      </c>
      <c r="E50" s="49">
        <v>54219.000000000015</v>
      </c>
      <c r="F50" s="49">
        <v>584668.71428571432</v>
      </c>
      <c r="G50" s="49">
        <v>1865084.142857143</v>
      </c>
      <c r="H50" s="49">
        <v>1106665.7142857139</v>
      </c>
      <c r="I50" s="49">
        <v>53888.285714285732</v>
      </c>
      <c r="J50" s="49">
        <v>583535.14285714284</v>
      </c>
      <c r="K50" s="49">
        <v>1744089.142857143</v>
      </c>
      <c r="L50" s="49">
        <v>119530.7142857143</v>
      </c>
      <c r="M50" s="49">
        <v>330.71428571428561</v>
      </c>
      <c r="N50" s="49">
        <v>1133.5714285714282</v>
      </c>
      <c r="O50" s="49">
        <v>120995.00000000003</v>
      </c>
      <c r="P50" s="51">
        <v>0.93512625129360305</v>
      </c>
      <c r="Q50" s="51">
        <v>0.90251911398488349</v>
      </c>
      <c r="R50" s="51">
        <v>0.99390039864781188</v>
      </c>
      <c r="S50" s="51">
        <v>0.99806117310388964</v>
      </c>
      <c r="T50" s="49">
        <v>326673.14285714267</v>
      </c>
      <c r="U50" s="49">
        <v>1336.2857142857149</v>
      </c>
      <c r="V50" s="49">
        <v>2440.571428571428</v>
      </c>
      <c r="W50" s="49">
        <v>330449.99999999994</v>
      </c>
      <c r="X50" s="49">
        <v>123188.28571428575</v>
      </c>
      <c r="Y50" s="49">
        <v>453638.28571428609</v>
      </c>
      <c r="Z50" s="49">
        <v>24395.142857142851</v>
      </c>
      <c r="AA50" s="53">
        <v>81.428571428571431</v>
      </c>
      <c r="AC50" s="2">
        <v>0.95</v>
      </c>
    </row>
    <row r="51" spans="3:29" x14ac:dyDescent="0.3">
      <c r="C51" s="45">
        <v>41365</v>
      </c>
      <c r="D51" s="49">
        <v>1199089.1428571427</v>
      </c>
      <c r="E51" s="49">
        <v>54306.000000000029</v>
      </c>
      <c r="F51" s="49">
        <v>578025.28571428545</v>
      </c>
      <c r="G51" s="49">
        <v>1831420.4285714282</v>
      </c>
      <c r="H51" s="49">
        <v>1080364</v>
      </c>
      <c r="I51" s="49">
        <v>53977.285714285747</v>
      </c>
      <c r="J51" s="49">
        <v>576957.42857142829</v>
      </c>
      <c r="K51" s="49">
        <v>1711298.7142857139</v>
      </c>
      <c r="L51" s="49">
        <v>118725.14285714277</v>
      </c>
      <c r="M51" s="49">
        <v>328.71428571428567</v>
      </c>
      <c r="N51" s="49">
        <v>1067.8571428571429</v>
      </c>
      <c r="O51" s="49">
        <v>120121.71428571429</v>
      </c>
      <c r="P51" s="51">
        <v>0.9344106288148083</v>
      </c>
      <c r="Q51" s="51">
        <v>0.9009872255416731</v>
      </c>
      <c r="R51" s="51">
        <v>0.99394699875309755</v>
      </c>
      <c r="S51" s="51">
        <v>0.99815257711167849</v>
      </c>
      <c r="T51" s="49">
        <v>309033.1428571429</v>
      </c>
      <c r="U51" s="49">
        <v>1251.8571428571429</v>
      </c>
      <c r="V51" s="49">
        <v>2378.5714285714284</v>
      </c>
      <c r="W51" s="49">
        <v>312663.57142857148</v>
      </c>
      <c r="X51" s="49">
        <v>116581.14285714291</v>
      </c>
      <c r="Y51" s="49">
        <v>429244.71428571438</v>
      </c>
      <c r="Z51" s="49">
        <v>23485.428571428583</v>
      </c>
      <c r="AA51" s="53">
        <v>43.000000000000014</v>
      </c>
      <c r="AC51" s="2">
        <v>0.95</v>
      </c>
    </row>
    <row r="52" spans="3:29" x14ac:dyDescent="0.3">
      <c r="C52" s="45">
        <v>41395</v>
      </c>
      <c r="D52" s="49">
        <v>1229747.4285714282</v>
      </c>
      <c r="E52" s="49">
        <v>54728.57142857142</v>
      </c>
      <c r="F52" s="49">
        <v>607194.28571428591</v>
      </c>
      <c r="G52" s="49">
        <v>1891670.2857142868</v>
      </c>
      <c r="H52" s="49">
        <v>1166192.8571428568</v>
      </c>
      <c r="I52" s="49">
        <v>54434.142857142848</v>
      </c>
      <c r="J52" s="49">
        <v>606220.00000000023</v>
      </c>
      <c r="K52" s="49">
        <v>1826847.0000000012</v>
      </c>
      <c r="L52" s="49">
        <v>63554.571428571406</v>
      </c>
      <c r="M52" s="49">
        <v>294.42857142857144</v>
      </c>
      <c r="N52" s="49">
        <v>974.28571428571411</v>
      </c>
      <c r="O52" s="49">
        <v>64823.28571428571</v>
      </c>
      <c r="P52" s="51">
        <v>0.96573224932282065</v>
      </c>
      <c r="Q52" s="51">
        <v>0.94831900441344985</v>
      </c>
      <c r="R52" s="51">
        <v>0.99462020360219261</v>
      </c>
      <c r="S52" s="51">
        <v>0.99839543003416187</v>
      </c>
      <c r="T52" s="49">
        <v>316071.57142857136</v>
      </c>
      <c r="U52" s="49">
        <v>1316.7142857142862</v>
      </c>
      <c r="V52" s="49">
        <v>2376.0000000000005</v>
      </c>
      <c r="W52" s="49">
        <v>319764.28571428562</v>
      </c>
      <c r="X52" s="49">
        <v>117933.8571428572</v>
      </c>
      <c r="Y52" s="49">
        <v>437698.1428571429</v>
      </c>
      <c r="Z52" s="49">
        <v>9651.8571428571413</v>
      </c>
      <c r="AA52" s="53">
        <v>0</v>
      </c>
      <c r="AC52" s="2">
        <v>0.95</v>
      </c>
    </row>
    <row r="53" spans="3:29" x14ac:dyDescent="0.3">
      <c r="C53" s="45">
        <v>41426</v>
      </c>
      <c r="D53" s="49">
        <v>1191352.4285714286</v>
      </c>
      <c r="E53" s="49">
        <v>54589.428571428565</v>
      </c>
      <c r="F53" s="49">
        <v>585094.42857142852</v>
      </c>
      <c r="G53" s="49">
        <v>1831036.285714285</v>
      </c>
      <c r="H53" s="49">
        <v>1136079.142857143</v>
      </c>
      <c r="I53" s="49">
        <v>54396.57142857142</v>
      </c>
      <c r="J53" s="49">
        <v>584220.57142857136</v>
      </c>
      <c r="K53" s="49">
        <v>1774696.285714285</v>
      </c>
      <c r="L53" s="49">
        <v>55273.285714285703</v>
      </c>
      <c r="M53" s="49">
        <v>192.85714285714286</v>
      </c>
      <c r="N53" s="49">
        <v>873.85714285714278</v>
      </c>
      <c r="O53" s="49">
        <v>56339.999999999978</v>
      </c>
      <c r="P53" s="51">
        <v>0.96923053877218945</v>
      </c>
      <c r="Q53" s="51">
        <v>0.95360458887840194</v>
      </c>
      <c r="R53" s="51">
        <v>0.99646713387730745</v>
      </c>
      <c r="S53" s="51">
        <v>0.99850646818669808</v>
      </c>
      <c r="T53" s="49">
        <v>304051.28571428574</v>
      </c>
      <c r="U53" s="49">
        <v>1219.4285714285716</v>
      </c>
      <c r="V53" s="49">
        <v>2318.4285714285706</v>
      </c>
      <c r="W53" s="49">
        <v>307589.14285714278</v>
      </c>
      <c r="X53" s="49">
        <v>115610.00000000006</v>
      </c>
      <c r="Y53" s="49">
        <v>423199.14285714267</v>
      </c>
      <c r="Z53" s="49">
        <v>8381.7142857142899</v>
      </c>
      <c r="AA53" s="53">
        <v>6.9999999999999973</v>
      </c>
      <c r="AC53" s="2">
        <v>0.95</v>
      </c>
    </row>
    <row r="54" spans="3:29" x14ac:dyDescent="0.3">
      <c r="C54" s="45">
        <v>41456</v>
      </c>
      <c r="D54" s="49">
        <v>1281699.8571428573</v>
      </c>
      <c r="E54" s="49">
        <v>55536.000000000015</v>
      </c>
      <c r="F54" s="49">
        <v>639053</v>
      </c>
      <c r="G54" s="49">
        <v>1976288.857142857</v>
      </c>
      <c r="H54" s="49">
        <v>1217422.4285714286</v>
      </c>
      <c r="I54" s="49">
        <v>55252.714285714297</v>
      </c>
      <c r="J54" s="49">
        <v>638025</v>
      </c>
      <c r="K54" s="49">
        <v>1910700.1428571427</v>
      </c>
      <c r="L54" s="49">
        <v>64277.428571428572</v>
      </c>
      <c r="M54" s="49">
        <v>283.28571428571445</v>
      </c>
      <c r="N54" s="49">
        <v>1028.0000000000002</v>
      </c>
      <c r="O54" s="49">
        <v>65588.71428571429</v>
      </c>
      <c r="P54" s="51">
        <v>0.96681218231400812</v>
      </c>
      <c r="Q54" s="51">
        <v>0.94984985898748975</v>
      </c>
      <c r="R54" s="51">
        <v>0.99489906161254471</v>
      </c>
      <c r="S54" s="51">
        <v>0.99839136972989717</v>
      </c>
      <c r="T54" s="49">
        <v>318789.85714285733</v>
      </c>
      <c r="U54" s="49">
        <v>1399.428571428572</v>
      </c>
      <c r="V54" s="49">
        <v>2280.4285714285716</v>
      </c>
      <c r="W54" s="49">
        <v>322469.71428571438</v>
      </c>
      <c r="X54" s="49">
        <v>121381.42857142854</v>
      </c>
      <c r="Y54" s="49">
        <v>443851.14285714278</v>
      </c>
      <c r="Z54" s="49">
        <v>9303.1428571428569</v>
      </c>
      <c r="AA54" s="53">
        <v>2.9999999999999991</v>
      </c>
      <c r="AC54" s="2">
        <v>0.95</v>
      </c>
    </row>
    <row r="55" spans="3:29" x14ac:dyDescent="0.3">
      <c r="C55" s="45">
        <v>41487</v>
      </c>
      <c r="D55" s="49">
        <v>1189671.4285714291</v>
      </c>
      <c r="E55" s="49">
        <v>53239.142857142862</v>
      </c>
      <c r="F55" s="49">
        <v>597680.57142857148</v>
      </c>
      <c r="G55" s="49">
        <v>1840591.1428571427</v>
      </c>
      <c r="H55" s="49">
        <v>1122312.2857142861</v>
      </c>
      <c r="I55" s="49">
        <v>53055.571428571435</v>
      </c>
      <c r="J55" s="49">
        <v>596827.14285714296</v>
      </c>
      <c r="K55" s="49">
        <v>1772194.9999999998</v>
      </c>
      <c r="L55" s="49">
        <v>67359.142857142884</v>
      </c>
      <c r="M55" s="49">
        <v>183.57142857142864</v>
      </c>
      <c r="N55" s="49">
        <v>853.42857142857156</v>
      </c>
      <c r="O55" s="49">
        <v>68396.142857142855</v>
      </c>
      <c r="P55" s="51">
        <v>0.96284012170624067</v>
      </c>
      <c r="Q55" s="51">
        <v>0.94338004491035943</v>
      </c>
      <c r="R55" s="51">
        <v>0.99655194620499421</v>
      </c>
      <c r="S55" s="51">
        <v>0.99857209919106338</v>
      </c>
      <c r="T55" s="49">
        <v>309887.42857142846</v>
      </c>
      <c r="U55" s="49">
        <v>1298.4285714285713</v>
      </c>
      <c r="V55" s="49">
        <v>2262.4285714285716</v>
      </c>
      <c r="W55" s="49">
        <v>313448.28571428568</v>
      </c>
      <c r="X55" s="49">
        <v>113460.71428571432</v>
      </c>
      <c r="Y55" s="49">
        <v>426908.99999999988</v>
      </c>
      <c r="Z55" s="49">
        <v>10438.571428571422</v>
      </c>
      <c r="AA55" s="53">
        <v>1.9999999999999996</v>
      </c>
      <c r="AC55" s="2">
        <v>0.95</v>
      </c>
    </row>
    <row r="56" spans="3:29" x14ac:dyDescent="0.3">
      <c r="C56" s="45">
        <v>41518</v>
      </c>
      <c r="D56" s="49">
        <v>1156569.1428571425</v>
      </c>
      <c r="E56" s="49">
        <v>52311.571428571457</v>
      </c>
      <c r="F56" s="49">
        <v>559868.00000000012</v>
      </c>
      <c r="G56" s="49">
        <v>1768748.7142857143</v>
      </c>
      <c r="H56" s="49">
        <v>1082967.2857142854</v>
      </c>
      <c r="I56" s="49">
        <v>52174.000000000029</v>
      </c>
      <c r="J56" s="49">
        <v>559063.71428571444</v>
      </c>
      <c r="K56" s="49">
        <v>1694205</v>
      </c>
      <c r="L56" s="49">
        <v>73601.85714285713</v>
      </c>
      <c r="M56" s="49">
        <v>137.57142857142856</v>
      </c>
      <c r="N56" s="49">
        <v>804.28571428571422</v>
      </c>
      <c r="O56" s="49">
        <v>74543.714285714304</v>
      </c>
      <c r="P56" s="51">
        <v>0.95785511323137962</v>
      </c>
      <c r="Q56" s="51">
        <v>0.93636190486542459</v>
      </c>
      <c r="R56" s="51">
        <v>0.99737015301176191</v>
      </c>
      <c r="S56" s="51">
        <v>0.99856343689175708</v>
      </c>
      <c r="T56" s="49">
        <v>307638.00000000012</v>
      </c>
      <c r="U56" s="49">
        <v>1298</v>
      </c>
      <c r="V56" s="49">
        <v>2145.1428571428573</v>
      </c>
      <c r="W56" s="49">
        <v>311081.14285714296</v>
      </c>
      <c r="X56" s="49">
        <v>116697.42857142849</v>
      </c>
      <c r="Y56" s="49">
        <v>427778.57142857148</v>
      </c>
      <c r="Z56" s="49">
        <v>13382.714285714286</v>
      </c>
      <c r="AA56" s="53">
        <v>8.9999999999999947</v>
      </c>
      <c r="AC56" s="2">
        <v>0.95</v>
      </c>
    </row>
    <row r="57" spans="3:29" x14ac:dyDescent="0.3">
      <c r="C57" s="45">
        <v>41548</v>
      </c>
      <c r="D57" s="49">
        <v>1199258.5714285714</v>
      </c>
      <c r="E57" s="49">
        <v>52705.285714285696</v>
      </c>
      <c r="F57" s="49">
        <v>577465.42857142864</v>
      </c>
      <c r="G57" s="49">
        <v>1829429.2857142847</v>
      </c>
      <c r="H57" s="49">
        <v>1121110.2857142857</v>
      </c>
      <c r="I57" s="49">
        <v>52579.571428571413</v>
      </c>
      <c r="J57" s="49">
        <v>576489.42857142864</v>
      </c>
      <c r="K57" s="49">
        <v>1750179.2857142847</v>
      </c>
      <c r="L57" s="49">
        <v>78148.285714285696</v>
      </c>
      <c r="M57" s="49">
        <v>125.71428571428574</v>
      </c>
      <c r="N57" s="49">
        <v>976.00000000000011</v>
      </c>
      <c r="O57" s="49">
        <v>79249.999999999971</v>
      </c>
      <c r="P57" s="51">
        <v>0.95668047919706423</v>
      </c>
      <c r="Q57" s="51">
        <v>0.93483616663152591</v>
      </c>
      <c r="R57" s="51">
        <v>0.99761476891718637</v>
      </c>
      <c r="S57" s="51">
        <v>0.99830985553124019</v>
      </c>
      <c r="T57" s="49">
        <v>322015.00000000006</v>
      </c>
      <c r="U57" s="49">
        <v>1331.7142857142853</v>
      </c>
      <c r="V57" s="49">
        <v>2274.7142857142867</v>
      </c>
      <c r="W57" s="49">
        <v>325621.42857142846</v>
      </c>
      <c r="X57" s="49">
        <v>124009.85714285719</v>
      </c>
      <c r="Y57" s="49">
        <v>449631.28571428568</v>
      </c>
      <c r="Z57" s="49">
        <v>13851.714285714279</v>
      </c>
      <c r="AA57" s="53">
        <v>20.714285714285712</v>
      </c>
      <c r="AC57" s="2">
        <v>0.95</v>
      </c>
    </row>
    <row r="58" spans="3:29" x14ac:dyDescent="0.3">
      <c r="C58" s="45">
        <v>41579</v>
      </c>
      <c r="D58" s="49">
        <v>1139112.1428571423</v>
      </c>
      <c r="E58" s="49">
        <v>50630.571428571435</v>
      </c>
      <c r="F58" s="49">
        <v>543293.85714285693</v>
      </c>
      <c r="G58" s="49">
        <v>1733036.5714285721</v>
      </c>
      <c r="H58" s="49">
        <v>1069366.8571428566</v>
      </c>
      <c r="I58" s="49">
        <v>50503.571428571435</v>
      </c>
      <c r="J58" s="49">
        <v>542384.99999999977</v>
      </c>
      <c r="K58" s="49">
        <v>1662255.4285714291</v>
      </c>
      <c r="L58" s="49">
        <v>69745.28571428571</v>
      </c>
      <c r="M58" s="49">
        <v>127.00000000000004</v>
      </c>
      <c r="N58" s="49">
        <v>908.85714285714278</v>
      </c>
      <c r="O58" s="49">
        <v>70781.142857142841</v>
      </c>
      <c r="P58" s="51">
        <v>0.95915773271951399</v>
      </c>
      <c r="Q58" s="51">
        <v>0.93877223928159581</v>
      </c>
      <c r="R58" s="51">
        <v>0.99749163407766062</v>
      </c>
      <c r="S58" s="51">
        <v>0.99832713524935335</v>
      </c>
      <c r="T58" s="49">
        <v>315374.28571428568</v>
      </c>
      <c r="U58" s="49">
        <v>1390.9999999999995</v>
      </c>
      <c r="V58" s="49">
        <v>2161.2857142857147</v>
      </c>
      <c r="W58" s="49">
        <v>318926.57142857148</v>
      </c>
      <c r="X58" s="49">
        <v>122697.7142857143</v>
      </c>
      <c r="Y58" s="49">
        <v>441624.28571428562</v>
      </c>
      <c r="Z58" s="49">
        <v>11903.571428571424</v>
      </c>
      <c r="AA58" s="53">
        <v>7.2857142857142865</v>
      </c>
      <c r="AC58" s="2">
        <v>0.95</v>
      </c>
    </row>
    <row r="59" spans="3:29" x14ac:dyDescent="0.3">
      <c r="C59" s="45">
        <v>41609</v>
      </c>
      <c r="D59" s="49">
        <v>1172011.1428571427</v>
      </c>
      <c r="E59" s="49">
        <v>47808.571428571413</v>
      </c>
      <c r="F59" s="49">
        <v>562209.42857142875</v>
      </c>
      <c r="G59" s="49">
        <v>1782029.1428571427</v>
      </c>
      <c r="H59" s="49">
        <v>1088947</v>
      </c>
      <c r="I59" s="49">
        <v>47722.571428571413</v>
      </c>
      <c r="J59" s="49">
        <v>561310.28571428591</v>
      </c>
      <c r="K59" s="49">
        <v>1697979.857142857</v>
      </c>
      <c r="L59" s="49">
        <v>83064.142857142826</v>
      </c>
      <c r="M59" s="49">
        <v>86.000000000000014</v>
      </c>
      <c r="N59" s="49">
        <v>899.14285714285677</v>
      </c>
      <c r="O59" s="49">
        <v>84049.285714285681</v>
      </c>
      <c r="P59" s="51">
        <v>0.95283506667038631</v>
      </c>
      <c r="Q59" s="51">
        <v>0.92912683180242805</v>
      </c>
      <c r="R59" s="51">
        <v>0.99820115938564513</v>
      </c>
      <c r="S59" s="51">
        <v>0.99840069765562711</v>
      </c>
      <c r="T59" s="49">
        <v>333323.71428571414</v>
      </c>
      <c r="U59" s="49">
        <v>1490.7142857142851</v>
      </c>
      <c r="V59" s="49">
        <v>2655.2857142857142</v>
      </c>
      <c r="W59" s="49">
        <v>337469.71428571426</v>
      </c>
      <c r="X59" s="49">
        <v>124948.00000000003</v>
      </c>
      <c r="Y59" s="49">
        <v>462417.71428571426</v>
      </c>
      <c r="Z59" s="49">
        <v>15115.428571428576</v>
      </c>
      <c r="AA59" s="53">
        <v>20.857142857142861</v>
      </c>
      <c r="AC59" s="2">
        <v>0.95</v>
      </c>
    </row>
    <row r="60" spans="3:29" x14ac:dyDescent="0.3">
      <c r="C60" s="45">
        <v>41640</v>
      </c>
      <c r="D60" s="49">
        <v>1142283.5714285716</v>
      </c>
      <c r="E60" s="49">
        <v>51059.571428571428</v>
      </c>
      <c r="F60" s="49">
        <v>546195.71428571432</v>
      </c>
      <c r="G60" s="49">
        <v>1739538.8571428573</v>
      </c>
      <c r="H60" s="49">
        <v>1059249.2857142859</v>
      </c>
      <c r="I60" s="49">
        <v>50884.428571428572</v>
      </c>
      <c r="J60" s="49">
        <v>545409.42857142864</v>
      </c>
      <c r="K60" s="49">
        <v>1655543.142857143</v>
      </c>
      <c r="L60" s="49">
        <v>83034.285714285696</v>
      </c>
      <c r="M60" s="49">
        <v>175.14285714285717</v>
      </c>
      <c r="N60" s="49">
        <v>786.28571428571411</v>
      </c>
      <c r="O60" s="49">
        <v>83995.71428571429</v>
      </c>
      <c r="P60" s="51">
        <v>0.95171380395395433</v>
      </c>
      <c r="Q60" s="51">
        <v>0.92730851796245239</v>
      </c>
      <c r="R60" s="51">
        <v>0.99656983299619217</v>
      </c>
      <c r="S60" s="51">
        <v>0.99856043228879232</v>
      </c>
      <c r="T60" s="49">
        <v>328886.71428571432</v>
      </c>
      <c r="U60" s="49">
        <v>1240.2857142857147</v>
      </c>
      <c r="V60" s="49">
        <v>2435.5714285714284</v>
      </c>
      <c r="W60" s="49">
        <v>332562.57142857154</v>
      </c>
      <c r="X60" s="49">
        <v>124825.28571428568</v>
      </c>
      <c r="Y60" s="49">
        <v>457387.85714285733</v>
      </c>
      <c r="Z60" s="49">
        <v>19000.857142857145</v>
      </c>
      <c r="AA60" s="53">
        <v>42.14285714285716</v>
      </c>
      <c r="AC60" s="2">
        <v>0.95</v>
      </c>
    </row>
    <row r="61" spans="3:29" x14ac:dyDescent="0.3">
      <c r="C61" s="45">
        <v>41671</v>
      </c>
      <c r="D61" s="49">
        <v>1084743.7142857143</v>
      </c>
      <c r="E61" s="49">
        <v>47704.714285714297</v>
      </c>
      <c r="F61" s="49">
        <v>529366</v>
      </c>
      <c r="G61" s="49">
        <v>1661814.4285714277</v>
      </c>
      <c r="H61" s="49">
        <v>996819.71428571432</v>
      </c>
      <c r="I61" s="49">
        <v>47539.285714285725</v>
      </c>
      <c r="J61" s="49">
        <v>528354.14285714284</v>
      </c>
      <c r="K61" s="49">
        <v>1572713.142857142</v>
      </c>
      <c r="L61" s="49">
        <v>87923.999999999985</v>
      </c>
      <c r="M61" s="49">
        <v>165.42857142857142</v>
      </c>
      <c r="N61" s="49">
        <v>1011.8571428571431</v>
      </c>
      <c r="O61" s="49">
        <v>89101.28571428571</v>
      </c>
      <c r="P61" s="51">
        <v>0.9463831314842529</v>
      </c>
      <c r="Q61" s="51">
        <v>0.91894490943614593</v>
      </c>
      <c r="R61" s="51">
        <v>0.99653223850293327</v>
      </c>
      <c r="S61" s="51">
        <v>0.99808854905139899</v>
      </c>
      <c r="T61" s="49">
        <v>302574.57142857136</v>
      </c>
      <c r="U61" s="49">
        <v>1163.1428571428573</v>
      </c>
      <c r="V61" s="49">
        <v>2246.5714285714284</v>
      </c>
      <c r="W61" s="49">
        <v>305984.28571428562</v>
      </c>
      <c r="X61" s="49">
        <v>114502.85714285714</v>
      </c>
      <c r="Y61" s="49">
        <v>420487.14285714284</v>
      </c>
      <c r="Z61" s="49">
        <v>19236.428571428569</v>
      </c>
      <c r="AA61" s="53">
        <v>76.857142857142847</v>
      </c>
      <c r="AC61" s="2">
        <v>0.95</v>
      </c>
    </row>
    <row r="62" spans="3:29" x14ac:dyDescent="0.3">
      <c r="C62" s="45">
        <v>41699</v>
      </c>
      <c r="D62" s="49">
        <v>1269436.142857143</v>
      </c>
      <c r="E62" s="49">
        <v>55798.142857142862</v>
      </c>
      <c r="F62" s="49">
        <v>632106.57142857148</v>
      </c>
      <c r="G62" s="49">
        <v>1957340.8571428587</v>
      </c>
      <c r="H62" s="49">
        <v>1185253.4285714286</v>
      </c>
      <c r="I62" s="49">
        <v>55587.571428571435</v>
      </c>
      <c r="J62" s="49">
        <v>630671.14285714296</v>
      </c>
      <c r="K62" s="49">
        <v>1871512.1428571444</v>
      </c>
      <c r="L62" s="49">
        <v>84182.714285714246</v>
      </c>
      <c r="M62" s="49">
        <v>210.5714285714287</v>
      </c>
      <c r="N62" s="49">
        <v>1435.4285714285711</v>
      </c>
      <c r="O62" s="49">
        <v>85828.71428571429</v>
      </c>
      <c r="P62" s="51">
        <v>0.95615034858517234</v>
      </c>
      <c r="Q62" s="51">
        <v>0.93368495551399477</v>
      </c>
      <c r="R62" s="51">
        <v>0.99622619288404379</v>
      </c>
      <c r="S62" s="51">
        <v>0.99772913518651696</v>
      </c>
      <c r="T62" s="49">
        <v>336284.42857142852</v>
      </c>
      <c r="U62" s="49">
        <v>1345.9999999999998</v>
      </c>
      <c r="V62" s="49">
        <v>2361.2857142857142</v>
      </c>
      <c r="W62" s="49">
        <v>339991.71428571438</v>
      </c>
      <c r="X62" s="49">
        <v>127859.57142857141</v>
      </c>
      <c r="Y62" s="49">
        <v>467851.28571428591</v>
      </c>
      <c r="Z62" s="49">
        <v>15129.999999999991</v>
      </c>
      <c r="AA62" s="53">
        <v>9.7142857142857189</v>
      </c>
      <c r="AC62" s="2">
        <v>0.95</v>
      </c>
    </row>
    <row r="63" spans="3:29" x14ac:dyDescent="0.3">
      <c r="C63" s="45">
        <v>41730</v>
      </c>
      <c r="D63" s="49">
        <v>1213065.8571428573</v>
      </c>
      <c r="E63" s="49">
        <v>52033.714285714268</v>
      </c>
      <c r="F63" s="49">
        <v>612576.28571428568</v>
      </c>
      <c r="G63" s="49">
        <v>1877675.8571428566</v>
      </c>
      <c r="H63" s="49">
        <v>1125630.0000000002</v>
      </c>
      <c r="I63" s="49">
        <v>51902.714285714268</v>
      </c>
      <c r="J63" s="49">
        <v>611186</v>
      </c>
      <c r="K63" s="49">
        <v>1788718.7142857139</v>
      </c>
      <c r="L63" s="49">
        <v>87435.857142857116</v>
      </c>
      <c r="M63" s="49">
        <v>130.99999999999991</v>
      </c>
      <c r="N63" s="49">
        <v>1390.2857142857144</v>
      </c>
      <c r="O63" s="49">
        <v>88957.142857142826</v>
      </c>
      <c r="P63" s="51">
        <v>0.95262380217610965</v>
      </c>
      <c r="Q63" s="51">
        <v>0.92792159087817749</v>
      </c>
      <c r="R63" s="51">
        <v>0.99748240151989365</v>
      </c>
      <c r="S63" s="51">
        <v>0.99773042844343118</v>
      </c>
      <c r="T63" s="49">
        <v>326337.14285714278</v>
      </c>
      <c r="U63" s="49">
        <v>1318.7142857142856</v>
      </c>
      <c r="V63" s="49">
        <v>2414.8571428571413</v>
      </c>
      <c r="W63" s="49">
        <v>330070.71428571409</v>
      </c>
      <c r="X63" s="49">
        <v>118610.85714285714</v>
      </c>
      <c r="Y63" s="49">
        <v>448681.57142857136</v>
      </c>
      <c r="Z63" s="49">
        <v>15829.285714285717</v>
      </c>
      <c r="AA63" s="53">
        <v>23.428571428571431</v>
      </c>
      <c r="AC63" s="2">
        <v>0.95</v>
      </c>
    </row>
    <row r="64" spans="3:29" x14ac:dyDescent="0.3">
      <c r="C64" s="45">
        <v>41760</v>
      </c>
      <c r="D64" s="49">
        <v>1287333.1428571427</v>
      </c>
      <c r="E64" s="49">
        <v>54445.71428571429</v>
      </c>
      <c r="F64" s="49">
        <v>636249.57142857183</v>
      </c>
      <c r="G64" s="49">
        <v>1978028.4285714282</v>
      </c>
      <c r="H64" s="49">
        <v>1186776.1428571427</v>
      </c>
      <c r="I64" s="49">
        <v>54221.142857142862</v>
      </c>
      <c r="J64" s="49">
        <v>634841.42857142899</v>
      </c>
      <c r="K64" s="49">
        <v>1875838.7142857139</v>
      </c>
      <c r="L64" s="49">
        <v>100556.99999999996</v>
      </c>
      <c r="M64" s="49">
        <v>224.57142857142861</v>
      </c>
      <c r="N64" s="49">
        <v>1408.1428571428571</v>
      </c>
      <c r="O64" s="49">
        <v>102189.71428571426</v>
      </c>
      <c r="P64" s="51">
        <v>0.94833759069907919</v>
      </c>
      <c r="Q64" s="51">
        <v>0.92188735250238263</v>
      </c>
      <c r="R64" s="51">
        <v>0.99587531486146097</v>
      </c>
      <c r="S64" s="51">
        <v>0.99778680737814696</v>
      </c>
      <c r="T64" s="49">
        <v>339252.85714285716</v>
      </c>
      <c r="U64" s="49">
        <v>1230.8571428571429</v>
      </c>
      <c r="V64" s="49">
        <v>2677.0000000000018</v>
      </c>
      <c r="W64" s="49">
        <v>343160.7142857142</v>
      </c>
      <c r="X64" s="49">
        <v>122910.2857142857</v>
      </c>
      <c r="Y64" s="49">
        <v>466070.99999999965</v>
      </c>
      <c r="Z64" s="49">
        <v>17822.428571428569</v>
      </c>
      <c r="AA64" s="53">
        <v>10</v>
      </c>
      <c r="AC64" s="2">
        <v>0.95</v>
      </c>
    </row>
    <row r="65" spans="3:29" x14ac:dyDescent="0.3">
      <c r="C65" s="45">
        <v>41791</v>
      </c>
      <c r="D65" s="49">
        <v>1265211.142857143</v>
      </c>
      <c r="E65" s="49">
        <v>54997.142857142819</v>
      </c>
      <c r="F65" s="49">
        <v>622059.7142857142</v>
      </c>
      <c r="G65" s="49">
        <v>1942267.9999999991</v>
      </c>
      <c r="H65" s="49">
        <v>1174433.142857143</v>
      </c>
      <c r="I65" s="49">
        <v>54697.857142857101</v>
      </c>
      <c r="J65" s="49">
        <v>620273.28571428568</v>
      </c>
      <c r="K65" s="49">
        <v>1849404.2857142847</v>
      </c>
      <c r="L65" s="49">
        <v>90778.000000000029</v>
      </c>
      <c r="M65" s="49">
        <v>299.28571428571433</v>
      </c>
      <c r="N65" s="49">
        <v>1786.4285714285704</v>
      </c>
      <c r="O65" s="49">
        <v>92863.714285714275</v>
      </c>
      <c r="P65" s="51">
        <v>0.95218800171463758</v>
      </c>
      <c r="Q65" s="51">
        <v>0.92825071094852829</v>
      </c>
      <c r="R65" s="51">
        <v>0.99455815886539556</v>
      </c>
      <c r="S65" s="51">
        <v>0.99712820404471969</v>
      </c>
      <c r="T65" s="49">
        <v>327064.71428571426</v>
      </c>
      <c r="U65" s="49">
        <v>1250.7142857142858</v>
      </c>
      <c r="V65" s="49">
        <v>2548.4285714285729</v>
      </c>
      <c r="W65" s="49">
        <v>330863.85714285704</v>
      </c>
      <c r="X65" s="49">
        <v>119953.42857142851</v>
      </c>
      <c r="Y65" s="49">
        <v>450817.28571428551</v>
      </c>
      <c r="Z65" s="49">
        <v>14724.142857142859</v>
      </c>
      <c r="AA65" s="53">
        <v>8.2857142857142829</v>
      </c>
      <c r="AC65" s="2">
        <v>0.95</v>
      </c>
    </row>
    <row r="66" spans="3:29" x14ac:dyDescent="0.3">
      <c r="C66" s="45">
        <v>41821</v>
      </c>
      <c r="D66" s="49">
        <v>1302588.4285714282</v>
      </c>
      <c r="E66" s="49">
        <v>55792.571428571457</v>
      </c>
      <c r="F66" s="49">
        <v>635249.85714285704</v>
      </c>
      <c r="G66" s="49">
        <v>1993630.8571428566</v>
      </c>
      <c r="H66" s="49">
        <v>1208069.8571428568</v>
      </c>
      <c r="I66" s="49">
        <v>55480.714285714312</v>
      </c>
      <c r="J66" s="49">
        <v>633808.28571428556</v>
      </c>
      <c r="K66" s="49">
        <v>1897358.8571428566</v>
      </c>
      <c r="L66" s="49">
        <v>94518.571428571391</v>
      </c>
      <c r="M66" s="49">
        <v>311.85714285714289</v>
      </c>
      <c r="N66" s="49">
        <v>1441.5714285714275</v>
      </c>
      <c r="O66" s="49">
        <v>96272</v>
      </c>
      <c r="P66" s="51">
        <v>0.95171021773912001</v>
      </c>
      <c r="Q66" s="51">
        <v>0.92743788494096202</v>
      </c>
      <c r="R66" s="51">
        <v>0.99441041818163201</v>
      </c>
      <c r="S66" s="51">
        <v>0.99773070168790723</v>
      </c>
      <c r="T66" s="49">
        <v>334822.85714285698</v>
      </c>
      <c r="U66" s="49">
        <v>1328.5714285714284</v>
      </c>
      <c r="V66" s="49">
        <v>2513.2857142857142</v>
      </c>
      <c r="W66" s="49">
        <v>338664.71428571444</v>
      </c>
      <c r="X66" s="49">
        <v>124457.42857142857</v>
      </c>
      <c r="Y66" s="49">
        <v>463122.14285714261</v>
      </c>
      <c r="Z66" s="49">
        <v>16615.714285714283</v>
      </c>
      <c r="AA66" s="53">
        <v>5.4285714285714279</v>
      </c>
      <c r="AC66" s="2">
        <v>0.95</v>
      </c>
    </row>
    <row r="67" spans="3:29" x14ac:dyDescent="0.3">
      <c r="C67" s="45">
        <v>41852</v>
      </c>
      <c r="D67" s="49">
        <v>1188146.7142857146</v>
      </c>
      <c r="E67" s="49">
        <v>53051.285714285717</v>
      </c>
      <c r="F67" s="49">
        <v>576112.00000000012</v>
      </c>
      <c r="G67" s="49">
        <v>1817309.9999999995</v>
      </c>
      <c r="H67" s="49">
        <v>1100823.2857142859</v>
      </c>
      <c r="I67" s="49">
        <v>52822.285714285717</v>
      </c>
      <c r="J67" s="49">
        <v>574784.71428571444</v>
      </c>
      <c r="K67" s="49">
        <v>1728430.2857142852</v>
      </c>
      <c r="L67" s="49">
        <v>87323.428571428565</v>
      </c>
      <c r="M67" s="49">
        <v>228.99999999999991</v>
      </c>
      <c r="N67" s="49">
        <v>1327.2857142857147</v>
      </c>
      <c r="O67" s="49">
        <v>88879.714285714261</v>
      </c>
      <c r="P67" s="51">
        <v>0.95109270609542995</v>
      </c>
      <c r="Q67" s="51">
        <v>0.92650450695903719</v>
      </c>
      <c r="R67" s="51">
        <v>0.99568342224101203</v>
      </c>
      <c r="S67" s="51">
        <v>0.99769613249804601</v>
      </c>
      <c r="T67" s="49">
        <v>321638.4285714287</v>
      </c>
      <c r="U67" s="49">
        <v>1233.428571428572</v>
      </c>
      <c r="V67" s="49">
        <v>2404.7142857142862</v>
      </c>
      <c r="W67" s="49">
        <v>325276.57142857159</v>
      </c>
      <c r="X67" s="49">
        <v>116481.14285714277</v>
      </c>
      <c r="Y67" s="49">
        <v>441757.71428571438</v>
      </c>
      <c r="Z67" s="49">
        <v>15736</v>
      </c>
      <c r="AA67" s="53">
        <v>8.2857142857142847</v>
      </c>
      <c r="AC67" s="2">
        <v>0.95</v>
      </c>
    </row>
    <row r="68" spans="3:29" x14ac:dyDescent="0.3">
      <c r="C68" s="45">
        <v>41883</v>
      </c>
      <c r="D68" s="49">
        <v>1221781.5714285716</v>
      </c>
      <c r="E68" s="49">
        <v>52195.285714285725</v>
      </c>
      <c r="F68" s="49">
        <v>579308.85714285728</v>
      </c>
      <c r="G68" s="49">
        <v>1853285.7142857146</v>
      </c>
      <c r="H68" s="49">
        <v>1123718.7142857146</v>
      </c>
      <c r="I68" s="49">
        <v>51918.14285714287</v>
      </c>
      <c r="J68" s="49">
        <v>577799.14285714296</v>
      </c>
      <c r="K68" s="49">
        <v>1753436.0000000002</v>
      </c>
      <c r="L68" s="49">
        <v>98062.857142857087</v>
      </c>
      <c r="M68" s="49">
        <v>277.142857142857</v>
      </c>
      <c r="N68" s="49">
        <v>1509.714285714286</v>
      </c>
      <c r="O68" s="49">
        <v>99849.714285714334</v>
      </c>
      <c r="P68" s="51">
        <v>0.946122870577353</v>
      </c>
      <c r="Q68" s="51">
        <v>0.91973781612355077</v>
      </c>
      <c r="R68" s="51">
        <v>0.9946902703309275</v>
      </c>
      <c r="S68" s="51">
        <v>0.99739393888579542</v>
      </c>
      <c r="T68" s="49">
        <v>323732.57142857154</v>
      </c>
      <c r="U68" s="49">
        <v>1245.285714285714</v>
      </c>
      <c r="V68" s="49">
        <v>2413.7142857142853</v>
      </c>
      <c r="W68" s="49">
        <v>327391.57142857148</v>
      </c>
      <c r="X68" s="49">
        <v>118734.42857142857</v>
      </c>
      <c r="Y68" s="49">
        <v>446126.00000000012</v>
      </c>
      <c r="Z68" s="49">
        <v>19611.000000000007</v>
      </c>
      <c r="AA68" s="53">
        <v>28.142857142857146</v>
      </c>
      <c r="AC68" s="2">
        <v>0.95</v>
      </c>
    </row>
    <row r="69" spans="3:29" x14ac:dyDescent="0.3">
      <c r="C69" s="45">
        <v>41913</v>
      </c>
      <c r="D69" s="49">
        <v>1250114.1428571434</v>
      </c>
      <c r="E69" s="49">
        <v>54428.285714285703</v>
      </c>
      <c r="F69" s="49">
        <v>587831.57142857159</v>
      </c>
      <c r="G69" s="49">
        <v>1892374.0000000002</v>
      </c>
      <c r="H69" s="49">
        <v>1132970.2857142864</v>
      </c>
      <c r="I69" s="49">
        <v>54247.142857142848</v>
      </c>
      <c r="J69" s="49">
        <v>586178.42857142875</v>
      </c>
      <c r="K69" s="49">
        <v>1773395.8571428573</v>
      </c>
      <c r="L69" s="49">
        <v>117143.85714285709</v>
      </c>
      <c r="M69" s="49">
        <v>181.14285714285708</v>
      </c>
      <c r="N69" s="49">
        <v>1653.1428571428569</v>
      </c>
      <c r="O69" s="49">
        <v>118978.1428571429</v>
      </c>
      <c r="P69" s="51">
        <v>0.93712757475153274</v>
      </c>
      <c r="Q69" s="51">
        <v>0.90629347103047397</v>
      </c>
      <c r="R69" s="51">
        <v>0.99667189854014981</v>
      </c>
      <c r="S69" s="51">
        <v>0.99718772699954628</v>
      </c>
      <c r="T69" s="49">
        <v>339832.57142857136</v>
      </c>
      <c r="U69" s="49">
        <v>1571.7142857142865</v>
      </c>
      <c r="V69" s="49">
        <v>2583.857142857144</v>
      </c>
      <c r="W69" s="49">
        <v>343988.14285714284</v>
      </c>
      <c r="X69" s="49">
        <v>125279.85714285712</v>
      </c>
      <c r="Y69" s="49">
        <v>469267.99999999983</v>
      </c>
      <c r="Z69" s="49">
        <v>24941.142857142873</v>
      </c>
      <c r="AA69" s="53">
        <v>54.857142857142847</v>
      </c>
      <c r="AC69" s="2">
        <v>0.95</v>
      </c>
    </row>
    <row r="70" spans="3:29" x14ac:dyDescent="0.3">
      <c r="C70" s="45">
        <v>41944</v>
      </c>
      <c r="D70" s="49">
        <v>1205519.2857142857</v>
      </c>
      <c r="E70" s="49">
        <v>52329.428571428565</v>
      </c>
      <c r="F70" s="49">
        <v>572611.57142857136</v>
      </c>
      <c r="G70" s="49">
        <v>1830460.2857142866</v>
      </c>
      <c r="H70" s="49">
        <v>1087855</v>
      </c>
      <c r="I70" s="49">
        <v>52038.714285714283</v>
      </c>
      <c r="J70" s="49">
        <v>570835.42857142852</v>
      </c>
      <c r="K70" s="49">
        <v>1710729.1428571437</v>
      </c>
      <c r="L70" s="49">
        <v>117664.28571428564</v>
      </c>
      <c r="M70" s="49">
        <v>290.71428571428561</v>
      </c>
      <c r="N70" s="49">
        <v>1776.1428571428573</v>
      </c>
      <c r="O70" s="49">
        <v>119731.14285714291</v>
      </c>
      <c r="P70" s="51">
        <v>0.93458959815103493</v>
      </c>
      <c r="Q70" s="51">
        <v>0.90239535185489128</v>
      </c>
      <c r="R70" s="51">
        <v>0.9944445354430449</v>
      </c>
      <c r="S70" s="51">
        <v>0.99689817156032723</v>
      </c>
      <c r="T70" s="49">
        <v>331923.85714285704</v>
      </c>
      <c r="U70" s="49">
        <v>1799.0000000000009</v>
      </c>
      <c r="V70" s="49">
        <v>3355.4285714285697</v>
      </c>
      <c r="W70" s="49">
        <v>337078.28571428568</v>
      </c>
      <c r="X70" s="49">
        <v>127263.71428571429</v>
      </c>
      <c r="Y70" s="49">
        <v>464341.99999999977</v>
      </c>
      <c r="Z70" s="49">
        <v>25663.857142857145</v>
      </c>
      <c r="AA70" s="53">
        <v>35.000000000000007</v>
      </c>
      <c r="AC70" s="2">
        <v>0.95</v>
      </c>
    </row>
    <row r="71" spans="3:29" x14ac:dyDescent="0.3">
      <c r="C71" s="45">
        <v>41974</v>
      </c>
      <c r="D71" s="49">
        <v>1241894.7142857136</v>
      </c>
      <c r="E71" s="49">
        <v>47659.571428571442</v>
      </c>
      <c r="F71" s="49">
        <v>611672.71428571455</v>
      </c>
      <c r="G71" s="49">
        <v>1901226.9999999993</v>
      </c>
      <c r="H71" s="49">
        <v>1052856.8571428563</v>
      </c>
      <c r="I71" s="49">
        <v>47492.285714285725</v>
      </c>
      <c r="J71" s="49">
        <v>608722.85714285739</v>
      </c>
      <c r="K71" s="49">
        <v>1709071.9999999993</v>
      </c>
      <c r="L71" s="49">
        <v>189037.85714285716</v>
      </c>
      <c r="M71" s="49">
        <v>167.28571428571419</v>
      </c>
      <c r="N71" s="49">
        <v>2949.857142857144</v>
      </c>
      <c r="O71" s="49">
        <v>192155.00000000006</v>
      </c>
      <c r="P71" s="51">
        <v>0.89893105873207135</v>
      </c>
      <c r="Q71" s="51">
        <v>0.84778270253643528</v>
      </c>
      <c r="R71" s="51">
        <v>0.99648998702104508</v>
      </c>
      <c r="S71" s="51">
        <v>0.99517739295220675</v>
      </c>
      <c r="T71" s="49">
        <v>353471.85714285716</v>
      </c>
      <c r="U71" s="49">
        <v>1807.4285714285706</v>
      </c>
      <c r="V71" s="49">
        <v>3731.1428571428573</v>
      </c>
      <c r="W71" s="49">
        <v>359010.42857142864</v>
      </c>
      <c r="X71" s="49">
        <v>125350.2857142857</v>
      </c>
      <c r="Y71" s="49">
        <v>484360.71428571438</v>
      </c>
      <c r="Z71" s="49">
        <v>45982.142857142841</v>
      </c>
      <c r="AA71" s="53">
        <v>186.42857142857142</v>
      </c>
      <c r="AC71" s="2">
        <v>0.95</v>
      </c>
    </row>
    <row r="72" spans="3:29" x14ac:dyDescent="0.3">
      <c r="C72" s="45">
        <v>42005</v>
      </c>
      <c r="D72" s="49">
        <v>1124040.4285714279</v>
      </c>
      <c r="E72" s="49">
        <v>50900.42857142858</v>
      </c>
      <c r="F72" s="49">
        <v>557126.14285714284</v>
      </c>
      <c r="G72" s="49">
        <v>1732066.9999999995</v>
      </c>
      <c r="H72" s="49">
        <v>972839.42857142794</v>
      </c>
      <c r="I72" s="49">
        <v>50737.571428571435</v>
      </c>
      <c r="J72" s="49">
        <v>555333.57142857136</v>
      </c>
      <c r="K72" s="49">
        <v>1578910.5714285709</v>
      </c>
      <c r="L72" s="49">
        <v>151201.00000000003</v>
      </c>
      <c r="M72" s="49">
        <v>162.85714285714286</v>
      </c>
      <c r="N72" s="49">
        <v>1792.5714285714298</v>
      </c>
      <c r="O72" s="49">
        <v>153156.42857142855</v>
      </c>
      <c r="P72" s="51">
        <v>0.91157592138674282</v>
      </c>
      <c r="Q72" s="51">
        <v>0.86548437568907977</v>
      </c>
      <c r="R72" s="51">
        <v>0.99680047599936006</v>
      </c>
      <c r="S72" s="51">
        <v>0.99678246757659139</v>
      </c>
      <c r="T72" s="49">
        <v>333668.85714285722</v>
      </c>
      <c r="U72" s="49">
        <v>1400.285714285714</v>
      </c>
      <c r="V72" s="49">
        <v>3389.4285714285716</v>
      </c>
      <c r="W72" s="49">
        <v>338458.57142857148</v>
      </c>
      <c r="X72" s="49">
        <v>124942.2857142857</v>
      </c>
      <c r="Y72" s="49">
        <v>463400.8571428571</v>
      </c>
      <c r="Z72" s="49">
        <v>44902.857142857159</v>
      </c>
      <c r="AA72" s="53">
        <v>650.14285714285722</v>
      </c>
      <c r="AC72" s="2">
        <v>0.95</v>
      </c>
    </row>
    <row r="73" spans="3:29" x14ac:dyDescent="0.3">
      <c r="C73" s="45">
        <v>42036</v>
      </c>
      <c r="D73" s="49">
        <v>1072451.5714285709</v>
      </c>
      <c r="E73" s="49">
        <v>48156.857142857145</v>
      </c>
      <c r="F73" s="49">
        <v>534237.99999999977</v>
      </c>
      <c r="G73" s="49">
        <v>1654846.4285714282</v>
      </c>
      <c r="H73" s="49">
        <v>941203.14285714237</v>
      </c>
      <c r="I73" s="49">
        <v>47961.142857142862</v>
      </c>
      <c r="J73" s="49">
        <v>532814.28571428545</v>
      </c>
      <c r="K73" s="49">
        <v>1521978.5714285709</v>
      </c>
      <c r="L73" s="49">
        <v>131248.42857142855</v>
      </c>
      <c r="M73" s="49">
        <v>195.71428571428572</v>
      </c>
      <c r="N73" s="49">
        <v>1423.7142857142858</v>
      </c>
      <c r="O73" s="49">
        <v>132867.85714285716</v>
      </c>
      <c r="P73" s="51">
        <v>0.91970985654689574</v>
      </c>
      <c r="Q73" s="51">
        <v>0.87761831669788348</v>
      </c>
      <c r="R73" s="51">
        <v>0.99593589994600973</v>
      </c>
      <c r="S73" s="51">
        <v>0.99733505612533313</v>
      </c>
      <c r="T73" s="49">
        <v>306651.28571428568</v>
      </c>
      <c r="U73" s="49">
        <v>1286.9999999999998</v>
      </c>
      <c r="V73" s="49">
        <v>2914.7142857142867</v>
      </c>
      <c r="W73" s="49">
        <v>310853</v>
      </c>
      <c r="X73" s="49">
        <v>113781.71428571432</v>
      </c>
      <c r="Y73" s="49">
        <v>424634.71428571414</v>
      </c>
      <c r="Z73" s="49">
        <v>33137.142857142848</v>
      </c>
      <c r="AA73" s="53">
        <v>183.85714285714295</v>
      </c>
      <c r="AC73" s="2">
        <v>0.95</v>
      </c>
    </row>
    <row r="74" spans="3:29" x14ac:dyDescent="0.3">
      <c r="C74" s="45">
        <v>42064</v>
      </c>
      <c r="D74" s="49">
        <v>1251324.8571428568</v>
      </c>
      <c r="E74" s="49">
        <v>56383.000000000022</v>
      </c>
      <c r="F74" s="49">
        <v>635259.14285714284</v>
      </c>
      <c r="G74" s="49">
        <v>1942967.0000000005</v>
      </c>
      <c r="H74" s="49">
        <v>1112665.7142857139</v>
      </c>
      <c r="I74" s="49">
        <v>56021.285714285739</v>
      </c>
      <c r="J74" s="49">
        <v>633086</v>
      </c>
      <c r="K74" s="49">
        <v>1801773.0000000005</v>
      </c>
      <c r="L74" s="49">
        <v>138659.1428571429</v>
      </c>
      <c r="M74" s="49">
        <v>361.71428571428555</v>
      </c>
      <c r="N74" s="49">
        <v>2173.1428571428573</v>
      </c>
      <c r="O74" s="49">
        <v>141194.00000000009</v>
      </c>
      <c r="P74" s="51">
        <v>0.92733072666699945</v>
      </c>
      <c r="Q74" s="51">
        <v>0.8891901315108991</v>
      </c>
      <c r="R74" s="51">
        <v>0.99358469244782499</v>
      </c>
      <c r="S74" s="51">
        <v>0.99657912384012459</v>
      </c>
      <c r="T74" s="49">
        <v>340682.28571428568</v>
      </c>
      <c r="U74" s="49">
        <v>1603.428571428572</v>
      </c>
      <c r="V74" s="49">
        <v>4359</v>
      </c>
      <c r="W74" s="49">
        <v>346644.71428571438</v>
      </c>
      <c r="X74" s="49">
        <v>128295.99999999994</v>
      </c>
      <c r="Y74" s="49">
        <v>474940.71428571455</v>
      </c>
      <c r="Z74" s="49">
        <v>30768.142857142862</v>
      </c>
      <c r="AA74" s="53">
        <v>53.571428571428598</v>
      </c>
      <c r="AC74" s="2">
        <v>0.95</v>
      </c>
    </row>
    <row r="75" spans="3:29" x14ac:dyDescent="0.3">
      <c r="C75" s="45">
        <v>42095</v>
      </c>
      <c r="D75" s="49">
        <v>1206631.2857142859</v>
      </c>
      <c r="E75" s="49">
        <v>52365.714285714261</v>
      </c>
      <c r="F75" s="49">
        <v>614170.71428571409</v>
      </c>
      <c r="G75" s="49">
        <v>1873167.7142857148</v>
      </c>
      <c r="H75" s="49">
        <v>1083542.4285714286</v>
      </c>
      <c r="I75" s="49">
        <v>51843.714285714261</v>
      </c>
      <c r="J75" s="49">
        <v>611982.28571428556</v>
      </c>
      <c r="K75" s="49">
        <v>1747368.4285714291</v>
      </c>
      <c r="L75" s="49">
        <v>123088.85714285719</v>
      </c>
      <c r="M75" s="49">
        <v>521.99999999999989</v>
      </c>
      <c r="N75" s="49">
        <v>2188.428571428572</v>
      </c>
      <c r="O75" s="49">
        <v>125799.28571428564</v>
      </c>
      <c r="P75" s="51">
        <v>0.93284141897445849</v>
      </c>
      <c r="Q75" s="51">
        <v>0.89798966875784869</v>
      </c>
      <c r="R75" s="51">
        <v>0.9900316455696202</v>
      </c>
      <c r="S75" s="51">
        <v>0.99643677479155979</v>
      </c>
      <c r="T75" s="49">
        <v>326807.42857142875</v>
      </c>
      <c r="U75" s="49">
        <v>1433.7142857142865</v>
      </c>
      <c r="V75" s="49">
        <v>4125.7142857142862</v>
      </c>
      <c r="W75" s="49">
        <v>332366.8571428571</v>
      </c>
      <c r="X75" s="49">
        <v>117886.57142857148</v>
      </c>
      <c r="Y75" s="49">
        <v>450253.42857142852</v>
      </c>
      <c r="Z75" s="49">
        <v>27995.85714285713</v>
      </c>
      <c r="AA75" s="53">
        <v>58</v>
      </c>
      <c r="AC75" s="2">
        <v>0.95</v>
      </c>
    </row>
    <row r="76" spans="3:29" x14ac:dyDescent="0.3">
      <c r="C76" s="45">
        <v>42125</v>
      </c>
      <c r="D76" s="49">
        <v>1254445.1428571427</v>
      </c>
      <c r="E76" s="49">
        <v>54809.428571428558</v>
      </c>
      <c r="F76" s="49">
        <v>628214.28571428626</v>
      </c>
      <c r="G76" s="49">
        <v>1937468.8571428577</v>
      </c>
      <c r="H76" s="49">
        <v>1146859.4285714286</v>
      </c>
      <c r="I76" s="49">
        <v>54317.999999999985</v>
      </c>
      <c r="J76" s="49">
        <v>626007.00000000058</v>
      </c>
      <c r="K76" s="49">
        <v>1827184.4285714286</v>
      </c>
      <c r="L76" s="49">
        <v>107585.714285714</v>
      </c>
      <c r="M76" s="49">
        <v>491.4285714285715</v>
      </c>
      <c r="N76" s="49">
        <v>2207.2857142857151</v>
      </c>
      <c r="O76" s="49">
        <v>110284.428571429</v>
      </c>
      <c r="P76" s="51">
        <v>0.94307808966072204</v>
      </c>
      <c r="Q76" s="51">
        <v>0.91423641368591446</v>
      </c>
      <c r="R76" s="51">
        <v>0.99103386799977067</v>
      </c>
      <c r="S76" s="51">
        <v>0.99648641273450822</v>
      </c>
      <c r="T76" s="49">
        <v>339572.28571428562</v>
      </c>
      <c r="U76" s="49">
        <v>1485.1428571428569</v>
      </c>
      <c r="V76" s="49">
        <v>4315</v>
      </c>
      <c r="W76" s="49">
        <v>345372.42857142864</v>
      </c>
      <c r="X76" s="49">
        <v>123043.1428571429</v>
      </c>
      <c r="Y76" s="49">
        <v>468415.57142857148</v>
      </c>
      <c r="Z76" s="49">
        <v>23523.857142857138</v>
      </c>
      <c r="AA76" s="53">
        <v>46.000000000000028</v>
      </c>
      <c r="AC76" s="2">
        <v>0.95</v>
      </c>
    </row>
    <row r="77" spans="3:29" x14ac:dyDescent="0.3">
      <c r="C77" s="26">
        <v>42156</v>
      </c>
      <c r="D77" s="50">
        <v>1249213</v>
      </c>
      <c r="E77" s="50">
        <v>53398.000000000007</v>
      </c>
      <c r="F77" s="50">
        <v>608598.00000000012</v>
      </c>
      <c r="G77" s="50">
        <v>1911209</v>
      </c>
      <c r="H77" s="50">
        <v>1152550</v>
      </c>
      <c r="I77" s="50">
        <v>53159.000000000007</v>
      </c>
      <c r="J77" s="50">
        <v>606176.00000000012</v>
      </c>
      <c r="K77" s="50">
        <v>1811885</v>
      </c>
      <c r="L77" s="50">
        <v>96663</v>
      </c>
      <c r="M77" s="50">
        <v>238.99999999999997</v>
      </c>
      <c r="N77" s="50">
        <v>2422</v>
      </c>
      <c r="O77" s="50">
        <v>99323.999999999898</v>
      </c>
      <c r="P77" s="51">
        <v>0.94803080144557716</v>
      </c>
      <c r="Q77" s="51">
        <v>0.92262088210737481</v>
      </c>
      <c r="R77" s="51">
        <v>0.9955241769354658</v>
      </c>
      <c r="S77" s="51">
        <v>0.99602036155228901</v>
      </c>
      <c r="T77" s="50">
        <v>328757</v>
      </c>
      <c r="U77" s="50">
        <v>1139</v>
      </c>
      <c r="V77" s="50">
        <v>4085</v>
      </c>
      <c r="W77" s="50">
        <v>333981</v>
      </c>
      <c r="X77" s="50">
        <v>124809</v>
      </c>
      <c r="Y77" s="50">
        <v>458790</v>
      </c>
      <c r="Z77" s="50">
        <v>19065</v>
      </c>
      <c r="AA77" s="54">
        <v>24.999999999999986</v>
      </c>
      <c r="AC77" s="2">
        <v>0.95</v>
      </c>
    </row>
    <row r="78" spans="3:29" x14ac:dyDescent="0.3">
      <c r="C78" s="25">
        <v>42186</v>
      </c>
      <c r="D78" s="49">
        <v>1271523</v>
      </c>
      <c r="E78" s="49">
        <v>53417</v>
      </c>
      <c r="F78" s="49">
        <v>627955</v>
      </c>
      <c r="G78" s="49">
        <v>1952895</v>
      </c>
      <c r="H78" s="49">
        <v>1176360</v>
      </c>
      <c r="I78" s="49">
        <v>52959</v>
      </c>
      <c r="J78" s="49">
        <v>626101</v>
      </c>
      <c r="K78" s="49">
        <v>1855420</v>
      </c>
      <c r="L78" s="49">
        <v>95163</v>
      </c>
      <c r="M78" s="49">
        <v>458</v>
      </c>
      <c r="N78" s="49">
        <v>1854</v>
      </c>
      <c r="O78" s="49">
        <v>97475</v>
      </c>
      <c r="P78" s="51">
        <v>0.95008692223596247</v>
      </c>
      <c r="Q78" s="51">
        <v>0.92515825510037963</v>
      </c>
      <c r="R78" s="51">
        <v>0.9914259505400902</v>
      </c>
      <c r="S78" s="51">
        <v>0.99704755914038423</v>
      </c>
      <c r="T78" s="49">
        <v>338445</v>
      </c>
      <c r="U78" s="49">
        <v>1393</v>
      </c>
      <c r="V78" s="49">
        <v>4203</v>
      </c>
      <c r="W78" s="49">
        <v>344041</v>
      </c>
      <c r="X78" s="49">
        <v>129873</v>
      </c>
      <c r="Y78" s="49">
        <v>473914</v>
      </c>
      <c r="Z78" s="49">
        <v>17275</v>
      </c>
      <c r="AA78" s="53">
        <v>22</v>
      </c>
      <c r="AC78" s="2">
        <v>0.95</v>
      </c>
    </row>
    <row r="79" spans="3:29" x14ac:dyDescent="0.3">
      <c r="C79" s="25">
        <v>42217</v>
      </c>
      <c r="D79" s="49">
        <v>1215826</v>
      </c>
      <c r="E79" s="49">
        <v>49458</v>
      </c>
      <c r="F79" s="49">
        <v>599855</v>
      </c>
      <c r="G79" s="49">
        <v>1865139</v>
      </c>
      <c r="H79" s="49">
        <v>1111430</v>
      </c>
      <c r="I79" s="49">
        <v>49222</v>
      </c>
      <c r="J79" s="49">
        <v>598012</v>
      </c>
      <c r="K79" s="49">
        <v>1758664</v>
      </c>
      <c r="L79" s="49">
        <v>104396</v>
      </c>
      <c r="M79" s="49">
        <v>236</v>
      </c>
      <c r="N79" s="49">
        <v>1843</v>
      </c>
      <c r="O79" s="49">
        <v>106475</v>
      </c>
      <c r="P79" s="51">
        <v>0.9429131019189454</v>
      </c>
      <c r="Q79" s="51">
        <v>0.9141357398180332</v>
      </c>
      <c r="R79" s="51">
        <v>0.99522827449553153</v>
      </c>
      <c r="S79" s="51">
        <v>0.9969275908344517</v>
      </c>
      <c r="T79" s="49">
        <v>331841</v>
      </c>
      <c r="U79" s="49">
        <v>1225</v>
      </c>
      <c r="V79" s="49">
        <v>4063</v>
      </c>
      <c r="W79" s="49">
        <v>337129</v>
      </c>
      <c r="X79" s="49">
        <v>118303</v>
      </c>
      <c r="Y79" s="49">
        <v>455432</v>
      </c>
      <c r="Z79" s="49">
        <v>20030</v>
      </c>
      <c r="AA79" s="53">
        <v>28</v>
      </c>
      <c r="AC79" s="2">
        <v>0.95</v>
      </c>
    </row>
    <row r="80" spans="3:29" x14ac:dyDescent="0.3">
      <c r="C80" s="25">
        <v>42248</v>
      </c>
      <c r="D80" s="49">
        <v>1221594</v>
      </c>
      <c r="E80" s="49">
        <v>50868</v>
      </c>
      <c r="F80" s="49">
        <v>587517</v>
      </c>
      <c r="G80" s="49">
        <v>1859979</v>
      </c>
      <c r="H80" s="49">
        <v>1101364</v>
      </c>
      <c r="I80" s="49">
        <v>50432</v>
      </c>
      <c r="J80" s="49">
        <v>585072</v>
      </c>
      <c r="K80" s="49">
        <v>1736868</v>
      </c>
      <c r="L80" s="49">
        <v>120230</v>
      </c>
      <c r="M80" s="49">
        <v>436</v>
      </c>
      <c r="N80" s="49">
        <v>2445</v>
      </c>
      <c r="O80" s="49">
        <v>123111</v>
      </c>
      <c r="P80" s="51">
        <v>0.93381054302225996</v>
      </c>
      <c r="Q80" s="51">
        <v>0.90157941181767431</v>
      </c>
      <c r="R80" s="51">
        <v>0.99142879609970902</v>
      </c>
      <c r="S80" s="51">
        <v>0.99583841829257702</v>
      </c>
      <c r="T80" s="49">
        <v>332984</v>
      </c>
      <c r="U80" s="49">
        <v>1250</v>
      </c>
      <c r="V80" s="49">
        <v>3847</v>
      </c>
      <c r="W80" s="49">
        <v>338081</v>
      </c>
      <c r="X80" s="49">
        <v>126114</v>
      </c>
      <c r="Y80" s="49">
        <v>464195</v>
      </c>
      <c r="Z80" s="49">
        <v>25883</v>
      </c>
      <c r="AA80" s="53">
        <v>23</v>
      </c>
      <c r="AC80" s="2">
        <v>0.95</v>
      </c>
    </row>
    <row r="81" spans="2:29" x14ac:dyDescent="0.3">
      <c r="C81" s="26">
        <v>42278</v>
      </c>
      <c r="D81" s="49">
        <v>1261395</v>
      </c>
      <c r="E81" s="49">
        <v>50275</v>
      </c>
      <c r="F81" s="49">
        <v>611438</v>
      </c>
      <c r="G81" s="49">
        <v>1923108</v>
      </c>
      <c r="H81" s="49">
        <v>1117242</v>
      </c>
      <c r="I81" s="49">
        <v>49746</v>
      </c>
      <c r="J81" s="49">
        <v>608566</v>
      </c>
      <c r="K81" s="49">
        <v>1775554</v>
      </c>
      <c r="L81" s="49">
        <v>144153</v>
      </c>
      <c r="M81" s="49">
        <v>529</v>
      </c>
      <c r="N81" s="49">
        <v>2872</v>
      </c>
      <c r="O81" s="49">
        <v>147554</v>
      </c>
      <c r="P81" s="51">
        <v>0.92327315990573589</v>
      </c>
      <c r="Q81" s="51">
        <v>0.88571938211266099</v>
      </c>
      <c r="R81" s="51">
        <v>0.98947787170561907</v>
      </c>
      <c r="S81" s="51">
        <v>0.99530287617060109</v>
      </c>
      <c r="T81" s="49">
        <v>345833</v>
      </c>
      <c r="U81" s="49">
        <v>1041</v>
      </c>
      <c r="V81" s="49">
        <v>4308</v>
      </c>
      <c r="W81" s="49">
        <v>351182</v>
      </c>
      <c r="X81" s="49">
        <v>128805</v>
      </c>
      <c r="Y81" s="49">
        <v>479987</v>
      </c>
      <c r="Z81" s="49">
        <v>31582</v>
      </c>
      <c r="AA81" s="53">
        <v>58</v>
      </c>
      <c r="AC81" s="2">
        <v>0.95</v>
      </c>
    </row>
    <row r="82" spans="2:29" x14ac:dyDescent="0.3">
      <c r="C82" s="25">
        <v>42309</v>
      </c>
      <c r="D82" s="49">
        <v>1236294</v>
      </c>
      <c r="E82" s="49">
        <v>48306</v>
      </c>
      <c r="F82" s="49">
        <v>589635</v>
      </c>
      <c r="G82" s="49">
        <v>1874235</v>
      </c>
      <c r="H82" s="49">
        <v>1075801</v>
      </c>
      <c r="I82" s="49">
        <v>47831</v>
      </c>
      <c r="J82" s="49">
        <v>587131</v>
      </c>
      <c r="K82" s="49">
        <v>1710763</v>
      </c>
      <c r="L82" s="49">
        <v>160493</v>
      </c>
      <c r="M82" s="49">
        <v>475</v>
      </c>
      <c r="N82" s="49">
        <v>2504</v>
      </c>
      <c r="O82" s="49">
        <v>163472</v>
      </c>
      <c r="P82" s="51">
        <v>0.91277934730703458</v>
      </c>
      <c r="Q82" s="51">
        <v>0.8701821734959484</v>
      </c>
      <c r="R82" s="51">
        <v>0.99016685297892604</v>
      </c>
      <c r="S82" s="51">
        <v>0.99575330501072701</v>
      </c>
      <c r="T82" s="49">
        <v>340241</v>
      </c>
      <c r="U82" s="49">
        <v>1037</v>
      </c>
      <c r="V82" s="49">
        <v>3630</v>
      </c>
      <c r="W82" s="49">
        <v>344908</v>
      </c>
      <c r="X82" s="49">
        <v>130656</v>
      </c>
      <c r="Y82" s="49">
        <v>475564</v>
      </c>
      <c r="Z82" s="49">
        <v>34170</v>
      </c>
      <c r="AA82" s="53">
        <v>29</v>
      </c>
      <c r="AC82" s="2">
        <v>0.95</v>
      </c>
    </row>
    <row r="83" spans="2:29" s="17" customFormat="1" x14ac:dyDescent="0.3">
      <c r="C83" s="46">
        <v>42339</v>
      </c>
      <c r="D83" s="49">
        <v>1232965</v>
      </c>
      <c r="E83" s="49">
        <v>46148</v>
      </c>
      <c r="F83" s="49">
        <v>588539</v>
      </c>
      <c r="G83" s="49">
        <v>1867652</v>
      </c>
      <c r="H83" s="49">
        <v>1067228</v>
      </c>
      <c r="I83" s="49">
        <v>45807</v>
      </c>
      <c r="J83" s="49">
        <v>586013</v>
      </c>
      <c r="K83" s="49">
        <v>1699048</v>
      </c>
      <c r="L83" s="49">
        <v>165737</v>
      </c>
      <c r="M83" s="49">
        <v>341</v>
      </c>
      <c r="N83" s="49">
        <v>2526</v>
      </c>
      <c r="O83" s="49">
        <v>168604</v>
      </c>
      <c r="P83" s="51">
        <v>0.90972408135991079</v>
      </c>
      <c r="Q83" s="51">
        <v>0.8655785038504743</v>
      </c>
      <c r="R83" s="51">
        <v>0.99261073069255434</v>
      </c>
      <c r="S83" s="51">
        <v>0.99570801595136427</v>
      </c>
      <c r="T83" s="49">
        <v>353112</v>
      </c>
      <c r="U83" s="49">
        <v>1098</v>
      </c>
      <c r="V83" s="49">
        <v>3921</v>
      </c>
      <c r="W83" s="49">
        <v>358131</v>
      </c>
      <c r="X83" s="49">
        <v>129667</v>
      </c>
      <c r="Y83" s="49">
        <v>487798</v>
      </c>
      <c r="Z83" s="49">
        <v>32939</v>
      </c>
      <c r="AA83" s="53">
        <v>29</v>
      </c>
      <c r="AC83" s="2">
        <v>0.95</v>
      </c>
    </row>
    <row r="84" spans="2:29" x14ac:dyDescent="0.3">
      <c r="C84" s="16">
        <v>42370</v>
      </c>
      <c r="D84" s="49">
        <v>1250005</v>
      </c>
      <c r="E84" s="49">
        <v>47208.428571429999</v>
      </c>
      <c r="F84" s="49">
        <v>609707</v>
      </c>
      <c r="G84" s="49">
        <v>1906920.42857143</v>
      </c>
      <c r="H84" s="49">
        <v>1037870</v>
      </c>
      <c r="I84" s="49">
        <v>46773.428571429999</v>
      </c>
      <c r="J84" s="49">
        <v>605991</v>
      </c>
      <c r="K84" s="49">
        <v>1690634.42857143</v>
      </c>
      <c r="L84" s="49">
        <v>212135</v>
      </c>
      <c r="M84" s="49">
        <v>435</v>
      </c>
      <c r="N84" s="49">
        <v>3716</v>
      </c>
      <c r="O84" s="49">
        <v>216286</v>
      </c>
      <c r="P84" s="51">
        <v>0.88657838221281693</v>
      </c>
      <c r="Q84" s="51">
        <v>0.8302926788292847</v>
      </c>
      <c r="R84" s="51">
        <v>0.9907855437437022</v>
      </c>
      <c r="S84" s="51">
        <v>0.99390526925228018</v>
      </c>
      <c r="T84" s="49">
        <v>353778</v>
      </c>
      <c r="U84" s="49">
        <v>1114</v>
      </c>
      <c r="V84" s="49">
        <v>4076</v>
      </c>
      <c r="W84" s="49">
        <v>358968</v>
      </c>
      <c r="X84" s="49">
        <v>125865</v>
      </c>
      <c r="Y84" s="49">
        <v>484833</v>
      </c>
      <c r="Z84" s="49">
        <v>51571</v>
      </c>
      <c r="AA84" s="53">
        <v>158</v>
      </c>
      <c r="AC84" s="2">
        <v>0.95</v>
      </c>
    </row>
    <row r="85" spans="2:29" x14ac:dyDescent="0.3">
      <c r="C85" s="16">
        <v>42401</v>
      </c>
      <c r="D85" s="49">
        <v>1218372</v>
      </c>
      <c r="E85" s="49">
        <v>48387</v>
      </c>
      <c r="F85" s="49">
        <v>604017</v>
      </c>
      <c r="G85" s="49">
        <v>1870776</v>
      </c>
      <c r="H85" s="49">
        <v>994262</v>
      </c>
      <c r="I85" s="49">
        <v>47731</v>
      </c>
      <c r="J85" s="49">
        <v>599702</v>
      </c>
      <c r="K85" s="49">
        <v>1641695</v>
      </c>
      <c r="L85" s="49">
        <v>224110</v>
      </c>
      <c r="M85" s="49">
        <v>656</v>
      </c>
      <c r="N85" s="49">
        <v>4315</v>
      </c>
      <c r="O85" s="49">
        <v>229081</v>
      </c>
      <c r="P85" s="51">
        <v>0.87754760591326808</v>
      </c>
      <c r="Q85" s="51">
        <v>0.81605782142071548</v>
      </c>
      <c r="R85" s="51">
        <v>0.98644263955194578</v>
      </c>
      <c r="S85" s="51">
        <v>0.99285616133320753</v>
      </c>
      <c r="T85" s="49">
        <v>333519</v>
      </c>
      <c r="U85" s="49">
        <v>1047</v>
      </c>
      <c r="V85" s="49">
        <v>3784</v>
      </c>
      <c r="W85" s="49">
        <v>338350</v>
      </c>
      <c r="X85" s="49">
        <v>124514</v>
      </c>
      <c r="Y85" s="49">
        <v>462864</v>
      </c>
      <c r="Z85" s="49">
        <v>50066</v>
      </c>
      <c r="AA85" s="53">
        <v>188</v>
      </c>
      <c r="AC85" s="2">
        <v>0.95</v>
      </c>
    </row>
    <row r="86" spans="2:29" x14ac:dyDescent="0.3">
      <c r="C86" s="16">
        <v>42430</v>
      </c>
      <c r="D86" s="49">
        <v>1350373</v>
      </c>
      <c r="E86" s="49">
        <v>49906</v>
      </c>
      <c r="F86" s="49">
        <v>687274</v>
      </c>
      <c r="G86" s="49">
        <v>2087553</v>
      </c>
      <c r="H86" s="49">
        <v>1091694</v>
      </c>
      <c r="I86" s="49">
        <v>49356</v>
      </c>
      <c r="J86" s="49">
        <v>680669</v>
      </c>
      <c r="K86" s="49">
        <v>1821719</v>
      </c>
      <c r="L86" s="49">
        <v>258679</v>
      </c>
      <c r="M86" s="49">
        <v>550</v>
      </c>
      <c r="N86" s="49">
        <v>6605</v>
      </c>
      <c r="O86" s="49">
        <v>265834</v>
      </c>
      <c r="P86" s="51">
        <v>0.87265760438178097</v>
      </c>
      <c r="Q86" s="51">
        <v>0.80843885356120126</v>
      </c>
      <c r="R86" s="51">
        <v>0.98897928104837096</v>
      </c>
      <c r="S86" s="51">
        <v>0.99038956806164646</v>
      </c>
      <c r="T86" s="49">
        <v>357724</v>
      </c>
      <c r="U86" s="49">
        <v>1125</v>
      </c>
      <c r="V86" s="49">
        <v>4466</v>
      </c>
      <c r="W86" s="49">
        <v>363315</v>
      </c>
      <c r="X86" s="49">
        <v>130761</v>
      </c>
      <c r="Y86" s="49">
        <v>494076</v>
      </c>
      <c r="Z86" s="49">
        <v>53640</v>
      </c>
      <c r="AA86" s="53">
        <v>349</v>
      </c>
      <c r="AC86" s="2">
        <v>0.95</v>
      </c>
    </row>
    <row r="87" spans="2:29" x14ac:dyDescent="0.3">
      <c r="C87" s="16">
        <v>42461</v>
      </c>
      <c r="D87" s="49">
        <v>1214057</v>
      </c>
      <c r="E87" s="49">
        <v>50359</v>
      </c>
      <c r="F87" s="49">
        <v>603365</v>
      </c>
      <c r="G87" s="49">
        <v>1867781</v>
      </c>
      <c r="H87" s="49">
        <v>1031657</v>
      </c>
      <c r="I87" s="49">
        <v>49670</v>
      </c>
      <c r="J87" s="49">
        <v>600332</v>
      </c>
      <c r="K87" s="49">
        <v>1681659</v>
      </c>
      <c r="L87" s="49">
        <v>182400</v>
      </c>
      <c r="M87" s="49">
        <v>689</v>
      </c>
      <c r="N87" s="49">
        <v>3033</v>
      </c>
      <c r="O87" s="49">
        <v>186122</v>
      </c>
      <c r="P87" s="51">
        <v>0.90035127244575253</v>
      </c>
      <c r="Q87" s="51">
        <v>0.84975993713639475</v>
      </c>
      <c r="R87" s="51">
        <v>0.98631823507218175</v>
      </c>
      <c r="S87" s="51">
        <v>0.99497319201478374</v>
      </c>
      <c r="T87" s="49">
        <v>333458</v>
      </c>
      <c r="U87" s="49">
        <v>1079</v>
      </c>
      <c r="V87" s="49">
        <v>3676</v>
      </c>
      <c r="W87" s="49">
        <v>338213</v>
      </c>
      <c r="X87" s="49">
        <v>121996</v>
      </c>
      <c r="Y87" s="49">
        <v>460209</v>
      </c>
      <c r="Z87" s="49">
        <v>38632</v>
      </c>
      <c r="AA87" s="53">
        <v>196</v>
      </c>
      <c r="AC87" s="2">
        <v>0.95</v>
      </c>
    </row>
    <row r="88" spans="2:29" x14ac:dyDescent="0.3">
      <c r="C88" s="16">
        <v>42491</v>
      </c>
      <c r="D88" s="49">
        <v>1353206</v>
      </c>
      <c r="E88" s="49">
        <v>52180</v>
      </c>
      <c r="F88" s="49">
        <v>664954</v>
      </c>
      <c r="G88" s="49">
        <v>2070340</v>
      </c>
      <c r="H88" s="49">
        <v>1156105</v>
      </c>
      <c r="I88" s="49">
        <v>51584</v>
      </c>
      <c r="J88" s="49">
        <v>661322</v>
      </c>
      <c r="K88" s="49">
        <v>1869011</v>
      </c>
      <c r="L88" s="49">
        <v>197101</v>
      </c>
      <c r="M88" s="49">
        <v>596</v>
      </c>
      <c r="N88" s="49">
        <v>3632</v>
      </c>
      <c r="O88" s="49">
        <v>201329</v>
      </c>
      <c r="P88" s="51">
        <v>0.90275558603900807</v>
      </c>
      <c r="Q88" s="51">
        <v>0.85434516252514403</v>
      </c>
      <c r="R88" s="51">
        <v>0.98857799923342282</v>
      </c>
      <c r="S88" s="51">
        <v>0.99453796803989447</v>
      </c>
      <c r="T88" s="49">
        <v>359307</v>
      </c>
      <c r="U88" s="49">
        <v>1108</v>
      </c>
      <c r="V88" s="49">
        <v>3965</v>
      </c>
      <c r="W88" s="49">
        <v>364380</v>
      </c>
      <c r="X88" s="49">
        <v>128811</v>
      </c>
      <c r="Y88" s="49">
        <v>493191</v>
      </c>
      <c r="Z88" s="49">
        <v>38203</v>
      </c>
      <c r="AA88" s="53">
        <v>107</v>
      </c>
      <c r="AC88" s="2">
        <v>0.95</v>
      </c>
    </row>
    <row r="89" spans="2:29" x14ac:dyDescent="0.3">
      <c r="C89" s="16">
        <v>42522</v>
      </c>
      <c r="D89" s="49">
        <v>1282499</v>
      </c>
      <c r="E89" s="49">
        <v>52180</v>
      </c>
      <c r="F89" s="49">
        <v>624123</v>
      </c>
      <c r="G89" s="49">
        <v>1958802</v>
      </c>
      <c r="H89" s="49">
        <v>1100964</v>
      </c>
      <c r="I89" s="49">
        <v>51783</v>
      </c>
      <c r="J89" s="49">
        <v>621143</v>
      </c>
      <c r="K89" s="49">
        <v>1773890</v>
      </c>
      <c r="L89" s="49">
        <v>181535</v>
      </c>
      <c r="M89" s="49">
        <v>397</v>
      </c>
      <c r="N89" s="49">
        <v>2980</v>
      </c>
      <c r="O89" s="49">
        <v>184912</v>
      </c>
      <c r="P89" s="51">
        <v>0.9055994429248081</v>
      </c>
      <c r="Q89" s="51">
        <v>0.85845213134669107</v>
      </c>
      <c r="R89" s="51">
        <v>0.99239172096588735</v>
      </c>
      <c r="S89" s="51">
        <v>0.99522530014115806</v>
      </c>
      <c r="T89" s="49">
        <v>346030</v>
      </c>
      <c r="U89" s="49">
        <v>1087</v>
      </c>
      <c r="V89" s="49">
        <v>3843</v>
      </c>
      <c r="W89" s="49">
        <v>350960</v>
      </c>
      <c r="X89" s="49">
        <v>129250</v>
      </c>
      <c r="Y89" s="49">
        <v>480210</v>
      </c>
      <c r="Z89" s="49">
        <v>35300</v>
      </c>
      <c r="AA89" s="53">
        <v>84</v>
      </c>
      <c r="AC89" s="2">
        <v>0.95</v>
      </c>
    </row>
    <row r="90" spans="2:29" x14ac:dyDescent="0.3">
      <c r="C90" s="47">
        <v>42552</v>
      </c>
      <c r="D90" s="49">
        <v>1353477</v>
      </c>
      <c r="E90" s="49">
        <v>52961</v>
      </c>
      <c r="F90" s="49">
        <v>672596</v>
      </c>
      <c r="G90" s="49">
        <v>2079034</v>
      </c>
      <c r="H90" s="49">
        <v>1155474</v>
      </c>
      <c r="I90" s="49">
        <v>52407</v>
      </c>
      <c r="J90" s="49">
        <v>669180</v>
      </c>
      <c r="K90" s="49">
        <v>1877061</v>
      </c>
      <c r="L90" s="49">
        <v>198003</v>
      </c>
      <c r="M90" s="49">
        <v>554</v>
      </c>
      <c r="N90" s="49">
        <v>3416</v>
      </c>
      <c r="O90" s="49">
        <v>201973</v>
      </c>
      <c r="P90" s="51">
        <v>0.90285247860304352</v>
      </c>
      <c r="Q90" s="51">
        <v>0.85370789455602125</v>
      </c>
      <c r="R90" s="51">
        <v>0.98953947244198559</v>
      </c>
      <c r="S90" s="51">
        <v>0.9949211711041992</v>
      </c>
      <c r="T90" s="49">
        <v>356986</v>
      </c>
      <c r="U90" s="49">
        <v>1100</v>
      </c>
      <c r="V90" s="49">
        <v>3693</v>
      </c>
      <c r="W90" s="49">
        <v>361779</v>
      </c>
      <c r="X90" s="49">
        <v>128442</v>
      </c>
      <c r="Y90" s="49">
        <v>490221</v>
      </c>
      <c r="Z90" s="49">
        <v>37466</v>
      </c>
      <c r="AA90" s="53">
        <v>113</v>
      </c>
      <c r="AC90" s="2">
        <v>0.95</v>
      </c>
    </row>
    <row r="91" spans="2:29" x14ac:dyDescent="0.3">
      <c r="C91" s="16">
        <v>42583</v>
      </c>
      <c r="D91" s="49">
        <v>1254439</v>
      </c>
      <c r="E91" s="49">
        <v>52404</v>
      </c>
      <c r="F91" s="49">
        <v>626058</v>
      </c>
      <c r="G91" s="49">
        <v>1932901</v>
      </c>
      <c r="H91" s="49">
        <v>1083307</v>
      </c>
      <c r="I91" s="49">
        <v>51854</v>
      </c>
      <c r="J91" s="49">
        <v>623321</v>
      </c>
      <c r="K91" s="49">
        <v>1758482</v>
      </c>
      <c r="L91" s="49">
        <v>171132</v>
      </c>
      <c r="M91" s="49">
        <v>550</v>
      </c>
      <c r="N91" s="49">
        <v>2737</v>
      </c>
      <c r="O91" s="49">
        <v>174419</v>
      </c>
      <c r="P91" s="51">
        <v>0.90976309702359304</v>
      </c>
      <c r="Q91" s="51">
        <v>0.86357885875678297</v>
      </c>
      <c r="R91" s="51">
        <v>0.98950461796809408</v>
      </c>
      <c r="S91" s="51">
        <v>0.9956282005820547</v>
      </c>
      <c r="T91" s="49">
        <v>342617</v>
      </c>
      <c r="U91" s="49">
        <v>1186</v>
      </c>
      <c r="V91" s="49">
        <v>3882</v>
      </c>
      <c r="W91" s="49">
        <v>347685</v>
      </c>
      <c r="X91" s="49">
        <v>122869</v>
      </c>
      <c r="Y91" s="49">
        <v>470554</v>
      </c>
      <c r="Z91" s="49">
        <v>34253</v>
      </c>
      <c r="AA91" s="53">
        <v>57</v>
      </c>
      <c r="AC91" s="2">
        <v>0.95</v>
      </c>
    </row>
    <row r="92" spans="2:29" x14ac:dyDescent="0.3">
      <c r="C92" s="16">
        <v>42614</v>
      </c>
      <c r="D92" s="49">
        <v>1277578</v>
      </c>
      <c r="E92" s="49">
        <v>52521</v>
      </c>
      <c r="F92" s="49">
        <v>622365</v>
      </c>
      <c r="G92" s="49">
        <v>1952464</v>
      </c>
      <c r="H92" s="49">
        <v>1098740</v>
      </c>
      <c r="I92" s="49">
        <v>52114</v>
      </c>
      <c r="J92" s="49">
        <v>619013</v>
      </c>
      <c r="K92" s="49">
        <v>1769867</v>
      </c>
      <c r="L92" s="49">
        <v>178838</v>
      </c>
      <c r="M92" s="49">
        <v>407</v>
      </c>
      <c r="N92" s="49">
        <v>3352</v>
      </c>
      <c r="O92" s="49">
        <v>182597</v>
      </c>
      <c r="P92" s="51">
        <v>0.90647868539445542</v>
      </c>
      <c r="Q92" s="51">
        <v>0.86001794019621502</v>
      </c>
      <c r="R92" s="51">
        <v>0.99225071876011495</v>
      </c>
      <c r="S92" s="51">
        <v>0.99461409301615611</v>
      </c>
      <c r="T92" s="49">
        <v>345085</v>
      </c>
      <c r="U92" s="49">
        <v>1226</v>
      </c>
      <c r="V92" s="49">
        <v>3841</v>
      </c>
      <c r="W92" s="49">
        <v>350152</v>
      </c>
      <c r="X92" s="49">
        <v>125656</v>
      </c>
      <c r="Y92" s="49">
        <v>475808</v>
      </c>
      <c r="Z92" s="49">
        <v>35694</v>
      </c>
      <c r="AA92" s="53">
        <v>86</v>
      </c>
      <c r="AC92" s="2">
        <v>0.95</v>
      </c>
    </row>
    <row r="93" spans="2:29" x14ac:dyDescent="0.3">
      <c r="C93" s="16">
        <v>42644</v>
      </c>
      <c r="D93" s="49">
        <v>1317571</v>
      </c>
      <c r="E93" s="49">
        <v>51020</v>
      </c>
      <c r="F93" s="49">
        <v>633225</v>
      </c>
      <c r="G93" s="49">
        <v>2001816</v>
      </c>
      <c r="H93" s="49">
        <v>1102967</v>
      </c>
      <c r="I93" s="49">
        <v>50464</v>
      </c>
      <c r="J93" s="49">
        <v>629248</v>
      </c>
      <c r="K93" s="49">
        <v>1782679</v>
      </c>
      <c r="L93" s="49">
        <v>214604</v>
      </c>
      <c r="M93" s="49">
        <v>556</v>
      </c>
      <c r="N93" s="49">
        <v>3977</v>
      </c>
      <c r="O93" s="49">
        <v>219137</v>
      </c>
      <c r="P93" s="51">
        <v>0.89053089794466622</v>
      </c>
      <c r="Q93" s="51">
        <v>0.83712149098606448</v>
      </c>
      <c r="R93" s="51">
        <v>0.98910231281850258</v>
      </c>
      <c r="S93" s="51">
        <v>0.99371945201152834</v>
      </c>
      <c r="T93" s="49">
        <v>357874</v>
      </c>
      <c r="U93" s="49">
        <v>1160</v>
      </c>
      <c r="V93" s="49">
        <v>4275</v>
      </c>
      <c r="W93" s="49">
        <v>363309</v>
      </c>
      <c r="X93" s="49">
        <v>129674</v>
      </c>
      <c r="Y93" s="49">
        <v>492983</v>
      </c>
      <c r="Z93" s="49">
        <v>48816</v>
      </c>
      <c r="AA93" s="53">
        <v>252</v>
      </c>
      <c r="AC93" s="2">
        <v>0.95</v>
      </c>
    </row>
    <row r="94" spans="2:29" x14ac:dyDescent="0.3">
      <c r="C94" s="16">
        <v>42675</v>
      </c>
      <c r="D94" s="49">
        <v>1258205</v>
      </c>
      <c r="E94" s="49">
        <v>49979</v>
      </c>
      <c r="F94" s="49">
        <v>599687</v>
      </c>
      <c r="G94" s="49">
        <v>1907871</v>
      </c>
      <c r="H94" s="49">
        <v>1040079</v>
      </c>
      <c r="I94" s="49">
        <v>49660</v>
      </c>
      <c r="J94" s="49">
        <v>596419</v>
      </c>
      <c r="K94" s="49">
        <v>1686158</v>
      </c>
      <c r="L94" s="49">
        <v>218126</v>
      </c>
      <c r="M94" s="49">
        <v>319</v>
      </c>
      <c r="N94" s="49">
        <v>3268</v>
      </c>
      <c r="O94" s="49">
        <v>221713</v>
      </c>
      <c r="P94" s="51">
        <v>0.88379036108835451</v>
      </c>
      <c r="Q94" s="51">
        <v>0.82663715372296243</v>
      </c>
      <c r="R94" s="51">
        <v>0.99361731927409513</v>
      </c>
      <c r="S94" s="51">
        <v>0.99455049050588051</v>
      </c>
      <c r="T94" s="49">
        <v>351285</v>
      </c>
      <c r="U94" s="49">
        <v>1166</v>
      </c>
      <c r="V94" s="49">
        <v>4095</v>
      </c>
      <c r="W94" s="49">
        <v>356546</v>
      </c>
      <c r="X94" s="49">
        <v>132780</v>
      </c>
      <c r="Y94" s="49">
        <v>489326</v>
      </c>
      <c r="Z94" s="49">
        <v>52988</v>
      </c>
      <c r="AA94" s="53">
        <v>457</v>
      </c>
      <c r="AC94" s="2">
        <v>0.95</v>
      </c>
    </row>
    <row r="95" spans="2:29" x14ac:dyDescent="0.3">
      <c r="B95" s="17"/>
      <c r="C95" s="16">
        <v>42705</v>
      </c>
      <c r="D95" s="49">
        <v>1277133</v>
      </c>
      <c r="E95" s="49">
        <v>45569</v>
      </c>
      <c r="F95" s="49">
        <v>621865</v>
      </c>
      <c r="G95" s="49">
        <v>1944567</v>
      </c>
      <c r="H95" s="49">
        <v>1013156</v>
      </c>
      <c r="I95" s="49">
        <v>45290</v>
      </c>
      <c r="J95" s="49">
        <v>617303</v>
      </c>
      <c r="K95" s="49">
        <v>1675749</v>
      </c>
      <c r="L95" s="49">
        <v>263977</v>
      </c>
      <c r="M95" s="49">
        <v>279</v>
      </c>
      <c r="N95" s="49">
        <v>4562</v>
      </c>
      <c r="O95" s="49">
        <v>268818</v>
      </c>
      <c r="P95" s="51">
        <v>0.86175945596114711</v>
      </c>
      <c r="Q95" s="51">
        <v>0.79330500425562567</v>
      </c>
      <c r="R95" s="51">
        <v>0.99387741666483798</v>
      </c>
      <c r="S95" s="51">
        <v>0.99266400263722832</v>
      </c>
      <c r="T95" s="49">
        <v>366086</v>
      </c>
      <c r="U95" s="49">
        <v>1078</v>
      </c>
      <c r="V95" s="49">
        <v>3384</v>
      </c>
      <c r="W95" s="49">
        <v>370548</v>
      </c>
      <c r="X95" s="49">
        <v>127367</v>
      </c>
      <c r="Y95" s="49">
        <v>497915</v>
      </c>
      <c r="Z95" s="49">
        <v>61729</v>
      </c>
      <c r="AA95" s="53">
        <v>553</v>
      </c>
      <c r="AC95" s="2">
        <v>0.95</v>
      </c>
    </row>
    <row r="96" spans="2:29" x14ac:dyDescent="0.3">
      <c r="C96" s="16">
        <v>42736</v>
      </c>
      <c r="D96" s="49">
        <v>1237177</v>
      </c>
      <c r="E96" s="49">
        <v>48039</v>
      </c>
      <c r="F96" s="49">
        <v>610056</v>
      </c>
      <c r="G96" s="49">
        <v>1895272</v>
      </c>
      <c r="H96" s="49">
        <v>960146</v>
      </c>
      <c r="I96" s="49">
        <v>47633</v>
      </c>
      <c r="J96" s="49">
        <v>605881</v>
      </c>
      <c r="K96" s="49">
        <v>1613660</v>
      </c>
      <c r="L96" s="49">
        <v>277031</v>
      </c>
      <c r="M96" s="49">
        <v>406</v>
      </c>
      <c r="N96" s="49">
        <v>4175</v>
      </c>
      <c r="O96" s="49">
        <v>281612</v>
      </c>
      <c r="P96" s="51">
        <v>0.85141341190077202</v>
      </c>
      <c r="Q96" s="51">
        <v>0.7760781197839921</v>
      </c>
      <c r="R96" s="51">
        <v>0.99154853348321159</v>
      </c>
      <c r="S96" s="51">
        <v>0.99315636597295986</v>
      </c>
      <c r="T96" s="49">
        <v>358045</v>
      </c>
      <c r="U96" s="49">
        <v>1186</v>
      </c>
      <c r="V96" s="49">
        <v>3709</v>
      </c>
      <c r="W96" s="49">
        <v>362940</v>
      </c>
      <c r="X96" s="49">
        <v>129333</v>
      </c>
      <c r="Y96" s="49">
        <v>492273</v>
      </c>
      <c r="Z96" s="49">
        <v>79551</v>
      </c>
      <c r="AA96" s="53">
        <v>989</v>
      </c>
      <c r="AC96" s="2">
        <v>0.95</v>
      </c>
    </row>
    <row r="97" spans="2:29" x14ac:dyDescent="0.3">
      <c r="C97" s="16">
        <v>42767</v>
      </c>
      <c r="D97" s="49">
        <v>1127909</v>
      </c>
      <c r="E97" s="49">
        <v>45733</v>
      </c>
      <c r="F97" s="49">
        <v>561977</v>
      </c>
      <c r="G97" s="49">
        <v>1735619</v>
      </c>
      <c r="H97" s="49">
        <v>915403</v>
      </c>
      <c r="I97" s="49">
        <v>45394</v>
      </c>
      <c r="J97" s="49">
        <v>558406</v>
      </c>
      <c r="K97" s="49">
        <v>1519203</v>
      </c>
      <c r="L97" s="49">
        <v>212506</v>
      </c>
      <c r="M97" s="49">
        <v>339</v>
      </c>
      <c r="N97" s="49">
        <v>3571</v>
      </c>
      <c r="O97" s="49">
        <v>216416</v>
      </c>
      <c r="P97" s="51">
        <v>0.87530903959912865</v>
      </c>
      <c r="Q97" s="51">
        <v>0.8115929565239749</v>
      </c>
      <c r="R97" s="51">
        <v>0.99258740952922397</v>
      </c>
      <c r="S97" s="51">
        <v>0.99364564741973427</v>
      </c>
      <c r="T97" s="49">
        <v>322294</v>
      </c>
      <c r="U97" s="49">
        <v>1029</v>
      </c>
      <c r="V97" s="49">
        <v>3338</v>
      </c>
      <c r="W97" s="49">
        <v>326661</v>
      </c>
      <c r="X97" s="49">
        <v>121027</v>
      </c>
      <c r="Y97" s="49">
        <v>447688</v>
      </c>
      <c r="Z97" s="49">
        <v>54491</v>
      </c>
      <c r="AA97" s="53">
        <v>338</v>
      </c>
      <c r="AC97" s="2">
        <v>0.95</v>
      </c>
    </row>
    <row r="98" spans="2:29" x14ac:dyDescent="0.3">
      <c r="C98" s="16">
        <v>42795</v>
      </c>
      <c r="D98" s="49">
        <v>1309507</v>
      </c>
      <c r="E98" s="49">
        <v>53355</v>
      </c>
      <c r="F98" s="49">
        <v>652972</v>
      </c>
      <c r="G98" s="49">
        <v>2015834</v>
      </c>
      <c r="H98" s="49">
        <v>1113881</v>
      </c>
      <c r="I98" s="49">
        <v>52671</v>
      </c>
      <c r="J98" s="49">
        <v>647890</v>
      </c>
      <c r="K98" s="49">
        <v>1814442</v>
      </c>
      <c r="L98" s="49">
        <v>195626</v>
      </c>
      <c r="M98" s="49">
        <v>684</v>
      </c>
      <c r="N98" s="49">
        <v>5082</v>
      </c>
      <c r="O98" s="49">
        <v>201392</v>
      </c>
      <c r="P98" s="51">
        <v>0.90009494829435366</v>
      </c>
      <c r="Q98" s="51">
        <v>0.85061095511516926</v>
      </c>
      <c r="R98" s="51">
        <v>0.98718020804048356</v>
      </c>
      <c r="S98" s="51">
        <v>0.99221712416458896</v>
      </c>
      <c r="T98" s="49">
        <v>365117</v>
      </c>
      <c r="U98" s="49">
        <v>1165</v>
      </c>
      <c r="V98" s="49">
        <v>3821</v>
      </c>
      <c r="W98" s="49">
        <v>370103</v>
      </c>
      <c r="X98" s="49">
        <v>139702</v>
      </c>
      <c r="Y98" s="49">
        <v>509805</v>
      </c>
      <c r="Z98" s="49">
        <v>42970</v>
      </c>
      <c r="AA98" s="53">
        <v>270</v>
      </c>
      <c r="AC98" s="2">
        <v>0.95</v>
      </c>
    </row>
    <row r="99" spans="2:29" x14ac:dyDescent="0.3">
      <c r="B99" s="2" t="s">
        <v>39</v>
      </c>
      <c r="C99" s="16">
        <v>42826</v>
      </c>
      <c r="D99" s="49">
        <v>1253743</v>
      </c>
      <c r="E99" s="49">
        <v>47550</v>
      </c>
      <c r="F99" s="49">
        <v>648469</v>
      </c>
      <c r="G99" s="49">
        <v>1949762</v>
      </c>
      <c r="H99" s="49">
        <v>1074366</v>
      </c>
      <c r="I99" s="49">
        <v>46813</v>
      </c>
      <c r="J99" s="49">
        <v>643653</v>
      </c>
      <c r="K99" s="49">
        <v>1764832</v>
      </c>
      <c r="L99" s="49">
        <v>179377</v>
      </c>
      <c r="M99" s="49">
        <v>737</v>
      </c>
      <c r="N99" s="49">
        <v>4816</v>
      </c>
      <c r="O99" s="49">
        <v>184930</v>
      </c>
      <c r="P99" s="51">
        <v>0.9051525263083392</v>
      </c>
      <c r="Q99" s="51">
        <v>0.85692681833517714</v>
      </c>
      <c r="R99" s="51">
        <v>0.98450052576235536</v>
      </c>
      <c r="S99" s="51">
        <v>0.99257327644035409</v>
      </c>
      <c r="T99" s="49">
        <v>347805</v>
      </c>
      <c r="U99" s="49">
        <v>1124</v>
      </c>
      <c r="V99" s="49">
        <v>3636</v>
      </c>
      <c r="W99" s="49">
        <v>352565</v>
      </c>
      <c r="X99" s="49">
        <v>118763</v>
      </c>
      <c r="Y99" s="49">
        <v>471328</v>
      </c>
      <c r="Z99" s="49">
        <v>33923</v>
      </c>
      <c r="AA99" s="53">
        <v>143</v>
      </c>
      <c r="AC99" s="2">
        <v>0.95</v>
      </c>
    </row>
    <row r="100" spans="2:29" x14ac:dyDescent="0.3">
      <c r="B100" s="2" t="s">
        <v>40</v>
      </c>
      <c r="C100" s="16">
        <v>42856</v>
      </c>
      <c r="D100" s="49">
        <v>1347297</v>
      </c>
      <c r="E100" s="49">
        <v>51037</v>
      </c>
      <c r="F100" s="49">
        <v>668455</v>
      </c>
      <c r="G100" s="49">
        <v>2066789</v>
      </c>
      <c r="H100" s="49">
        <v>1140074</v>
      </c>
      <c r="I100" s="49">
        <v>50490</v>
      </c>
      <c r="J100" s="49">
        <v>663353</v>
      </c>
      <c r="K100" s="49">
        <v>1853917</v>
      </c>
      <c r="L100" s="49">
        <v>207223</v>
      </c>
      <c r="M100" s="49">
        <v>547</v>
      </c>
      <c r="N100" s="49">
        <v>5102</v>
      </c>
      <c r="O100" s="49">
        <v>212872</v>
      </c>
      <c r="P100" s="51">
        <v>0.8970035160821932</v>
      </c>
      <c r="Q100" s="51">
        <v>0.84619352674280424</v>
      </c>
      <c r="R100" s="51">
        <v>0.98928228540078766</v>
      </c>
      <c r="S100" s="51">
        <v>0.99236747425032346</v>
      </c>
      <c r="T100" s="49">
        <v>369644</v>
      </c>
      <c r="U100" s="49">
        <v>1186</v>
      </c>
      <c r="V100" s="49">
        <v>3640</v>
      </c>
      <c r="W100" s="49">
        <v>374470</v>
      </c>
      <c r="X100" s="49">
        <v>131373</v>
      </c>
      <c r="Y100" s="49">
        <v>505843</v>
      </c>
      <c r="Z100" s="49">
        <v>40296</v>
      </c>
      <c r="AA100" s="53">
        <v>115</v>
      </c>
      <c r="AC100" s="2">
        <v>0.95</v>
      </c>
    </row>
    <row r="101" spans="2:29" x14ac:dyDescent="0.3">
      <c r="B101" s="2" t="s">
        <v>41</v>
      </c>
      <c r="C101" s="16">
        <v>42887</v>
      </c>
      <c r="D101" s="49">
        <v>1296877</v>
      </c>
      <c r="E101" s="49">
        <v>50612</v>
      </c>
      <c r="F101" s="49">
        <v>646567</v>
      </c>
      <c r="G101" s="49">
        <v>1994056</v>
      </c>
      <c r="H101" s="49">
        <v>1116618</v>
      </c>
      <c r="I101" s="49">
        <v>50188</v>
      </c>
      <c r="J101" s="49">
        <v>642305</v>
      </c>
      <c r="K101" s="49">
        <v>1809111</v>
      </c>
      <c r="L101" s="49">
        <v>180259</v>
      </c>
      <c r="M101" s="49">
        <v>424</v>
      </c>
      <c r="N101" s="49">
        <v>4262</v>
      </c>
      <c r="O101" s="49">
        <v>184945</v>
      </c>
      <c r="P101" s="51">
        <v>0.90725185250564677</v>
      </c>
      <c r="Q101" s="51">
        <v>0.86100532278697206</v>
      </c>
      <c r="R101" s="51">
        <v>0.99162254010906503</v>
      </c>
      <c r="S101" s="51">
        <v>0.9934082624074535</v>
      </c>
      <c r="T101" s="49">
        <v>356052</v>
      </c>
      <c r="U101" s="49">
        <v>1243</v>
      </c>
      <c r="V101" s="49">
        <v>3898</v>
      </c>
      <c r="W101" s="49">
        <v>361193</v>
      </c>
      <c r="X101" s="49">
        <v>130013</v>
      </c>
      <c r="Y101" s="49">
        <v>491206</v>
      </c>
      <c r="Z101" s="49">
        <v>34476</v>
      </c>
      <c r="AA101" s="53">
        <v>55</v>
      </c>
      <c r="AC101" s="2">
        <v>0.95</v>
      </c>
    </row>
    <row r="102" spans="2:29" x14ac:dyDescent="0.3">
      <c r="B102" s="2" t="s">
        <v>31</v>
      </c>
      <c r="C102" s="16">
        <v>42917</v>
      </c>
      <c r="D102" s="49">
        <v>1348648</v>
      </c>
      <c r="E102" s="49">
        <v>50369</v>
      </c>
      <c r="F102" s="49">
        <v>674927</v>
      </c>
      <c r="G102" s="49">
        <v>2073944</v>
      </c>
      <c r="H102" s="49">
        <v>1153599</v>
      </c>
      <c r="I102" s="49">
        <v>49842</v>
      </c>
      <c r="J102" s="49">
        <v>670322</v>
      </c>
      <c r="K102" s="49">
        <v>1873763</v>
      </c>
      <c r="L102" s="49">
        <v>195049</v>
      </c>
      <c r="M102" s="49">
        <v>527</v>
      </c>
      <c r="N102" s="49">
        <v>4605</v>
      </c>
      <c r="O102" s="49">
        <v>200181</v>
      </c>
      <c r="P102" s="51">
        <v>0.90347810741273626</v>
      </c>
      <c r="Q102" s="51">
        <v>0.85537441941855841</v>
      </c>
      <c r="R102" s="51">
        <v>0.98953721535071171</v>
      </c>
      <c r="S102" s="51">
        <v>0.99317703988727668</v>
      </c>
      <c r="T102" s="49">
        <v>365685</v>
      </c>
      <c r="U102" s="49">
        <v>1164</v>
      </c>
      <c r="V102" s="49">
        <v>3658</v>
      </c>
      <c r="W102" s="49">
        <v>370507</v>
      </c>
      <c r="X102" s="49">
        <v>128752</v>
      </c>
      <c r="Y102" s="49">
        <v>499259</v>
      </c>
      <c r="Z102" s="49">
        <v>37258</v>
      </c>
      <c r="AA102" s="53">
        <v>74</v>
      </c>
      <c r="AC102" s="2">
        <v>0.95</v>
      </c>
    </row>
    <row r="103" spans="2:29" x14ac:dyDescent="0.3">
      <c r="B103" s="2" t="s">
        <v>32</v>
      </c>
      <c r="C103" s="16">
        <v>42948</v>
      </c>
      <c r="D103" s="49">
        <v>1256655</v>
      </c>
      <c r="E103" s="49">
        <v>47912</v>
      </c>
      <c r="F103" s="49">
        <v>620096</v>
      </c>
      <c r="G103" s="49">
        <v>1924663</v>
      </c>
      <c r="H103" s="49">
        <v>1073662</v>
      </c>
      <c r="I103" s="49">
        <v>47408</v>
      </c>
      <c r="J103" s="49">
        <v>616886</v>
      </c>
      <c r="K103" s="49">
        <v>1737956</v>
      </c>
      <c r="L103" s="49">
        <v>182993</v>
      </c>
      <c r="M103" s="49">
        <v>504</v>
      </c>
      <c r="N103" s="49">
        <v>3210</v>
      </c>
      <c r="O103" s="49">
        <v>186707</v>
      </c>
      <c r="P103" s="51">
        <v>0.90299236801455629</v>
      </c>
      <c r="Q103" s="51">
        <v>0.85438087621503112</v>
      </c>
      <c r="R103" s="51">
        <v>0.98948071464351306</v>
      </c>
      <c r="S103" s="51">
        <v>0.9948233821859841</v>
      </c>
      <c r="T103" s="49">
        <v>356405</v>
      </c>
      <c r="U103" s="49">
        <v>1176</v>
      </c>
      <c r="V103" s="49">
        <v>3404</v>
      </c>
      <c r="W103" s="49">
        <v>360985</v>
      </c>
      <c r="X103" s="49">
        <v>125089</v>
      </c>
      <c r="Y103" s="49">
        <v>486074</v>
      </c>
      <c r="Z103" s="49">
        <v>37164</v>
      </c>
      <c r="AA103" s="53">
        <v>50</v>
      </c>
      <c r="AC103" s="2">
        <v>0.95</v>
      </c>
    </row>
    <row r="104" spans="2:29" x14ac:dyDescent="0.3">
      <c r="B104" s="2" t="s">
        <v>33</v>
      </c>
      <c r="C104" s="16">
        <v>42979</v>
      </c>
      <c r="D104" s="49">
        <v>1263957</v>
      </c>
      <c r="E104" s="49">
        <v>47250</v>
      </c>
      <c r="F104" s="49">
        <v>614754</v>
      </c>
      <c r="G104" s="49">
        <v>1925961</v>
      </c>
      <c r="H104" s="49">
        <v>1068942</v>
      </c>
      <c r="I104" s="49">
        <v>46860</v>
      </c>
      <c r="J104" s="49">
        <v>611132</v>
      </c>
      <c r="K104" s="49">
        <v>1726934</v>
      </c>
      <c r="L104" s="49">
        <v>195015</v>
      </c>
      <c r="M104" s="49">
        <v>390</v>
      </c>
      <c r="N104" s="49">
        <v>3622</v>
      </c>
      <c r="O104" s="49">
        <v>199027</v>
      </c>
      <c r="P104" s="51">
        <v>0.89666093965557969</v>
      </c>
      <c r="Q104" s="51">
        <v>0.84571073224801163</v>
      </c>
      <c r="R104" s="51">
        <v>0.99174603174603171</v>
      </c>
      <c r="S104" s="51">
        <v>0.99410821239064728</v>
      </c>
      <c r="T104" s="49">
        <v>356160</v>
      </c>
      <c r="U104" s="49">
        <v>1177</v>
      </c>
      <c r="V104" s="49">
        <v>3661</v>
      </c>
      <c r="W104" s="49">
        <v>360998</v>
      </c>
      <c r="X104" s="49">
        <v>125801</v>
      </c>
      <c r="Y104" s="49">
        <v>486799</v>
      </c>
      <c r="Z104" s="49">
        <v>42157</v>
      </c>
      <c r="AA104" s="53">
        <v>77</v>
      </c>
      <c r="AC104" s="2">
        <v>0.95</v>
      </c>
    </row>
    <row r="105" spans="2:29" x14ac:dyDescent="0.3">
      <c r="B105" s="2" t="s">
        <v>34</v>
      </c>
      <c r="C105" s="16">
        <v>43009</v>
      </c>
      <c r="D105" s="49">
        <v>1325211</v>
      </c>
      <c r="E105" s="49">
        <v>50198</v>
      </c>
      <c r="F105" s="49">
        <v>668728</v>
      </c>
      <c r="G105" s="49">
        <v>2044137</v>
      </c>
      <c r="H105" s="49">
        <v>1124093</v>
      </c>
      <c r="I105" s="49">
        <v>49856</v>
      </c>
      <c r="J105" s="49">
        <v>664586</v>
      </c>
      <c r="K105" s="49">
        <v>1838535</v>
      </c>
      <c r="L105" s="49">
        <v>201118</v>
      </c>
      <c r="M105" s="49">
        <v>342</v>
      </c>
      <c r="N105" s="49">
        <v>4142</v>
      </c>
      <c r="O105" s="49">
        <v>205602</v>
      </c>
      <c r="P105" s="51">
        <v>0.8994186788850258</v>
      </c>
      <c r="Q105" s="51">
        <v>0.84823699773092742</v>
      </c>
      <c r="R105" s="51">
        <v>0.99318697956093871</v>
      </c>
      <c r="S105" s="51">
        <v>0.99380615137993322</v>
      </c>
      <c r="T105" s="49">
        <v>373673</v>
      </c>
      <c r="U105" s="49">
        <v>1204</v>
      </c>
      <c r="V105" s="49">
        <v>3934</v>
      </c>
      <c r="W105" s="49">
        <v>378811</v>
      </c>
      <c r="X105" s="49">
        <v>134406</v>
      </c>
      <c r="Y105" s="49">
        <v>513217</v>
      </c>
      <c r="Z105" s="49">
        <v>45500</v>
      </c>
      <c r="AA105" s="53">
        <v>57</v>
      </c>
      <c r="AC105" s="2">
        <v>0.95</v>
      </c>
    </row>
    <row r="106" spans="2:29" x14ac:dyDescent="0.3">
      <c r="B106" s="2" t="s">
        <v>35</v>
      </c>
      <c r="C106" s="16">
        <v>43040</v>
      </c>
      <c r="D106" s="49">
        <v>1281913</v>
      </c>
      <c r="E106" s="49">
        <v>48223</v>
      </c>
      <c r="F106" s="49">
        <v>646835</v>
      </c>
      <c r="G106" s="49">
        <v>1976971</v>
      </c>
      <c r="H106" s="49">
        <v>1064496</v>
      </c>
      <c r="I106" s="49">
        <v>47776</v>
      </c>
      <c r="J106" s="49">
        <v>642617</v>
      </c>
      <c r="K106" s="49">
        <v>1754889</v>
      </c>
      <c r="L106" s="49">
        <v>217417</v>
      </c>
      <c r="M106" s="49">
        <v>447</v>
      </c>
      <c r="N106" s="49">
        <v>4218</v>
      </c>
      <c r="O106" s="49">
        <v>222082</v>
      </c>
      <c r="P106" s="51">
        <v>0.88766552468397364</v>
      </c>
      <c r="Q106" s="51">
        <v>0.83039644656072609</v>
      </c>
      <c r="R106" s="51">
        <v>0.99073056425357198</v>
      </c>
      <c r="S106" s="51">
        <v>0.99347901705999209</v>
      </c>
      <c r="T106" s="49">
        <v>372551</v>
      </c>
      <c r="U106" s="49">
        <v>1243</v>
      </c>
      <c r="V106" s="49">
        <v>3876</v>
      </c>
      <c r="W106" s="49">
        <v>377670</v>
      </c>
      <c r="X106" s="49">
        <v>135349</v>
      </c>
      <c r="Y106" s="49">
        <v>513019</v>
      </c>
      <c r="Z106" s="49">
        <v>48623</v>
      </c>
      <c r="AA106" s="53">
        <v>107</v>
      </c>
    </row>
    <row r="107" spans="2:29" x14ac:dyDescent="0.3">
      <c r="B107" s="2" t="s">
        <v>36</v>
      </c>
      <c r="C107" s="16">
        <v>43070</v>
      </c>
      <c r="D107" s="49">
        <v>1289587</v>
      </c>
      <c r="E107" s="49">
        <v>42158</v>
      </c>
      <c r="F107" s="49">
        <v>672209</v>
      </c>
      <c r="G107" s="49">
        <v>2003954</v>
      </c>
      <c r="H107" s="49">
        <v>996727</v>
      </c>
      <c r="I107" s="49">
        <v>41837</v>
      </c>
      <c r="J107" s="49">
        <v>664497</v>
      </c>
      <c r="K107" s="49">
        <v>1703061</v>
      </c>
      <c r="L107" s="49">
        <v>292860</v>
      </c>
      <c r="M107" s="49">
        <v>321</v>
      </c>
      <c r="N107" s="49">
        <v>7712</v>
      </c>
      <c r="O107" s="49">
        <v>300893</v>
      </c>
      <c r="P107" s="51">
        <v>0.84985034586622255</v>
      </c>
      <c r="Q107" s="51">
        <v>0.77290403826961651</v>
      </c>
      <c r="R107" s="51">
        <v>0.99238578680203049</v>
      </c>
      <c r="S107" s="51">
        <v>0.98852737764594045</v>
      </c>
      <c r="T107" s="49">
        <v>387919</v>
      </c>
      <c r="U107" s="49">
        <v>1150</v>
      </c>
      <c r="V107" s="49">
        <v>4467</v>
      </c>
      <c r="W107" s="49">
        <v>393536</v>
      </c>
      <c r="X107" s="49">
        <v>127267</v>
      </c>
      <c r="Y107" s="49">
        <v>520803</v>
      </c>
      <c r="Z107" s="49">
        <v>69086</v>
      </c>
      <c r="AA107" s="53">
        <v>517</v>
      </c>
    </row>
    <row r="108" spans="2:29" x14ac:dyDescent="0.3">
      <c r="B108" s="2" t="s">
        <v>37</v>
      </c>
      <c r="C108" s="16">
        <v>43101</v>
      </c>
      <c r="D108" s="49">
        <v>1257026</v>
      </c>
      <c r="E108" s="49">
        <v>49987</v>
      </c>
      <c r="F108" s="49">
        <v>693073</v>
      </c>
      <c r="G108" s="49">
        <v>2000086</v>
      </c>
      <c r="H108" s="49">
        <v>969985</v>
      </c>
      <c r="I108" s="49">
        <v>49495</v>
      </c>
      <c r="J108" s="49">
        <v>686577</v>
      </c>
      <c r="K108" s="49">
        <v>1706057</v>
      </c>
      <c r="L108" s="49">
        <v>287041</v>
      </c>
      <c r="M108" s="49">
        <v>492</v>
      </c>
      <c r="N108" s="49">
        <v>6496</v>
      </c>
      <c r="O108" s="49">
        <v>294029</v>
      </c>
      <c r="P108" s="51">
        <v>0.85299182135168183</v>
      </c>
      <c r="Q108" s="51">
        <v>0.7716507057133265</v>
      </c>
      <c r="R108" s="51">
        <v>0.99015744093464297</v>
      </c>
      <c r="S108" s="51">
        <v>0.99062724994336815</v>
      </c>
      <c r="T108" s="49">
        <v>383879</v>
      </c>
      <c r="U108" s="49">
        <v>1214</v>
      </c>
      <c r="V108" s="49">
        <v>4634</v>
      </c>
      <c r="W108" s="49">
        <v>389727</v>
      </c>
      <c r="X108" s="49">
        <v>136318</v>
      </c>
      <c r="Y108" s="49">
        <v>526045</v>
      </c>
      <c r="Z108" s="49">
        <v>81231</v>
      </c>
      <c r="AA108" s="53">
        <v>1054</v>
      </c>
    </row>
    <row r="109" spans="2:29" x14ac:dyDescent="0.3">
      <c r="B109" s="2" t="s">
        <v>85</v>
      </c>
      <c r="C109" s="16">
        <v>43132</v>
      </c>
      <c r="D109" s="49">
        <v>1151757</v>
      </c>
      <c r="E109" s="49">
        <v>41902</v>
      </c>
      <c r="F109" s="49">
        <v>626353</v>
      </c>
      <c r="G109" s="49">
        <v>1820012</v>
      </c>
      <c r="H109" s="49">
        <v>885797</v>
      </c>
      <c r="I109" s="49">
        <v>41332</v>
      </c>
      <c r="J109" s="49">
        <v>620696</v>
      </c>
      <c r="K109" s="49">
        <v>1547825</v>
      </c>
      <c r="L109" s="49">
        <v>265960</v>
      </c>
      <c r="M109" s="49">
        <v>570</v>
      </c>
      <c r="N109" s="49">
        <v>5657</v>
      </c>
      <c r="O109" s="49">
        <v>272187</v>
      </c>
      <c r="P109" s="51">
        <v>0.85044768935589432</v>
      </c>
      <c r="Q109" s="51">
        <v>0.76908323543941992</v>
      </c>
      <c r="R109" s="51">
        <v>0.98639683070020523</v>
      </c>
      <c r="S109" s="51">
        <v>0.99096835171221342</v>
      </c>
      <c r="T109" s="49">
        <v>347470</v>
      </c>
      <c r="U109" s="49">
        <v>1087</v>
      </c>
      <c r="V109" s="49">
        <v>4145</v>
      </c>
      <c r="W109" s="49">
        <v>352702</v>
      </c>
      <c r="X109" s="49">
        <v>124165</v>
      </c>
      <c r="Y109" s="49">
        <v>476867</v>
      </c>
      <c r="Z109" s="49">
        <v>68712</v>
      </c>
      <c r="AA109" s="53">
        <v>369</v>
      </c>
    </row>
    <row r="110" spans="2:29" x14ac:dyDescent="0.3">
      <c r="B110" s="2" t="s">
        <v>38</v>
      </c>
      <c r="C110" s="16">
        <v>43160</v>
      </c>
      <c r="D110" s="49">
        <v>1299796</v>
      </c>
      <c r="E110" s="49">
        <v>46655</v>
      </c>
      <c r="F110" s="49">
        <v>703334</v>
      </c>
      <c r="G110" s="49">
        <v>2049785</v>
      </c>
      <c r="H110" s="49">
        <v>993095</v>
      </c>
      <c r="I110" s="49">
        <v>45703</v>
      </c>
      <c r="J110" s="49">
        <v>695755</v>
      </c>
      <c r="K110" s="49">
        <v>1734553</v>
      </c>
      <c r="L110" s="49">
        <v>306701</v>
      </c>
      <c r="M110" s="49">
        <v>952</v>
      </c>
      <c r="N110" s="49">
        <v>7579</v>
      </c>
      <c r="O110" s="49">
        <v>315232</v>
      </c>
      <c r="P110" s="51">
        <v>0.84621216371473107</v>
      </c>
      <c r="Q110" s="51">
        <v>0.7640391261397943</v>
      </c>
      <c r="R110" s="51">
        <v>0.9795948987246812</v>
      </c>
      <c r="S110" s="51">
        <v>0.98922418083016039</v>
      </c>
      <c r="T110" s="49">
        <v>385196</v>
      </c>
      <c r="U110" s="49">
        <v>1283</v>
      </c>
      <c r="V110" s="49">
        <v>4523</v>
      </c>
      <c r="W110" s="49">
        <v>391002</v>
      </c>
      <c r="X110" s="49">
        <v>135064</v>
      </c>
      <c r="Y110" s="49">
        <v>526066</v>
      </c>
      <c r="Z110" s="49">
        <v>76233</v>
      </c>
      <c r="AA110" s="53">
        <v>853</v>
      </c>
    </row>
    <row r="111" spans="2:29" x14ac:dyDescent="0.3">
      <c r="C111" s="16">
        <v>43191</v>
      </c>
      <c r="D111" s="49">
        <v>1246347</v>
      </c>
      <c r="E111" s="49">
        <v>47256</v>
      </c>
      <c r="F111" s="49">
        <v>687494</v>
      </c>
      <c r="G111" s="49">
        <v>1981097</v>
      </c>
      <c r="H111" s="49">
        <v>1025348</v>
      </c>
      <c r="I111" s="49">
        <v>46157</v>
      </c>
      <c r="J111" s="49">
        <v>682815</v>
      </c>
      <c r="K111" s="49">
        <v>1754320</v>
      </c>
      <c r="L111" s="49">
        <v>220999</v>
      </c>
      <c r="M111" s="49">
        <v>1099</v>
      </c>
      <c r="N111" s="49">
        <v>4679</v>
      </c>
      <c r="O111" s="49">
        <v>226777</v>
      </c>
      <c r="P111" s="51">
        <v>0.88552958285232874</v>
      </c>
      <c r="Q111" s="51">
        <v>0.82268260765260393</v>
      </c>
      <c r="R111" s="51">
        <v>0.97674369392246485</v>
      </c>
      <c r="S111" s="51">
        <v>0.99319412242143201</v>
      </c>
      <c r="T111" s="49">
        <v>370142</v>
      </c>
      <c r="U111" s="49">
        <v>1418</v>
      </c>
      <c r="V111" s="49">
        <v>4290</v>
      </c>
      <c r="W111" s="49">
        <v>375850</v>
      </c>
      <c r="X111" s="49">
        <v>127567</v>
      </c>
      <c r="Y111" s="49">
        <v>503417</v>
      </c>
      <c r="Z111" s="49">
        <v>48004</v>
      </c>
      <c r="AA111" s="53">
        <v>356</v>
      </c>
    </row>
    <row r="112" spans="2:29" x14ac:dyDescent="0.3">
      <c r="C112" s="16">
        <v>43221</v>
      </c>
      <c r="D112" s="49">
        <v>1354710</v>
      </c>
      <c r="E112" s="49">
        <v>49219</v>
      </c>
      <c r="F112" s="49">
        <v>760563</v>
      </c>
      <c r="G112" s="49">
        <v>2164492</v>
      </c>
      <c r="H112" s="49">
        <v>1153241</v>
      </c>
      <c r="I112" s="49">
        <v>48511</v>
      </c>
      <c r="J112" s="49">
        <v>754721</v>
      </c>
      <c r="K112" s="49">
        <v>1956473</v>
      </c>
      <c r="L112" s="49">
        <v>201469</v>
      </c>
      <c r="M112" s="49">
        <v>708</v>
      </c>
      <c r="N112" s="49">
        <v>5842</v>
      </c>
      <c r="O112" s="49">
        <v>208019</v>
      </c>
      <c r="P112" s="51">
        <v>0.90389477068984314</v>
      </c>
      <c r="Q112" s="51">
        <v>0.85128256231961086</v>
      </c>
      <c r="R112" s="51">
        <v>0.9856153111603243</v>
      </c>
      <c r="S112" s="51">
        <v>0.9923188480112759</v>
      </c>
      <c r="T112" s="49">
        <v>392436</v>
      </c>
      <c r="U112" s="49">
        <v>1508</v>
      </c>
      <c r="V112" s="49">
        <v>4762</v>
      </c>
      <c r="W112" s="49">
        <v>398706</v>
      </c>
      <c r="X112" s="49">
        <v>134778</v>
      </c>
      <c r="Y112" s="49">
        <v>533484</v>
      </c>
      <c r="Z112" s="49">
        <v>39236</v>
      </c>
      <c r="AA112" s="53">
        <v>106</v>
      </c>
    </row>
    <row r="113" spans="3:27" x14ac:dyDescent="0.3">
      <c r="C113" s="16">
        <v>43252</v>
      </c>
      <c r="D113" s="49">
        <v>1306738</v>
      </c>
      <c r="E113" s="49">
        <v>49635</v>
      </c>
      <c r="F113" s="49">
        <v>737591</v>
      </c>
      <c r="G113" s="49">
        <v>2093964</v>
      </c>
      <c r="H113" s="49">
        <v>1118927</v>
      </c>
      <c r="I113" s="49">
        <v>48801</v>
      </c>
      <c r="J113" s="49">
        <v>732805</v>
      </c>
      <c r="K113" s="49">
        <v>1900533</v>
      </c>
      <c r="L113" s="49">
        <v>187811</v>
      </c>
      <c r="M113" s="49">
        <v>834</v>
      </c>
      <c r="N113" s="49">
        <v>4786</v>
      </c>
      <c r="O113" s="49">
        <v>193431</v>
      </c>
      <c r="P113" s="51">
        <v>0.90762448638085469</v>
      </c>
      <c r="Q113" s="51">
        <v>0.85627493805185129</v>
      </c>
      <c r="R113" s="51">
        <v>0.98319734058627983</v>
      </c>
      <c r="S113" s="51">
        <v>0.99351130911304508</v>
      </c>
      <c r="T113" s="49">
        <v>376785</v>
      </c>
      <c r="U113" s="49">
        <v>1646</v>
      </c>
      <c r="V113" s="49">
        <v>4506</v>
      </c>
      <c r="W113" s="49">
        <v>382937</v>
      </c>
      <c r="X113" s="49">
        <v>130336</v>
      </c>
      <c r="Y113" s="49">
        <v>513273</v>
      </c>
      <c r="Z113" s="49">
        <v>33754</v>
      </c>
      <c r="AA113" s="53">
        <v>99</v>
      </c>
    </row>
    <row r="114" spans="3:27" x14ac:dyDescent="0.3">
      <c r="C114" s="16">
        <v>43282</v>
      </c>
      <c r="D114" s="49">
        <v>1365859</v>
      </c>
      <c r="E114" s="49">
        <v>49846</v>
      </c>
      <c r="F114" s="49">
        <v>764191</v>
      </c>
      <c r="G114" s="49">
        <v>2179896</v>
      </c>
      <c r="H114" s="49">
        <v>1139856</v>
      </c>
      <c r="I114" s="49">
        <v>48988</v>
      </c>
      <c r="J114" s="49">
        <v>758217</v>
      </c>
      <c r="K114" s="49">
        <v>1947061</v>
      </c>
      <c r="L114" s="49">
        <v>226003</v>
      </c>
      <c r="M114" s="49">
        <v>858</v>
      </c>
      <c r="N114" s="49">
        <v>5974</v>
      </c>
      <c r="O114" s="49">
        <v>232835</v>
      </c>
      <c r="P114" s="51">
        <v>0.89318985859875888</v>
      </c>
      <c r="Q114" s="51">
        <v>0.83453416494674781</v>
      </c>
      <c r="R114" s="51">
        <v>0.98278698391044417</v>
      </c>
      <c r="S114" s="51">
        <v>0.99218258262659464</v>
      </c>
      <c r="T114" s="49">
        <v>390294</v>
      </c>
      <c r="U114" s="49">
        <v>1523</v>
      </c>
      <c r="V114" s="49">
        <v>4908</v>
      </c>
      <c r="W114" s="49">
        <v>396725</v>
      </c>
      <c r="X114" s="49">
        <v>133226</v>
      </c>
      <c r="Y114" s="49">
        <v>529951</v>
      </c>
      <c r="Z114" s="49">
        <v>42823</v>
      </c>
      <c r="AA114" s="53">
        <v>148</v>
      </c>
    </row>
    <row r="115" spans="3:27" x14ac:dyDescent="0.3">
      <c r="C115" s="16">
        <v>43313</v>
      </c>
      <c r="D115" s="49">
        <v>1252767</v>
      </c>
      <c r="E115" s="49">
        <v>49117</v>
      </c>
      <c r="F115" s="49">
        <v>695981</v>
      </c>
      <c r="G115" s="49">
        <v>1997865</v>
      </c>
      <c r="H115" s="49">
        <v>1051949</v>
      </c>
      <c r="I115" s="49">
        <v>48589</v>
      </c>
      <c r="J115" s="49">
        <v>692079</v>
      </c>
      <c r="K115" s="49">
        <v>1792617</v>
      </c>
      <c r="L115" s="49">
        <v>200818</v>
      </c>
      <c r="M115" s="49">
        <v>528</v>
      </c>
      <c r="N115" s="49">
        <v>3902</v>
      </c>
      <c r="O115" s="49">
        <v>205248</v>
      </c>
      <c r="P115" s="51">
        <v>0.89726633180920634</v>
      </c>
      <c r="Q115" s="51">
        <v>0.83970043910799053</v>
      </c>
      <c r="R115" s="51">
        <v>0.98925015778650971</v>
      </c>
      <c r="S115" s="51">
        <v>0.99439352511059931</v>
      </c>
      <c r="T115" s="49">
        <v>382863</v>
      </c>
      <c r="U115" s="49">
        <v>1508</v>
      </c>
      <c r="V115" s="49">
        <v>4703</v>
      </c>
      <c r="W115" s="49">
        <v>389074</v>
      </c>
      <c r="X115" s="49">
        <v>128251</v>
      </c>
      <c r="Y115" s="49">
        <v>517325</v>
      </c>
      <c r="Z115" s="49">
        <v>40212</v>
      </c>
      <c r="AA115" s="53">
        <v>160</v>
      </c>
    </row>
    <row r="116" spans="3:27" x14ac:dyDescent="0.3">
      <c r="C116" s="16">
        <v>43344</v>
      </c>
      <c r="D116" s="49">
        <v>1268865</v>
      </c>
      <c r="E116" s="49">
        <v>47622</v>
      </c>
      <c r="F116" s="49">
        <v>689005</v>
      </c>
      <c r="G116" s="49">
        <v>2005492</v>
      </c>
      <c r="H116" s="49">
        <v>1052652</v>
      </c>
      <c r="I116" s="49">
        <v>47000</v>
      </c>
      <c r="J116" s="49">
        <v>684081</v>
      </c>
      <c r="K116" s="49">
        <v>1783733</v>
      </c>
      <c r="L116" s="49">
        <v>216213</v>
      </c>
      <c r="M116" s="49">
        <v>622</v>
      </c>
      <c r="N116" s="49">
        <v>4924</v>
      </c>
      <c r="O116" s="49">
        <v>221759</v>
      </c>
      <c r="P116" s="51">
        <v>0.88942414130796832</v>
      </c>
      <c r="Q116" s="51">
        <v>0.82960125781702543</v>
      </c>
      <c r="R116" s="51">
        <v>0.98693880979379278</v>
      </c>
      <c r="S116" s="51">
        <v>0.99285346260186791</v>
      </c>
      <c r="T116" s="49">
        <v>379951</v>
      </c>
      <c r="U116" s="49">
        <v>1389</v>
      </c>
      <c r="V116" s="49">
        <v>4635</v>
      </c>
      <c r="W116" s="49">
        <v>385975</v>
      </c>
      <c r="X116" s="49">
        <v>124359</v>
      </c>
      <c r="Y116" s="49">
        <v>510334</v>
      </c>
      <c r="Z116" s="49">
        <v>44582</v>
      </c>
      <c r="AA116" s="53">
        <v>153</v>
      </c>
    </row>
    <row r="117" spans="3:27" x14ac:dyDescent="0.3">
      <c r="C117" s="16">
        <v>43374</v>
      </c>
      <c r="D117" s="49">
        <v>1319194</v>
      </c>
      <c r="E117" s="49">
        <v>51282</v>
      </c>
      <c r="F117" s="49">
        <v>708195</v>
      </c>
      <c r="G117" s="49">
        <v>2078671</v>
      </c>
      <c r="H117" s="49">
        <v>1096322</v>
      </c>
      <c r="I117" s="49">
        <v>50587</v>
      </c>
      <c r="J117" s="49">
        <v>703205</v>
      </c>
      <c r="K117" s="49">
        <v>1850114</v>
      </c>
      <c r="L117" s="49">
        <v>222872</v>
      </c>
      <c r="M117" s="49">
        <v>695</v>
      </c>
      <c r="N117" s="49">
        <v>4990</v>
      </c>
      <c r="O117" s="49">
        <v>228557</v>
      </c>
      <c r="P117" s="51">
        <v>0.89004657302670798</v>
      </c>
      <c r="Q117" s="51">
        <v>0.8310544165604149</v>
      </c>
      <c r="R117" s="51">
        <v>0.98644748644748648</v>
      </c>
      <c r="S117" s="51">
        <v>0.99295391805929156</v>
      </c>
      <c r="T117" s="49">
        <v>398479</v>
      </c>
      <c r="U117" s="49">
        <v>1703</v>
      </c>
      <c r="V117" s="49">
        <v>4913</v>
      </c>
      <c r="W117" s="49">
        <v>405095</v>
      </c>
      <c r="X117" s="49">
        <v>140943</v>
      </c>
      <c r="Y117" s="49">
        <v>546038</v>
      </c>
      <c r="Z117" s="49">
        <v>48951</v>
      </c>
      <c r="AA117" s="53">
        <v>213</v>
      </c>
    </row>
    <row r="118" spans="3:27" x14ac:dyDescent="0.3">
      <c r="C118" s="16">
        <v>43405</v>
      </c>
      <c r="D118" s="49">
        <v>1304514</v>
      </c>
      <c r="E118" s="49">
        <v>48465</v>
      </c>
      <c r="F118" s="49">
        <v>684029</v>
      </c>
      <c r="G118" s="49">
        <v>2037008</v>
      </c>
      <c r="H118" s="49">
        <v>1058519</v>
      </c>
      <c r="I118" s="49">
        <v>47788</v>
      </c>
      <c r="J118" s="49">
        <v>678032</v>
      </c>
      <c r="K118" s="49">
        <v>1784339</v>
      </c>
      <c r="L118" s="49">
        <v>245995</v>
      </c>
      <c r="M118" s="49">
        <v>677</v>
      </c>
      <c r="N118" s="49">
        <v>5997</v>
      </c>
      <c r="O118" s="49">
        <v>252669</v>
      </c>
      <c r="P118" s="51">
        <v>0.87596072278557569</v>
      </c>
      <c r="Q118" s="51">
        <v>0.81142785742429746</v>
      </c>
      <c r="R118" s="51">
        <v>0.98603115650469408</v>
      </c>
      <c r="S118" s="51">
        <v>0.99123282784794209</v>
      </c>
      <c r="T118" s="49">
        <v>397129</v>
      </c>
      <c r="U118" s="49">
        <v>1698</v>
      </c>
      <c r="V118" s="49">
        <v>4690</v>
      </c>
      <c r="W118" s="49">
        <v>403517</v>
      </c>
      <c r="X118" s="49">
        <v>141860</v>
      </c>
      <c r="Y118" s="49">
        <v>545377</v>
      </c>
      <c r="Z118" s="49">
        <v>54373</v>
      </c>
      <c r="AA118" s="53">
        <v>258</v>
      </c>
    </row>
    <row r="119" spans="3:27" x14ac:dyDescent="0.3">
      <c r="C119" s="16">
        <v>43435</v>
      </c>
      <c r="D119" s="49">
        <v>1306412</v>
      </c>
      <c r="E119" s="49">
        <v>43072</v>
      </c>
      <c r="F119" s="49">
        <v>697057</v>
      </c>
      <c r="G119" s="49">
        <v>2046541</v>
      </c>
      <c r="H119" s="49">
        <v>1036241</v>
      </c>
      <c r="I119" s="49">
        <v>42668</v>
      </c>
      <c r="J119" s="49">
        <v>689986</v>
      </c>
      <c r="K119" s="49">
        <v>1768895</v>
      </c>
      <c r="L119" s="49">
        <v>270171</v>
      </c>
      <c r="M119" s="49">
        <v>404</v>
      </c>
      <c r="N119" s="49">
        <v>7071</v>
      </c>
      <c r="O119" s="49">
        <v>277646</v>
      </c>
      <c r="P119" s="51">
        <v>0.86433401529703047</v>
      </c>
      <c r="Q119" s="51">
        <v>0.79319617394818787</v>
      </c>
      <c r="R119" s="51">
        <v>0.99062035661218428</v>
      </c>
      <c r="S119" s="51">
        <v>0.98985592282984036</v>
      </c>
      <c r="T119" s="49">
        <v>407287</v>
      </c>
      <c r="U119" s="49">
        <v>1565</v>
      </c>
      <c r="V119" s="49">
        <v>4781</v>
      </c>
      <c r="W119" s="49">
        <v>413633</v>
      </c>
      <c r="X119" s="49">
        <v>131271</v>
      </c>
      <c r="Y119" s="49">
        <v>544904</v>
      </c>
      <c r="Z119" s="49">
        <v>59803</v>
      </c>
      <c r="AA119" s="53">
        <v>280</v>
      </c>
    </row>
    <row r="120" spans="3:27" x14ac:dyDescent="0.3">
      <c r="C120" s="16">
        <v>43466</v>
      </c>
      <c r="D120" s="49">
        <v>1342549</v>
      </c>
      <c r="E120" s="49">
        <v>47616</v>
      </c>
      <c r="F120" s="49">
        <v>721470</v>
      </c>
      <c r="G120" s="49">
        <v>2111635</v>
      </c>
      <c r="H120" s="49">
        <v>1021559</v>
      </c>
      <c r="I120" s="49">
        <v>46983</v>
      </c>
      <c r="J120" s="49">
        <v>713185</v>
      </c>
      <c r="K120" s="49">
        <v>1781727</v>
      </c>
      <c r="L120" s="49">
        <v>320990</v>
      </c>
      <c r="M120" s="49">
        <v>633</v>
      </c>
      <c r="N120" s="49">
        <v>8285</v>
      </c>
      <c r="O120" s="49">
        <v>329908</v>
      </c>
      <c r="P120" s="51">
        <v>0.84376656003523332</v>
      </c>
      <c r="Q120" s="51">
        <v>0.76091003009946001</v>
      </c>
      <c r="R120" s="51">
        <v>0.98670614919354838</v>
      </c>
      <c r="S120" s="51">
        <v>0.98851650103261401</v>
      </c>
      <c r="T120" s="49">
        <v>414487</v>
      </c>
      <c r="U120" s="49">
        <v>1680</v>
      </c>
      <c r="V120" s="49">
        <v>5095</v>
      </c>
      <c r="W120" s="49">
        <v>421262</v>
      </c>
      <c r="X120" s="49">
        <v>142502</v>
      </c>
      <c r="Y120" s="49">
        <v>563764</v>
      </c>
      <c r="Z120" s="49">
        <v>83519</v>
      </c>
      <c r="AA120" s="53">
        <v>616</v>
      </c>
    </row>
    <row r="121" spans="3:27" x14ac:dyDescent="0.3">
      <c r="C121" s="16">
        <v>43497</v>
      </c>
      <c r="D121" s="49">
        <v>1233159</v>
      </c>
      <c r="E121" s="49">
        <v>44183</v>
      </c>
      <c r="F121" s="49">
        <v>676440</v>
      </c>
      <c r="G121" s="49">
        <v>1953782</v>
      </c>
      <c r="H121" s="49">
        <v>933898</v>
      </c>
      <c r="I121" s="49">
        <v>43517</v>
      </c>
      <c r="J121" s="49">
        <v>667943</v>
      </c>
      <c r="K121" s="49">
        <v>1645358</v>
      </c>
      <c r="L121" s="49">
        <v>299261</v>
      </c>
      <c r="M121" s="49">
        <v>666</v>
      </c>
      <c r="N121" s="49">
        <v>8497</v>
      </c>
      <c r="O121" s="49">
        <v>308424</v>
      </c>
      <c r="P121" s="51">
        <v>0.84214001357367407</v>
      </c>
      <c r="Q121" s="51">
        <v>0.75732164303224481</v>
      </c>
      <c r="R121" s="51">
        <v>0.98492632913111378</v>
      </c>
      <c r="S121" s="51">
        <v>0.98743864939979897</v>
      </c>
      <c r="T121" s="49">
        <v>370476</v>
      </c>
      <c r="U121" s="49">
        <v>1645</v>
      </c>
      <c r="V121" s="49">
        <v>5382</v>
      </c>
      <c r="W121" s="49">
        <v>377503</v>
      </c>
      <c r="X121" s="49">
        <v>128221</v>
      </c>
      <c r="Y121" s="49">
        <v>505724</v>
      </c>
      <c r="Z121" s="49">
        <v>70813</v>
      </c>
      <c r="AA121" s="53">
        <v>520</v>
      </c>
    </row>
    <row r="122" spans="3:27" ht="15" thickBot="1" x14ac:dyDescent="0.35">
      <c r="C122" s="56">
        <v>43525</v>
      </c>
      <c r="D122" s="57">
        <v>1371718</v>
      </c>
      <c r="E122" s="57">
        <v>50490</v>
      </c>
      <c r="F122" s="57">
        <v>744100</v>
      </c>
      <c r="G122" s="57">
        <v>2166308</v>
      </c>
      <c r="H122" s="57">
        <v>1090071</v>
      </c>
      <c r="I122" s="57">
        <v>49703</v>
      </c>
      <c r="J122" s="57">
        <v>736170</v>
      </c>
      <c r="K122" s="57">
        <v>1875944</v>
      </c>
      <c r="L122" s="57">
        <v>281647</v>
      </c>
      <c r="M122" s="57">
        <v>787</v>
      </c>
      <c r="N122" s="57">
        <v>7930</v>
      </c>
      <c r="O122" s="57">
        <v>290364</v>
      </c>
      <c r="P122" s="58">
        <v>0.86596365798399855</v>
      </c>
      <c r="Q122" s="58">
        <v>0.79467572780994344</v>
      </c>
      <c r="R122" s="58">
        <v>0.98441275500099035</v>
      </c>
      <c r="S122" s="58">
        <v>0.98934283026474934</v>
      </c>
      <c r="T122" s="57">
        <v>409608</v>
      </c>
      <c r="U122" s="57">
        <v>1730</v>
      </c>
      <c r="V122" s="57">
        <v>4627</v>
      </c>
      <c r="W122" s="57">
        <v>415965</v>
      </c>
      <c r="X122" s="57">
        <v>139500</v>
      </c>
      <c r="Y122" s="57">
        <v>555465</v>
      </c>
      <c r="Z122" s="57">
        <v>59508</v>
      </c>
      <c r="AA122" s="59">
        <v>329</v>
      </c>
    </row>
    <row r="136" spans="8:11" x14ac:dyDescent="0.3">
      <c r="H136" s="42"/>
      <c r="I136" s="42"/>
      <c r="J136" s="42"/>
      <c r="K136" s="42"/>
    </row>
    <row r="138" spans="8:11" x14ac:dyDescent="0.3">
      <c r="H138" s="42"/>
      <c r="I138" s="42"/>
      <c r="J138" s="42"/>
      <c r="K138" s="42"/>
    </row>
    <row r="140" spans="8:11" x14ac:dyDescent="0.3">
      <c r="H140" s="42"/>
      <c r="I140" s="42"/>
      <c r="J140" s="42"/>
      <c r="K140" s="42"/>
    </row>
    <row r="142" spans="8:11" x14ac:dyDescent="0.3">
      <c r="H142" s="42"/>
      <c r="I142" s="42"/>
      <c r="J142" s="42"/>
      <c r="K142" s="42"/>
    </row>
    <row r="144" spans="8:11" x14ac:dyDescent="0.3">
      <c r="H144" s="42"/>
      <c r="I144" s="42"/>
      <c r="J144" s="42"/>
      <c r="K144" s="42"/>
    </row>
    <row r="145" spans="8:11" x14ac:dyDescent="0.3">
      <c r="H145" s="42"/>
      <c r="I145" s="42"/>
      <c r="J145" s="42"/>
      <c r="K145" s="42"/>
    </row>
    <row r="146" spans="8:11" x14ac:dyDescent="0.3">
      <c r="H146" s="42"/>
      <c r="I146" s="42"/>
      <c r="J146" s="42"/>
      <c r="K146" s="42"/>
    </row>
    <row r="147" spans="8:11" x14ac:dyDescent="0.3">
      <c r="H147" s="42"/>
      <c r="I147" s="42"/>
      <c r="J147" s="42"/>
      <c r="K147" s="42"/>
    </row>
    <row r="148" spans="8:11" x14ac:dyDescent="0.3">
      <c r="H148" s="42"/>
      <c r="I148" s="42"/>
      <c r="J148" s="42"/>
      <c r="K148" s="42"/>
    </row>
    <row r="149" spans="8:11" x14ac:dyDescent="0.3">
      <c r="H149" s="42"/>
      <c r="I149" s="42"/>
      <c r="J149" s="42"/>
      <c r="K149" s="42"/>
    </row>
    <row r="150" spans="8:11" x14ac:dyDescent="0.3">
      <c r="H150" s="42"/>
      <c r="I150" s="42"/>
      <c r="J150" s="42"/>
      <c r="K150" s="42"/>
    </row>
  </sheetData>
  <mergeCells count="9">
    <mergeCell ref="T17:Y17"/>
    <mergeCell ref="D2:L3"/>
    <mergeCell ref="D9:E9"/>
    <mergeCell ref="C16:E16"/>
    <mergeCell ref="D17:G17"/>
    <mergeCell ref="H17:K17"/>
    <mergeCell ref="L17:O17"/>
    <mergeCell ref="R17:S17"/>
    <mergeCell ref="D10:E10"/>
  </mergeCells>
  <pageMargins left="0.31496062992125984" right="0.31496062992125984" top="0.55118110236220474" bottom="0.55118110236220474" header="0.31496062992125984" footer="0.31496062992125984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0"/>
  <sheetViews>
    <sheetView topLeftCell="A82" zoomScaleNormal="100" workbookViewId="0">
      <selection activeCell="AA110" sqref="AA110"/>
    </sheetView>
  </sheetViews>
  <sheetFormatPr defaultColWidth="9.109375" defaultRowHeight="14.4" x14ac:dyDescent="0.3"/>
  <cols>
    <col min="1" max="1" width="9.109375" style="2"/>
    <col min="2" max="2" width="2" style="2" hidden="1" customWidth="1"/>
    <col min="3" max="3" width="17.5546875" style="2" customWidth="1"/>
    <col min="4" max="4" width="17.88671875" style="2" customWidth="1"/>
    <col min="5" max="5" width="29.33203125" style="2" customWidth="1"/>
    <col min="6" max="7" width="30.44140625" style="2" customWidth="1"/>
    <col min="8" max="8" width="29.88671875" style="2" customWidth="1"/>
    <col min="9" max="9" width="30.88671875" style="2" customWidth="1"/>
    <col min="10" max="10" width="19.33203125" style="2" customWidth="1"/>
    <col min="11" max="11" width="30.6640625" style="2" customWidth="1"/>
    <col min="12" max="13" width="31.6640625" style="2" customWidth="1"/>
    <col min="14" max="14" width="31.109375" style="2" customWidth="1"/>
    <col min="15" max="15" width="32.109375" style="2" customWidth="1"/>
    <col min="16" max="16" width="19.33203125" style="2" customWidth="1"/>
    <col min="17" max="17" width="30.6640625" style="2" customWidth="1"/>
    <col min="18" max="19" width="32.6640625" style="2" customWidth="1"/>
    <col min="20" max="20" width="32" style="2" customWidth="1"/>
    <col min="21" max="21" width="33.33203125" style="2" customWidth="1"/>
    <col min="22" max="22" width="20.33203125" style="2" customWidth="1"/>
    <col min="23" max="23" width="31.6640625" style="2" customWidth="1"/>
    <col min="24" max="25" width="32.6640625" style="2" customWidth="1"/>
    <col min="26" max="26" width="32.109375" style="2" customWidth="1"/>
    <col min="27" max="27" width="33.33203125" style="2" customWidth="1"/>
    <col min="28" max="28" width="9.109375" style="2" hidden="1" customWidth="1"/>
    <col min="29" max="29" width="0" style="2" hidden="1" customWidth="1"/>
    <col min="30" max="30" width="16.33203125" style="2" hidden="1" customWidth="1"/>
    <col min="31" max="16384" width="9.109375" style="2"/>
  </cols>
  <sheetData>
    <row r="1" spans="1:30" ht="28.8" x14ac:dyDescent="0.55000000000000004">
      <c r="C1" s="28" t="s">
        <v>45</v>
      </c>
      <c r="F1" s="35"/>
      <c r="G1" s="35"/>
      <c r="H1" s="35"/>
    </row>
    <row r="3" spans="1:30" ht="17.399999999999999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0" ht="16.8" thickBot="1" x14ac:dyDescent="0.35">
      <c r="B4" s="3"/>
      <c r="C4" s="64" t="s">
        <v>11</v>
      </c>
      <c r="D4" s="64"/>
      <c r="E4" s="2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0" ht="16.5" customHeight="1" thickBot="1" x14ac:dyDescent="0.35">
      <c r="B5" s="3"/>
      <c r="C5" s="29"/>
      <c r="D5" s="74" t="s">
        <v>46</v>
      </c>
      <c r="E5" s="75"/>
      <c r="F5" s="76"/>
      <c r="G5" s="41"/>
      <c r="H5" s="77" t="s">
        <v>47</v>
      </c>
      <c r="I5" s="78"/>
      <c r="J5" s="79" t="s">
        <v>48</v>
      </c>
      <c r="K5" s="75"/>
      <c r="L5" s="76"/>
      <c r="M5" s="41"/>
      <c r="N5" s="77" t="s">
        <v>47</v>
      </c>
      <c r="O5" s="78"/>
      <c r="P5" s="70" t="s">
        <v>49</v>
      </c>
      <c r="Q5" s="71"/>
      <c r="R5" s="72"/>
      <c r="S5" s="40"/>
      <c r="T5" s="68" t="s">
        <v>47</v>
      </c>
      <c r="U5" s="69"/>
      <c r="V5" s="70" t="s">
        <v>50</v>
      </c>
      <c r="W5" s="71"/>
      <c r="X5" s="72"/>
      <c r="Y5" s="40"/>
      <c r="Z5" s="68" t="s">
        <v>47</v>
      </c>
      <c r="AA5" s="73"/>
    </row>
    <row r="6" spans="1:30" s="22" customFormat="1" ht="75.599999999999994" x14ac:dyDescent="0.3">
      <c r="B6" s="5"/>
      <c r="C6" s="37" t="s">
        <v>57</v>
      </c>
      <c r="D6" s="30" t="s">
        <v>51</v>
      </c>
      <c r="E6" s="31" t="s">
        <v>52</v>
      </c>
      <c r="F6" s="31" t="s">
        <v>53</v>
      </c>
      <c r="G6" s="31" t="s">
        <v>76</v>
      </c>
      <c r="H6" s="31" t="s">
        <v>54</v>
      </c>
      <c r="I6" s="32" t="s">
        <v>55</v>
      </c>
      <c r="J6" s="30" t="s">
        <v>75</v>
      </c>
      <c r="K6" s="31" t="s">
        <v>58</v>
      </c>
      <c r="L6" s="31" t="s">
        <v>59</v>
      </c>
      <c r="M6" s="31" t="s">
        <v>77</v>
      </c>
      <c r="N6" s="31" t="s">
        <v>60</v>
      </c>
      <c r="O6" s="32" t="s">
        <v>61</v>
      </c>
      <c r="P6" s="30" t="s">
        <v>62</v>
      </c>
      <c r="Q6" s="31" t="s">
        <v>63</v>
      </c>
      <c r="R6" s="31" t="s">
        <v>64</v>
      </c>
      <c r="S6" s="31" t="s">
        <v>78</v>
      </c>
      <c r="T6" s="31" t="s">
        <v>65</v>
      </c>
      <c r="U6" s="32" t="s">
        <v>66</v>
      </c>
      <c r="V6" s="30" t="s">
        <v>67</v>
      </c>
      <c r="W6" s="31" t="s">
        <v>68</v>
      </c>
      <c r="X6" s="31" t="s">
        <v>69</v>
      </c>
      <c r="Y6" s="31" t="s">
        <v>79</v>
      </c>
      <c r="Z6" s="31" t="s">
        <v>70</v>
      </c>
      <c r="AA6" s="38" t="s">
        <v>71</v>
      </c>
      <c r="AB6" s="23" t="s">
        <v>43</v>
      </c>
      <c r="AD6" s="24">
        <v>0.95</v>
      </c>
    </row>
    <row r="7" spans="1:30" x14ac:dyDescent="0.3">
      <c r="A7" s="2" t="s">
        <v>72</v>
      </c>
      <c r="B7" s="3"/>
      <c r="C7" s="36">
        <f>IF('A&amp;E Data'!D19&gt;1, 'A&amp;E Data'!C19, "")</f>
        <v>40391</v>
      </c>
      <c r="D7" s="13">
        <f>VLOOKUP(C7, 'A&amp;E Data'!$C$19:$AA$98, 2, FALSE)</f>
        <v>1138652</v>
      </c>
      <c r="E7" s="33" t="e">
        <f>VLOOKUP(A7, 'Chart Data'!$C$7:$D$85, 2, FALSE)</f>
        <v>#N/A</v>
      </c>
      <c r="F7" s="33" t="e">
        <f>VLOOKUP(A7, 'Chart Data'!$C$7:$D$85, 2,FALSE)</f>
        <v>#N/A</v>
      </c>
      <c r="G7" s="33" t="e">
        <f>VLOOKUP(B7, 'Chart Data'!$C$7:$D$85, 2,FALSE)</f>
        <v>#N/A</v>
      </c>
      <c r="H7" s="33"/>
      <c r="I7" s="33"/>
      <c r="J7" s="13">
        <f>VLOOKUP(C7, 'A&amp;E Data'!$C$19:$AA$98, 5, FALSE)</f>
        <v>1752381</v>
      </c>
      <c r="K7" s="33" t="e">
        <f>VLOOKUP(D7, 'Chart Data'!$C$7:$D$85, 2,FALSE)</f>
        <v>#N/A</v>
      </c>
      <c r="L7" s="33" t="e">
        <f>VLOOKUP(E7, 'Chart Data'!$C$7:$D$85, 2,FALSE)</f>
        <v>#N/A</v>
      </c>
      <c r="M7" s="33" t="e">
        <f>VLOOKUP(F7, 'Chart Data'!$C$7:$D$85, 2,FALSE)</f>
        <v>#N/A</v>
      </c>
      <c r="N7" s="33"/>
      <c r="O7" s="33"/>
      <c r="P7" s="13">
        <f>VLOOKUP(C7, 'A&amp;E Data'!$C$19:$AA$98, 18, FALSE)</f>
        <v>287438</v>
      </c>
      <c r="Q7" s="33" t="e">
        <f>VLOOKUP(J7, 'Chart Data'!$C$7:$D$85, 2,FALSE)</f>
        <v>#N/A</v>
      </c>
      <c r="R7" s="33" t="e">
        <f>VLOOKUP(K7, 'Chart Data'!$C$7:$D$85, 2,FALSE)</f>
        <v>#N/A</v>
      </c>
      <c r="S7" s="33" t="e">
        <f>VLOOKUP(L7, 'Chart Data'!$C$7:$D$85, 2,FALSE)</f>
        <v>#N/A</v>
      </c>
      <c r="T7" s="33"/>
      <c r="U7" s="33"/>
      <c r="V7" s="13">
        <f>VLOOKUP(C7, 'A&amp;E Data'!$C$19:$AA$98, 23, FALSE)</f>
        <v>425702</v>
      </c>
      <c r="W7" s="33" t="e">
        <f>VLOOKUP(P7, 'Chart Data'!$C$7:$D$85, 2,FALSE)</f>
        <v>#N/A</v>
      </c>
      <c r="X7" s="33" t="e">
        <f>VLOOKUP(Q7, 'Chart Data'!$C$7:$D$85, 2,FALSE)</f>
        <v>#N/A</v>
      </c>
      <c r="Y7" s="33" t="e">
        <f>VLOOKUP(R7, 'Chart Data'!$C$7:$D$85, 2,FALSE)</f>
        <v>#N/A</v>
      </c>
      <c r="Z7" s="33"/>
      <c r="AA7" s="33"/>
      <c r="AB7" s="2">
        <v>0.95</v>
      </c>
    </row>
    <row r="8" spans="1:30" x14ac:dyDescent="0.3">
      <c r="A8" s="2" t="s">
        <v>73</v>
      </c>
      <c r="B8" s="3"/>
      <c r="C8" s="36">
        <f>IF('A&amp;E Data'!D20&gt;1, 'A&amp;E Data'!C20, "")</f>
        <v>40422</v>
      </c>
      <c r="D8" s="13">
        <f>VLOOKUP(C8, 'A&amp;E Data'!$C$19:$AA$98, 2, FALSE)</f>
        <v>1150728</v>
      </c>
      <c r="E8" s="33" t="e">
        <f>VLOOKUP(A8, 'Chart Data'!$C$7:$D$85, 2, FALSE)</f>
        <v>#N/A</v>
      </c>
      <c r="F8" s="33" t="e">
        <f>VLOOKUP(A8, 'Chart Data'!$C$7:$D$85, 2,FALSE)</f>
        <v>#N/A</v>
      </c>
      <c r="G8" s="33" t="e">
        <f>VLOOKUP(B8, 'Chart Data'!$C$7:$D$85, 2,FALSE)</f>
        <v>#N/A</v>
      </c>
      <c r="H8" s="33"/>
      <c r="I8" s="33"/>
      <c r="J8" s="13">
        <f>VLOOKUP(C8, 'A&amp;E Data'!$C$19:$AA$98, 5, FALSE)</f>
        <v>1756268</v>
      </c>
      <c r="K8" s="33" t="e">
        <f>VLOOKUP(D8, 'Chart Data'!$C$7:$D$85, 2,FALSE)</f>
        <v>#N/A</v>
      </c>
      <c r="L8" s="33" t="e">
        <f>VLOOKUP(E8, 'Chart Data'!$C$7:$D$85, 2,FALSE)</f>
        <v>#N/A</v>
      </c>
      <c r="M8" s="33" t="e">
        <f>VLOOKUP(F8, 'Chart Data'!$C$7:$D$85, 2,FALSE)</f>
        <v>#N/A</v>
      </c>
      <c r="N8" s="33"/>
      <c r="O8" s="33"/>
      <c r="P8" s="13">
        <f>VLOOKUP(C8, 'A&amp;E Data'!$C$19:$AA$98, 18, FALSE)</f>
        <v>293991</v>
      </c>
      <c r="Q8" s="33" t="e">
        <f>VLOOKUP(J8, 'Chart Data'!$C$7:$D$85, 2,FALSE)</f>
        <v>#N/A</v>
      </c>
      <c r="R8" s="33" t="e">
        <f>VLOOKUP(K8, 'Chart Data'!$C$7:$D$85, 2,FALSE)</f>
        <v>#N/A</v>
      </c>
      <c r="S8" s="33" t="e">
        <f>VLOOKUP(L8, 'Chart Data'!$C$7:$D$85, 2,FALSE)</f>
        <v>#N/A</v>
      </c>
      <c r="T8" s="33"/>
      <c r="U8" s="33"/>
      <c r="V8" s="13">
        <f>VLOOKUP(C8, 'A&amp;E Data'!$C$19:$AA$98, 23, FALSE)</f>
        <v>424900</v>
      </c>
      <c r="W8" s="33" t="e">
        <f>VLOOKUP(P8, 'Chart Data'!$C$7:$D$85, 2,FALSE)</f>
        <v>#N/A</v>
      </c>
      <c r="X8" s="33" t="e">
        <f>VLOOKUP(Q8, 'Chart Data'!$C$7:$D$85, 2,FALSE)</f>
        <v>#N/A</v>
      </c>
      <c r="Y8" s="33" t="e">
        <f>VLOOKUP(R8, 'Chart Data'!$C$7:$D$85, 2,FALSE)</f>
        <v>#N/A</v>
      </c>
      <c r="Z8" s="33"/>
      <c r="AA8" s="33"/>
      <c r="AB8" s="2">
        <v>0.95</v>
      </c>
    </row>
    <row r="9" spans="1:30" x14ac:dyDescent="0.3">
      <c r="A9" s="2" t="s">
        <v>74</v>
      </c>
      <c r="B9" s="3"/>
      <c r="C9" s="36">
        <f>IF('A&amp;E Data'!D21&gt;1, 'A&amp;E Data'!C21, "")</f>
        <v>40452</v>
      </c>
      <c r="D9" s="13">
        <f>VLOOKUP(C9, 'A&amp;E Data'!$C$19:$AA$98, 2, FALSE)</f>
        <v>1163143</v>
      </c>
      <c r="E9" s="33">
        <f>SUM(D7:D9)/3</f>
        <v>1150841</v>
      </c>
      <c r="F9" s="33" t="e">
        <f>VLOOKUP(A9, 'Chart Data'!$C$7:$D$85, 2,FALSE)</f>
        <v>#N/A</v>
      </c>
      <c r="G9" s="33" t="e">
        <f>VLOOKUP(B9, 'Chart Data'!$C$7:$D$85, 2,FALSE)</f>
        <v>#N/A</v>
      </c>
      <c r="H9" s="33"/>
      <c r="I9" s="33"/>
      <c r="J9" s="13">
        <f>VLOOKUP(C9, 'A&amp;E Data'!$C$19:$AA$98, 5, FALSE)</f>
        <v>1801348</v>
      </c>
      <c r="K9" s="33">
        <f>SUM(J7:J9)/3</f>
        <v>1769999</v>
      </c>
      <c r="L9" s="33" t="e">
        <f>VLOOKUP(E9, 'Chart Data'!$C$7:$D$85, 2,FALSE)</f>
        <v>#N/A</v>
      </c>
      <c r="M9" s="33" t="e">
        <f>VLOOKUP(F9, 'Chart Data'!$C$7:$D$85, 2,FALSE)</f>
        <v>#N/A</v>
      </c>
      <c r="N9" s="33"/>
      <c r="O9" s="33"/>
      <c r="P9" s="13">
        <f>VLOOKUP(C9, 'A&amp;E Data'!$C$19:$AA$98, 18, FALSE)</f>
        <v>303452</v>
      </c>
      <c r="Q9" s="33">
        <f>SUM(P7:P9)/3</f>
        <v>294960.33333333331</v>
      </c>
      <c r="R9" s="33" t="e">
        <f>VLOOKUP(K9, 'Chart Data'!$C$7:$D$85, 2,FALSE)</f>
        <v>#N/A</v>
      </c>
      <c r="S9" s="33" t="e">
        <f>VLOOKUP(L9, 'Chart Data'!$C$7:$D$85, 2,FALSE)</f>
        <v>#N/A</v>
      </c>
      <c r="T9" s="33"/>
      <c r="U9" s="33"/>
      <c r="V9" s="13">
        <f>VLOOKUP(C9, 'A&amp;E Data'!$C$19:$AA$98, 23, FALSE)</f>
        <v>436215</v>
      </c>
      <c r="W9" s="33">
        <f>SUM(V7:V9)/3</f>
        <v>428939</v>
      </c>
      <c r="X9" s="33" t="e">
        <f>VLOOKUP(Q9, 'Chart Data'!$C$7:$D$85, 2,FALSE)</f>
        <v>#N/A</v>
      </c>
      <c r="Y9" s="33" t="e">
        <f>VLOOKUP(R9, 'Chart Data'!$C$7:$D$85, 2,FALSE)</f>
        <v>#N/A</v>
      </c>
      <c r="Z9" s="33"/>
      <c r="AA9" s="33"/>
      <c r="AB9" s="2">
        <v>0.95</v>
      </c>
    </row>
    <row r="10" spans="1:30" x14ac:dyDescent="0.3">
      <c r="A10" s="2" t="s">
        <v>72</v>
      </c>
      <c r="C10" s="36">
        <f>IF('A&amp;E Data'!D22&gt;1, 'A&amp;E Data'!C22, "")</f>
        <v>40483</v>
      </c>
      <c r="D10" s="13">
        <f>VLOOKUP(C10, 'A&amp;E Data'!$C$19:$AA$98, 2, FALSE)</f>
        <v>1111294.5714285714</v>
      </c>
      <c r="E10" s="33">
        <f t="shared" ref="E10:E73" si="0">SUM(D8:D10)/3</f>
        <v>1141721.857142857</v>
      </c>
      <c r="F10" s="33" t="e">
        <f>VLOOKUP(A10, 'Chart Data'!$C$7:$D$85, 2,FALSE)</f>
        <v>#N/A</v>
      </c>
      <c r="G10" s="33" t="e">
        <f>VLOOKUP(B10, 'Chart Data'!$C$7:$D$85, 2,FALSE)</f>
        <v>#N/A</v>
      </c>
      <c r="H10" s="33"/>
      <c r="I10" s="33"/>
      <c r="J10" s="13">
        <f>VLOOKUP(C10, 'A&amp;E Data'!$C$19:$AA$98, 5, FALSE)</f>
        <v>1651027.4285714284</v>
      </c>
      <c r="K10" s="33">
        <f t="shared" ref="K10:K69" si="1">SUM(J8:J10)/3</f>
        <v>1736214.476190476</v>
      </c>
      <c r="L10" s="33" t="e">
        <f>VLOOKUP(E10, 'Chart Data'!$C$7:$D$85, 2,FALSE)</f>
        <v>#N/A</v>
      </c>
      <c r="M10" s="33" t="e">
        <f>VLOOKUP(F10, 'Chart Data'!$C$7:$D$85, 2,FALSE)</f>
        <v>#N/A</v>
      </c>
      <c r="N10" s="33"/>
      <c r="O10" s="33"/>
      <c r="P10" s="13">
        <f>VLOOKUP(C10, 'A&amp;E Data'!$C$19:$AA$98, 18, FALSE)</f>
        <v>297832.00000000012</v>
      </c>
      <c r="Q10" s="33">
        <f t="shared" ref="Q10:Q69" si="2">SUM(P8:P10)/3</f>
        <v>298425.00000000006</v>
      </c>
      <c r="R10" s="33" t="e">
        <f>VLOOKUP(K10, 'Chart Data'!$C$7:$D$85, 2,FALSE)</f>
        <v>#N/A</v>
      </c>
      <c r="S10" s="33" t="e">
        <f>VLOOKUP(L10, 'Chart Data'!$C$7:$D$85, 2,FALSE)</f>
        <v>#N/A</v>
      </c>
      <c r="T10" s="33"/>
      <c r="U10" s="33"/>
      <c r="V10" s="13">
        <f>VLOOKUP(C10, 'A&amp;E Data'!$C$19:$AA$98, 23, FALSE)</f>
        <v>429099.00000000017</v>
      </c>
      <c r="W10" s="33">
        <f t="shared" ref="W10:W69" si="3">SUM(V8:V10)/3</f>
        <v>430071.33333333343</v>
      </c>
      <c r="X10" s="33" t="e">
        <f>VLOOKUP(Q10, 'Chart Data'!$C$7:$D$85, 2,FALSE)</f>
        <v>#N/A</v>
      </c>
      <c r="Y10" s="33" t="e">
        <f>VLOOKUP(R10, 'Chart Data'!$C$7:$D$85, 2,FALSE)</f>
        <v>#N/A</v>
      </c>
      <c r="Z10" s="33"/>
      <c r="AA10" s="33"/>
      <c r="AB10" s="2">
        <v>0.95</v>
      </c>
    </row>
    <row r="11" spans="1:30" x14ac:dyDescent="0.3">
      <c r="A11" s="2" t="s">
        <v>73</v>
      </c>
      <c r="C11" s="36">
        <f>IF('A&amp;E Data'!D23&gt;1, 'A&amp;E Data'!C23, "")</f>
        <v>40513</v>
      </c>
      <c r="D11" s="13">
        <f>VLOOKUP(C11, 'A&amp;E Data'!$C$19:$AA$98, 2, FALSE)</f>
        <v>1159203.8571428563</v>
      </c>
      <c r="E11" s="33">
        <f t="shared" si="0"/>
        <v>1144547.1428571425</v>
      </c>
      <c r="F11" s="33" t="e">
        <f>VLOOKUP(A11, 'Chart Data'!$C$7:$D$85, 2,FALSE)</f>
        <v>#N/A</v>
      </c>
      <c r="G11" s="33" t="e">
        <f>VLOOKUP(B11, 'Chart Data'!$C$7:$D$85, 2,FALSE)</f>
        <v>#N/A</v>
      </c>
      <c r="H11" s="33"/>
      <c r="I11" s="33"/>
      <c r="J11" s="13">
        <f>VLOOKUP(C11, 'A&amp;E Data'!$C$19:$AA$98, 5, FALSE)</f>
        <v>1737741.1428571432</v>
      </c>
      <c r="K11" s="33">
        <f t="shared" si="1"/>
        <v>1730038.857142857</v>
      </c>
      <c r="L11" s="33" t="e">
        <f>VLOOKUP(E11, 'Chart Data'!$C$7:$D$85, 2,FALSE)</f>
        <v>#N/A</v>
      </c>
      <c r="M11" s="33" t="e">
        <f>VLOOKUP(F11, 'Chart Data'!$C$7:$D$85, 2,FALSE)</f>
        <v>#N/A</v>
      </c>
      <c r="N11" s="33"/>
      <c r="O11" s="33"/>
      <c r="P11" s="13">
        <f>VLOOKUP(C11, 'A&amp;E Data'!$C$19:$AA$98, 18, FALSE)</f>
        <v>318602.42857142864</v>
      </c>
      <c r="Q11" s="33">
        <f t="shared" si="2"/>
        <v>306628.80952380958</v>
      </c>
      <c r="R11" s="33" t="e">
        <f>VLOOKUP(K11, 'Chart Data'!$C$7:$D$85, 2,FALSE)</f>
        <v>#N/A</v>
      </c>
      <c r="S11" s="33" t="e">
        <f>VLOOKUP(L11, 'Chart Data'!$C$7:$D$85, 2,FALSE)</f>
        <v>#N/A</v>
      </c>
      <c r="T11" s="33"/>
      <c r="U11" s="33"/>
      <c r="V11" s="13">
        <f>VLOOKUP(C11, 'A&amp;E Data'!$C$19:$AA$98, 23, FALSE)</f>
        <v>452728.7142857142</v>
      </c>
      <c r="W11" s="33">
        <f t="shared" si="3"/>
        <v>439347.57142857154</v>
      </c>
      <c r="X11" s="33" t="e">
        <f>VLOOKUP(Q11, 'Chart Data'!$C$7:$D$85, 2,FALSE)</f>
        <v>#N/A</v>
      </c>
      <c r="Y11" s="33" t="e">
        <f>VLOOKUP(R11, 'Chart Data'!$C$7:$D$85, 2,FALSE)</f>
        <v>#N/A</v>
      </c>
      <c r="Z11" s="33"/>
      <c r="AA11" s="33"/>
      <c r="AB11" s="2">
        <v>0.95</v>
      </c>
    </row>
    <row r="12" spans="1:30" x14ac:dyDescent="0.3">
      <c r="A12" s="2" t="s">
        <v>74</v>
      </c>
      <c r="C12" s="36">
        <f>IF('A&amp;E Data'!D24&gt;1, 'A&amp;E Data'!C24, "")</f>
        <v>40544</v>
      </c>
      <c r="D12" s="13">
        <f>VLOOKUP(C12, 'A&amp;E Data'!$C$19:$AA$98, 2, FALSE)</f>
        <v>1133880.5714285709</v>
      </c>
      <c r="E12" s="33">
        <f t="shared" si="0"/>
        <v>1134792.9999999995</v>
      </c>
      <c r="F12" s="33" t="e">
        <f>VLOOKUP(A12, 'Chart Data'!$C$7:$D$85, 2,FALSE)</f>
        <v>#N/A</v>
      </c>
      <c r="G12" s="33" t="e">
        <f>VLOOKUP(B12, 'Chart Data'!$C$7:$D$85, 2,FALSE)</f>
        <v>#N/A</v>
      </c>
      <c r="H12" s="33"/>
      <c r="I12" s="33"/>
      <c r="J12" s="13">
        <f>VLOOKUP(C12, 'A&amp;E Data'!$C$19:$AA$98, 5, FALSE)</f>
        <v>1727796.7142857143</v>
      </c>
      <c r="K12" s="33">
        <f t="shared" si="1"/>
        <v>1705521.7619047621</v>
      </c>
      <c r="L12" s="33" t="e">
        <f>VLOOKUP(E12, 'Chart Data'!$C$7:$D$85, 2,FALSE)</f>
        <v>#N/A</v>
      </c>
      <c r="M12" s="33" t="e">
        <f>VLOOKUP(F12, 'Chart Data'!$C$7:$D$85, 2,FALSE)</f>
        <v>#N/A</v>
      </c>
      <c r="N12" s="33"/>
      <c r="O12" s="33"/>
      <c r="P12" s="13">
        <f>VLOOKUP(C12, 'A&amp;E Data'!$C$19:$AA$98, 18, FALSE)</f>
        <v>308367.85714285722</v>
      </c>
      <c r="Q12" s="33">
        <f t="shared" si="2"/>
        <v>308267.42857142864</v>
      </c>
      <c r="R12" s="33" t="e">
        <f>VLOOKUP(K12, 'Chart Data'!$C$7:$D$85, 2,FALSE)</f>
        <v>#N/A</v>
      </c>
      <c r="S12" s="33" t="e">
        <f>VLOOKUP(L12, 'Chart Data'!$C$7:$D$85, 2,FALSE)</f>
        <v>#N/A</v>
      </c>
      <c r="T12" s="33"/>
      <c r="U12" s="33"/>
      <c r="V12" s="13">
        <f>VLOOKUP(C12, 'A&amp;E Data'!$C$19:$AA$98, 23, FALSE)</f>
        <v>442003.71428571444</v>
      </c>
      <c r="W12" s="33">
        <f t="shared" si="3"/>
        <v>441277.1428571429</v>
      </c>
      <c r="X12" s="33" t="e">
        <f>VLOOKUP(Q12, 'Chart Data'!$C$7:$D$85, 2,FALSE)</f>
        <v>#N/A</v>
      </c>
      <c r="Y12" s="33" t="e">
        <f>VLOOKUP(R12, 'Chart Data'!$C$7:$D$85, 2,FALSE)</f>
        <v>#N/A</v>
      </c>
      <c r="Z12" s="33"/>
      <c r="AA12" s="33"/>
      <c r="AB12" s="2">
        <v>0.95</v>
      </c>
    </row>
    <row r="13" spans="1:30" x14ac:dyDescent="0.3">
      <c r="A13" s="2" t="s">
        <v>72</v>
      </c>
      <c r="C13" s="36">
        <f>IF('A&amp;E Data'!D25&gt;1, 'A&amp;E Data'!C25, "")</f>
        <v>40575</v>
      </c>
      <c r="D13" s="13">
        <f>VLOOKUP(C13, 'A&amp;E Data'!$C$19:$AA$98, 2, FALSE)</f>
        <v>1053707.1428571425</v>
      </c>
      <c r="E13" s="33">
        <f t="shared" si="0"/>
        <v>1115597.1904761901</v>
      </c>
      <c r="F13" s="33" t="e">
        <f>VLOOKUP(A13, 'Chart Data'!$C$7:$D$85, 2,FALSE)</f>
        <v>#N/A</v>
      </c>
      <c r="G13" s="33" t="e">
        <f>VLOOKUP(B13, 'Chart Data'!$C$7:$D$85, 2,FALSE)</f>
        <v>#N/A</v>
      </c>
      <c r="H13" s="33"/>
      <c r="I13" s="33"/>
      <c r="J13" s="13">
        <f>VLOOKUP(C13, 'A&amp;E Data'!$C$19:$AA$98, 5, FALSE)</f>
        <v>1599364.0000000009</v>
      </c>
      <c r="K13" s="33">
        <f t="shared" si="1"/>
        <v>1688300.6190476194</v>
      </c>
      <c r="L13" s="33" t="e">
        <f>VLOOKUP(E13, 'Chart Data'!$C$7:$D$85, 2,FALSE)</f>
        <v>#N/A</v>
      </c>
      <c r="M13" s="33" t="e">
        <f>VLOOKUP(F13, 'Chart Data'!$C$7:$D$85, 2,FALSE)</f>
        <v>#N/A</v>
      </c>
      <c r="N13" s="33"/>
      <c r="O13" s="33"/>
      <c r="P13" s="13">
        <f>VLOOKUP(C13, 'A&amp;E Data'!$C$19:$AA$98, 18, FALSE)</f>
        <v>276645.85714285716</v>
      </c>
      <c r="Q13" s="33">
        <f t="shared" si="2"/>
        <v>301205.38095238101</v>
      </c>
      <c r="R13" s="33" t="e">
        <f>VLOOKUP(K13, 'Chart Data'!$C$7:$D$85, 2,FALSE)</f>
        <v>#N/A</v>
      </c>
      <c r="S13" s="33" t="e">
        <f>VLOOKUP(L13, 'Chart Data'!$C$7:$D$85, 2,FALSE)</f>
        <v>#N/A</v>
      </c>
      <c r="T13" s="33"/>
      <c r="U13" s="33"/>
      <c r="V13" s="13">
        <f>VLOOKUP(C13, 'A&amp;E Data'!$C$19:$AA$98, 23, FALSE)</f>
        <v>401206.4285714287</v>
      </c>
      <c r="W13" s="33">
        <f t="shared" si="3"/>
        <v>431979.61904761911</v>
      </c>
      <c r="X13" s="33" t="e">
        <f>VLOOKUP(Q13, 'Chart Data'!$C$7:$D$85, 2,FALSE)</f>
        <v>#N/A</v>
      </c>
      <c r="Y13" s="33" t="e">
        <f>VLOOKUP(R13, 'Chart Data'!$C$7:$D$85, 2,FALSE)</f>
        <v>#N/A</v>
      </c>
      <c r="Z13" s="33"/>
      <c r="AA13" s="33"/>
      <c r="AB13" s="2">
        <v>0.95</v>
      </c>
    </row>
    <row r="14" spans="1:30" x14ac:dyDescent="0.3">
      <c r="A14" s="2" t="s">
        <v>73</v>
      </c>
      <c r="C14" s="36">
        <f>IF('A&amp;E Data'!D26&gt;1, 'A&amp;E Data'!C26, "")</f>
        <v>40603</v>
      </c>
      <c r="D14" s="13">
        <f>VLOOKUP(C14, 'A&amp;E Data'!$C$19:$AA$98, 2, FALSE)</f>
        <v>1225221.9999999993</v>
      </c>
      <c r="E14" s="33">
        <f t="shared" si="0"/>
        <v>1137603.2380952376</v>
      </c>
      <c r="F14" s="33" t="e">
        <f>VLOOKUP(A14, 'Chart Data'!$C$7:$D$85, 2,FALSE)</f>
        <v>#N/A</v>
      </c>
      <c r="G14" s="33" t="e">
        <f>VLOOKUP(B14, 'Chart Data'!$C$7:$D$85, 2,FALSE)</f>
        <v>#N/A</v>
      </c>
      <c r="H14" s="33"/>
      <c r="I14" s="33"/>
      <c r="J14" s="13">
        <f>VLOOKUP(C14, 'A&amp;E Data'!$C$19:$AA$98, 5, FALSE)</f>
        <v>1863441</v>
      </c>
      <c r="K14" s="33">
        <f t="shared" si="1"/>
        <v>1730200.5714285718</v>
      </c>
      <c r="L14" s="33" t="e">
        <f>VLOOKUP(E14, 'Chart Data'!$C$7:$D$85, 2,FALSE)</f>
        <v>#N/A</v>
      </c>
      <c r="M14" s="33" t="e">
        <f>VLOOKUP(F14, 'Chart Data'!$C$7:$D$85, 2,FALSE)</f>
        <v>#N/A</v>
      </c>
      <c r="N14" s="33"/>
      <c r="O14" s="33"/>
      <c r="P14" s="13">
        <f>VLOOKUP(C14, 'A&amp;E Data'!$C$19:$AA$98, 18, FALSE)</f>
        <v>308390.14285714278</v>
      </c>
      <c r="Q14" s="33">
        <f t="shared" si="2"/>
        <v>297801.28571428568</v>
      </c>
      <c r="R14" s="33" t="e">
        <f>VLOOKUP(K14, 'Chart Data'!$C$7:$D$85, 2,FALSE)</f>
        <v>#N/A</v>
      </c>
      <c r="S14" s="33" t="e">
        <f>VLOOKUP(L14, 'Chart Data'!$C$7:$D$85, 2,FALSE)</f>
        <v>#N/A</v>
      </c>
      <c r="T14" s="33"/>
      <c r="U14" s="33"/>
      <c r="V14" s="13">
        <f>VLOOKUP(C14, 'A&amp;E Data'!$C$19:$AA$98, 23, FALSE)</f>
        <v>446845.57142857148</v>
      </c>
      <c r="W14" s="33">
        <f t="shared" si="3"/>
        <v>430018.57142857154</v>
      </c>
      <c r="X14" s="33" t="e">
        <f>VLOOKUP(Q14, 'Chart Data'!$C$7:$D$85, 2,FALSE)</f>
        <v>#N/A</v>
      </c>
      <c r="Y14" s="33" t="e">
        <f>VLOOKUP(R14, 'Chart Data'!$C$7:$D$85, 2,FALSE)</f>
        <v>#N/A</v>
      </c>
      <c r="Z14" s="33"/>
      <c r="AA14" s="33"/>
      <c r="AB14" s="2">
        <v>0.95</v>
      </c>
    </row>
    <row r="15" spans="1:30" x14ac:dyDescent="0.3">
      <c r="A15" s="2" t="s">
        <v>74</v>
      </c>
      <c r="C15" s="36">
        <f>IF('A&amp;E Data'!D27&gt;1, 'A&amp;E Data'!C27, "")</f>
        <v>40634</v>
      </c>
      <c r="D15" s="13">
        <f>VLOOKUP(C15, 'A&amp;E Data'!$C$19:$AA$98, 2, FALSE)</f>
        <v>1197212.7142857148</v>
      </c>
      <c r="E15" s="33">
        <f t="shared" si="0"/>
        <v>1158713.9523809522</v>
      </c>
      <c r="F15" s="33" t="e">
        <f>VLOOKUP(A15, 'Chart Data'!$C$7:$D$85, 2,FALSE)</f>
        <v>#N/A</v>
      </c>
      <c r="G15" s="33" t="e">
        <f>VLOOKUP(B15, 'Chart Data'!$C$7:$D$85, 2,FALSE)</f>
        <v>#N/A</v>
      </c>
      <c r="H15" s="33"/>
      <c r="I15" s="33"/>
      <c r="J15" s="13">
        <f>VLOOKUP(C15, 'A&amp;E Data'!$C$19:$AA$98, 5, FALSE)</f>
        <v>1844374.8571428566</v>
      </c>
      <c r="K15" s="33">
        <f t="shared" si="1"/>
        <v>1769059.9523809524</v>
      </c>
      <c r="L15" s="33" t="e">
        <f>VLOOKUP(E15, 'Chart Data'!$C$7:$D$85, 2,FALSE)</f>
        <v>#N/A</v>
      </c>
      <c r="M15" s="33" t="e">
        <f>VLOOKUP(F15, 'Chart Data'!$C$7:$D$85, 2,FALSE)</f>
        <v>#N/A</v>
      </c>
      <c r="N15" s="33"/>
      <c r="O15" s="33"/>
      <c r="P15" s="13">
        <f>VLOOKUP(C15, 'A&amp;E Data'!$C$19:$AA$98, 18, FALSE)</f>
        <v>295579.85714285716</v>
      </c>
      <c r="Q15" s="33">
        <f t="shared" si="2"/>
        <v>293538.61904761905</v>
      </c>
      <c r="R15" s="33" t="e">
        <f>VLOOKUP(K15, 'Chart Data'!$C$7:$D$85, 2,FALSE)</f>
        <v>#N/A</v>
      </c>
      <c r="S15" s="33" t="e">
        <f>VLOOKUP(L15, 'Chart Data'!$C$7:$D$85, 2,FALSE)</f>
        <v>#N/A</v>
      </c>
      <c r="T15" s="33"/>
      <c r="U15" s="33"/>
      <c r="V15" s="13">
        <f>VLOOKUP(C15, 'A&amp;E Data'!$C$19:$AA$98, 23, FALSE)</f>
        <v>419243.2857142858</v>
      </c>
      <c r="W15" s="33">
        <f t="shared" si="3"/>
        <v>422431.76190476195</v>
      </c>
      <c r="X15" s="33" t="e">
        <f>VLOOKUP(Q15, 'Chart Data'!$C$7:$D$85, 2,FALSE)</f>
        <v>#N/A</v>
      </c>
      <c r="Y15" s="33" t="e">
        <f>VLOOKUP(R15, 'Chart Data'!$C$7:$D$85, 2,FALSE)</f>
        <v>#N/A</v>
      </c>
      <c r="Z15" s="33"/>
      <c r="AA15" s="33"/>
      <c r="AB15" s="2">
        <v>0.95</v>
      </c>
    </row>
    <row r="16" spans="1:30" x14ac:dyDescent="0.3">
      <c r="A16" s="2" t="s">
        <v>72</v>
      </c>
      <c r="C16" s="36">
        <f>IF('A&amp;E Data'!D28&gt;1, 'A&amp;E Data'!C28, "")</f>
        <v>40664</v>
      </c>
      <c r="D16" s="13">
        <f>VLOOKUP(C16, 'A&amp;E Data'!$C$19:$AA$98, 2, FALSE)</f>
        <v>1221687.4285714289</v>
      </c>
      <c r="E16" s="33">
        <f t="shared" si="0"/>
        <v>1214707.3809523808</v>
      </c>
      <c r="F16" s="33" t="e">
        <f>VLOOKUP(A16, 'Chart Data'!$C$7:$D$85, 2,FALSE)</f>
        <v>#N/A</v>
      </c>
      <c r="G16" s="33" t="e">
        <f>VLOOKUP(B16, 'Chart Data'!$C$7:$D$85, 2,FALSE)</f>
        <v>#N/A</v>
      </c>
      <c r="H16" s="33"/>
      <c r="I16" s="33"/>
      <c r="J16" s="13">
        <f>VLOOKUP(C16, 'A&amp;E Data'!$C$19:$AA$98, 5, FALSE)</f>
        <v>1873695.1428571439</v>
      </c>
      <c r="K16" s="33">
        <f t="shared" si="1"/>
        <v>1860503.6666666667</v>
      </c>
      <c r="L16" s="33" t="e">
        <f>VLOOKUP(E16, 'Chart Data'!$C$7:$D$85, 2,FALSE)</f>
        <v>#N/A</v>
      </c>
      <c r="M16" s="33" t="e">
        <f>VLOOKUP(F16, 'Chart Data'!$C$7:$D$85, 2,FALSE)</f>
        <v>#N/A</v>
      </c>
      <c r="N16" s="33"/>
      <c r="O16" s="33"/>
      <c r="P16" s="13">
        <f>VLOOKUP(C16, 'A&amp;E Data'!$C$19:$AA$98, 18, FALSE)</f>
        <v>299961</v>
      </c>
      <c r="Q16" s="33">
        <f t="shared" si="2"/>
        <v>301310.33333333331</v>
      </c>
      <c r="R16" s="33" t="e">
        <f>VLOOKUP(K16, 'Chart Data'!$C$7:$D$85, 2,FALSE)</f>
        <v>#N/A</v>
      </c>
      <c r="S16" s="33" t="e">
        <f>VLOOKUP(L16, 'Chart Data'!$C$7:$D$85, 2,FALSE)</f>
        <v>#N/A</v>
      </c>
      <c r="T16" s="33"/>
      <c r="U16" s="33"/>
      <c r="V16" s="13">
        <f>VLOOKUP(C16, 'A&amp;E Data'!$C$19:$AA$98, 23, FALSE)</f>
        <v>427276.5714285713</v>
      </c>
      <c r="W16" s="33">
        <f t="shared" si="3"/>
        <v>431121.80952380953</v>
      </c>
      <c r="X16" s="33" t="e">
        <f>VLOOKUP(Q16, 'Chart Data'!$C$7:$D$85, 2,FALSE)</f>
        <v>#N/A</v>
      </c>
      <c r="Y16" s="33" t="e">
        <f>VLOOKUP(R16, 'Chart Data'!$C$7:$D$85, 2,FALSE)</f>
        <v>#N/A</v>
      </c>
      <c r="Z16" s="33"/>
      <c r="AA16" s="33"/>
      <c r="AB16" s="2">
        <v>0.95</v>
      </c>
    </row>
    <row r="17" spans="1:28" x14ac:dyDescent="0.3">
      <c r="A17" s="2" t="s">
        <v>73</v>
      </c>
      <c r="C17" s="36">
        <f>IF('A&amp;E Data'!D29&gt;1, 'A&amp;E Data'!C29, "")</f>
        <v>40695</v>
      </c>
      <c r="D17" s="13">
        <f>VLOOKUP(C17, 'A&amp;E Data'!$C$19:$AA$98, 2, FALSE)</f>
        <v>1168467.857142857</v>
      </c>
      <c r="E17" s="33">
        <f t="shared" si="0"/>
        <v>1195789.3333333337</v>
      </c>
      <c r="F17" s="33" t="e">
        <f>VLOOKUP(A17, 'Chart Data'!$C$7:$D$85, 2,FALSE)</f>
        <v>#N/A</v>
      </c>
      <c r="G17" s="33" t="e">
        <f>VLOOKUP(B17, 'Chart Data'!$C$7:$D$85, 2,FALSE)</f>
        <v>#N/A</v>
      </c>
      <c r="H17" s="33"/>
      <c r="I17" s="33"/>
      <c r="J17" s="13">
        <f>VLOOKUP(C17, 'A&amp;E Data'!$C$19:$AA$98, 5, FALSE)</f>
        <v>1785417.2857142866</v>
      </c>
      <c r="K17" s="33">
        <f t="shared" si="1"/>
        <v>1834495.7619047624</v>
      </c>
      <c r="L17" s="33" t="e">
        <f>VLOOKUP(E17, 'Chart Data'!$C$7:$D$85, 2,FALSE)</f>
        <v>#N/A</v>
      </c>
      <c r="M17" s="33" t="e">
        <f>VLOOKUP(F17, 'Chart Data'!$C$7:$D$85, 2,FALSE)</f>
        <v>#N/A</v>
      </c>
      <c r="N17" s="33"/>
      <c r="O17" s="33"/>
      <c r="P17" s="13">
        <f>VLOOKUP(C17, 'A&amp;E Data'!$C$19:$AA$98, 18, FALSE)</f>
        <v>290243.57142857136</v>
      </c>
      <c r="Q17" s="33">
        <f t="shared" si="2"/>
        <v>295261.47619047615</v>
      </c>
      <c r="R17" s="33" t="e">
        <f>VLOOKUP(K17, 'Chart Data'!$C$7:$D$85, 2,FALSE)</f>
        <v>#N/A</v>
      </c>
      <c r="S17" s="33" t="e">
        <f>VLOOKUP(L17, 'Chart Data'!$C$7:$D$85, 2,FALSE)</f>
        <v>#N/A</v>
      </c>
      <c r="T17" s="33"/>
      <c r="U17" s="33"/>
      <c r="V17" s="13">
        <f>VLOOKUP(C17, 'A&amp;E Data'!$C$19:$AA$98, 23, FALSE)</f>
        <v>413320.85714285751</v>
      </c>
      <c r="W17" s="33">
        <f t="shared" si="3"/>
        <v>419946.90476190485</v>
      </c>
      <c r="X17" s="33" t="e">
        <f>VLOOKUP(Q17, 'Chart Data'!$C$7:$D$85, 2,FALSE)</f>
        <v>#N/A</v>
      </c>
      <c r="Y17" s="33" t="e">
        <f>VLOOKUP(R17, 'Chart Data'!$C$7:$D$85, 2,FALSE)</f>
        <v>#N/A</v>
      </c>
      <c r="Z17" s="33"/>
      <c r="AA17" s="33"/>
      <c r="AB17" s="2">
        <v>0.95</v>
      </c>
    </row>
    <row r="18" spans="1:28" x14ac:dyDescent="0.3">
      <c r="A18" s="2" t="s">
        <v>74</v>
      </c>
      <c r="C18" s="36">
        <f>IF('A&amp;E Data'!D30&gt;1, 'A&amp;E Data'!C30, "")</f>
        <v>40725</v>
      </c>
      <c r="D18" s="13">
        <f>VLOOKUP(C18, 'A&amp;E Data'!$C$19:$AA$98, 2, FALSE)</f>
        <v>1211065.8571428566</v>
      </c>
      <c r="E18" s="33">
        <f t="shared" si="0"/>
        <v>1200407.0476190476</v>
      </c>
      <c r="F18" s="33">
        <f>SUM(D7:D18)/12</f>
        <v>1161188.7499999998</v>
      </c>
      <c r="G18" s="33" t="e">
        <f>VLOOKUP(B18, 'Chart Data'!$C$7:$D$85, 2,FALSE)</f>
        <v>#N/A</v>
      </c>
      <c r="H18" s="33"/>
      <c r="I18" s="33"/>
      <c r="J18" s="13">
        <f>VLOOKUP(C18, 'A&amp;E Data'!$C$19:$AA$98, 5, FALSE)</f>
        <v>1864959.4285714279</v>
      </c>
      <c r="K18" s="33">
        <f t="shared" si="1"/>
        <v>1841357.2857142861</v>
      </c>
      <c r="L18" s="34">
        <f>SUM(J7:J18)/12</f>
        <v>1771484.5000000002</v>
      </c>
      <c r="M18" s="33" t="e">
        <f>VLOOKUP(F18, 'Chart Data'!$C$7:$D$85, 2,FALSE)</f>
        <v>#N/A</v>
      </c>
      <c r="N18" s="33"/>
      <c r="O18" s="33"/>
      <c r="P18" s="13">
        <f>VLOOKUP(C18, 'A&amp;E Data'!$C$19:$AA$98, 18, FALSE)</f>
        <v>299077.2857142858</v>
      </c>
      <c r="Q18" s="33">
        <f t="shared" si="2"/>
        <v>296427.28571428574</v>
      </c>
      <c r="R18" s="34">
        <f>SUM(P7:P18)/12</f>
        <v>298298.41666666669</v>
      </c>
      <c r="S18" s="33" t="e">
        <f>VLOOKUP(L18, 'Chart Data'!$C$7:$D$85, 2,FALSE)</f>
        <v>#N/A</v>
      </c>
      <c r="T18" s="33"/>
      <c r="U18" s="33"/>
      <c r="V18" s="13">
        <f>VLOOKUP(C18, 'A&amp;E Data'!$C$19:$AA$98, 23, FALSE)</f>
        <v>425797.8571428571</v>
      </c>
      <c r="W18" s="33">
        <f t="shared" si="3"/>
        <v>422131.76190476195</v>
      </c>
      <c r="X18" s="33">
        <f>SUM(V7:V18)/12</f>
        <v>428694.91666666674</v>
      </c>
      <c r="Y18" s="33" t="e">
        <f>VLOOKUP(R18, 'Chart Data'!$C$7:$D$85, 2,FALSE)</f>
        <v>#N/A</v>
      </c>
      <c r="Z18" s="33"/>
      <c r="AA18" s="33"/>
      <c r="AB18" s="2">
        <v>0.95</v>
      </c>
    </row>
    <row r="19" spans="1:28" x14ac:dyDescent="0.3">
      <c r="A19" s="2" t="s">
        <v>72</v>
      </c>
      <c r="C19" s="36">
        <f>IF('A&amp;E Data'!D31&gt;1, 'A&amp;E Data'!C31, "")</f>
        <v>40756</v>
      </c>
      <c r="D19" s="13">
        <f>VLOOKUP(C19, 'A&amp;E Data'!$C$19:$AA$98, 2, FALSE)</f>
        <v>1135801.4285714286</v>
      </c>
      <c r="E19" s="33">
        <f t="shared" si="0"/>
        <v>1171778.3809523808</v>
      </c>
      <c r="F19" s="33">
        <f t="shared" ref="F19:F82" si="4">SUM(D8:D19)/12</f>
        <v>1160951.2023809522</v>
      </c>
      <c r="G19" s="33" t="e">
        <f>VLOOKUP(B19, 'Chart Data'!$C$7:$D$85, 2,FALSE)</f>
        <v>#N/A</v>
      </c>
      <c r="H19" s="33"/>
      <c r="I19" s="33"/>
      <c r="J19" s="13">
        <f>VLOOKUP(C19, 'A&amp;E Data'!$C$19:$AA$98, 5, FALSE)</f>
        <v>1758108.2857142854</v>
      </c>
      <c r="K19" s="33">
        <f t="shared" si="1"/>
        <v>1802828.3333333333</v>
      </c>
      <c r="L19" s="34">
        <f t="shared" ref="L19:L69" si="5">SUM(J8:J19)/12</f>
        <v>1771961.7738095243</v>
      </c>
      <c r="M19" s="33" t="e">
        <f>VLOOKUP(F19, 'Chart Data'!$C$7:$D$85, 2,FALSE)</f>
        <v>#N/A</v>
      </c>
      <c r="N19" s="33"/>
      <c r="O19" s="33"/>
      <c r="P19" s="13">
        <f>VLOOKUP(C19, 'A&amp;E Data'!$C$19:$AA$98, 18, FALSE)</f>
        <v>289883.57142857125</v>
      </c>
      <c r="Q19" s="33">
        <f t="shared" si="2"/>
        <v>293068.14285714278</v>
      </c>
      <c r="R19" s="34">
        <f t="shared" ref="R19:R69" si="6">SUM(P8:P19)/12</f>
        <v>298502.21428571432</v>
      </c>
      <c r="S19" s="33" t="e">
        <f>VLOOKUP(L19, 'Chart Data'!$C$7:$D$85, 2,FALSE)</f>
        <v>#N/A</v>
      </c>
      <c r="T19" s="33"/>
      <c r="U19" s="33"/>
      <c r="V19" s="13">
        <f>VLOOKUP(C19, 'A&amp;E Data'!$C$19:$AA$98, 23, FALSE)</f>
        <v>410554.28571428586</v>
      </c>
      <c r="W19" s="33">
        <f t="shared" si="3"/>
        <v>416557.6666666668</v>
      </c>
      <c r="X19" s="33">
        <f t="shared" ref="X19:X69" si="7">SUM(V8:V19)/12</f>
        <v>427432.60714285722</v>
      </c>
      <c r="Y19" s="33" t="e">
        <f>VLOOKUP(R19, 'Chart Data'!$C$7:$D$85, 2,FALSE)</f>
        <v>#N/A</v>
      </c>
      <c r="Z19" s="33"/>
      <c r="AA19" s="33"/>
      <c r="AB19" s="2">
        <v>0.95</v>
      </c>
    </row>
    <row r="20" spans="1:28" x14ac:dyDescent="0.3">
      <c r="A20" s="2" t="s">
        <v>73</v>
      </c>
      <c r="C20" s="36">
        <f>IF('A&amp;E Data'!D32&gt;1, 'A&amp;E Data'!C32, "")</f>
        <v>40787</v>
      </c>
      <c r="D20" s="13">
        <f>VLOOKUP(C20, 'A&amp;E Data'!$C$19:$AA$98, 2, FALSE)</f>
        <v>1162142.857142857</v>
      </c>
      <c r="E20" s="33">
        <f t="shared" si="0"/>
        <v>1169670.0476190476</v>
      </c>
      <c r="F20" s="33">
        <f t="shared" si="4"/>
        <v>1161902.4404761901</v>
      </c>
      <c r="G20" s="33" t="e">
        <f>VLOOKUP(B20, 'Chart Data'!$C$7:$D$85, 2,FALSE)</f>
        <v>#N/A</v>
      </c>
      <c r="H20" s="33"/>
      <c r="I20" s="33"/>
      <c r="J20" s="13">
        <f>VLOOKUP(C20, 'A&amp;E Data'!$C$19:$AA$98, 5, FALSE)</f>
        <v>1781210.5714285718</v>
      </c>
      <c r="K20" s="33">
        <f t="shared" si="1"/>
        <v>1801426.0952380951</v>
      </c>
      <c r="L20" s="34">
        <f t="shared" si="5"/>
        <v>1774040.3214285718</v>
      </c>
      <c r="M20" s="33" t="e">
        <f>VLOOKUP(F20, 'Chart Data'!$C$7:$D$85, 2,FALSE)</f>
        <v>#N/A</v>
      </c>
      <c r="N20" s="33"/>
      <c r="O20" s="33"/>
      <c r="P20" s="13">
        <f>VLOOKUP(C20, 'A&amp;E Data'!$C$19:$AA$98, 18, FALSE)</f>
        <v>291050.14285714272</v>
      </c>
      <c r="Q20" s="33">
        <f t="shared" si="2"/>
        <v>293336.99999999994</v>
      </c>
      <c r="R20" s="34">
        <f t="shared" si="6"/>
        <v>298257.1428571429</v>
      </c>
      <c r="S20" s="33" t="e">
        <f>VLOOKUP(L20, 'Chart Data'!$C$7:$D$85, 2,FALSE)</f>
        <v>#N/A</v>
      </c>
      <c r="T20" s="33"/>
      <c r="U20" s="33"/>
      <c r="V20" s="13">
        <f>VLOOKUP(C20, 'A&amp;E Data'!$C$19:$AA$98, 23, FALSE)</f>
        <v>410760.8571428571</v>
      </c>
      <c r="W20" s="33">
        <f t="shared" si="3"/>
        <v>415704.33333333331</v>
      </c>
      <c r="X20" s="33">
        <f t="shared" si="7"/>
        <v>426254.34523809532</v>
      </c>
      <c r="Y20" s="33" t="e">
        <f>VLOOKUP(R20, 'Chart Data'!$C$7:$D$85, 2,FALSE)</f>
        <v>#N/A</v>
      </c>
      <c r="Z20" s="33"/>
      <c r="AA20" s="33"/>
      <c r="AB20" s="2">
        <v>0.95</v>
      </c>
    </row>
    <row r="21" spans="1:28" x14ac:dyDescent="0.3">
      <c r="A21" s="2" t="s">
        <v>74</v>
      </c>
      <c r="C21" s="36">
        <f>IF('A&amp;E Data'!D33&gt;1, 'A&amp;E Data'!C33, "")</f>
        <v>40817</v>
      </c>
      <c r="D21" s="13">
        <f>VLOOKUP(C21, 'A&amp;E Data'!$C$19:$AA$98, 2, FALSE)</f>
        <v>1200707.8571428573</v>
      </c>
      <c r="E21" s="33">
        <f t="shared" si="0"/>
        <v>1166217.3809523808</v>
      </c>
      <c r="F21" s="33">
        <f t="shared" si="4"/>
        <v>1165032.8452380949</v>
      </c>
      <c r="G21" s="33" t="e">
        <f>VLOOKUP(B21, 'Chart Data'!$C$7:$D$85, 2,FALSE)</f>
        <v>#N/A</v>
      </c>
      <c r="H21" s="12">
        <f>SUM(D19:D21)/SUM(D7:D9)-1</f>
        <v>1.3360995091746819E-2</v>
      </c>
      <c r="I21" s="33" t="e">
        <f>VLOOKUP(B21, 'Chart Data'!$C$7:$D$85, 2,FALSE)</f>
        <v>#N/A</v>
      </c>
      <c r="J21" s="13">
        <f>VLOOKUP(C21, 'A&amp;E Data'!$C$19:$AA$98, 5, FALSE)</f>
        <v>1848912.4285714284</v>
      </c>
      <c r="K21" s="33">
        <f t="shared" si="1"/>
        <v>1796077.0952380951</v>
      </c>
      <c r="L21" s="34">
        <f t="shared" si="5"/>
        <v>1778004.023809524</v>
      </c>
      <c r="M21" s="33" t="e">
        <f>VLOOKUP(F21, 'Chart Data'!$C$7:$D$85, 2,FALSE)</f>
        <v>#N/A</v>
      </c>
      <c r="N21" s="12">
        <f>SUM(J19:J21)/SUM(J7:J9)-1</f>
        <v>1.4733395464118892E-2</v>
      </c>
      <c r="O21" s="33" t="e">
        <f>VLOOKUP(H21, 'Chart Data'!$C$7:$D$85, 2,FALSE)</f>
        <v>#N/A</v>
      </c>
      <c r="P21" s="13">
        <f>VLOOKUP(C21, 'A&amp;E Data'!$C$19:$AA$98, 18, FALSE)</f>
        <v>305952.14285714296</v>
      </c>
      <c r="Q21" s="33">
        <f t="shared" si="2"/>
        <v>295628.61904761899</v>
      </c>
      <c r="R21" s="34">
        <f t="shared" si="6"/>
        <v>298465.48809523811</v>
      </c>
      <c r="S21" s="33" t="e">
        <f>VLOOKUP(L21, 'Chart Data'!$C$7:$D$85, 2,FALSE)</f>
        <v>#N/A</v>
      </c>
      <c r="T21" s="12">
        <f>SUM(P19:P21)/SUM(P7:P9)-1</f>
        <v>2.2656799534139793E-3</v>
      </c>
      <c r="U21" s="33" t="e">
        <f>VLOOKUP(N21, 'Chart Data'!$C$7:$D$85, 2,FALSE)</f>
        <v>#N/A</v>
      </c>
      <c r="V21" s="13">
        <f>VLOOKUP(C21, 'A&amp;E Data'!$C$19:$AA$98, 23, FALSE)</f>
        <v>435080.14285714278</v>
      </c>
      <c r="W21" s="33">
        <f t="shared" si="3"/>
        <v>418798.42857142858</v>
      </c>
      <c r="X21" s="33">
        <f t="shared" si="7"/>
        <v>426159.77380952385</v>
      </c>
      <c r="Y21" s="33" t="e">
        <f>VLOOKUP(R21, 'Chart Data'!$C$7:$D$85, 2,FALSE)</f>
        <v>#N/A</v>
      </c>
      <c r="Z21" s="12">
        <f>SUM(V19:V21)/SUM(V7:V9)-1</f>
        <v>-2.3641057186619685E-2</v>
      </c>
      <c r="AA21" s="33" t="e">
        <f>VLOOKUP(T21, 'Chart Data'!$C$7:$D$85, 2,FALSE)</f>
        <v>#N/A</v>
      </c>
      <c r="AB21" s="2">
        <v>0.95</v>
      </c>
    </row>
    <row r="22" spans="1:28" x14ac:dyDescent="0.3">
      <c r="A22" s="2" t="s">
        <v>72</v>
      </c>
      <c r="C22" s="36">
        <f>IF('A&amp;E Data'!D34&gt;1, 'A&amp;E Data'!C34, "")</f>
        <v>40848</v>
      </c>
      <c r="D22" s="13">
        <f>VLOOKUP(C22, 'A&amp;E Data'!$C$19:$AA$98, 2, FALSE)</f>
        <v>1134959.4285714277</v>
      </c>
      <c r="E22" s="33">
        <f t="shared" si="0"/>
        <v>1165936.7142857141</v>
      </c>
      <c r="F22" s="33">
        <f t="shared" si="4"/>
        <v>1167004.9166666665</v>
      </c>
      <c r="G22" s="33" t="e">
        <f>VLOOKUP(B22, 'Chart Data'!$C$7:$D$85, 2,FALSE)</f>
        <v>#N/A</v>
      </c>
      <c r="H22" s="12">
        <f t="shared" ref="H22:H69" si="8">SUM(D20:D22)/SUM(D8:D10)-1</f>
        <v>2.1209068558479149E-2</v>
      </c>
      <c r="I22" s="33" t="e">
        <f>VLOOKUP(B22, 'Chart Data'!$C$7:$D$85, 2,FALSE)</f>
        <v>#N/A</v>
      </c>
      <c r="J22" s="13">
        <f>VLOOKUP(C22, 'A&amp;E Data'!$C$19:$AA$98, 5, FALSE)</f>
        <v>1741440.8571428573</v>
      </c>
      <c r="K22" s="33">
        <f t="shared" si="1"/>
        <v>1790521.2857142857</v>
      </c>
      <c r="L22" s="34">
        <f t="shared" si="5"/>
        <v>1785538.4761904764</v>
      </c>
      <c r="M22" s="33" t="e">
        <f>VLOOKUP(F22, 'Chart Data'!$C$7:$D$85, 2,FALSE)</f>
        <v>#N/A</v>
      </c>
      <c r="N22" s="12">
        <f t="shared" ref="N22:N69" si="9">SUM(J20:J22)/SUM(J8:J10)-1</f>
        <v>3.127885999601121E-2</v>
      </c>
      <c r="O22" s="33" t="e">
        <f>VLOOKUP(H22, 'Chart Data'!$C$7:$D$85, 2,FALSE)</f>
        <v>#N/A</v>
      </c>
      <c r="P22" s="13">
        <f>VLOOKUP(C22, 'A&amp;E Data'!$C$19:$AA$98, 18, FALSE)</f>
        <v>296725.71428571438</v>
      </c>
      <c r="Q22" s="33">
        <f t="shared" si="2"/>
        <v>297909.33333333331</v>
      </c>
      <c r="R22" s="34">
        <f t="shared" si="6"/>
        <v>298373.29761904763</v>
      </c>
      <c r="S22" s="33" t="e">
        <f>VLOOKUP(L22, 'Chart Data'!$C$7:$D$85, 2,FALSE)</f>
        <v>#N/A</v>
      </c>
      <c r="T22" s="12">
        <f t="shared" ref="T22:T69" si="10">SUM(P20:P22)/SUM(P8:P10)-1</f>
        <v>-1.7279606824719407E-3</v>
      </c>
      <c r="U22" s="33" t="e">
        <f>VLOOKUP(N22, 'Chart Data'!$C$7:$D$85, 2,FALSE)</f>
        <v>#N/A</v>
      </c>
      <c r="V22" s="13">
        <f>VLOOKUP(C22, 'A&amp;E Data'!$C$19:$AA$98, 23, FALSE)</f>
        <v>424886.99999999977</v>
      </c>
      <c r="W22" s="33">
        <f t="shared" si="3"/>
        <v>423575.99999999983</v>
      </c>
      <c r="X22" s="33">
        <f t="shared" si="7"/>
        <v>425808.77380952385</v>
      </c>
      <c r="Y22" s="33" t="e">
        <f>VLOOKUP(R22, 'Chart Data'!$C$7:$D$85, 2,FALSE)</f>
        <v>#N/A</v>
      </c>
      <c r="Z22" s="12">
        <f t="shared" ref="Z22:Z69" si="11">SUM(V20:V22)/SUM(V8:V10)-1</f>
        <v>-1.5102920910795237E-2</v>
      </c>
      <c r="AA22" s="33" t="e">
        <f>VLOOKUP(T22, 'Chart Data'!$C$7:$D$85, 2,FALSE)</f>
        <v>#N/A</v>
      </c>
      <c r="AB22" s="2">
        <v>0.95</v>
      </c>
    </row>
    <row r="23" spans="1:28" x14ac:dyDescent="0.3">
      <c r="A23" s="2" t="s">
        <v>73</v>
      </c>
      <c r="C23" s="36">
        <f>IF('A&amp;E Data'!D35&gt;1, 'A&amp;E Data'!C35, "")</f>
        <v>40878</v>
      </c>
      <c r="D23" s="13">
        <f>VLOOKUP(C23, 'A&amp;E Data'!$C$19:$AA$98, 2, FALSE)</f>
        <v>1141606.4285714282</v>
      </c>
      <c r="E23" s="33">
        <f t="shared" si="0"/>
        <v>1159091.2380952376</v>
      </c>
      <c r="F23" s="33">
        <f t="shared" si="4"/>
        <v>1165538.4642857139</v>
      </c>
      <c r="G23" s="33" t="e">
        <f>VLOOKUP(B23, 'Chart Data'!$C$7:$D$85, 2,FALSE)</f>
        <v>#N/A</v>
      </c>
      <c r="H23" s="12">
        <f t="shared" si="8"/>
        <v>1.2707292424660288E-2</v>
      </c>
      <c r="I23" s="33" t="e">
        <f>VLOOKUP(B23, 'Chart Data'!$C$7:$D$85, 2,FALSE)</f>
        <v>#N/A</v>
      </c>
      <c r="J23" s="13">
        <f>VLOOKUP(C23, 'A&amp;E Data'!$C$19:$AA$98, 5, FALSE)</f>
        <v>1732045.8571428566</v>
      </c>
      <c r="K23" s="33">
        <f t="shared" si="1"/>
        <v>1774133.0476190473</v>
      </c>
      <c r="L23" s="34">
        <f t="shared" si="5"/>
        <v>1785063.8690476194</v>
      </c>
      <c r="M23" s="33" t="e">
        <f>VLOOKUP(F23, 'Chart Data'!$C$7:$D$85, 2,FALSE)</f>
        <v>#N/A</v>
      </c>
      <c r="N23" s="12">
        <f t="shared" si="9"/>
        <v>2.5487398906757219E-2</v>
      </c>
      <c r="O23" s="33" t="e">
        <f>VLOOKUP(H23, 'Chart Data'!$C$7:$D$85, 2,FALSE)</f>
        <v>#N/A</v>
      </c>
      <c r="P23" s="13">
        <f>VLOOKUP(C23, 'A&amp;E Data'!$C$19:$AA$98, 18, FALSE)</f>
        <v>313713.57142857142</v>
      </c>
      <c r="Q23" s="33">
        <f t="shared" si="2"/>
        <v>305463.80952380953</v>
      </c>
      <c r="R23" s="34">
        <f t="shared" si="6"/>
        <v>297965.89285714284</v>
      </c>
      <c r="S23" s="33" t="e">
        <f>VLOOKUP(L23, 'Chart Data'!$C$7:$D$85, 2,FALSE)</f>
        <v>#N/A</v>
      </c>
      <c r="T23" s="12">
        <f t="shared" si="10"/>
        <v>-3.7993820665751521E-3</v>
      </c>
      <c r="U23" s="33" t="e">
        <f>VLOOKUP(N23, 'Chart Data'!$C$7:$D$85, 2,FALSE)</f>
        <v>#N/A</v>
      </c>
      <c r="V23" s="13">
        <f>VLOOKUP(C23, 'A&amp;E Data'!$C$19:$AA$98, 23, FALSE)</f>
        <v>441655.2857142858</v>
      </c>
      <c r="W23" s="33">
        <f t="shared" si="3"/>
        <v>433874.14285714272</v>
      </c>
      <c r="X23" s="33">
        <f t="shared" si="7"/>
        <v>424885.98809523816</v>
      </c>
      <c r="Y23" s="33" t="e">
        <f>VLOOKUP(R23, 'Chart Data'!$C$7:$D$85, 2,FALSE)</f>
        <v>#N/A</v>
      </c>
      <c r="Z23" s="12">
        <f t="shared" si="11"/>
        <v>-1.2458083138212284E-2</v>
      </c>
      <c r="AA23" s="33" t="e">
        <f>VLOOKUP(T23, 'Chart Data'!$C$7:$D$85, 2,FALSE)</f>
        <v>#N/A</v>
      </c>
      <c r="AB23" s="2">
        <v>0.95</v>
      </c>
    </row>
    <row r="24" spans="1:28" x14ac:dyDescent="0.3">
      <c r="A24" s="2" t="s">
        <v>74</v>
      </c>
      <c r="C24" s="36">
        <f>IF('A&amp;E Data'!D36&gt;1, 'A&amp;E Data'!C36, "")</f>
        <v>40909</v>
      </c>
      <c r="D24" s="13">
        <f>VLOOKUP(C24, 'A&amp;E Data'!$C$19:$AA$98, 2, FALSE)</f>
        <v>1137915.5714285711</v>
      </c>
      <c r="E24" s="33">
        <f t="shared" si="0"/>
        <v>1138160.4761904757</v>
      </c>
      <c r="F24" s="33">
        <f t="shared" si="4"/>
        <v>1165874.7142857139</v>
      </c>
      <c r="G24" s="33" t="e">
        <f>VLOOKUP(B24, 'Chart Data'!$C$7:$D$85, 2,FALSE)</f>
        <v>#N/A</v>
      </c>
      <c r="H24" s="12">
        <f t="shared" si="8"/>
        <v>2.9674805805783855E-3</v>
      </c>
      <c r="I24" s="33" t="e">
        <f>VLOOKUP(B24, 'Chart Data'!$C$7:$D$85, 2,FALSE)</f>
        <v>#N/A</v>
      </c>
      <c r="J24" s="13">
        <f>VLOOKUP(C24, 'A&amp;E Data'!$C$19:$AA$98, 5, FALSE)</f>
        <v>1737518</v>
      </c>
      <c r="K24" s="33">
        <f t="shared" si="1"/>
        <v>1737001.5714285711</v>
      </c>
      <c r="L24" s="34">
        <f t="shared" si="5"/>
        <v>1785873.9761904764</v>
      </c>
      <c r="M24" s="33" t="e">
        <f>VLOOKUP(F24, 'Chart Data'!$C$7:$D$85, 2,FALSE)</f>
        <v>#N/A</v>
      </c>
      <c r="N24" s="12">
        <f t="shared" si="9"/>
        <v>1.8457583026470381E-2</v>
      </c>
      <c r="O24" s="33" t="e">
        <f>VLOOKUP(H24, 'Chart Data'!$C$7:$D$85, 2,FALSE)</f>
        <v>#N/A</v>
      </c>
      <c r="P24" s="13">
        <f>VLOOKUP(C24, 'A&amp;E Data'!$C$19:$AA$98, 18, FALSE)</f>
        <v>307650.85714285722</v>
      </c>
      <c r="Q24" s="33">
        <f t="shared" si="2"/>
        <v>306030.04761904763</v>
      </c>
      <c r="R24" s="34">
        <f t="shared" si="6"/>
        <v>297906.1428571429</v>
      </c>
      <c r="S24" s="33" t="e">
        <f>VLOOKUP(L24, 'Chart Data'!$C$7:$D$85, 2,FALSE)</f>
        <v>#N/A</v>
      </c>
      <c r="T24" s="12">
        <f t="shared" si="10"/>
        <v>-7.2579220021701252E-3</v>
      </c>
      <c r="U24" s="33" t="e">
        <f>VLOOKUP(N24, 'Chart Data'!$C$7:$D$85, 2,FALSE)</f>
        <v>#N/A</v>
      </c>
      <c r="V24" s="13">
        <f>VLOOKUP(C24, 'A&amp;E Data'!$C$19:$AA$98, 23, FALSE)</f>
        <v>436198.85714285728</v>
      </c>
      <c r="W24" s="33">
        <f t="shared" si="3"/>
        <v>434247.04761904757</v>
      </c>
      <c r="X24" s="33">
        <f t="shared" si="7"/>
        <v>424402.25</v>
      </c>
      <c r="Y24" s="33" t="e">
        <f>VLOOKUP(R24, 'Chart Data'!$C$7:$D$85, 2,FALSE)</f>
        <v>#N/A</v>
      </c>
      <c r="Z24" s="12">
        <f t="shared" si="11"/>
        <v>-1.5931247180802188E-2</v>
      </c>
      <c r="AA24" s="33" t="e">
        <f>VLOOKUP(T24, 'Chart Data'!$C$7:$D$85, 2,FALSE)</f>
        <v>#N/A</v>
      </c>
      <c r="AB24" s="2">
        <v>0.95</v>
      </c>
    </row>
    <row r="25" spans="1:28" x14ac:dyDescent="0.3">
      <c r="A25" s="2" t="s">
        <v>72</v>
      </c>
      <c r="C25" s="36">
        <f>IF('A&amp;E Data'!D37&gt;1, 'A&amp;E Data'!C37, "")</f>
        <v>40940</v>
      </c>
      <c r="D25" s="13">
        <f>VLOOKUP(C25, 'A&amp;E Data'!$C$19:$AA$98, 2, FALSE)</f>
        <v>1120423.0000000002</v>
      </c>
      <c r="E25" s="33">
        <f t="shared" si="0"/>
        <v>1133314.9999999998</v>
      </c>
      <c r="F25" s="33">
        <f t="shared" si="4"/>
        <v>1171434.3690476187</v>
      </c>
      <c r="G25" s="33" t="e">
        <f>VLOOKUP(B25, 'Chart Data'!$C$7:$D$85, 2,FALSE)</f>
        <v>#N/A</v>
      </c>
      <c r="H25" s="12">
        <f t="shared" si="8"/>
        <v>1.5881905830407161E-2</v>
      </c>
      <c r="I25" s="33" t="e">
        <f>VLOOKUP(B25, 'Chart Data'!$C$7:$D$85, 2,FALSE)</f>
        <v>#N/A</v>
      </c>
      <c r="J25" s="13">
        <f>VLOOKUP(C25, 'A&amp;E Data'!$C$19:$AA$98, 5, FALSE)</f>
        <v>1704231.7142857141</v>
      </c>
      <c r="K25" s="33">
        <f t="shared" si="1"/>
        <v>1724598.5238095236</v>
      </c>
      <c r="L25" s="34">
        <f t="shared" si="5"/>
        <v>1794612.9523809524</v>
      </c>
      <c r="M25" s="33" t="e">
        <f>VLOOKUP(F25, 'Chart Data'!$C$7:$D$85, 2,FALSE)</f>
        <v>#N/A</v>
      </c>
      <c r="N25" s="12">
        <f t="shared" si="9"/>
        <v>2.1499669165779389E-2</v>
      </c>
      <c r="O25" s="33" t="e">
        <f>VLOOKUP(H25, 'Chart Data'!$C$7:$D$85, 2,FALSE)</f>
        <v>#N/A</v>
      </c>
      <c r="P25" s="13">
        <f>VLOOKUP(C25, 'A&amp;E Data'!$C$19:$AA$98, 18, FALSE)</f>
        <v>296576.71428571432</v>
      </c>
      <c r="Q25" s="33">
        <f t="shared" si="2"/>
        <v>305980.38095238101</v>
      </c>
      <c r="R25" s="34">
        <f t="shared" si="6"/>
        <v>299567.04761904763</v>
      </c>
      <c r="S25" s="33" t="e">
        <f>VLOOKUP(L25, 'Chart Data'!$C$7:$D$85, 2,FALSE)</f>
        <v>#N/A</v>
      </c>
      <c r="T25" s="12">
        <f t="shared" si="10"/>
        <v>1.5852970437984615E-2</v>
      </c>
      <c r="U25" s="33" t="e">
        <f>VLOOKUP(N25, 'Chart Data'!$C$7:$D$85, 2,FALSE)</f>
        <v>#N/A</v>
      </c>
      <c r="V25" s="13">
        <f>VLOOKUP(C25, 'A&amp;E Data'!$C$19:$AA$98, 23, FALSE)</f>
        <v>420552.57142857148</v>
      </c>
      <c r="W25" s="33">
        <f t="shared" si="3"/>
        <v>432802.23809523816</v>
      </c>
      <c r="X25" s="33">
        <f t="shared" si="7"/>
        <v>426014.42857142864</v>
      </c>
      <c r="Y25" s="33" t="e">
        <f>VLOOKUP(R25, 'Chart Data'!$C$7:$D$85, 2,FALSE)</f>
        <v>#N/A</v>
      </c>
      <c r="Z25" s="12">
        <f t="shared" si="11"/>
        <v>1.9043005997196882E-3</v>
      </c>
      <c r="AA25" s="33" t="e">
        <f>VLOOKUP(T25, 'Chart Data'!$C$7:$D$85, 2,FALSE)</f>
        <v>#N/A</v>
      </c>
      <c r="AB25" s="2">
        <v>0.95</v>
      </c>
    </row>
    <row r="26" spans="1:28" x14ac:dyDescent="0.3">
      <c r="A26" s="2" t="s">
        <v>73</v>
      </c>
      <c r="C26" s="36">
        <f>IF('A&amp;E Data'!D38&gt;1, 'A&amp;E Data'!C38, "")</f>
        <v>40969</v>
      </c>
      <c r="D26" s="13">
        <f>VLOOKUP(C26, 'A&amp;E Data'!$C$19:$AA$98, 2, FALSE)</f>
        <v>1263082.2857142864</v>
      </c>
      <c r="E26" s="33">
        <f t="shared" si="0"/>
        <v>1173806.9523809527</v>
      </c>
      <c r="F26" s="33">
        <f t="shared" si="4"/>
        <v>1174589.3928571427</v>
      </c>
      <c r="G26" s="33" t="e">
        <f>VLOOKUP(B26, 'Chart Data'!$C$7:$D$85, 2,FALSE)</f>
        <v>#N/A</v>
      </c>
      <c r="H26" s="12">
        <f t="shared" si="8"/>
        <v>3.1824552773191073E-2</v>
      </c>
      <c r="I26" s="33" t="e">
        <f>VLOOKUP(B26, 'Chart Data'!$C$7:$D$85, 2,FALSE)</f>
        <v>#N/A</v>
      </c>
      <c r="J26" s="13">
        <f>VLOOKUP(C26, 'A&amp;E Data'!$C$19:$AA$98, 5, FALSE)</f>
        <v>1933152.8571428568</v>
      </c>
      <c r="K26" s="33">
        <f t="shared" si="1"/>
        <v>1791634.1904761903</v>
      </c>
      <c r="L26" s="34">
        <f t="shared" si="5"/>
        <v>1800422.273809524</v>
      </c>
      <c r="M26" s="33" t="e">
        <f>VLOOKUP(F26, 'Chart Data'!$C$7:$D$85, 2,FALSE)</f>
        <v>#N/A</v>
      </c>
      <c r="N26" s="12">
        <f t="shared" si="9"/>
        <v>3.5506645912672719E-2</v>
      </c>
      <c r="O26" s="33" t="e">
        <f>VLOOKUP(H26, 'Chart Data'!$C$7:$D$85, 2,FALSE)</f>
        <v>#N/A</v>
      </c>
      <c r="P26" s="13">
        <f>VLOOKUP(C26, 'A&amp;E Data'!$C$19:$AA$98, 18, FALSE)</f>
        <v>319222.57142857125</v>
      </c>
      <c r="Q26" s="33">
        <f t="shared" si="2"/>
        <v>307816.71428571426</v>
      </c>
      <c r="R26" s="34">
        <f t="shared" si="6"/>
        <v>300469.74999999994</v>
      </c>
      <c r="S26" s="33" t="e">
        <f>VLOOKUP(L26, 'Chart Data'!$C$7:$D$85, 2,FALSE)</f>
        <v>#N/A</v>
      </c>
      <c r="T26" s="12">
        <f t="shared" si="10"/>
        <v>3.3631246914889168E-2</v>
      </c>
      <c r="U26" s="33" t="e">
        <f>VLOOKUP(N26, 'Chart Data'!$C$7:$D$85, 2,FALSE)</f>
        <v>#N/A</v>
      </c>
      <c r="V26" s="13">
        <f>VLOOKUP(C26, 'A&amp;E Data'!$C$19:$AA$98, 23, FALSE)</f>
        <v>454396</v>
      </c>
      <c r="W26" s="33">
        <f t="shared" si="3"/>
        <v>437049.1428571429</v>
      </c>
      <c r="X26" s="33">
        <f t="shared" si="7"/>
        <v>426643.63095238101</v>
      </c>
      <c r="Y26" s="33" t="e">
        <f>VLOOKUP(R26, 'Chart Data'!$C$7:$D$85, 2,FALSE)</f>
        <v>#N/A</v>
      </c>
      <c r="Z26" s="12">
        <f t="shared" si="11"/>
        <v>1.6349459990099957E-2</v>
      </c>
      <c r="AA26" s="33" t="e">
        <f>VLOOKUP(T26, 'Chart Data'!$C$7:$D$85, 2,FALSE)</f>
        <v>#N/A</v>
      </c>
      <c r="AB26" s="2">
        <v>0.95</v>
      </c>
    </row>
    <row r="27" spans="1:28" x14ac:dyDescent="0.3">
      <c r="A27" s="2" t="s">
        <v>74</v>
      </c>
      <c r="C27" s="36">
        <f>IF('A&amp;E Data'!D39&gt;1, 'A&amp;E Data'!C39, "")</f>
        <v>41000</v>
      </c>
      <c r="D27" s="13">
        <f>VLOOKUP(C27, 'A&amp;E Data'!$C$19:$AA$98, 2, FALSE)</f>
        <v>1149633.7142857141</v>
      </c>
      <c r="E27" s="33">
        <f t="shared" si="0"/>
        <v>1177713.0000000002</v>
      </c>
      <c r="F27" s="33">
        <f t="shared" si="4"/>
        <v>1170624.4761904762</v>
      </c>
      <c r="G27" s="33" t="e">
        <f>VLOOKUP(B27, 'Chart Data'!$C$7:$D$85, 2,FALSE)</f>
        <v>#N/A</v>
      </c>
      <c r="H27" s="12">
        <f t="shared" si="8"/>
        <v>1.6396667684900557E-2</v>
      </c>
      <c r="I27" s="33" t="e">
        <f>VLOOKUP(B27, 'Chart Data'!$C$7:$D$85, 2,FALSE)</f>
        <v>#N/A</v>
      </c>
      <c r="J27" s="13">
        <f>VLOOKUP(C27, 'A&amp;E Data'!$C$19:$AA$98, 5, FALSE)</f>
        <v>1769523.2857142854</v>
      </c>
      <c r="K27" s="33">
        <f t="shared" si="1"/>
        <v>1802302.6190476187</v>
      </c>
      <c r="L27" s="34">
        <f t="shared" si="5"/>
        <v>1794184.642857143</v>
      </c>
      <c r="M27" s="33" t="e">
        <f>VLOOKUP(F27, 'Chart Data'!$C$7:$D$85, 2,FALSE)</f>
        <v>#N/A</v>
      </c>
      <c r="N27" s="12">
        <f t="shared" si="9"/>
        <v>1.8791147593345103E-2</v>
      </c>
      <c r="O27" s="33" t="e">
        <f>VLOOKUP(H27, 'Chart Data'!$C$7:$D$85, 2,FALSE)</f>
        <v>#N/A</v>
      </c>
      <c r="P27" s="13">
        <f>VLOOKUP(C27, 'A&amp;E Data'!$C$19:$AA$98, 18, FALSE)</f>
        <v>302599</v>
      </c>
      <c r="Q27" s="33">
        <f t="shared" si="2"/>
        <v>306132.76190476184</v>
      </c>
      <c r="R27" s="34">
        <f t="shared" si="6"/>
        <v>301054.67857142858</v>
      </c>
      <c r="S27" s="33" t="e">
        <f>VLOOKUP(L27, 'Chart Data'!$C$7:$D$85, 2,FALSE)</f>
        <v>#N/A</v>
      </c>
      <c r="T27" s="12">
        <f t="shared" si="10"/>
        <v>4.2904551700911675E-2</v>
      </c>
      <c r="U27" s="33" t="e">
        <f>VLOOKUP(N27, 'Chart Data'!$C$7:$D$85, 2,FALSE)</f>
        <v>#N/A</v>
      </c>
      <c r="V27" s="13">
        <f>VLOOKUP(C27, 'A&amp;E Data'!$C$19:$AA$98, 23, FALSE)</f>
        <v>424128.85714285733</v>
      </c>
      <c r="W27" s="33">
        <f t="shared" si="3"/>
        <v>433025.80952380964</v>
      </c>
      <c r="X27" s="33">
        <f t="shared" si="7"/>
        <v>427050.76190476195</v>
      </c>
      <c r="Y27" s="33" t="e">
        <f>VLOOKUP(R27, 'Chart Data'!$C$7:$D$85, 2,FALSE)</f>
        <v>#N/A</v>
      </c>
      <c r="Z27" s="12">
        <f t="shared" si="11"/>
        <v>2.507871939192885E-2</v>
      </c>
      <c r="AA27" s="33" t="e">
        <f>VLOOKUP(T27, 'Chart Data'!$C$7:$D$85, 2,FALSE)</f>
        <v>#N/A</v>
      </c>
      <c r="AB27" s="2">
        <v>0.95</v>
      </c>
    </row>
    <row r="28" spans="1:28" x14ac:dyDescent="0.3">
      <c r="A28" s="2" t="s">
        <v>72</v>
      </c>
      <c r="C28" s="36">
        <f>IF('A&amp;E Data'!D40&gt;1, 'A&amp;E Data'!C40, "")</f>
        <v>41030</v>
      </c>
      <c r="D28" s="13">
        <f>VLOOKUP(C28, 'A&amp;E Data'!$C$19:$AA$98, 2, FALSE)</f>
        <v>1251414.2857142859</v>
      </c>
      <c r="E28" s="33">
        <f t="shared" si="0"/>
        <v>1221376.7619047621</v>
      </c>
      <c r="F28" s="33">
        <f t="shared" si="4"/>
        <v>1173101.7142857143</v>
      </c>
      <c r="G28" s="33" t="e">
        <f>VLOOKUP(B28, 'Chart Data'!$C$7:$D$85, 2,FALSE)</f>
        <v>#N/A</v>
      </c>
      <c r="H28" s="12">
        <f t="shared" si="8"/>
        <v>5.4905247609116081E-3</v>
      </c>
      <c r="I28" s="33" t="e">
        <f>VLOOKUP(B28, 'Chart Data'!$C$7:$D$85, 2,FALSE)</f>
        <v>#N/A</v>
      </c>
      <c r="J28" s="13">
        <f>VLOOKUP(C28, 'A&amp;E Data'!$C$19:$AA$98, 5, FALSE)</f>
        <v>1929570.4285714282</v>
      </c>
      <c r="K28" s="33">
        <f t="shared" si="1"/>
        <v>1877415.5238095236</v>
      </c>
      <c r="L28" s="34">
        <f t="shared" si="5"/>
        <v>1798840.916666667</v>
      </c>
      <c r="M28" s="33" t="e">
        <f>VLOOKUP(F28, 'Chart Data'!$C$7:$D$85, 2,FALSE)</f>
        <v>#N/A</v>
      </c>
      <c r="N28" s="12">
        <f t="shared" si="9"/>
        <v>9.0899348632602628E-3</v>
      </c>
      <c r="O28" s="33" t="e">
        <f>VLOOKUP(H28, 'Chart Data'!$C$7:$D$85, 2,FALSE)</f>
        <v>#N/A</v>
      </c>
      <c r="P28" s="13">
        <f>VLOOKUP(C28, 'A&amp;E Data'!$C$19:$AA$98, 18, FALSE)</f>
        <v>316001.14285714296</v>
      </c>
      <c r="Q28" s="33">
        <f t="shared" si="2"/>
        <v>312607.57142857142</v>
      </c>
      <c r="R28" s="34">
        <f t="shared" si="6"/>
        <v>302391.3571428571</v>
      </c>
      <c r="S28" s="33" t="e">
        <f>VLOOKUP(L28, 'Chart Data'!$C$7:$D$85, 2,FALSE)</f>
        <v>#N/A</v>
      </c>
      <c r="T28" s="12">
        <f t="shared" si="10"/>
        <v>3.7493696184458969E-2</v>
      </c>
      <c r="U28" s="33" t="e">
        <f>VLOOKUP(N28, 'Chart Data'!$C$7:$D$85, 2,FALSE)</f>
        <v>#N/A</v>
      </c>
      <c r="V28" s="13">
        <f>VLOOKUP(C28, 'A&amp;E Data'!$C$19:$AA$98, 23, FALSE)</f>
        <v>443877.42857142858</v>
      </c>
      <c r="W28" s="33">
        <f t="shared" si="3"/>
        <v>440800.76190476195</v>
      </c>
      <c r="X28" s="33">
        <f t="shared" si="7"/>
        <v>428434.16666666669</v>
      </c>
      <c r="Y28" s="33" t="e">
        <f>VLOOKUP(R28, 'Chart Data'!$C$7:$D$85, 2,FALSE)</f>
        <v>#N/A</v>
      </c>
      <c r="Z28" s="12">
        <f t="shared" si="11"/>
        <v>2.2450621070743804E-2</v>
      </c>
      <c r="AA28" s="33" t="e">
        <f>VLOOKUP(T28, 'Chart Data'!$C$7:$D$85, 2,FALSE)</f>
        <v>#N/A</v>
      </c>
      <c r="AB28" s="2">
        <v>0.95</v>
      </c>
    </row>
    <row r="29" spans="1:28" x14ac:dyDescent="0.3">
      <c r="A29" s="2" t="s">
        <v>73</v>
      </c>
      <c r="C29" s="36">
        <f>IF('A&amp;E Data'!D41&gt;1, 'A&amp;E Data'!C41, "")</f>
        <v>41061</v>
      </c>
      <c r="D29" s="13">
        <f>VLOOKUP(C29, 'A&amp;E Data'!$C$19:$AA$98, 2, FALSE)</f>
        <v>1222084.2857142854</v>
      </c>
      <c r="E29" s="33">
        <f t="shared" si="0"/>
        <v>1207710.7619047619</v>
      </c>
      <c r="F29" s="33">
        <f t="shared" si="4"/>
        <v>1177569.7499999998</v>
      </c>
      <c r="G29" s="33" t="e">
        <f>VLOOKUP(B29, 'Chart Data'!$C$7:$D$85, 2,FALSE)</f>
        <v>#N/A</v>
      </c>
      <c r="H29" s="12">
        <f t="shared" si="8"/>
        <v>9.9695056972923801E-3</v>
      </c>
      <c r="I29" s="33" t="e">
        <f>VLOOKUP(B29, 'Chart Data'!$C$7:$D$85, 2,FALSE)</f>
        <v>#N/A</v>
      </c>
      <c r="J29" s="13">
        <f>VLOOKUP(C29, 'A&amp;E Data'!$C$19:$AA$98, 5, FALSE)</f>
        <v>1887841.2857142857</v>
      </c>
      <c r="K29" s="33">
        <f t="shared" si="1"/>
        <v>1862311.6666666663</v>
      </c>
      <c r="L29" s="34">
        <f t="shared" si="5"/>
        <v>1807376.25</v>
      </c>
      <c r="M29" s="33" t="e">
        <f>VLOOKUP(F29, 'Chart Data'!$C$7:$D$85, 2,FALSE)</f>
        <v>#N/A</v>
      </c>
      <c r="N29" s="12">
        <f t="shared" si="9"/>
        <v>1.516269775026502E-2</v>
      </c>
      <c r="O29" s="33" t="e">
        <f>VLOOKUP(H29, 'Chart Data'!$C$7:$D$85, 2,FALSE)</f>
        <v>#N/A</v>
      </c>
      <c r="P29" s="13">
        <f>VLOOKUP(C29, 'A&amp;E Data'!$C$19:$AA$98, 18, FALSE)</f>
        <v>306004.85714285698</v>
      </c>
      <c r="Q29" s="33">
        <f t="shared" si="2"/>
        <v>308201.66666666669</v>
      </c>
      <c r="R29" s="34">
        <f t="shared" si="6"/>
        <v>303704.79761904763</v>
      </c>
      <c r="S29" s="33" t="e">
        <f>VLOOKUP(L29, 'Chart Data'!$C$7:$D$85, 2,FALSE)</f>
        <v>#N/A</v>
      </c>
      <c r="T29" s="12">
        <f t="shared" si="10"/>
        <v>4.3826206666536693E-2</v>
      </c>
      <c r="U29" s="33" t="e">
        <f>VLOOKUP(N29, 'Chart Data'!$C$7:$D$85, 2,FALSE)</f>
        <v>#N/A</v>
      </c>
      <c r="V29" s="13">
        <f>VLOOKUP(C29, 'A&amp;E Data'!$C$19:$AA$98, 23, FALSE)</f>
        <v>426005.71428571409</v>
      </c>
      <c r="W29" s="33">
        <f t="shared" si="3"/>
        <v>431337.33333333331</v>
      </c>
      <c r="X29" s="33">
        <f t="shared" si="7"/>
        <v>429491.23809523805</v>
      </c>
      <c r="Y29" s="33" t="e">
        <f>VLOOKUP(R29, 'Chart Data'!$C$7:$D$85, 2,FALSE)</f>
        <v>#N/A</v>
      </c>
      <c r="Z29" s="12">
        <f t="shared" si="11"/>
        <v>2.7123496904653877E-2</v>
      </c>
      <c r="AA29" s="33" t="e">
        <f>VLOOKUP(T29, 'Chart Data'!$C$7:$D$85, 2,FALSE)</f>
        <v>#N/A</v>
      </c>
      <c r="AB29" s="2">
        <v>0.95</v>
      </c>
    </row>
    <row r="30" spans="1:28" x14ac:dyDescent="0.3">
      <c r="A30" s="2" t="s">
        <v>74</v>
      </c>
      <c r="C30" s="36">
        <f>IF('A&amp;E Data'!D42&gt;1, 'A&amp;E Data'!C42, "")</f>
        <v>41091</v>
      </c>
      <c r="D30" s="13">
        <f>VLOOKUP(C30, 'A&amp;E Data'!$C$19:$AA$98, 2, FALSE)</f>
        <v>1248953.2857142859</v>
      </c>
      <c r="E30" s="33">
        <f t="shared" si="0"/>
        <v>1240817.2857142857</v>
      </c>
      <c r="F30" s="33">
        <f t="shared" si="4"/>
        <v>1180727.0357142857</v>
      </c>
      <c r="G30" s="33" t="e">
        <f>VLOOKUP(B30, 'Chart Data'!$C$7:$D$85, 2,FALSE)</f>
        <v>#N/A</v>
      </c>
      <c r="H30" s="12">
        <f t="shared" si="8"/>
        <v>3.3663779444972564E-2</v>
      </c>
      <c r="I30" s="14">
        <f>SUM(D19:D30)/SUM(D7:D18)-1</f>
        <v>1.6826106620724701E-2</v>
      </c>
      <c r="J30" s="13">
        <f>VLOOKUP(C30, 'A&amp;E Data'!$C$19:$AA$98, 5, FALSE)</f>
        <v>1924523.2857142868</v>
      </c>
      <c r="K30" s="33">
        <f t="shared" si="1"/>
        <v>1913978.3333333333</v>
      </c>
      <c r="L30" s="34">
        <f t="shared" si="5"/>
        <v>1812339.9047619049</v>
      </c>
      <c r="M30" s="33" t="e">
        <f>VLOOKUP(F30, 'Chart Data'!$C$7:$D$85, 2,FALSE)</f>
        <v>#N/A</v>
      </c>
      <c r="N30" s="12">
        <f t="shared" si="9"/>
        <v>3.943886837305266E-2</v>
      </c>
      <c r="O30" s="14">
        <f>SUM(J19:J30)/SUM(J7:J18)-1</f>
        <v>2.306280679390893E-2</v>
      </c>
      <c r="P30" s="13">
        <f>VLOOKUP(C30, 'A&amp;E Data'!$C$19:$AA$98, 18, FALSE)</f>
        <v>316142.99999999988</v>
      </c>
      <c r="Q30" s="33">
        <f t="shared" si="2"/>
        <v>312716.33333333331</v>
      </c>
      <c r="R30" s="34">
        <f t="shared" si="6"/>
        <v>305126.94047619047</v>
      </c>
      <c r="S30" s="33" t="e">
        <f>VLOOKUP(L30, 'Chart Data'!$C$7:$D$85, 2,FALSE)</f>
        <v>#N/A</v>
      </c>
      <c r="T30" s="12">
        <f t="shared" si="10"/>
        <v>5.495124235880211E-2</v>
      </c>
      <c r="U30" s="14">
        <f>SUM(P19:P30)/SUM(P7:P18)-1</f>
        <v>2.2891585834846406E-2</v>
      </c>
      <c r="V30" s="13">
        <f>VLOOKUP(C30, 'A&amp;E Data'!$C$19:$AA$98, 23, FALSE)</f>
        <v>444954.99999999983</v>
      </c>
      <c r="W30" s="33">
        <f t="shared" si="3"/>
        <v>438279.38095238083</v>
      </c>
      <c r="X30" s="33">
        <f t="shared" si="7"/>
        <v>431087.66666666669</v>
      </c>
      <c r="Y30" s="33" t="e">
        <f>VLOOKUP(R30, 'Chart Data'!$C$7:$D$85, 2,FALSE)</f>
        <v>#N/A</v>
      </c>
      <c r="Z30" s="12">
        <f t="shared" si="11"/>
        <v>3.8252556440569352E-2</v>
      </c>
      <c r="AA30" s="39">
        <f>SUM(V19:V30)/SUM(V7:V18)-1</f>
        <v>5.5814750933014246E-3</v>
      </c>
      <c r="AB30" s="2">
        <v>0.95</v>
      </c>
    </row>
    <row r="31" spans="1:28" x14ac:dyDescent="0.3">
      <c r="A31" s="2" t="s">
        <v>72</v>
      </c>
      <c r="C31" s="36">
        <f>IF('A&amp;E Data'!D43&gt;1, 'A&amp;E Data'!C43, "")</f>
        <v>41122</v>
      </c>
      <c r="D31" s="13">
        <f>VLOOKUP(C31, 'A&amp;E Data'!$C$19:$AA$98, 2, FALSE)</f>
        <v>1197383.8571428573</v>
      </c>
      <c r="E31" s="33">
        <f t="shared" si="0"/>
        <v>1222807.142857143</v>
      </c>
      <c r="F31" s="33">
        <f t="shared" si="4"/>
        <v>1185858.9047619046</v>
      </c>
      <c r="G31" s="33" t="e">
        <f>VLOOKUP(B31, 'Chart Data'!$C$7:$D$85, 2,FALSE)</f>
        <v>#N/A</v>
      </c>
      <c r="H31" s="12">
        <f t="shared" si="8"/>
        <v>4.3548133959672164E-2</v>
      </c>
      <c r="I31" s="14">
        <f t="shared" ref="I31:I69" si="12">SUM(D20:D31)/SUM(D8:D19)-1</f>
        <v>2.1454564438083246E-2</v>
      </c>
      <c r="J31" s="13">
        <f>VLOOKUP(C31, 'A&amp;E Data'!$C$19:$AA$98, 5, FALSE)</f>
        <v>1845142.2857142854</v>
      </c>
      <c r="K31" s="33">
        <f t="shared" si="1"/>
        <v>1885835.6190476194</v>
      </c>
      <c r="L31" s="34">
        <f t="shared" si="5"/>
        <v>1819592.7380952381</v>
      </c>
      <c r="M31" s="33" t="e">
        <f>VLOOKUP(F31, 'Chart Data'!$C$7:$D$85, 2,FALSE)</f>
        <v>#N/A</v>
      </c>
      <c r="N31" s="12">
        <f t="shared" si="9"/>
        <v>4.6042811830458552E-2</v>
      </c>
      <c r="O31" s="14">
        <f t="shared" ref="O31:O69" si="13">SUM(J20:J31)/SUM(J8:J19)-1</f>
        <v>2.6880356557191787E-2</v>
      </c>
      <c r="P31" s="13">
        <f>VLOOKUP(C31, 'A&amp;E Data'!$C$19:$AA$98, 18, FALSE)</f>
        <v>305791.00000000006</v>
      </c>
      <c r="Q31" s="33">
        <f t="shared" si="2"/>
        <v>309312.95238095225</v>
      </c>
      <c r="R31" s="34">
        <f t="shared" si="6"/>
        <v>306452.55952380953</v>
      </c>
      <c r="S31" s="33" t="e">
        <f>VLOOKUP(L31, 'Chart Data'!$C$7:$D$85, 2,FALSE)</f>
        <v>#N/A</v>
      </c>
      <c r="T31" s="12">
        <f t="shared" si="10"/>
        <v>5.5430144557636396E-2</v>
      </c>
      <c r="U31" s="14">
        <f t="shared" ref="U31:U69" si="14">SUM(P20:P31)/SUM(P8:P19)-1</f>
        <v>2.6634124832606521E-2</v>
      </c>
      <c r="V31" s="13">
        <f>VLOOKUP(C31, 'A&amp;E Data'!$C$19:$AA$98, 23, FALSE)</f>
        <v>425172.5714285713</v>
      </c>
      <c r="W31" s="33">
        <f t="shared" si="3"/>
        <v>432044.42857142841</v>
      </c>
      <c r="X31" s="33">
        <f t="shared" si="7"/>
        <v>432305.8571428571</v>
      </c>
      <c r="Y31" s="33" t="e">
        <f>VLOOKUP(R31, 'Chart Data'!$C$7:$D$85, 2,FALSE)</f>
        <v>#N/A</v>
      </c>
      <c r="Z31" s="12">
        <f t="shared" si="11"/>
        <v>3.717795432427895E-2</v>
      </c>
      <c r="AA31" s="39">
        <f t="shared" ref="AA31:AA69" si="15">SUM(V20:V31)/SUM(V8:V19)-1</f>
        <v>1.1401212538684868E-2</v>
      </c>
      <c r="AB31" s="2">
        <v>0.95</v>
      </c>
    </row>
    <row r="32" spans="1:28" x14ac:dyDescent="0.3">
      <c r="A32" s="2" t="s">
        <v>73</v>
      </c>
      <c r="C32" s="36">
        <f>IF('A&amp;E Data'!D44&gt;1, 'A&amp;E Data'!C44, "")</f>
        <v>41153</v>
      </c>
      <c r="D32" s="13">
        <f>VLOOKUP(C32, 'A&amp;E Data'!$C$19:$AA$98, 2, FALSE)</f>
        <v>1178360.7142857141</v>
      </c>
      <c r="E32" s="33">
        <f t="shared" si="0"/>
        <v>1208232.6190476192</v>
      </c>
      <c r="F32" s="33">
        <f t="shared" si="4"/>
        <v>1187210.392857143</v>
      </c>
      <c r="G32" s="33" t="e">
        <f>VLOOKUP(B32, 'Chart Data'!$C$7:$D$85, 2,FALSE)</f>
        <v>#N/A</v>
      </c>
      <c r="H32" s="12">
        <f t="shared" si="8"/>
        <v>3.2968760298742961E-2</v>
      </c>
      <c r="I32" s="14">
        <f t="shared" si="12"/>
        <v>2.1781477944551542E-2</v>
      </c>
      <c r="J32" s="13">
        <f>VLOOKUP(C32, 'A&amp;E Data'!$C$19:$AA$98, 5, FALSE)</f>
        <v>1788490.8571428568</v>
      </c>
      <c r="K32" s="33">
        <f t="shared" si="1"/>
        <v>1852718.8095238097</v>
      </c>
      <c r="L32" s="34">
        <f t="shared" si="5"/>
        <v>1820199.4285714284</v>
      </c>
      <c r="M32" s="33" t="e">
        <f>VLOOKUP(F32, 'Chart Data'!$C$7:$D$85, 2,FALSE)</f>
        <v>#N/A</v>
      </c>
      <c r="N32" s="12">
        <f t="shared" si="9"/>
        <v>2.8473393619256493E-2</v>
      </c>
      <c r="O32" s="14">
        <f t="shared" si="13"/>
        <v>2.6019198428188117E-2</v>
      </c>
      <c r="P32" s="13">
        <f>VLOOKUP(C32, 'A&amp;E Data'!$C$19:$AA$98, 18, FALSE)</f>
        <v>303416.71428571444</v>
      </c>
      <c r="Q32" s="33">
        <f t="shared" si="2"/>
        <v>308450.23809523816</v>
      </c>
      <c r="R32" s="34">
        <f t="shared" si="6"/>
        <v>307483.10714285716</v>
      </c>
      <c r="S32" s="33" t="e">
        <f>VLOOKUP(L32, 'Chart Data'!$C$7:$D$85, 2,FALSE)</f>
        <v>#N/A</v>
      </c>
      <c r="T32" s="12">
        <f t="shared" si="10"/>
        <v>5.1521758575420851E-2</v>
      </c>
      <c r="U32" s="14">
        <f t="shared" si="14"/>
        <v>3.0932919819906202E-2</v>
      </c>
      <c r="V32" s="13">
        <f>VLOOKUP(C32, 'A&amp;E Data'!$C$19:$AA$98, 23, FALSE)</f>
        <v>421778.42857142846</v>
      </c>
      <c r="W32" s="33">
        <f t="shared" si="3"/>
        <v>430635.3333333332</v>
      </c>
      <c r="X32" s="33">
        <f t="shared" si="7"/>
        <v>433223.98809523793</v>
      </c>
      <c r="Y32" s="33" t="e">
        <f>VLOOKUP(R32, 'Chart Data'!$C$7:$D$85, 2,FALSE)</f>
        <v>#N/A</v>
      </c>
      <c r="Z32" s="12">
        <f t="shared" si="11"/>
        <v>3.591735472246671E-2</v>
      </c>
      <c r="AA32" s="39">
        <f t="shared" si="15"/>
        <v>1.6350901603711776E-2</v>
      </c>
      <c r="AB32" s="2">
        <v>0.95</v>
      </c>
    </row>
    <row r="33" spans="1:28" x14ac:dyDescent="0.3">
      <c r="A33" s="2" t="s">
        <v>74</v>
      </c>
      <c r="C33" s="36">
        <f>IF('A&amp;E Data'!D45&gt;1, 'A&amp;E Data'!C45, "")</f>
        <v>41183</v>
      </c>
      <c r="D33" s="13">
        <f>VLOOKUP(C33, 'A&amp;E Data'!$C$19:$AA$98, 2, FALSE)</f>
        <v>1214433.4285714284</v>
      </c>
      <c r="E33" s="33">
        <f t="shared" si="0"/>
        <v>1196726</v>
      </c>
      <c r="F33" s="33">
        <f t="shared" si="4"/>
        <v>1188354.1904761905</v>
      </c>
      <c r="G33" s="33" t="e">
        <f>VLOOKUP(B33, 'Chart Data'!$C$7:$D$85, 2,FALSE)</f>
        <v>#N/A</v>
      </c>
      <c r="H33" s="12">
        <f t="shared" si="8"/>
        <v>2.6160319290306377E-2</v>
      </c>
      <c r="I33" s="14">
        <f t="shared" si="12"/>
        <v>2.0017757725387941E-2</v>
      </c>
      <c r="J33" s="13">
        <f>VLOOKUP(C33, 'A&amp;E Data'!$C$19:$AA$98, 5, FALSE)</f>
        <v>1832304.2857142864</v>
      </c>
      <c r="K33" s="33">
        <f t="shared" si="1"/>
        <v>1821979.142857143</v>
      </c>
      <c r="L33" s="34">
        <f t="shared" si="5"/>
        <v>1818815.4166666667</v>
      </c>
      <c r="M33" s="33" t="e">
        <f>VLOOKUP(F33, 'Chart Data'!$C$7:$D$85, 2,FALSE)</f>
        <v>#N/A</v>
      </c>
      <c r="N33" s="12">
        <f t="shared" si="9"/>
        <v>1.4421456455138593E-2</v>
      </c>
      <c r="O33" s="14">
        <f t="shared" si="13"/>
        <v>2.2953487343465584E-2</v>
      </c>
      <c r="P33" s="13">
        <f>VLOOKUP(C33, 'A&amp;E Data'!$C$19:$AA$98, 18, FALSE)</f>
        <v>317919</v>
      </c>
      <c r="Q33" s="33">
        <f t="shared" si="2"/>
        <v>309042.23809523816</v>
      </c>
      <c r="R33" s="34">
        <f t="shared" si="6"/>
        <v>308480.34523809527</v>
      </c>
      <c r="S33" s="33" t="e">
        <f>VLOOKUP(L33, 'Chart Data'!$C$7:$D$85, 2,FALSE)</f>
        <v>#N/A</v>
      </c>
      <c r="T33" s="12">
        <f t="shared" si="10"/>
        <v>4.5373208760477235E-2</v>
      </c>
      <c r="U33" s="14">
        <f t="shared" si="14"/>
        <v>3.3554489689144651E-2</v>
      </c>
      <c r="V33" s="13">
        <f>VLOOKUP(C33, 'A&amp;E Data'!$C$19:$AA$98, 23, FALSE)</f>
        <v>446302.71428571426</v>
      </c>
      <c r="W33" s="33">
        <f t="shared" si="3"/>
        <v>431084.57142857136</v>
      </c>
      <c r="X33" s="33">
        <f t="shared" si="7"/>
        <v>434159.20238095237</v>
      </c>
      <c r="Y33" s="33" t="e">
        <f>VLOOKUP(R33, 'Chart Data'!$C$7:$D$85, 2,FALSE)</f>
        <v>#N/A</v>
      </c>
      <c r="Z33" s="12">
        <f t="shared" si="11"/>
        <v>2.9336649850985053E-2</v>
      </c>
      <c r="AA33" s="39">
        <f t="shared" si="15"/>
        <v>1.8770961181812318E-2</v>
      </c>
      <c r="AB33" s="2">
        <v>0.95</v>
      </c>
    </row>
    <row r="34" spans="1:28" x14ac:dyDescent="0.3">
      <c r="A34" s="2" t="s">
        <v>72</v>
      </c>
      <c r="C34" s="36">
        <f>IF('A&amp;E Data'!D46&gt;1, 'A&amp;E Data'!C46, "")</f>
        <v>41214</v>
      </c>
      <c r="D34" s="13">
        <f>VLOOKUP(C34, 'A&amp;E Data'!$C$19:$AA$98, 2, FALSE)</f>
        <v>1167908.0000000002</v>
      </c>
      <c r="E34" s="33">
        <f t="shared" si="0"/>
        <v>1186900.7142857143</v>
      </c>
      <c r="F34" s="33">
        <f t="shared" si="4"/>
        <v>1191099.9047619046</v>
      </c>
      <c r="G34" s="33" t="e">
        <f>VLOOKUP(B34, 'Chart Data'!$C$7:$D$85, 2,FALSE)</f>
        <v>#N/A</v>
      </c>
      <c r="H34" s="12">
        <f t="shared" si="8"/>
        <v>1.7980392711832049E-2</v>
      </c>
      <c r="I34" s="14">
        <f t="shared" si="12"/>
        <v>2.0646860823912538E-2</v>
      </c>
      <c r="J34" s="13">
        <f>VLOOKUP(C34, 'A&amp;E Data'!$C$19:$AA$98, 5, FALSE)</f>
        <v>1755605.142857143</v>
      </c>
      <c r="K34" s="33">
        <f t="shared" si="1"/>
        <v>1792133.4285714289</v>
      </c>
      <c r="L34" s="34">
        <f t="shared" si="5"/>
        <v>1819995.773809524</v>
      </c>
      <c r="M34" s="33" t="e">
        <f>VLOOKUP(F34, 'Chart Data'!$C$7:$D$85, 2,FALSE)</f>
        <v>#N/A</v>
      </c>
      <c r="N34" s="12">
        <f t="shared" si="9"/>
        <v>9.0037625914063391E-4</v>
      </c>
      <c r="O34" s="14">
        <f t="shared" si="13"/>
        <v>1.929798661777582E-2</v>
      </c>
      <c r="P34" s="13">
        <f>VLOOKUP(C34, 'A&amp;E Data'!$C$19:$AA$98, 18, FALSE)</f>
        <v>309440.85714285722</v>
      </c>
      <c r="Q34" s="33">
        <f t="shared" si="2"/>
        <v>310258.85714285722</v>
      </c>
      <c r="R34" s="34">
        <f t="shared" si="6"/>
        <v>309539.94047619047</v>
      </c>
      <c r="S34" s="33" t="e">
        <f>VLOOKUP(L34, 'Chart Data'!$C$7:$D$85, 2,FALSE)</f>
        <v>#N/A</v>
      </c>
      <c r="T34" s="12">
        <f t="shared" si="10"/>
        <v>4.1453967458300101E-2</v>
      </c>
      <c r="U34" s="14">
        <f t="shared" si="14"/>
        <v>3.7425074382493984E-2</v>
      </c>
      <c r="V34" s="13">
        <f>VLOOKUP(C34, 'A&amp;E Data'!$C$19:$AA$98, 23, FALSE)</f>
        <v>435309.57142857159</v>
      </c>
      <c r="W34" s="33">
        <f t="shared" si="3"/>
        <v>434463.57142857142</v>
      </c>
      <c r="X34" s="33">
        <f t="shared" si="7"/>
        <v>435027.75000000006</v>
      </c>
      <c r="Y34" s="33" t="e">
        <f>VLOOKUP(R34, 'Chart Data'!$C$7:$D$85, 2,FALSE)</f>
        <v>#N/A</v>
      </c>
      <c r="Z34" s="12">
        <f t="shared" si="11"/>
        <v>2.570393843978791E-2</v>
      </c>
      <c r="AA34" s="39">
        <f t="shared" si="15"/>
        <v>2.1650507827722931E-2</v>
      </c>
      <c r="AB34" s="2">
        <v>0.95</v>
      </c>
    </row>
    <row r="35" spans="1:28" x14ac:dyDescent="0.3">
      <c r="A35" s="2" t="s">
        <v>73</v>
      </c>
      <c r="C35" s="36">
        <f>IF('A&amp;E Data'!D47&gt;1, 'A&amp;E Data'!C47, "")</f>
        <v>41244</v>
      </c>
      <c r="D35" s="13">
        <f>VLOOKUP(C35, 'A&amp;E Data'!$C$19:$AA$98, 2, FALSE)</f>
        <v>1202080.2857142861</v>
      </c>
      <c r="E35" s="33">
        <f t="shared" si="0"/>
        <v>1194807.2380952381</v>
      </c>
      <c r="F35" s="33">
        <f t="shared" si="4"/>
        <v>1196139.392857143</v>
      </c>
      <c r="G35" s="33" t="e">
        <f>VLOOKUP(B35, 'Chart Data'!$C$7:$D$85, 2,FALSE)</f>
        <v>#N/A</v>
      </c>
      <c r="H35" s="12">
        <f t="shared" si="8"/>
        <v>3.0813795175169689E-2</v>
      </c>
      <c r="I35" s="14">
        <f t="shared" si="12"/>
        <v>2.6254756500192045E-2</v>
      </c>
      <c r="J35" s="13">
        <f>VLOOKUP(C35, 'A&amp;E Data'!$C$19:$AA$98, 5, FALSE)</f>
        <v>1822425.5714285711</v>
      </c>
      <c r="K35" s="33">
        <f t="shared" si="1"/>
        <v>1803445</v>
      </c>
      <c r="L35" s="34">
        <f t="shared" si="5"/>
        <v>1827527.4166666663</v>
      </c>
      <c r="M35" s="33" t="e">
        <f>VLOOKUP(F35, 'Chart Data'!$C$7:$D$85, 2,FALSE)</f>
        <v>#N/A</v>
      </c>
      <c r="N35" s="12">
        <f t="shared" si="9"/>
        <v>1.6521845653171496E-2</v>
      </c>
      <c r="O35" s="14">
        <f t="shared" si="13"/>
        <v>2.3788251140673511E-2</v>
      </c>
      <c r="P35" s="13">
        <f>VLOOKUP(C35, 'A&amp;E Data'!$C$19:$AA$98, 18, FALSE)</f>
        <v>326829.28571428568</v>
      </c>
      <c r="Q35" s="33">
        <f t="shared" si="2"/>
        <v>318063.04761904763</v>
      </c>
      <c r="R35" s="34">
        <f t="shared" si="6"/>
        <v>310632.91666666669</v>
      </c>
      <c r="S35" s="33" t="e">
        <f>VLOOKUP(L35, 'Chart Data'!$C$7:$D$85, 2,FALSE)</f>
        <v>#N/A</v>
      </c>
      <c r="T35" s="12">
        <f t="shared" si="10"/>
        <v>4.1246254719598863E-2</v>
      </c>
      <c r="U35" s="14">
        <f t="shared" si="14"/>
        <v>4.2511656915031226E-2</v>
      </c>
      <c r="V35" s="13">
        <f>VLOOKUP(C35, 'A&amp;E Data'!$C$19:$AA$98, 23, FALSE)</f>
        <v>451180.71428571426</v>
      </c>
      <c r="W35" s="33">
        <f t="shared" si="3"/>
        <v>444264.33333333343</v>
      </c>
      <c r="X35" s="33">
        <f t="shared" si="7"/>
        <v>435821.53571428574</v>
      </c>
      <c r="Y35" s="33" t="e">
        <f>VLOOKUP(R35, 'Chart Data'!$C$7:$D$85, 2,FALSE)</f>
        <v>#N/A</v>
      </c>
      <c r="Z35" s="12">
        <f t="shared" si="11"/>
        <v>2.3947475661419526E-2</v>
      </c>
      <c r="AA35" s="39">
        <f t="shared" si="15"/>
        <v>2.5737604735029285E-2</v>
      </c>
      <c r="AB35" s="2">
        <v>0.95</v>
      </c>
    </row>
    <row r="36" spans="1:28" x14ac:dyDescent="0.3">
      <c r="A36" s="2" t="s">
        <v>74</v>
      </c>
      <c r="C36" s="36">
        <f>IF('A&amp;E Data'!D48&gt;1, 'A&amp;E Data'!C48, "")</f>
        <v>41275</v>
      </c>
      <c r="D36" s="13">
        <f>VLOOKUP(C36, 'A&amp;E Data'!$C$19:$AA$98, 2, FALSE)</f>
        <v>1149837.1428571434</v>
      </c>
      <c r="E36" s="33">
        <f t="shared" si="0"/>
        <v>1173275.1428571434</v>
      </c>
      <c r="F36" s="33">
        <f t="shared" si="4"/>
        <v>1197132.8571428575</v>
      </c>
      <c r="G36" s="33" t="e">
        <f>VLOOKUP(B36, 'Chart Data'!$C$7:$D$85, 2,FALSE)</f>
        <v>#N/A</v>
      </c>
      <c r="H36" s="12">
        <f t="shared" si="8"/>
        <v>3.0852122702590634E-2</v>
      </c>
      <c r="I36" s="14">
        <f t="shared" si="12"/>
        <v>2.6810893549822135E-2</v>
      </c>
      <c r="J36" s="13">
        <f>VLOOKUP(C36, 'A&amp;E Data'!$C$19:$AA$98, 5, FALSE)</f>
        <v>1733118.4285714284</v>
      </c>
      <c r="K36" s="33">
        <f t="shared" si="1"/>
        <v>1770383.0476190476</v>
      </c>
      <c r="L36" s="34">
        <f t="shared" si="5"/>
        <v>1827160.7857142857</v>
      </c>
      <c r="M36" s="33" t="e">
        <f>VLOOKUP(F36, 'Chart Data'!$C$7:$D$85, 2,FALSE)</f>
        <v>#N/A</v>
      </c>
      <c r="N36" s="12">
        <f t="shared" si="9"/>
        <v>1.9217873339643754E-2</v>
      </c>
      <c r="O36" s="14">
        <f t="shared" si="13"/>
        <v>2.3118545918833444E-2</v>
      </c>
      <c r="P36" s="13">
        <f>VLOOKUP(C36, 'A&amp;E Data'!$C$19:$AA$98, 18, FALSE)</f>
        <v>316170.57142857154</v>
      </c>
      <c r="Q36" s="33">
        <f t="shared" si="2"/>
        <v>317480.23809523816</v>
      </c>
      <c r="R36" s="34">
        <f t="shared" si="6"/>
        <v>311342.89285714284</v>
      </c>
      <c r="S36" s="33" t="e">
        <f>VLOOKUP(L36, 'Chart Data'!$C$7:$D$85, 2,FALSE)</f>
        <v>#N/A</v>
      </c>
      <c r="T36" s="12">
        <f t="shared" si="10"/>
        <v>3.7415249140646312E-2</v>
      </c>
      <c r="U36" s="14">
        <f t="shared" si="14"/>
        <v>4.5103970905505442E-2</v>
      </c>
      <c r="V36" s="13">
        <f>VLOOKUP(C36, 'A&amp;E Data'!$C$19:$AA$98, 23, FALSE)</f>
        <v>437210.00000000017</v>
      </c>
      <c r="W36" s="33">
        <f t="shared" si="3"/>
        <v>441233.4285714287</v>
      </c>
      <c r="X36" s="33">
        <f t="shared" si="7"/>
        <v>435905.79761904763</v>
      </c>
      <c r="Y36" s="33" t="e">
        <f>VLOOKUP(R36, 'Chart Data'!$C$7:$D$85, 2,FALSE)</f>
        <v>#N/A</v>
      </c>
      <c r="Z36" s="12">
        <f t="shared" si="11"/>
        <v>1.608849384396982E-2</v>
      </c>
      <c r="AA36" s="39">
        <f t="shared" si="15"/>
        <v>2.7105293666675134E-2</v>
      </c>
      <c r="AB36" s="2">
        <v>0.95</v>
      </c>
    </row>
    <row r="37" spans="1:28" x14ac:dyDescent="0.3">
      <c r="A37" s="2" t="s">
        <v>72</v>
      </c>
      <c r="C37" s="36">
        <f>IF('A&amp;E Data'!D49&gt;1, 'A&amp;E Data'!C49, "")</f>
        <v>41306</v>
      </c>
      <c r="D37" s="13">
        <f>VLOOKUP(C37, 'A&amp;E Data'!$C$19:$AA$98, 2, FALSE)</f>
        <v>1085332.7142857139</v>
      </c>
      <c r="E37" s="33">
        <f t="shared" si="0"/>
        <v>1145750.0476190478</v>
      </c>
      <c r="F37" s="33">
        <f t="shared" si="4"/>
        <v>1194208.6666666667</v>
      </c>
      <c r="G37" s="33" t="e">
        <f>VLOOKUP(B37, 'Chart Data'!$C$7:$D$85, 2,FALSE)</f>
        <v>#N/A</v>
      </c>
      <c r="H37" s="12">
        <f t="shared" si="8"/>
        <v>1.0972278333074348E-2</v>
      </c>
      <c r="I37" s="14">
        <f t="shared" si="12"/>
        <v>1.9441377358224265E-2</v>
      </c>
      <c r="J37" s="13">
        <f>VLOOKUP(C37, 'A&amp;E Data'!$C$19:$AA$98, 5, FALSE)</f>
        <v>1648748.4285714282</v>
      </c>
      <c r="K37" s="33">
        <f t="shared" si="1"/>
        <v>1734764.1428571425</v>
      </c>
      <c r="L37" s="34">
        <f t="shared" si="5"/>
        <v>1822537.1785714289</v>
      </c>
      <c r="M37" s="33" t="e">
        <f>VLOOKUP(F37, 'Chart Data'!$C$7:$D$85, 2,FALSE)</f>
        <v>#N/A</v>
      </c>
      <c r="N37" s="12">
        <f t="shared" si="9"/>
        <v>5.8944843726083107E-3</v>
      </c>
      <c r="O37" s="14">
        <f t="shared" si="13"/>
        <v>1.556002710970561E-2</v>
      </c>
      <c r="P37" s="13">
        <f>VLOOKUP(C37, 'A&amp;E Data'!$C$19:$AA$98, 18, FALSE)</f>
        <v>290544.14285714278</v>
      </c>
      <c r="Q37" s="33">
        <f t="shared" si="2"/>
        <v>311181.33333333331</v>
      </c>
      <c r="R37" s="34">
        <f t="shared" si="6"/>
        <v>310840.17857142852</v>
      </c>
      <c r="S37" s="33" t="e">
        <f>VLOOKUP(L37, 'Chart Data'!$C$7:$D$85, 2,FALSE)</f>
        <v>#N/A</v>
      </c>
      <c r="T37" s="12">
        <f t="shared" si="10"/>
        <v>1.6997666205800899E-2</v>
      </c>
      <c r="U37" s="14">
        <f t="shared" si="14"/>
        <v>3.7631411872498965E-2</v>
      </c>
      <c r="V37" s="13">
        <f>VLOOKUP(C37, 'A&amp;E Data'!$C$19:$AA$98, 23, FALSE)</f>
        <v>404950.7142857142</v>
      </c>
      <c r="W37" s="33">
        <f t="shared" si="3"/>
        <v>431113.80952380953</v>
      </c>
      <c r="X37" s="33">
        <f t="shared" si="7"/>
        <v>434605.6428571429</v>
      </c>
      <c r="Y37" s="33" t="e">
        <f>VLOOKUP(R37, 'Chart Data'!$C$7:$D$85, 2,FALSE)</f>
        <v>#N/A</v>
      </c>
      <c r="Z37" s="12">
        <f t="shared" si="11"/>
        <v>-3.9011548989659195E-3</v>
      </c>
      <c r="AA37" s="39">
        <f t="shared" si="15"/>
        <v>2.0166486648171666E-2</v>
      </c>
      <c r="AB37" s="2">
        <v>0.95</v>
      </c>
    </row>
    <row r="38" spans="1:28" x14ac:dyDescent="0.3">
      <c r="A38" s="2" t="s">
        <v>73</v>
      </c>
      <c r="C38" s="36">
        <f>IF('A&amp;E Data'!D50&gt;1, 'A&amp;E Data'!C50, "")</f>
        <v>41334</v>
      </c>
      <c r="D38" s="13">
        <f>VLOOKUP(C38, 'A&amp;E Data'!$C$19:$AA$98, 2, FALSE)</f>
        <v>1226196.4285714282</v>
      </c>
      <c r="E38" s="33">
        <f t="shared" si="0"/>
        <v>1153788.7619047619</v>
      </c>
      <c r="F38" s="33">
        <f t="shared" si="4"/>
        <v>1191134.8452380951</v>
      </c>
      <c r="G38" s="33" t="e">
        <f>VLOOKUP(B38, 'Chart Data'!$C$7:$D$85, 2,FALSE)</f>
        <v>#N/A</v>
      </c>
      <c r="H38" s="12">
        <f t="shared" si="8"/>
        <v>-1.7054073870993669E-2</v>
      </c>
      <c r="I38" s="14">
        <f t="shared" si="12"/>
        <v>1.4086158517663927E-2</v>
      </c>
      <c r="J38" s="13">
        <f>VLOOKUP(C38, 'A&amp;E Data'!$C$19:$AA$98, 5, FALSE)</f>
        <v>1865084.142857143</v>
      </c>
      <c r="K38" s="33">
        <f t="shared" si="1"/>
        <v>1748983.6666666663</v>
      </c>
      <c r="L38" s="34">
        <f t="shared" si="5"/>
        <v>1816864.7857142854</v>
      </c>
      <c r="M38" s="33" t="e">
        <f>VLOOKUP(F38, 'Chart Data'!$C$7:$D$85, 2,FALSE)</f>
        <v>#N/A</v>
      </c>
      <c r="N38" s="12">
        <f t="shared" si="9"/>
        <v>-2.3805375023674968E-2</v>
      </c>
      <c r="O38" s="14">
        <f t="shared" si="13"/>
        <v>9.1325863626263715E-3</v>
      </c>
      <c r="P38" s="13">
        <f>VLOOKUP(C38, 'A&amp;E Data'!$C$19:$AA$98, 18, FALSE)</f>
        <v>326673.14285714267</v>
      </c>
      <c r="Q38" s="33">
        <f t="shared" si="2"/>
        <v>311129.28571428568</v>
      </c>
      <c r="R38" s="34">
        <f t="shared" si="6"/>
        <v>311461.05952380953</v>
      </c>
      <c r="S38" s="33" t="e">
        <f>VLOOKUP(L38, 'Chart Data'!$C$7:$D$85, 2,FALSE)</f>
        <v>#N/A</v>
      </c>
      <c r="T38" s="12">
        <f t="shared" si="10"/>
        <v>1.0761506035363189E-2</v>
      </c>
      <c r="U38" s="14">
        <f t="shared" si="14"/>
        <v>3.658041957238467E-2</v>
      </c>
      <c r="V38" s="13">
        <f>VLOOKUP(C38, 'A&amp;E Data'!$C$19:$AA$98, 23, FALSE)</f>
        <v>453638.28571428609</v>
      </c>
      <c r="W38" s="33">
        <f t="shared" si="3"/>
        <v>431933.00000000017</v>
      </c>
      <c r="X38" s="33">
        <f t="shared" si="7"/>
        <v>434542.50000000006</v>
      </c>
      <c r="Y38" s="33" t="e">
        <f>VLOOKUP(R38, 'Chart Data'!$C$7:$D$85, 2,FALSE)</f>
        <v>#N/A</v>
      </c>
      <c r="Z38" s="12">
        <f t="shared" si="11"/>
        <v>-1.170610431517316E-2</v>
      </c>
      <c r="AA38" s="39">
        <f t="shared" si="15"/>
        <v>1.8513973898981462E-2</v>
      </c>
      <c r="AB38" s="2">
        <v>0.95</v>
      </c>
    </row>
    <row r="39" spans="1:28" x14ac:dyDescent="0.3">
      <c r="A39" s="2" t="s">
        <v>74</v>
      </c>
      <c r="C39" s="36">
        <f>IF('A&amp;E Data'!D51&gt;1, 'A&amp;E Data'!C51, "")</f>
        <v>41365</v>
      </c>
      <c r="D39" s="13">
        <f>VLOOKUP(C39, 'A&amp;E Data'!$C$19:$AA$98, 2, FALSE)</f>
        <v>1199089.1428571427</v>
      </c>
      <c r="E39" s="33">
        <f t="shared" si="0"/>
        <v>1170206.0952380949</v>
      </c>
      <c r="F39" s="33">
        <f t="shared" si="4"/>
        <v>1195256.1309523808</v>
      </c>
      <c r="G39" s="33" t="e">
        <f>VLOOKUP(B39, 'Chart Data'!$C$7:$D$85, 2,FALSE)</f>
        <v>#N/A</v>
      </c>
      <c r="H39" s="12">
        <f t="shared" si="8"/>
        <v>-6.3741376395652916E-3</v>
      </c>
      <c r="I39" s="14">
        <f t="shared" si="12"/>
        <v>2.1041465698771855E-2</v>
      </c>
      <c r="J39" s="13">
        <f>VLOOKUP(C39, 'A&amp;E Data'!$C$19:$AA$98, 5, FALSE)</f>
        <v>1831420.4285714282</v>
      </c>
      <c r="K39" s="33">
        <f t="shared" si="1"/>
        <v>1781750.9999999998</v>
      </c>
      <c r="L39" s="34">
        <f t="shared" si="5"/>
        <v>1822022.8809523808</v>
      </c>
      <c r="M39" s="33" t="e">
        <f>VLOOKUP(F39, 'Chart Data'!$C$7:$D$85, 2,FALSE)</f>
        <v>#N/A</v>
      </c>
      <c r="N39" s="12">
        <f t="shared" si="9"/>
        <v>-1.1402979072670405E-2</v>
      </c>
      <c r="O39" s="14">
        <f t="shared" si="13"/>
        <v>1.5515815613551975E-2</v>
      </c>
      <c r="P39" s="13">
        <f>VLOOKUP(C39, 'A&amp;E Data'!$C$19:$AA$98, 18, FALSE)</f>
        <v>309033.1428571429</v>
      </c>
      <c r="Q39" s="33">
        <f t="shared" si="2"/>
        <v>308750.14285714278</v>
      </c>
      <c r="R39" s="34">
        <f t="shared" si="6"/>
        <v>311997.23809523805</v>
      </c>
      <c r="S39" s="33" t="e">
        <f>VLOOKUP(L39, 'Chart Data'!$C$7:$D$85, 2,FALSE)</f>
        <v>#N/A</v>
      </c>
      <c r="T39" s="12">
        <f t="shared" si="10"/>
        <v>8.5498230770715278E-3</v>
      </c>
      <c r="U39" s="14">
        <f t="shared" si="14"/>
        <v>3.6347415611457601E-2</v>
      </c>
      <c r="V39" s="13">
        <f>VLOOKUP(C39, 'A&amp;E Data'!$C$19:$AA$98, 23, FALSE)</f>
        <v>429244.71428571438</v>
      </c>
      <c r="W39" s="33">
        <f t="shared" si="3"/>
        <v>429277.90476190485</v>
      </c>
      <c r="X39" s="33">
        <f t="shared" si="7"/>
        <v>434968.82142857142</v>
      </c>
      <c r="Y39" s="33" t="e">
        <f>VLOOKUP(R39, 'Chart Data'!$C$7:$D$85, 2,FALSE)</f>
        <v>#N/A</v>
      </c>
      <c r="Z39" s="12">
        <f t="shared" si="11"/>
        <v>-8.6551532945028375E-3</v>
      </c>
      <c r="AA39" s="39">
        <f t="shared" si="15"/>
        <v>1.8541260735592147E-2</v>
      </c>
      <c r="AB39" s="2">
        <v>0.95</v>
      </c>
    </row>
    <row r="40" spans="1:28" x14ac:dyDescent="0.3">
      <c r="A40" s="2" t="s">
        <v>72</v>
      </c>
      <c r="C40" s="36">
        <f>IF('A&amp;E Data'!D52&gt;1, 'A&amp;E Data'!C52, "")</f>
        <v>41395</v>
      </c>
      <c r="D40" s="13">
        <f>VLOOKUP(C40, 'A&amp;E Data'!$C$19:$AA$98, 2, FALSE)</f>
        <v>1229747.4285714282</v>
      </c>
      <c r="E40" s="33">
        <f t="shared" si="0"/>
        <v>1218344.333333333</v>
      </c>
      <c r="F40" s="33">
        <f t="shared" si="4"/>
        <v>1193450.5595238095</v>
      </c>
      <c r="G40" s="33" t="e">
        <f>VLOOKUP(B40, 'Chart Data'!$C$7:$D$85, 2,FALSE)</f>
        <v>#N/A</v>
      </c>
      <c r="H40" s="12">
        <f t="shared" si="8"/>
        <v>-2.4827953715935713E-3</v>
      </c>
      <c r="I40" s="14">
        <f t="shared" si="12"/>
        <v>1.734619001088511E-2</v>
      </c>
      <c r="J40" s="13">
        <f>VLOOKUP(C40, 'A&amp;E Data'!$C$19:$AA$98, 5, FALSE)</f>
        <v>1891670.2857142868</v>
      </c>
      <c r="K40" s="33">
        <f t="shared" si="1"/>
        <v>1862724.9523809527</v>
      </c>
      <c r="L40" s="34">
        <f t="shared" si="5"/>
        <v>1818864.5357142857</v>
      </c>
      <c r="M40" s="33" t="e">
        <f>VLOOKUP(F40, 'Chart Data'!$C$7:$D$85, 2,FALSE)</f>
        <v>#N/A</v>
      </c>
      <c r="N40" s="12">
        <f t="shared" si="9"/>
        <v>-7.8248907832411119E-3</v>
      </c>
      <c r="O40" s="14">
        <f t="shared" si="13"/>
        <v>1.1131400704806893E-2</v>
      </c>
      <c r="P40" s="13">
        <f>VLOOKUP(C40, 'A&amp;E Data'!$C$19:$AA$98, 18, FALSE)</f>
        <v>316071.57142857136</v>
      </c>
      <c r="Q40" s="33">
        <f t="shared" si="2"/>
        <v>317259.28571428562</v>
      </c>
      <c r="R40" s="34">
        <f t="shared" si="6"/>
        <v>312003.1071428571</v>
      </c>
      <c r="S40" s="33" t="e">
        <f>VLOOKUP(L40, 'Chart Data'!$C$7:$D$85, 2,FALSE)</f>
        <v>#N/A</v>
      </c>
      <c r="T40" s="12">
        <f t="shared" si="10"/>
        <v>1.488036346802657E-2</v>
      </c>
      <c r="U40" s="14">
        <f t="shared" si="14"/>
        <v>3.1785796032057778E-2</v>
      </c>
      <c r="V40" s="13">
        <f>VLOOKUP(C40, 'A&amp;E Data'!$C$19:$AA$98, 23, FALSE)</f>
        <v>437698.1428571429</v>
      </c>
      <c r="W40" s="33">
        <f t="shared" si="3"/>
        <v>440193.71428571449</v>
      </c>
      <c r="X40" s="33">
        <f t="shared" si="7"/>
        <v>434453.88095238089</v>
      </c>
      <c r="Y40" s="33" t="e">
        <f>VLOOKUP(R40, 'Chart Data'!$C$7:$D$85, 2,FALSE)</f>
        <v>#N/A</v>
      </c>
      <c r="Z40" s="12">
        <f t="shared" si="11"/>
        <v>-1.377147390635991E-3</v>
      </c>
      <c r="AA40" s="39">
        <f t="shared" si="15"/>
        <v>1.4050500062936733E-2</v>
      </c>
      <c r="AB40" s="2">
        <v>0.95</v>
      </c>
    </row>
    <row r="41" spans="1:28" x14ac:dyDescent="0.3">
      <c r="A41" s="2" t="s">
        <v>73</v>
      </c>
      <c r="C41" s="36">
        <f>IF('A&amp;E Data'!D53&gt;1, 'A&amp;E Data'!C53, "")</f>
        <v>41426</v>
      </c>
      <c r="D41" s="13">
        <f>VLOOKUP(C41, 'A&amp;E Data'!$C$19:$AA$98, 2, FALSE)</f>
        <v>1191352.4285714286</v>
      </c>
      <c r="E41" s="33">
        <f t="shared" si="0"/>
        <v>1206729.6666666665</v>
      </c>
      <c r="F41" s="33">
        <f t="shared" si="4"/>
        <v>1190889.5714285716</v>
      </c>
      <c r="G41" s="33" t="e">
        <f>VLOOKUP(B41, 'Chart Data'!$C$7:$D$85, 2,FALSE)</f>
        <v>#N/A</v>
      </c>
      <c r="H41" s="12">
        <f t="shared" si="8"/>
        <v>-8.1235943989432791E-4</v>
      </c>
      <c r="I41" s="14">
        <f t="shared" si="12"/>
        <v>1.131128022656136E-2</v>
      </c>
      <c r="J41" s="13">
        <f>VLOOKUP(C41, 'A&amp;E Data'!$C$19:$AA$98, 5, FALSE)</f>
        <v>1831036.285714285</v>
      </c>
      <c r="K41" s="33">
        <f t="shared" si="1"/>
        <v>1851375.6666666667</v>
      </c>
      <c r="L41" s="34">
        <f t="shared" si="5"/>
        <v>1814130.7857142857</v>
      </c>
      <c r="M41" s="33" t="e">
        <f>VLOOKUP(F41, 'Chart Data'!$C$7:$D$85, 2,FALSE)</f>
        <v>#N/A</v>
      </c>
      <c r="N41" s="12">
        <f t="shared" si="9"/>
        <v>-5.8722716480501536E-3</v>
      </c>
      <c r="O41" s="14">
        <f t="shared" si="13"/>
        <v>3.7372050862600759E-3</v>
      </c>
      <c r="P41" s="13">
        <f>VLOOKUP(C41, 'A&amp;E Data'!$C$19:$AA$98, 18, FALSE)</f>
        <v>304051.28571428574</v>
      </c>
      <c r="Q41" s="33">
        <f t="shared" si="2"/>
        <v>309718.66666666669</v>
      </c>
      <c r="R41" s="34">
        <f t="shared" si="6"/>
        <v>311840.30952380953</v>
      </c>
      <c r="S41" s="33" t="e">
        <f>VLOOKUP(L41, 'Chart Data'!$C$7:$D$85, 2,FALSE)</f>
        <v>#N/A</v>
      </c>
      <c r="T41" s="12">
        <f t="shared" si="10"/>
        <v>4.9221018705285502E-3</v>
      </c>
      <c r="U41" s="14">
        <f t="shared" si="14"/>
        <v>2.6787564663258046E-2</v>
      </c>
      <c r="V41" s="13">
        <f>VLOOKUP(C41, 'A&amp;E Data'!$C$19:$AA$98, 23, FALSE)</f>
        <v>423199.14285714267</v>
      </c>
      <c r="W41" s="33">
        <f t="shared" si="3"/>
        <v>430047.33333333331</v>
      </c>
      <c r="X41" s="33">
        <f t="shared" si="7"/>
        <v>434219.99999999994</v>
      </c>
      <c r="Y41" s="33" t="e">
        <f>VLOOKUP(R41, 'Chart Data'!$C$7:$D$85, 2,FALSE)</f>
        <v>#N/A</v>
      </c>
      <c r="Z41" s="12">
        <f t="shared" si="11"/>
        <v>-2.9906986952207282E-3</v>
      </c>
      <c r="AA41" s="39">
        <f t="shared" si="15"/>
        <v>1.1010147554426419E-2</v>
      </c>
      <c r="AB41" s="2">
        <v>0.95</v>
      </c>
    </row>
    <row r="42" spans="1:28" x14ac:dyDescent="0.3">
      <c r="A42" s="2" t="s">
        <v>74</v>
      </c>
      <c r="C42" s="36">
        <f>IF('A&amp;E Data'!D54&gt;1, 'A&amp;E Data'!C54, "")</f>
        <v>41456</v>
      </c>
      <c r="D42" s="13">
        <f>VLOOKUP(C42, 'A&amp;E Data'!$C$19:$AA$98, 2, FALSE)</f>
        <v>1281699.8571428573</v>
      </c>
      <c r="E42" s="33">
        <f t="shared" si="0"/>
        <v>1234266.5714285714</v>
      </c>
      <c r="F42" s="33">
        <f t="shared" si="4"/>
        <v>1193618.4523809524</v>
      </c>
      <c r="G42" s="33">
        <f>SUM(D7:D42)/36</f>
        <v>1178511.4126984125</v>
      </c>
      <c r="H42" s="12">
        <f t="shared" si="8"/>
        <v>-5.2793544715517005E-3</v>
      </c>
      <c r="I42" s="14">
        <f t="shared" si="12"/>
        <v>1.0918202325119308E-2</v>
      </c>
      <c r="J42" s="13">
        <f>VLOOKUP(C42, 'A&amp;E Data'!$C$19:$AA$98, 5, FALSE)</f>
        <v>1976288.857142857</v>
      </c>
      <c r="K42" s="33">
        <f t="shared" si="1"/>
        <v>1899665.142857143</v>
      </c>
      <c r="L42" s="34">
        <f t="shared" si="5"/>
        <v>1818444.5833333333</v>
      </c>
      <c r="M42" s="34">
        <f>SUM(J7:J42)/36</f>
        <v>1800756.3293650791</v>
      </c>
      <c r="N42" s="12">
        <f t="shared" si="9"/>
        <v>-7.4782405980859945E-3</v>
      </c>
      <c r="O42" s="14">
        <f t="shared" si="13"/>
        <v>3.368396047225275E-3</v>
      </c>
      <c r="P42" s="13">
        <f>VLOOKUP(C42, 'A&amp;E Data'!$C$19:$AA$98, 18, FALSE)</f>
        <v>318789.85714285733</v>
      </c>
      <c r="Q42" s="33">
        <f t="shared" si="2"/>
        <v>312970.90476190479</v>
      </c>
      <c r="R42" s="34">
        <f t="shared" si="6"/>
        <v>312060.88095238101</v>
      </c>
      <c r="S42" s="34">
        <f>SUM(P7:P42)/36</f>
        <v>305162.07936507941</v>
      </c>
      <c r="T42" s="12">
        <f t="shared" si="10"/>
        <v>8.1406502134995229E-4</v>
      </c>
      <c r="U42" s="14">
        <f t="shared" si="14"/>
        <v>2.2724773057958059E-2</v>
      </c>
      <c r="V42" s="13">
        <f>VLOOKUP(C42, 'A&amp;E Data'!$C$19:$AA$98, 23, FALSE)</f>
        <v>443851.14285714278</v>
      </c>
      <c r="W42" s="33">
        <f t="shared" si="3"/>
        <v>434916.14285714278</v>
      </c>
      <c r="X42" s="33">
        <f t="shared" si="7"/>
        <v>434128.01190476189</v>
      </c>
      <c r="Y42" s="33">
        <f>SUM(V7:V42)/36</f>
        <v>431303.53174603183</v>
      </c>
      <c r="Z42" s="12">
        <f t="shared" si="11"/>
        <v>-7.6737310523933289E-3</v>
      </c>
      <c r="AA42" s="39">
        <f t="shared" si="15"/>
        <v>7.0527307394441241E-3</v>
      </c>
      <c r="AB42" s="2">
        <v>0.95</v>
      </c>
    </row>
    <row r="43" spans="1:28" x14ac:dyDescent="0.3">
      <c r="A43" s="2" t="s">
        <v>72</v>
      </c>
      <c r="C43" s="36">
        <f>IF('A&amp;E Data'!D55&gt;1, 'A&amp;E Data'!C55, "")</f>
        <v>41487</v>
      </c>
      <c r="D43" s="13">
        <f>VLOOKUP(C43, 'A&amp;E Data'!$C$19:$AA$98, 2, FALSE)</f>
        <v>1189671.4285714291</v>
      </c>
      <c r="E43" s="33">
        <f t="shared" si="0"/>
        <v>1220907.9047619051</v>
      </c>
      <c r="F43" s="33">
        <f t="shared" si="4"/>
        <v>1192975.7500000002</v>
      </c>
      <c r="G43" s="33">
        <f t="shared" ref="G43:G85" si="16">SUM(D8:D43)/36</f>
        <v>1179928.6190476189</v>
      </c>
      <c r="H43" s="12">
        <f t="shared" si="8"/>
        <v>-1.5531787709386347E-3</v>
      </c>
      <c r="I43" s="14">
        <f t="shared" si="12"/>
        <v>6.0014266533037208E-3</v>
      </c>
      <c r="J43" s="13">
        <f>VLOOKUP(C43, 'A&amp;E Data'!$C$19:$AA$98, 5, FALSE)</f>
        <v>1840591.1428571427</v>
      </c>
      <c r="K43" s="33">
        <f t="shared" si="1"/>
        <v>1882638.7619047614</v>
      </c>
      <c r="L43" s="34">
        <f t="shared" si="5"/>
        <v>1818065.3214285711</v>
      </c>
      <c r="M43" s="34">
        <f t="shared" ref="M43:M85" si="17">SUM(J8:J43)/36</f>
        <v>1803206.6111111105</v>
      </c>
      <c r="N43" s="12">
        <f t="shared" si="9"/>
        <v>-1.6951939557023898E-3</v>
      </c>
      <c r="O43" s="14">
        <f t="shared" si="13"/>
        <v>-8.3942776572398792E-4</v>
      </c>
      <c r="P43" s="13">
        <f>VLOOKUP(C43, 'A&amp;E Data'!$C$19:$AA$98, 18, FALSE)</f>
        <v>309887.42857142846</v>
      </c>
      <c r="Q43" s="33">
        <f t="shared" si="2"/>
        <v>310909.52380952385</v>
      </c>
      <c r="R43" s="34">
        <f t="shared" si="6"/>
        <v>312402.25</v>
      </c>
      <c r="S43" s="34">
        <f t="shared" ref="S43:S85" si="18">SUM(P8:P43)/36</f>
        <v>305785.67460317467</v>
      </c>
      <c r="T43" s="12">
        <f t="shared" si="10"/>
        <v>5.1616701346708371E-3</v>
      </c>
      <c r="U43" s="14">
        <f t="shared" si="14"/>
        <v>1.9414719477088394E-2</v>
      </c>
      <c r="V43" s="13">
        <f>VLOOKUP(C43, 'A&amp;E Data'!$C$19:$AA$98, 23, FALSE)</f>
        <v>426908.99999999988</v>
      </c>
      <c r="W43" s="33">
        <f t="shared" si="3"/>
        <v>431319.76190476184</v>
      </c>
      <c r="X43" s="33">
        <f t="shared" si="7"/>
        <v>434272.71428571426</v>
      </c>
      <c r="Y43" s="33">
        <f t="shared" ref="Y43:Y85" si="19">SUM(V8:V43)/36</f>
        <v>431337.05952380958</v>
      </c>
      <c r="Z43" s="12">
        <f t="shared" si="11"/>
        <v>-1.6772966360490971E-3</v>
      </c>
      <c r="AA43" s="39">
        <f t="shared" si="15"/>
        <v>4.5496888611600284E-3</v>
      </c>
      <c r="AB43" s="2">
        <v>0.95</v>
      </c>
    </row>
    <row r="44" spans="1:28" x14ac:dyDescent="0.3">
      <c r="A44" s="2" t="s">
        <v>73</v>
      </c>
      <c r="C44" s="36">
        <f>IF('A&amp;E Data'!D56&gt;1, 'A&amp;E Data'!C56, "")</f>
        <v>41518</v>
      </c>
      <c r="D44" s="13">
        <f>VLOOKUP(C44, 'A&amp;E Data'!$C$19:$AA$98, 2, FALSE)</f>
        <v>1156569.1428571425</v>
      </c>
      <c r="E44" s="33">
        <f t="shared" si="0"/>
        <v>1209313.4761904764</v>
      </c>
      <c r="F44" s="33">
        <f t="shared" si="4"/>
        <v>1191159.7857142857</v>
      </c>
      <c r="G44" s="33">
        <f t="shared" si="16"/>
        <v>1180090.8730158724</v>
      </c>
      <c r="H44" s="12">
        <f t="shared" si="8"/>
        <v>8.9457702582906862E-4</v>
      </c>
      <c r="I44" s="14">
        <f t="shared" si="12"/>
        <v>3.3266158053404382E-3</v>
      </c>
      <c r="J44" s="13">
        <f>VLOOKUP(C44, 'A&amp;E Data'!$C$19:$AA$98, 5, FALSE)</f>
        <v>1768748.7142857143</v>
      </c>
      <c r="K44" s="33">
        <f t="shared" si="1"/>
        <v>1861876.2380952381</v>
      </c>
      <c r="L44" s="34">
        <f t="shared" si="5"/>
        <v>1816420.1428571427</v>
      </c>
      <c r="M44" s="34">
        <f t="shared" si="17"/>
        <v>1803553.2976190473</v>
      </c>
      <c r="N44" s="12">
        <f t="shared" si="9"/>
        <v>4.942697469445978E-3</v>
      </c>
      <c r="O44" s="14">
        <f t="shared" si="13"/>
        <v>-2.0763030989696674E-3</v>
      </c>
      <c r="P44" s="13">
        <f>VLOOKUP(C44, 'A&amp;E Data'!$C$19:$AA$98, 18, FALSE)</f>
        <v>307638.00000000012</v>
      </c>
      <c r="Q44" s="33">
        <f t="shared" si="2"/>
        <v>312105.09523809532</v>
      </c>
      <c r="R44" s="34">
        <f t="shared" si="6"/>
        <v>312754.02380952385</v>
      </c>
      <c r="S44" s="34">
        <f t="shared" si="18"/>
        <v>306164.75793650799</v>
      </c>
      <c r="T44" s="12">
        <f t="shared" si="10"/>
        <v>1.184909814116808E-2</v>
      </c>
      <c r="U44" s="14">
        <f t="shared" si="14"/>
        <v>1.7142134134275455E-2</v>
      </c>
      <c r="V44" s="13">
        <f>VLOOKUP(C44, 'A&amp;E Data'!$C$19:$AA$98, 23, FALSE)</f>
        <v>427778.57142857148</v>
      </c>
      <c r="W44" s="33">
        <f t="shared" si="3"/>
        <v>432846.23809523805</v>
      </c>
      <c r="X44" s="33">
        <f t="shared" si="7"/>
        <v>434772.72619047627</v>
      </c>
      <c r="Y44" s="33">
        <f t="shared" si="19"/>
        <v>431417.01984126988</v>
      </c>
      <c r="Z44" s="12">
        <f t="shared" si="11"/>
        <v>5.1340533178996228E-3</v>
      </c>
      <c r="AA44" s="39">
        <f t="shared" si="15"/>
        <v>3.5749130652891203E-3</v>
      </c>
      <c r="AB44" s="2">
        <v>0.95</v>
      </c>
    </row>
    <row r="45" spans="1:28" x14ac:dyDescent="0.3">
      <c r="A45" s="2" t="s">
        <v>74</v>
      </c>
      <c r="C45" s="36">
        <f>IF('A&amp;E Data'!D57&gt;1, 'A&amp;E Data'!C57, "")</f>
        <v>41548</v>
      </c>
      <c r="D45" s="13">
        <f>VLOOKUP(C45, 'A&amp;E Data'!$C$19:$AA$98, 2, FALSE)</f>
        <v>1199258.5714285714</v>
      </c>
      <c r="E45" s="33">
        <f t="shared" si="0"/>
        <v>1181833.0476190478</v>
      </c>
      <c r="F45" s="33">
        <f t="shared" si="4"/>
        <v>1189895.2142857143</v>
      </c>
      <c r="G45" s="33">
        <f t="shared" si="16"/>
        <v>1181094.083333333</v>
      </c>
      <c r="H45" s="12">
        <f t="shared" si="8"/>
        <v>-1.2444747069046969E-2</v>
      </c>
      <c r="I45" s="14">
        <f t="shared" si="12"/>
        <v>1.2967714692084797E-3</v>
      </c>
      <c r="J45" s="13">
        <f>VLOOKUP(C45, 'A&amp;E Data'!$C$19:$AA$98, 5, FALSE)</f>
        <v>1829429.2857142847</v>
      </c>
      <c r="K45" s="33">
        <f t="shared" si="1"/>
        <v>1812923.0476190473</v>
      </c>
      <c r="L45" s="34">
        <f t="shared" si="5"/>
        <v>1816180.559523809</v>
      </c>
      <c r="M45" s="34">
        <f t="shared" si="17"/>
        <v>1804333.3333333328</v>
      </c>
      <c r="N45" s="12">
        <f t="shared" si="9"/>
        <v>-4.9704714094006563E-3</v>
      </c>
      <c r="O45" s="14">
        <f t="shared" si="13"/>
        <v>-1.4486665984426716E-3</v>
      </c>
      <c r="P45" s="13">
        <f>VLOOKUP(C45, 'A&amp;E Data'!$C$19:$AA$98, 18, FALSE)</f>
        <v>322015.00000000006</v>
      </c>
      <c r="Q45" s="33">
        <f t="shared" si="2"/>
        <v>313180.1428571429</v>
      </c>
      <c r="R45" s="34">
        <f t="shared" si="6"/>
        <v>313095.35714285722</v>
      </c>
      <c r="S45" s="34">
        <f t="shared" si="18"/>
        <v>306680.39682539686</v>
      </c>
      <c r="T45" s="12">
        <f t="shared" si="10"/>
        <v>1.3389447304706259E-2</v>
      </c>
      <c r="U45" s="14">
        <f t="shared" si="14"/>
        <v>1.4960473093350357E-2</v>
      </c>
      <c r="V45" s="13">
        <f>VLOOKUP(C45, 'A&amp;E Data'!$C$19:$AA$98, 23, FALSE)</f>
        <v>449631.28571428568</v>
      </c>
      <c r="W45" s="33">
        <f t="shared" si="3"/>
        <v>434772.95238095237</v>
      </c>
      <c r="X45" s="33">
        <f t="shared" si="7"/>
        <v>435050.10714285722</v>
      </c>
      <c r="Y45" s="33">
        <f t="shared" si="19"/>
        <v>431789.69444444444</v>
      </c>
      <c r="Z45" s="12">
        <f t="shared" si="11"/>
        <v>8.5560495476746379E-3</v>
      </c>
      <c r="AA45" s="39">
        <f t="shared" si="15"/>
        <v>2.0520232141092443E-3</v>
      </c>
      <c r="AB45" s="2">
        <v>0.95</v>
      </c>
    </row>
    <row r="46" spans="1:28" x14ac:dyDescent="0.3">
      <c r="A46" s="2" t="s">
        <v>72</v>
      </c>
      <c r="C46" s="36">
        <f>IF('A&amp;E Data'!D58&gt;1, 'A&amp;E Data'!C58, "")</f>
        <v>41579</v>
      </c>
      <c r="D46" s="13">
        <f>VLOOKUP(C46, 'A&amp;E Data'!$C$19:$AA$98, 2, FALSE)</f>
        <v>1139112.1428571423</v>
      </c>
      <c r="E46" s="33">
        <f t="shared" si="0"/>
        <v>1164979.952380952</v>
      </c>
      <c r="F46" s="33">
        <f t="shared" si="4"/>
        <v>1187495.5595238095</v>
      </c>
      <c r="G46" s="33">
        <f t="shared" si="16"/>
        <v>1181866.7936507934</v>
      </c>
      <c r="H46" s="12">
        <f t="shared" si="8"/>
        <v>-1.8468909522861288E-2</v>
      </c>
      <c r="I46" s="14">
        <f t="shared" si="12"/>
        <v>-3.0260645842430378E-3</v>
      </c>
      <c r="J46" s="13">
        <f>VLOOKUP(C46, 'A&amp;E Data'!$C$19:$AA$98, 5, FALSE)</f>
        <v>1733036.5714285721</v>
      </c>
      <c r="K46" s="33">
        <f t="shared" si="1"/>
        <v>1777071.5238095236</v>
      </c>
      <c r="L46" s="34">
        <f t="shared" si="5"/>
        <v>1814299.8452380949</v>
      </c>
      <c r="M46" s="34">
        <f t="shared" si="17"/>
        <v>1806611.3650793647</v>
      </c>
      <c r="N46" s="12">
        <f t="shared" si="9"/>
        <v>-8.4044550041743049E-3</v>
      </c>
      <c r="O46" s="14">
        <f t="shared" si="13"/>
        <v>-3.1296383504818559E-3</v>
      </c>
      <c r="P46" s="13">
        <f>VLOOKUP(C46, 'A&amp;E Data'!$C$19:$AA$98, 18, FALSE)</f>
        <v>315374.28571428568</v>
      </c>
      <c r="Q46" s="33">
        <f t="shared" si="2"/>
        <v>315009.09523809532</v>
      </c>
      <c r="R46" s="34">
        <f t="shared" si="6"/>
        <v>313589.80952380953</v>
      </c>
      <c r="S46" s="34">
        <f t="shared" si="18"/>
        <v>307167.6825396826</v>
      </c>
      <c r="T46" s="12">
        <f t="shared" si="10"/>
        <v>1.5310564020581285E-2</v>
      </c>
      <c r="U46" s="14">
        <f t="shared" si="14"/>
        <v>1.3083510455512926E-2</v>
      </c>
      <c r="V46" s="13">
        <f>VLOOKUP(C46, 'A&amp;E Data'!$C$19:$AA$98, 23, FALSE)</f>
        <v>441624.28571428562</v>
      </c>
      <c r="W46" s="33">
        <f t="shared" si="3"/>
        <v>439678.04761904757</v>
      </c>
      <c r="X46" s="33">
        <f t="shared" si="7"/>
        <v>435576.33333333331</v>
      </c>
      <c r="Y46" s="33">
        <f t="shared" si="19"/>
        <v>432137.61904761905</v>
      </c>
      <c r="Z46" s="12">
        <f t="shared" si="11"/>
        <v>1.2002102209237586E-2</v>
      </c>
      <c r="AA46" s="39">
        <f t="shared" si="15"/>
        <v>1.2610306660512105E-3</v>
      </c>
      <c r="AB46" s="2">
        <v>0.95</v>
      </c>
    </row>
    <row r="47" spans="1:28" x14ac:dyDescent="0.3">
      <c r="A47" s="2" t="s">
        <v>73</v>
      </c>
      <c r="C47" s="36">
        <f>IF('A&amp;E Data'!D59&gt;1, 'A&amp;E Data'!C59, "")</f>
        <v>41609</v>
      </c>
      <c r="D47" s="13">
        <f>VLOOKUP(C47, 'A&amp;E Data'!$C$19:$AA$98, 2, FALSE)</f>
        <v>1172011.1428571427</v>
      </c>
      <c r="E47" s="33">
        <f t="shared" si="0"/>
        <v>1170127.2857142854</v>
      </c>
      <c r="F47" s="33">
        <f t="shared" si="4"/>
        <v>1184989.7976190473</v>
      </c>
      <c r="G47" s="33">
        <f t="shared" si="16"/>
        <v>1182222.5515873013</v>
      </c>
      <c r="H47" s="12">
        <f t="shared" si="8"/>
        <v>-2.0656011776675753E-2</v>
      </c>
      <c r="I47" s="14">
        <f t="shared" si="12"/>
        <v>-9.3213176530064779E-3</v>
      </c>
      <c r="J47" s="13">
        <f>VLOOKUP(C47, 'A&amp;E Data'!$C$19:$AA$98, 5, FALSE)</f>
        <v>1782029.1428571427</v>
      </c>
      <c r="K47" s="33">
        <f t="shared" si="1"/>
        <v>1781498.3333333333</v>
      </c>
      <c r="L47" s="34">
        <f t="shared" si="5"/>
        <v>1810933.476190476</v>
      </c>
      <c r="M47" s="34">
        <f t="shared" si="17"/>
        <v>1807841.587301587</v>
      </c>
      <c r="N47" s="12">
        <f t="shared" si="9"/>
        <v>-1.2169301900898932E-2</v>
      </c>
      <c r="O47" s="14">
        <f t="shared" si="13"/>
        <v>-9.0799953668858624E-3</v>
      </c>
      <c r="P47" s="13">
        <f>VLOOKUP(C47, 'A&amp;E Data'!$C$19:$AA$98, 18, FALSE)</f>
        <v>333323.71428571414</v>
      </c>
      <c r="Q47" s="33">
        <f t="shared" si="2"/>
        <v>323570.99999999994</v>
      </c>
      <c r="R47" s="34">
        <f t="shared" si="6"/>
        <v>314131.01190476195</v>
      </c>
      <c r="S47" s="34">
        <f t="shared" si="18"/>
        <v>307576.60714285716</v>
      </c>
      <c r="T47" s="12">
        <f t="shared" si="10"/>
        <v>1.7317171617965865E-2</v>
      </c>
      <c r="U47" s="14">
        <f t="shared" si="14"/>
        <v>1.1261186598099604E-2</v>
      </c>
      <c r="V47" s="13">
        <f>VLOOKUP(C47, 'A&amp;E Data'!$C$19:$AA$98, 23, FALSE)</f>
        <v>462417.71428571426</v>
      </c>
      <c r="W47" s="33">
        <f t="shared" si="3"/>
        <v>451224.42857142858</v>
      </c>
      <c r="X47" s="33">
        <f t="shared" si="7"/>
        <v>436512.75</v>
      </c>
      <c r="Y47" s="33">
        <f t="shared" si="19"/>
        <v>432406.75793650799</v>
      </c>
      <c r="Z47" s="12">
        <f t="shared" si="11"/>
        <v>1.566656316043491E-2</v>
      </c>
      <c r="AA47" s="39">
        <f t="shared" si="15"/>
        <v>1.5860030518717316E-3</v>
      </c>
      <c r="AB47" s="2">
        <v>0.95</v>
      </c>
    </row>
    <row r="48" spans="1:28" x14ac:dyDescent="0.3">
      <c r="A48" s="2" t="s">
        <v>74</v>
      </c>
      <c r="C48" s="36">
        <f>IF('A&amp;E Data'!D60&gt;1, 'A&amp;E Data'!C60, "")</f>
        <v>41640</v>
      </c>
      <c r="D48" s="13">
        <f>VLOOKUP(C48, 'A&amp;E Data'!$C$19:$AA$98, 2, FALSE)</f>
        <v>1142283.5714285716</v>
      </c>
      <c r="E48" s="33">
        <f t="shared" si="0"/>
        <v>1151135.6190476187</v>
      </c>
      <c r="F48" s="33">
        <f t="shared" si="4"/>
        <v>1184360.333333333</v>
      </c>
      <c r="G48" s="33">
        <f t="shared" si="16"/>
        <v>1182455.9682539683</v>
      </c>
      <c r="H48" s="12">
        <f t="shared" si="8"/>
        <v>-1.8869848171853998E-2</v>
      </c>
      <c r="I48" s="14">
        <f t="shared" si="12"/>
        <v>-1.0669261755965831E-2</v>
      </c>
      <c r="J48" s="13">
        <f>VLOOKUP(C48, 'A&amp;E Data'!$C$19:$AA$98, 5, FALSE)</f>
        <v>1739538.8571428573</v>
      </c>
      <c r="K48" s="33">
        <f t="shared" si="1"/>
        <v>1751534.8571428573</v>
      </c>
      <c r="L48" s="34">
        <f t="shared" si="5"/>
        <v>1811468.5119047619</v>
      </c>
      <c r="M48" s="34">
        <f t="shared" si="17"/>
        <v>1808167.7579365079</v>
      </c>
      <c r="N48" s="12">
        <f t="shared" si="9"/>
        <v>-1.0646391187228543E-2</v>
      </c>
      <c r="O48" s="14">
        <f t="shared" si="13"/>
        <v>-8.5883376724229521E-3</v>
      </c>
      <c r="P48" s="13">
        <f>VLOOKUP(C48, 'A&amp;E Data'!$C$19:$AA$98, 18, FALSE)</f>
        <v>328886.71428571432</v>
      </c>
      <c r="Q48" s="33">
        <f t="shared" si="2"/>
        <v>325861.57142857136</v>
      </c>
      <c r="R48" s="34">
        <f t="shared" si="6"/>
        <v>315190.69047619047</v>
      </c>
      <c r="S48" s="34">
        <f t="shared" si="18"/>
        <v>308146.57539682544</v>
      </c>
      <c r="T48" s="12">
        <f t="shared" si="10"/>
        <v>2.6399543428649253E-2</v>
      </c>
      <c r="U48" s="14">
        <f t="shared" si="14"/>
        <v>1.2358713519158959E-2</v>
      </c>
      <c r="V48" s="13">
        <f>VLOOKUP(C48, 'A&amp;E Data'!$C$19:$AA$98, 23, FALSE)</f>
        <v>457387.85714285733</v>
      </c>
      <c r="W48" s="33">
        <f t="shared" si="3"/>
        <v>453809.95238095243</v>
      </c>
      <c r="X48" s="33">
        <f t="shared" si="7"/>
        <v>438194.23809523811</v>
      </c>
      <c r="Y48" s="33">
        <f t="shared" si="19"/>
        <v>432834.09523809527</v>
      </c>
      <c r="Z48" s="12">
        <f t="shared" si="11"/>
        <v>2.8503107414690643E-2</v>
      </c>
      <c r="AA48" s="39">
        <f t="shared" si="15"/>
        <v>5.2498509739722365E-3</v>
      </c>
      <c r="AB48" s="2">
        <v>0.95</v>
      </c>
    </row>
    <row r="49" spans="1:28" x14ac:dyDescent="0.3">
      <c r="A49" s="2" t="s">
        <v>72</v>
      </c>
      <c r="C49" s="36">
        <f>IF('A&amp;E Data'!D61&gt;1, 'A&amp;E Data'!C61, "")</f>
        <v>41671</v>
      </c>
      <c r="D49" s="13">
        <f>VLOOKUP(C49, 'A&amp;E Data'!$C$19:$AA$98, 2, FALSE)</f>
        <v>1084743.7142857143</v>
      </c>
      <c r="E49" s="33">
        <f t="shared" si="0"/>
        <v>1133012.8095238097</v>
      </c>
      <c r="F49" s="33">
        <f t="shared" si="4"/>
        <v>1184311.2499999998</v>
      </c>
      <c r="G49" s="33">
        <f t="shared" si="16"/>
        <v>1183318.0952380956</v>
      </c>
      <c r="H49" s="12">
        <f t="shared" si="8"/>
        <v>-1.111694310788558E-2</v>
      </c>
      <c r="I49" s="14">
        <f t="shared" si="12"/>
        <v>-8.2878452844368233E-3</v>
      </c>
      <c r="J49" s="13">
        <f>VLOOKUP(C49, 'A&amp;E Data'!$C$19:$AA$98, 5, FALSE)</f>
        <v>1661814.4285714277</v>
      </c>
      <c r="K49" s="33">
        <f t="shared" si="1"/>
        <v>1727794.1428571425</v>
      </c>
      <c r="L49" s="34">
        <f t="shared" si="5"/>
        <v>1812557.3452380954</v>
      </c>
      <c r="M49" s="34">
        <f t="shared" si="17"/>
        <v>1809902.4920634918</v>
      </c>
      <c r="N49" s="12">
        <f t="shared" si="9"/>
        <v>-4.0178372539568796E-3</v>
      </c>
      <c r="O49" s="14">
        <f t="shared" si="13"/>
        <v>-5.475791358701354E-3</v>
      </c>
      <c r="P49" s="13">
        <f>VLOOKUP(C49, 'A&amp;E Data'!$C$19:$AA$98, 18, FALSE)</f>
        <v>302574.57142857136</v>
      </c>
      <c r="Q49" s="33">
        <f t="shared" si="2"/>
        <v>321594.99999999994</v>
      </c>
      <c r="R49" s="34">
        <f t="shared" si="6"/>
        <v>316193.22619047615</v>
      </c>
      <c r="S49" s="34">
        <f t="shared" si="18"/>
        <v>308866.81746031751</v>
      </c>
      <c r="T49" s="12">
        <f t="shared" si="10"/>
        <v>3.3464946483507729E-2</v>
      </c>
      <c r="U49" s="14">
        <f t="shared" si="14"/>
        <v>1.7221221669764253E-2</v>
      </c>
      <c r="V49" s="13">
        <f>VLOOKUP(C49, 'A&amp;E Data'!$C$19:$AA$98, 23, FALSE)</f>
        <v>420487.14285714284</v>
      </c>
      <c r="W49" s="33">
        <f t="shared" si="3"/>
        <v>446764.23809523816</v>
      </c>
      <c r="X49" s="33">
        <f t="shared" si="7"/>
        <v>439488.94047619053</v>
      </c>
      <c r="Y49" s="33">
        <f t="shared" si="19"/>
        <v>433369.67063492065</v>
      </c>
      <c r="Z49" s="12">
        <f t="shared" si="11"/>
        <v>3.6302313277126075E-2</v>
      </c>
      <c r="AA49" s="39">
        <f t="shared" si="15"/>
        <v>1.1236157880841979E-2</v>
      </c>
      <c r="AB49" s="2">
        <v>0.95</v>
      </c>
    </row>
    <row r="50" spans="1:28" x14ac:dyDescent="0.3">
      <c r="A50" s="2" t="s">
        <v>73</v>
      </c>
      <c r="C50" s="36">
        <f>IF('A&amp;E Data'!D62&gt;1, 'A&amp;E Data'!C62, "")</f>
        <v>41699</v>
      </c>
      <c r="D50" s="13">
        <f>VLOOKUP(C50, 'A&amp;E Data'!$C$19:$AA$98, 2, FALSE)</f>
        <v>1269436.142857143</v>
      </c>
      <c r="E50" s="33">
        <f t="shared" si="0"/>
        <v>1165487.8095238097</v>
      </c>
      <c r="F50" s="33">
        <f t="shared" si="4"/>
        <v>1187914.5595238095</v>
      </c>
      <c r="G50" s="33">
        <f t="shared" si="16"/>
        <v>1184546.2658730161</v>
      </c>
      <c r="H50" s="12">
        <f t="shared" si="8"/>
        <v>1.0139678947586717E-2</v>
      </c>
      <c r="I50" s="14">
        <f t="shared" si="12"/>
        <v>-2.7035442100948881E-3</v>
      </c>
      <c r="J50" s="13">
        <f>VLOOKUP(C50, 'A&amp;E Data'!$C$19:$AA$98, 5, FALSE)</f>
        <v>1957340.8571428587</v>
      </c>
      <c r="K50" s="33">
        <f t="shared" si="1"/>
        <v>1786231.3809523813</v>
      </c>
      <c r="L50" s="34">
        <f t="shared" si="5"/>
        <v>1820245.4047619051</v>
      </c>
      <c r="M50" s="34">
        <f t="shared" si="17"/>
        <v>1812510.8214285714</v>
      </c>
      <c r="N50" s="12">
        <f t="shared" si="9"/>
        <v>2.1296776519762473E-2</v>
      </c>
      <c r="O50" s="14">
        <f t="shared" si="13"/>
        <v>1.86068829898689E-3</v>
      </c>
      <c r="P50" s="13">
        <f>VLOOKUP(C50, 'A&amp;E Data'!$C$19:$AA$98, 18, FALSE)</f>
        <v>336284.42857142852</v>
      </c>
      <c r="Q50" s="33">
        <f t="shared" si="2"/>
        <v>322581.90476190473</v>
      </c>
      <c r="R50" s="34">
        <f t="shared" si="6"/>
        <v>316994.16666666669</v>
      </c>
      <c r="S50" s="34">
        <f t="shared" si="18"/>
        <v>309641.65873015882</v>
      </c>
      <c r="T50" s="12">
        <f t="shared" si="10"/>
        <v>3.6809839425196778E-2</v>
      </c>
      <c r="U50" s="14">
        <f t="shared" si="14"/>
        <v>1.7765004560495345E-2</v>
      </c>
      <c r="V50" s="13">
        <f>VLOOKUP(C50, 'A&amp;E Data'!$C$19:$AA$98, 23, FALSE)</f>
        <v>467851.28571428591</v>
      </c>
      <c r="W50" s="33">
        <f t="shared" si="3"/>
        <v>448575.4285714287</v>
      </c>
      <c r="X50" s="33">
        <f t="shared" si="7"/>
        <v>440673.3571428571</v>
      </c>
      <c r="Y50" s="33">
        <f t="shared" si="19"/>
        <v>433953.16269841272</v>
      </c>
      <c r="Z50" s="12">
        <f t="shared" si="11"/>
        <v>3.8530115947215338E-2</v>
      </c>
      <c r="AA50" s="39">
        <f t="shared" si="15"/>
        <v>1.4108762992933954E-2</v>
      </c>
      <c r="AB50" s="2">
        <v>0.95</v>
      </c>
    </row>
    <row r="51" spans="1:28" x14ac:dyDescent="0.3">
      <c r="A51" s="2" t="s">
        <v>74</v>
      </c>
      <c r="C51" s="36">
        <f>IF('A&amp;E Data'!D63&gt;1, 'A&amp;E Data'!C63, "")</f>
        <v>41730</v>
      </c>
      <c r="D51" s="13">
        <f>VLOOKUP(C51, 'A&amp;E Data'!$C$19:$AA$98, 2, FALSE)</f>
        <v>1213065.8571428573</v>
      </c>
      <c r="E51" s="33">
        <f t="shared" si="0"/>
        <v>1189081.9047619049</v>
      </c>
      <c r="F51" s="33">
        <f t="shared" si="4"/>
        <v>1189079.2857142857</v>
      </c>
      <c r="G51" s="33">
        <f t="shared" si="16"/>
        <v>1184986.6309523813</v>
      </c>
      <c r="H51" s="12">
        <f t="shared" si="8"/>
        <v>1.6130329179296909E-2</v>
      </c>
      <c r="I51" s="14">
        <f t="shared" si="12"/>
        <v>-5.167800505799014E-3</v>
      </c>
      <c r="J51" s="13">
        <f>VLOOKUP(C51, 'A&amp;E Data'!$C$19:$AA$98, 5, FALSE)</f>
        <v>1877675.8571428566</v>
      </c>
      <c r="K51" s="33">
        <f t="shared" si="1"/>
        <v>1832277.0476190476</v>
      </c>
      <c r="L51" s="34">
        <f t="shared" si="5"/>
        <v>1824100.0238095243</v>
      </c>
      <c r="M51" s="34">
        <f t="shared" si="17"/>
        <v>1813435.8492063493</v>
      </c>
      <c r="N51" s="12">
        <f t="shared" si="9"/>
        <v>2.8357524490822739E-2</v>
      </c>
      <c r="O51" s="14">
        <f t="shared" si="13"/>
        <v>1.1400201824345313E-3</v>
      </c>
      <c r="P51" s="13">
        <f>VLOOKUP(C51, 'A&amp;E Data'!$C$19:$AA$98, 18, FALSE)</f>
        <v>326337.14285714278</v>
      </c>
      <c r="Q51" s="33">
        <f t="shared" si="2"/>
        <v>321732.04761904757</v>
      </c>
      <c r="R51" s="34">
        <f t="shared" si="6"/>
        <v>318436.16666666657</v>
      </c>
      <c r="S51" s="34">
        <f t="shared" si="18"/>
        <v>310496.02777777781</v>
      </c>
      <c r="T51" s="12">
        <f t="shared" si="10"/>
        <v>4.2046635644510166E-2</v>
      </c>
      <c r="U51" s="14">
        <f t="shared" si="14"/>
        <v>2.0637774266011322E-2</v>
      </c>
      <c r="V51" s="13">
        <f>VLOOKUP(C51, 'A&amp;E Data'!$C$19:$AA$98, 23, FALSE)</f>
        <v>448681.57142857136</v>
      </c>
      <c r="W51" s="33">
        <f t="shared" si="3"/>
        <v>445673.33333333331</v>
      </c>
      <c r="X51" s="33">
        <f t="shared" si="7"/>
        <v>442293.09523809515</v>
      </c>
      <c r="Y51" s="33">
        <f t="shared" si="19"/>
        <v>434770.8928571429</v>
      </c>
      <c r="Z51" s="12">
        <f t="shared" si="11"/>
        <v>3.8193040893921726E-2</v>
      </c>
      <c r="AA51" s="39">
        <f t="shared" si="15"/>
        <v>1.6838617962245062E-2</v>
      </c>
      <c r="AB51" s="2">
        <v>0.95</v>
      </c>
    </row>
    <row r="52" spans="1:28" x14ac:dyDescent="0.3">
      <c r="A52" s="2" t="s">
        <v>72</v>
      </c>
      <c r="C52" s="36">
        <f>IF('A&amp;E Data'!D64&gt;1, 'A&amp;E Data'!C64, "")</f>
        <v>41760</v>
      </c>
      <c r="D52" s="13">
        <f>VLOOKUP(C52, 'A&amp;E Data'!$C$19:$AA$98, 2, FALSE)</f>
        <v>1287333.1428571427</v>
      </c>
      <c r="E52" s="33">
        <f t="shared" si="0"/>
        <v>1256611.7142857143</v>
      </c>
      <c r="F52" s="33">
        <f t="shared" si="4"/>
        <v>1193878.0952380951</v>
      </c>
      <c r="G52" s="33">
        <f t="shared" si="16"/>
        <v>1186810.1230158731</v>
      </c>
      <c r="H52" s="12">
        <f t="shared" si="8"/>
        <v>3.1409331422491693E-2</v>
      </c>
      <c r="I52" s="14">
        <f t="shared" si="12"/>
        <v>3.5823496069786742E-4</v>
      </c>
      <c r="J52" s="13">
        <f>VLOOKUP(C52, 'A&amp;E Data'!$C$19:$AA$98, 5, FALSE)</f>
        <v>1978028.4285714282</v>
      </c>
      <c r="K52" s="33">
        <f t="shared" si="1"/>
        <v>1937681.7142857146</v>
      </c>
      <c r="L52" s="34">
        <f t="shared" si="5"/>
        <v>1831296.5357142861</v>
      </c>
      <c r="M52" s="34">
        <f t="shared" si="17"/>
        <v>1816333.9960317458</v>
      </c>
      <c r="N52" s="12">
        <f t="shared" si="9"/>
        <v>4.0240381065895559E-2</v>
      </c>
      <c r="O52" s="14">
        <f t="shared" si="13"/>
        <v>6.8350334815441283E-3</v>
      </c>
      <c r="P52" s="13">
        <f>VLOOKUP(C52, 'A&amp;E Data'!$C$19:$AA$98, 18, FALSE)</f>
        <v>339252.85714285716</v>
      </c>
      <c r="Q52" s="33">
        <f t="shared" si="2"/>
        <v>333958.14285714284</v>
      </c>
      <c r="R52" s="34">
        <f t="shared" si="6"/>
        <v>320367.94047619053</v>
      </c>
      <c r="S52" s="34">
        <f t="shared" si="18"/>
        <v>311587.46825396823</v>
      </c>
      <c r="T52" s="12">
        <f t="shared" si="10"/>
        <v>5.2634730943370123E-2</v>
      </c>
      <c r="U52" s="14">
        <f t="shared" si="14"/>
        <v>2.6810096251712601E-2</v>
      </c>
      <c r="V52" s="13">
        <f>VLOOKUP(C52, 'A&amp;E Data'!$C$19:$AA$98, 23, FALSE)</f>
        <v>466070.99999999965</v>
      </c>
      <c r="W52" s="33">
        <f t="shared" si="3"/>
        <v>460867.95238095225</v>
      </c>
      <c r="X52" s="33">
        <f t="shared" si="7"/>
        <v>444657.5</v>
      </c>
      <c r="Y52" s="33">
        <f t="shared" si="19"/>
        <v>435848.51587301592</v>
      </c>
      <c r="Z52" s="12">
        <f t="shared" si="11"/>
        <v>4.6966227422817974E-2</v>
      </c>
      <c r="AA52" s="39">
        <f t="shared" si="15"/>
        <v>2.3486081020271721E-2</v>
      </c>
      <c r="AB52" s="2">
        <v>0.95</v>
      </c>
    </row>
    <row r="53" spans="1:28" x14ac:dyDescent="0.3">
      <c r="A53" s="2" t="s">
        <v>73</v>
      </c>
      <c r="C53" s="36">
        <f>IF('A&amp;E Data'!D65&gt;1, 'A&amp;E Data'!C65, "")</f>
        <v>41791</v>
      </c>
      <c r="D53" s="13">
        <f>VLOOKUP(C53, 'A&amp;E Data'!$C$19:$AA$98, 2, FALSE)</f>
        <v>1265211.142857143</v>
      </c>
      <c r="E53" s="33">
        <f t="shared" si="0"/>
        <v>1255203.3809523808</v>
      </c>
      <c r="F53" s="33">
        <f t="shared" si="4"/>
        <v>1200032.9880952381</v>
      </c>
      <c r="G53" s="33">
        <f t="shared" si="16"/>
        <v>1189497.4365079366</v>
      </c>
      <c r="H53" s="12">
        <f t="shared" si="8"/>
        <v>4.0169489177814599E-2</v>
      </c>
      <c r="I53" s="14">
        <f t="shared" si="12"/>
        <v>7.6778039593530245E-3</v>
      </c>
      <c r="J53" s="13">
        <f>VLOOKUP(C53, 'A&amp;E Data'!$C$19:$AA$98, 5, FALSE)</f>
        <v>1942267.9999999991</v>
      </c>
      <c r="K53" s="33">
        <f t="shared" si="1"/>
        <v>1932657.4285714279</v>
      </c>
      <c r="L53" s="34">
        <f t="shared" si="5"/>
        <v>1840565.8452380951</v>
      </c>
      <c r="M53" s="34">
        <f t="shared" si="17"/>
        <v>1820690.9603174599</v>
      </c>
      <c r="N53" s="12">
        <f t="shared" si="9"/>
        <v>4.390344075932795E-2</v>
      </c>
      <c r="O53" s="14">
        <f t="shared" si="13"/>
        <v>1.4571749584967764E-2</v>
      </c>
      <c r="P53" s="13">
        <f>VLOOKUP(C53, 'A&amp;E Data'!$C$19:$AA$98, 18, FALSE)</f>
        <v>327064.71428571426</v>
      </c>
      <c r="Q53" s="33">
        <f t="shared" si="2"/>
        <v>330884.90476190479</v>
      </c>
      <c r="R53" s="34">
        <f t="shared" si="6"/>
        <v>322285.72619047615</v>
      </c>
      <c r="S53" s="34">
        <f t="shared" si="18"/>
        <v>312610.27777777775</v>
      </c>
      <c r="T53" s="12">
        <f t="shared" si="10"/>
        <v>6.8340207979837864E-2</v>
      </c>
      <c r="U53" s="14">
        <f t="shared" si="14"/>
        <v>3.349604380080673E-2</v>
      </c>
      <c r="V53" s="13">
        <f>VLOOKUP(C53, 'A&amp;E Data'!$C$19:$AA$98, 23, FALSE)</f>
        <v>450817.28571428551</v>
      </c>
      <c r="W53" s="33">
        <f t="shared" si="3"/>
        <v>455189.95238095219</v>
      </c>
      <c r="X53" s="33">
        <f t="shared" si="7"/>
        <v>446959.01190476184</v>
      </c>
      <c r="Y53" s="33">
        <f t="shared" si="19"/>
        <v>436890.08333333331</v>
      </c>
      <c r="Z53" s="12">
        <f t="shared" si="11"/>
        <v>5.8464771430475571E-2</v>
      </c>
      <c r="AA53" s="39">
        <f t="shared" si="15"/>
        <v>2.9337690352268186E-2</v>
      </c>
      <c r="AB53" s="2">
        <v>0.95</v>
      </c>
    </row>
    <row r="54" spans="1:28" x14ac:dyDescent="0.3">
      <c r="A54" s="2" t="s">
        <v>74</v>
      </c>
      <c r="C54" s="36">
        <f>IF('A&amp;E Data'!D66&gt;1, 'A&amp;E Data'!C66, "")</f>
        <v>41821</v>
      </c>
      <c r="D54" s="13">
        <f>VLOOKUP(C54, 'A&amp;E Data'!$C$19:$AA$98, 2, FALSE)</f>
        <v>1302588.4285714282</v>
      </c>
      <c r="E54" s="33">
        <f t="shared" si="0"/>
        <v>1285044.2380952379</v>
      </c>
      <c r="F54" s="33">
        <f t="shared" si="4"/>
        <v>1201773.7023809524</v>
      </c>
      <c r="G54" s="33">
        <f t="shared" si="16"/>
        <v>1192039.7301587302</v>
      </c>
      <c r="H54" s="12">
        <f t="shared" si="8"/>
        <v>4.1139951321775836E-2</v>
      </c>
      <c r="I54" s="14">
        <f t="shared" si="12"/>
        <v>6.832375943696567E-3</v>
      </c>
      <c r="J54" s="13">
        <f>VLOOKUP(C54, 'A&amp;E Data'!$C$19:$AA$98, 5, FALSE)</f>
        <v>1993630.8571428566</v>
      </c>
      <c r="K54" s="33">
        <f t="shared" si="1"/>
        <v>1971309.0952380945</v>
      </c>
      <c r="L54" s="34">
        <f t="shared" si="5"/>
        <v>1842011.0119047619</v>
      </c>
      <c r="M54" s="34">
        <f t="shared" si="17"/>
        <v>1824265.1666666665</v>
      </c>
      <c r="N54" s="12">
        <f t="shared" si="9"/>
        <v>3.7713990094695005E-2</v>
      </c>
      <c r="O54" s="14">
        <f t="shared" si="13"/>
        <v>1.2959662773021963E-2</v>
      </c>
      <c r="P54" s="13">
        <f>VLOOKUP(C54, 'A&amp;E Data'!$C$19:$AA$98, 18, FALSE)</f>
        <v>334822.85714285698</v>
      </c>
      <c r="Q54" s="33">
        <f t="shared" si="2"/>
        <v>333713.47619047615</v>
      </c>
      <c r="R54" s="34">
        <f t="shared" si="6"/>
        <v>323621.80952380947</v>
      </c>
      <c r="S54" s="34">
        <f t="shared" si="18"/>
        <v>313603.2103174603</v>
      </c>
      <c r="T54" s="12">
        <f t="shared" si="10"/>
        <v>6.6276357044599443E-2</v>
      </c>
      <c r="U54" s="14">
        <f t="shared" si="14"/>
        <v>3.7047029208357118E-2</v>
      </c>
      <c r="V54" s="13">
        <f>VLOOKUP(C54, 'A&amp;E Data'!$C$19:$AA$98, 23, FALSE)</f>
        <v>463122.14285714261</v>
      </c>
      <c r="W54" s="33">
        <f t="shared" si="3"/>
        <v>460003.47619047592</v>
      </c>
      <c r="X54" s="33">
        <f t="shared" si="7"/>
        <v>448564.92857142846</v>
      </c>
      <c r="Y54" s="33">
        <f t="shared" si="19"/>
        <v>437926.86904761905</v>
      </c>
      <c r="Z54" s="12">
        <f t="shared" si="11"/>
        <v>5.7683150523050397E-2</v>
      </c>
      <c r="AA54" s="39">
        <f t="shared" si="15"/>
        <v>3.3254976114818646E-2</v>
      </c>
      <c r="AB54" s="2">
        <v>0.95</v>
      </c>
    </row>
    <row r="55" spans="1:28" x14ac:dyDescent="0.3">
      <c r="A55" s="2" t="s">
        <v>72</v>
      </c>
      <c r="C55" s="36">
        <f>IF('A&amp;E Data'!D67&gt;1, 'A&amp;E Data'!C67, "")</f>
        <v>41852</v>
      </c>
      <c r="D55" s="13">
        <f>VLOOKUP(C55, 'A&amp;E Data'!$C$19:$AA$98, 2, FALSE)</f>
        <v>1188146.7142857146</v>
      </c>
      <c r="E55" s="33">
        <f t="shared" si="0"/>
        <v>1251982.0952380951</v>
      </c>
      <c r="F55" s="33">
        <f t="shared" si="4"/>
        <v>1201646.6428571425</v>
      </c>
      <c r="G55" s="33">
        <f t="shared" si="16"/>
        <v>1193493.7658730159</v>
      </c>
      <c r="H55" s="12">
        <f t="shared" si="8"/>
        <v>2.5451707172172044E-2</v>
      </c>
      <c r="I55" s="14">
        <f t="shared" si="12"/>
        <v>7.268289281774809E-3</v>
      </c>
      <c r="J55" s="13">
        <f>VLOOKUP(C55, 'A&amp;E Data'!$C$19:$AA$98, 5, FALSE)</f>
        <v>1817309.9999999995</v>
      </c>
      <c r="K55" s="33">
        <f t="shared" si="1"/>
        <v>1917736.2857142847</v>
      </c>
      <c r="L55" s="34">
        <f t="shared" si="5"/>
        <v>1840070.9166666667</v>
      </c>
      <c r="M55" s="34">
        <f t="shared" si="17"/>
        <v>1825909.6587301586</v>
      </c>
      <c r="N55" s="12">
        <f t="shared" si="9"/>
        <v>1.8642728769704853E-2</v>
      </c>
      <c r="O55" s="14">
        <f t="shared" si="13"/>
        <v>1.2103852913713853E-2</v>
      </c>
      <c r="P55" s="13">
        <f>VLOOKUP(C55, 'A&amp;E Data'!$C$19:$AA$98, 18, FALSE)</f>
        <v>321638.4285714287</v>
      </c>
      <c r="Q55" s="33">
        <f t="shared" si="2"/>
        <v>327842</v>
      </c>
      <c r="R55" s="34">
        <f t="shared" si="6"/>
        <v>324601.05952380947</v>
      </c>
      <c r="S55" s="34">
        <f t="shared" si="18"/>
        <v>314485.2896825397</v>
      </c>
      <c r="T55" s="12">
        <f t="shared" si="10"/>
        <v>5.4461104899603097E-2</v>
      </c>
      <c r="U55" s="14">
        <f t="shared" si="14"/>
        <v>3.9048404817217053E-2</v>
      </c>
      <c r="V55" s="13">
        <f>VLOOKUP(C55, 'A&amp;E Data'!$C$19:$AA$98, 23, FALSE)</f>
        <v>441757.71428571438</v>
      </c>
      <c r="W55" s="33">
        <f t="shared" si="3"/>
        <v>451899.04761904752</v>
      </c>
      <c r="X55" s="33">
        <f t="shared" si="7"/>
        <v>449802.32142857142</v>
      </c>
      <c r="Y55" s="33">
        <f t="shared" si="19"/>
        <v>438793.63095238095</v>
      </c>
      <c r="Z55" s="12">
        <f t="shared" si="11"/>
        <v>4.7712364542271457E-2</v>
      </c>
      <c r="AA55" s="39">
        <f t="shared" si="15"/>
        <v>3.5760034264183727E-2</v>
      </c>
      <c r="AB55" s="2">
        <v>0.95</v>
      </c>
    </row>
    <row r="56" spans="1:28" x14ac:dyDescent="0.3">
      <c r="A56" s="2" t="s">
        <v>73</v>
      </c>
      <c r="C56" s="36">
        <f>IF('A&amp;E Data'!D68&gt;1, 'A&amp;E Data'!C68, "")</f>
        <v>41883</v>
      </c>
      <c r="D56" s="13">
        <f>VLOOKUP(C56, 'A&amp;E Data'!$C$19:$AA$98, 2, FALSE)</f>
        <v>1221781.5714285716</v>
      </c>
      <c r="E56" s="33">
        <f t="shared" si="0"/>
        <v>1237505.5714285716</v>
      </c>
      <c r="F56" s="33">
        <f t="shared" si="4"/>
        <v>1207081.0119047619</v>
      </c>
      <c r="G56" s="33">
        <f t="shared" si="16"/>
        <v>1195150.3968253967</v>
      </c>
      <c r="H56" s="12">
        <f t="shared" si="8"/>
        <v>2.3312479181911261E-2</v>
      </c>
      <c r="I56" s="14">
        <f t="shared" si="12"/>
        <v>1.3366154886541137E-2</v>
      </c>
      <c r="J56" s="13">
        <f>VLOOKUP(C56, 'A&amp;E Data'!$C$19:$AA$98, 5, FALSE)</f>
        <v>1853285.7142857146</v>
      </c>
      <c r="K56" s="33">
        <f t="shared" si="1"/>
        <v>1888075.5238095236</v>
      </c>
      <c r="L56" s="34">
        <f t="shared" si="5"/>
        <v>1847115.6666666667</v>
      </c>
      <c r="M56" s="34">
        <f t="shared" si="17"/>
        <v>1827911.7460317458</v>
      </c>
      <c r="N56" s="12">
        <f t="shared" si="9"/>
        <v>1.4071443191674415E-2</v>
      </c>
      <c r="O56" s="14">
        <f t="shared" si="13"/>
        <v>1.6898911813013395E-2</v>
      </c>
      <c r="P56" s="13">
        <f>VLOOKUP(C56, 'A&amp;E Data'!$C$19:$AA$98, 18, FALSE)</f>
        <v>323732.57142857154</v>
      </c>
      <c r="Q56" s="33">
        <f t="shared" si="2"/>
        <v>326731.28571428574</v>
      </c>
      <c r="R56" s="34">
        <f t="shared" si="6"/>
        <v>325942.27380952373</v>
      </c>
      <c r="S56" s="34">
        <f t="shared" si="18"/>
        <v>315393.13492063491</v>
      </c>
      <c r="T56" s="12">
        <f t="shared" si="10"/>
        <v>4.6863030111804482E-2</v>
      </c>
      <c r="U56" s="14">
        <f t="shared" si="14"/>
        <v>4.2168122537192154E-2</v>
      </c>
      <c r="V56" s="13">
        <f>VLOOKUP(C56, 'A&amp;E Data'!$C$19:$AA$98, 23, FALSE)</f>
        <v>446126.00000000012</v>
      </c>
      <c r="W56" s="33">
        <f t="shared" si="3"/>
        <v>450335.28571428574</v>
      </c>
      <c r="X56" s="33">
        <f t="shared" si="7"/>
        <v>451331.27380952379</v>
      </c>
      <c r="Y56" s="33">
        <f t="shared" si="19"/>
        <v>439775.99603174604</v>
      </c>
      <c r="Z56" s="12">
        <f t="shared" si="11"/>
        <v>4.0404758271688213E-2</v>
      </c>
      <c r="AA56" s="39">
        <f t="shared" si="15"/>
        <v>3.8085525198729098E-2</v>
      </c>
      <c r="AB56" s="2">
        <v>0.95</v>
      </c>
    </row>
    <row r="57" spans="1:28" x14ac:dyDescent="0.3">
      <c r="A57" s="2" t="s">
        <v>74</v>
      </c>
      <c r="C57" s="36">
        <f>IF('A&amp;E Data'!D69&gt;1, 'A&amp;E Data'!C69, "")</f>
        <v>41913</v>
      </c>
      <c r="D57" s="13">
        <f>VLOOKUP(C57, 'A&amp;E Data'!$C$19:$AA$98, 2, FALSE)</f>
        <v>1250114.1428571434</v>
      </c>
      <c r="E57" s="33">
        <f t="shared" si="0"/>
        <v>1220014.1428571434</v>
      </c>
      <c r="F57" s="33">
        <f t="shared" si="4"/>
        <v>1211318.976190476</v>
      </c>
      <c r="G57" s="33">
        <f t="shared" si="16"/>
        <v>1196522.7936507936</v>
      </c>
      <c r="H57" s="12">
        <f t="shared" si="8"/>
        <v>3.2306674208354869E-2</v>
      </c>
      <c r="I57" s="14">
        <f t="shared" si="12"/>
        <v>1.8004746676473005E-2</v>
      </c>
      <c r="J57" s="13">
        <f>VLOOKUP(C57, 'A&amp;E Data'!$C$19:$AA$98, 5, FALSE)</f>
        <v>1892374.0000000002</v>
      </c>
      <c r="K57" s="33">
        <f t="shared" si="1"/>
        <v>1854323.2380952381</v>
      </c>
      <c r="L57" s="34">
        <f t="shared" si="5"/>
        <v>1852361.059523809</v>
      </c>
      <c r="M57" s="34">
        <f t="shared" si="17"/>
        <v>1829119.0119047619</v>
      </c>
      <c r="N57" s="12">
        <f t="shared" si="9"/>
        <v>2.2836154314747503E-2</v>
      </c>
      <c r="O57" s="14">
        <f t="shared" si="13"/>
        <v>1.9921202113013736E-2</v>
      </c>
      <c r="P57" s="13">
        <f>VLOOKUP(C57, 'A&amp;E Data'!$C$19:$AA$98, 18, FALSE)</f>
        <v>339832.57142857136</v>
      </c>
      <c r="Q57" s="33">
        <f t="shared" si="2"/>
        <v>328401.19047619053</v>
      </c>
      <c r="R57" s="34">
        <f t="shared" si="6"/>
        <v>327427.07142857136</v>
      </c>
      <c r="S57" s="34">
        <f t="shared" si="18"/>
        <v>316334.25793650793</v>
      </c>
      <c r="T57" s="12">
        <f t="shared" si="10"/>
        <v>4.860157313993807E-2</v>
      </c>
      <c r="U57" s="14">
        <f t="shared" si="14"/>
        <v>4.5774279173277588E-2</v>
      </c>
      <c r="V57" s="13">
        <f>VLOOKUP(C57, 'A&amp;E Data'!$C$19:$AA$98, 23, FALSE)</f>
        <v>469267.99999999983</v>
      </c>
      <c r="W57" s="33">
        <f t="shared" si="3"/>
        <v>452383.90476190479</v>
      </c>
      <c r="X57" s="33">
        <f t="shared" si="7"/>
        <v>452967.66666666657</v>
      </c>
      <c r="Y57" s="33">
        <f t="shared" si="19"/>
        <v>440725.65873015876</v>
      </c>
      <c r="Z57" s="12">
        <f t="shared" si="11"/>
        <v>4.0506090097162994E-2</v>
      </c>
      <c r="AA57" s="39">
        <f t="shared" si="15"/>
        <v>4.1185047951099119E-2</v>
      </c>
      <c r="AB57" s="2">
        <v>0.95</v>
      </c>
    </row>
    <row r="58" spans="1:28" x14ac:dyDescent="0.3">
      <c r="A58" s="2" t="s">
        <v>72</v>
      </c>
      <c r="C58" s="36">
        <f>IF('A&amp;E Data'!D70&gt;1, 'A&amp;E Data'!C70, "")</f>
        <v>41944</v>
      </c>
      <c r="D58" s="13">
        <f>VLOOKUP(C58, 'A&amp;E Data'!$C$19:$AA$98, 2, FALSE)</f>
        <v>1205519.2857142857</v>
      </c>
      <c r="E58" s="33">
        <f t="shared" si="0"/>
        <v>1225805.0000000002</v>
      </c>
      <c r="F58" s="33">
        <f t="shared" si="4"/>
        <v>1216852.9047619046</v>
      </c>
      <c r="G58" s="33">
        <f t="shared" si="16"/>
        <v>1198482.7896825394</v>
      </c>
      <c r="H58" s="12">
        <f t="shared" si="8"/>
        <v>5.2211239768320317E-2</v>
      </c>
      <c r="I58" s="14">
        <f t="shared" si="12"/>
        <v>2.4722067381765855E-2</v>
      </c>
      <c r="J58" s="13">
        <f>VLOOKUP(C58, 'A&amp;E Data'!$C$19:$AA$98, 5, FALSE)</f>
        <v>1830460.2857142866</v>
      </c>
      <c r="K58" s="33">
        <f t="shared" si="1"/>
        <v>1858706.666666667</v>
      </c>
      <c r="L58" s="34">
        <f t="shared" si="5"/>
        <v>1860479.7023809524</v>
      </c>
      <c r="M58" s="34">
        <f t="shared" si="17"/>
        <v>1831591.7738095238</v>
      </c>
      <c r="N58" s="12">
        <f t="shared" si="9"/>
        <v>4.5938017554938648E-2</v>
      </c>
      <c r="O58" s="14">
        <f t="shared" si="13"/>
        <v>2.5453266318719914E-2</v>
      </c>
      <c r="P58" s="13">
        <f>VLOOKUP(C58, 'A&amp;E Data'!$C$19:$AA$98, 18, FALSE)</f>
        <v>331923.85714285704</v>
      </c>
      <c r="Q58" s="33">
        <f t="shared" si="2"/>
        <v>331829.66666666669</v>
      </c>
      <c r="R58" s="34">
        <f t="shared" si="6"/>
        <v>328806.20238095225</v>
      </c>
      <c r="S58" s="34">
        <f t="shared" si="18"/>
        <v>317311.98412698408</v>
      </c>
      <c r="T58" s="12">
        <f t="shared" si="10"/>
        <v>5.3397097680172534E-2</v>
      </c>
      <c r="U58" s="14">
        <f t="shared" si="14"/>
        <v>4.8523237665946573E-2</v>
      </c>
      <c r="V58" s="13">
        <f>VLOOKUP(C58, 'A&amp;E Data'!$C$19:$AA$98, 23, FALSE)</f>
        <v>464341.99999999977</v>
      </c>
      <c r="W58" s="33">
        <f t="shared" si="3"/>
        <v>459911.99999999994</v>
      </c>
      <c r="X58" s="33">
        <f t="shared" si="7"/>
        <v>454860.80952380953</v>
      </c>
      <c r="Y58" s="33">
        <f t="shared" si="19"/>
        <v>441821.63095238101</v>
      </c>
      <c r="Z58" s="12">
        <f t="shared" si="11"/>
        <v>4.6019928651256592E-2</v>
      </c>
      <c r="AA58" s="39">
        <f t="shared" si="15"/>
        <v>4.4273471065101155E-2</v>
      </c>
      <c r="AB58" s="2">
        <v>0.95</v>
      </c>
    </row>
    <row r="59" spans="1:28" x14ac:dyDescent="0.3">
      <c r="A59" s="2" t="s">
        <v>73</v>
      </c>
      <c r="C59" s="36">
        <f>IF('A&amp;E Data'!D71&gt;1, 'A&amp;E Data'!C71, "")</f>
        <v>41974</v>
      </c>
      <c r="D59" s="13">
        <f>VLOOKUP(C59, 'A&amp;E Data'!$C$19:$AA$98, 2, FALSE)</f>
        <v>1241894.7142857136</v>
      </c>
      <c r="E59" s="33">
        <f t="shared" si="0"/>
        <v>1232509.3809523808</v>
      </c>
      <c r="F59" s="33">
        <f t="shared" si="4"/>
        <v>1222676.5357142857</v>
      </c>
      <c r="G59" s="33">
        <f t="shared" si="16"/>
        <v>1201268.5753968256</v>
      </c>
      <c r="H59" s="12">
        <f t="shared" si="8"/>
        <v>5.3312230216061796E-2</v>
      </c>
      <c r="I59" s="14">
        <f t="shared" si="12"/>
        <v>3.1803428325679173E-2</v>
      </c>
      <c r="J59" s="13">
        <f>VLOOKUP(C59, 'A&amp;E Data'!$C$19:$AA$98, 5, FALSE)</f>
        <v>1901226.9999999993</v>
      </c>
      <c r="K59" s="33">
        <f t="shared" si="1"/>
        <v>1874687.0952380954</v>
      </c>
      <c r="L59" s="34">
        <f t="shared" si="5"/>
        <v>1870412.8571428573</v>
      </c>
      <c r="M59" s="34">
        <f t="shared" si="17"/>
        <v>1836291.2499999998</v>
      </c>
      <c r="N59" s="12">
        <f t="shared" si="9"/>
        <v>5.2309205212894172E-2</v>
      </c>
      <c r="O59" s="14">
        <f t="shared" si="13"/>
        <v>3.28445974048166E-2</v>
      </c>
      <c r="P59" s="13">
        <f>VLOOKUP(C59, 'A&amp;E Data'!$C$19:$AA$98, 18, FALSE)</f>
        <v>353471.85714285716</v>
      </c>
      <c r="Q59" s="33">
        <f t="shared" si="2"/>
        <v>341742.76190476184</v>
      </c>
      <c r="R59" s="34">
        <f t="shared" si="6"/>
        <v>330485.21428571426</v>
      </c>
      <c r="S59" s="34">
        <f t="shared" si="18"/>
        <v>318416.38095238083</v>
      </c>
      <c r="T59" s="12">
        <f t="shared" si="10"/>
        <v>5.6160044950758659E-2</v>
      </c>
      <c r="U59" s="14">
        <f t="shared" si="14"/>
        <v>5.2061725080204901E-2</v>
      </c>
      <c r="V59" s="13">
        <f>VLOOKUP(C59, 'A&amp;E Data'!$C$19:$AA$98, 23, FALSE)</f>
        <v>484360.71428571438</v>
      </c>
      <c r="W59" s="33">
        <f t="shared" si="3"/>
        <v>472656.90476190462</v>
      </c>
      <c r="X59" s="33">
        <f t="shared" si="7"/>
        <v>456689.3928571429</v>
      </c>
      <c r="Y59" s="33">
        <f t="shared" si="19"/>
        <v>443007.8928571429</v>
      </c>
      <c r="Z59" s="12">
        <f t="shared" si="11"/>
        <v>4.7498483755259002E-2</v>
      </c>
      <c r="AA59" s="39">
        <f t="shared" si="15"/>
        <v>4.6222344839051965E-2</v>
      </c>
      <c r="AB59" s="2">
        <v>0.95</v>
      </c>
    </row>
    <row r="60" spans="1:28" x14ac:dyDescent="0.3">
      <c r="A60" s="2" t="s">
        <v>74</v>
      </c>
      <c r="C60" s="36">
        <f>IF('A&amp;E Data'!D72&gt;1, 'A&amp;E Data'!C72, "")</f>
        <v>42005</v>
      </c>
      <c r="D60" s="13">
        <f>VLOOKUP(C60, 'A&amp;E Data'!$C$19:$AA$98, 2, FALSE)</f>
        <v>1124040.4285714279</v>
      </c>
      <c r="E60" s="33">
        <f t="shared" si="0"/>
        <v>1190484.809523809</v>
      </c>
      <c r="F60" s="33">
        <f t="shared" si="4"/>
        <v>1221156.2738095236</v>
      </c>
      <c r="G60" s="33">
        <f t="shared" si="16"/>
        <v>1200883.1547619046</v>
      </c>
      <c r="H60" s="12">
        <f t="shared" si="8"/>
        <v>3.4182931902277058E-2</v>
      </c>
      <c r="I60" s="14">
        <f t="shared" si="12"/>
        <v>3.1068197271205245E-2</v>
      </c>
      <c r="J60" s="13">
        <f>VLOOKUP(C60, 'A&amp;E Data'!$C$19:$AA$98, 5, FALSE)</f>
        <v>1732066.9999999995</v>
      </c>
      <c r="K60" s="33">
        <f t="shared" si="1"/>
        <v>1821251.4285714284</v>
      </c>
      <c r="L60" s="34">
        <f t="shared" si="5"/>
        <v>1869790.2023809524</v>
      </c>
      <c r="M60" s="34">
        <f t="shared" si="17"/>
        <v>1836139.8333333333</v>
      </c>
      <c r="N60" s="12">
        <f t="shared" si="9"/>
        <v>3.9803131033483652E-2</v>
      </c>
      <c r="O60" s="14">
        <f t="shared" si="13"/>
        <v>3.2195806933936311E-2</v>
      </c>
      <c r="P60" s="13">
        <f>VLOOKUP(C60, 'A&amp;E Data'!$C$19:$AA$98, 18, FALSE)</f>
        <v>333668.85714285722</v>
      </c>
      <c r="Q60" s="33">
        <f t="shared" si="2"/>
        <v>339688.19047619047</v>
      </c>
      <c r="R60" s="34">
        <f t="shared" si="6"/>
        <v>330883.72619047621</v>
      </c>
      <c r="S60" s="34">
        <f t="shared" si="18"/>
        <v>319139.10317460296</v>
      </c>
      <c r="T60" s="12">
        <f t="shared" si="10"/>
        <v>4.243095921683393E-2</v>
      </c>
      <c r="U60" s="14">
        <f t="shared" si="14"/>
        <v>4.9789020388187E-2</v>
      </c>
      <c r="V60" s="13">
        <f>VLOOKUP(C60, 'A&amp;E Data'!$C$19:$AA$98, 23, FALSE)</f>
        <v>463400.8571428571</v>
      </c>
      <c r="W60" s="33">
        <f t="shared" si="3"/>
        <v>470701.19047619036</v>
      </c>
      <c r="X60" s="33">
        <f t="shared" si="7"/>
        <v>457190.47619047615</v>
      </c>
      <c r="Y60" s="33">
        <f t="shared" si="19"/>
        <v>443763.50396825396</v>
      </c>
      <c r="Z60" s="12">
        <f t="shared" si="11"/>
        <v>3.7220951207915576E-2</v>
      </c>
      <c r="AA60" s="39">
        <f t="shared" si="15"/>
        <v>4.3351181836191355E-2</v>
      </c>
      <c r="AB60" s="2">
        <v>0.95</v>
      </c>
    </row>
    <row r="61" spans="1:28" x14ac:dyDescent="0.3">
      <c r="A61" s="2" t="s">
        <v>72</v>
      </c>
      <c r="C61" s="36">
        <f>IF('A&amp;E Data'!D73&gt;1, 'A&amp;E Data'!C73, "")</f>
        <v>42036</v>
      </c>
      <c r="D61" s="13">
        <f>VLOOKUP(C61, 'A&amp;E Data'!$C$19:$AA$98, 2, FALSE)</f>
        <v>1072451.5714285709</v>
      </c>
      <c r="E61" s="33">
        <f t="shared" si="0"/>
        <v>1146128.9047619042</v>
      </c>
      <c r="F61" s="33">
        <f t="shared" si="4"/>
        <v>1220131.9285714284</v>
      </c>
      <c r="G61" s="33">
        <f t="shared" si="16"/>
        <v>1199550.6150793647</v>
      </c>
      <c r="H61" s="12">
        <f t="shared" si="8"/>
        <v>1.1576299162590287E-2</v>
      </c>
      <c r="I61" s="14">
        <f t="shared" si="12"/>
        <v>3.0246000425503405E-2</v>
      </c>
      <c r="J61" s="13">
        <f>VLOOKUP(C61, 'A&amp;E Data'!$C$19:$AA$98, 5, FALSE)</f>
        <v>1654846.4285714282</v>
      </c>
      <c r="K61" s="33">
        <f t="shared" si="1"/>
        <v>1762713.4761904757</v>
      </c>
      <c r="L61" s="34">
        <f t="shared" si="5"/>
        <v>1869209.5357142857</v>
      </c>
      <c r="M61" s="34">
        <f t="shared" si="17"/>
        <v>1834768.0198412696</v>
      </c>
      <c r="N61" s="12">
        <f t="shared" si="9"/>
        <v>2.0210355196360164E-2</v>
      </c>
      <c r="O61" s="14">
        <f t="shared" si="13"/>
        <v>3.1255392070780763E-2</v>
      </c>
      <c r="P61" s="13">
        <f>VLOOKUP(C61, 'A&amp;E Data'!$C$19:$AA$98, 18, FALSE)</f>
        <v>306651.28571428568</v>
      </c>
      <c r="Q61" s="33">
        <f t="shared" si="2"/>
        <v>331264</v>
      </c>
      <c r="R61" s="34">
        <f t="shared" si="6"/>
        <v>331223.45238095237</v>
      </c>
      <c r="S61" s="34">
        <f t="shared" si="18"/>
        <v>319418.95238095219</v>
      </c>
      <c r="T61" s="12">
        <f t="shared" si="10"/>
        <v>3.0065765947853818E-2</v>
      </c>
      <c r="U61" s="14">
        <f t="shared" si="14"/>
        <v>4.7534940490540079E-2</v>
      </c>
      <c r="V61" s="13">
        <f>VLOOKUP(C61, 'A&amp;E Data'!$C$19:$AA$98, 23, FALSE)</f>
        <v>424634.71428571414</v>
      </c>
      <c r="W61" s="33">
        <f t="shared" si="3"/>
        <v>457465.42857142858</v>
      </c>
      <c r="X61" s="33">
        <f t="shared" si="7"/>
        <v>457536.1071428571</v>
      </c>
      <c r="Y61" s="33">
        <f t="shared" si="19"/>
        <v>443876.89682539686</v>
      </c>
      <c r="Z61" s="12">
        <f t="shared" si="11"/>
        <v>2.3952656823685192E-2</v>
      </c>
      <c r="AA61" s="39">
        <f t="shared" si="15"/>
        <v>4.1063983651357105E-2</v>
      </c>
      <c r="AB61" s="2">
        <v>0.95</v>
      </c>
    </row>
    <row r="62" spans="1:28" x14ac:dyDescent="0.3">
      <c r="A62" s="2" t="s">
        <v>73</v>
      </c>
      <c r="C62" s="36">
        <f>IF('A&amp;E Data'!D74&gt;1, 'A&amp;E Data'!C74, "")</f>
        <v>42064</v>
      </c>
      <c r="D62" s="13">
        <f>VLOOKUP(C62, 'A&amp;E Data'!$C$19:$AA$98, 2, FALSE)</f>
        <v>1251324.8571428568</v>
      </c>
      <c r="E62" s="33">
        <f t="shared" si="0"/>
        <v>1149272.2857142852</v>
      </c>
      <c r="F62" s="33">
        <f t="shared" si="4"/>
        <v>1218622.6547619046</v>
      </c>
      <c r="G62" s="33">
        <f t="shared" si="16"/>
        <v>1199224.0198412696</v>
      </c>
      <c r="H62" s="12">
        <f t="shared" si="8"/>
        <v>-1.3913078864505435E-2</v>
      </c>
      <c r="I62" s="14">
        <f t="shared" si="12"/>
        <v>2.5850424167210173E-2</v>
      </c>
      <c r="J62" s="13">
        <f>VLOOKUP(C62, 'A&amp;E Data'!$C$19:$AA$98, 5, FALSE)</f>
        <v>1942967.0000000005</v>
      </c>
      <c r="K62" s="33">
        <f t="shared" si="1"/>
        <v>1776626.8095238095</v>
      </c>
      <c r="L62" s="34">
        <f t="shared" si="5"/>
        <v>1868011.7142857143</v>
      </c>
      <c r="M62" s="34">
        <f t="shared" si="17"/>
        <v>1835040.6349206348</v>
      </c>
      <c r="N62" s="12">
        <f t="shared" si="9"/>
        <v>-5.3770029633287697E-3</v>
      </c>
      <c r="O62" s="14">
        <f t="shared" si="13"/>
        <v>2.6241686642278328E-2</v>
      </c>
      <c r="P62" s="13">
        <f>VLOOKUP(C62, 'A&amp;E Data'!$C$19:$AA$98, 18, FALSE)</f>
        <v>340682.28571428568</v>
      </c>
      <c r="Q62" s="33">
        <f t="shared" si="2"/>
        <v>327000.80952380953</v>
      </c>
      <c r="R62" s="34">
        <f t="shared" si="6"/>
        <v>331589.94047619047</v>
      </c>
      <c r="S62" s="34">
        <f t="shared" si="18"/>
        <v>320015.05555555539</v>
      </c>
      <c r="T62" s="12">
        <f t="shared" si="10"/>
        <v>1.3698551272323778E-2</v>
      </c>
      <c r="U62" s="14">
        <f t="shared" si="14"/>
        <v>4.604429779577579E-2</v>
      </c>
      <c r="V62" s="13">
        <f>VLOOKUP(C62, 'A&amp;E Data'!$C$19:$AA$98, 23, FALSE)</f>
        <v>474940.71428571455</v>
      </c>
      <c r="W62" s="33">
        <f t="shared" si="3"/>
        <v>454325.42857142864</v>
      </c>
      <c r="X62" s="33">
        <f t="shared" si="7"/>
        <v>458126.8928571429</v>
      </c>
      <c r="Y62" s="33">
        <f t="shared" si="19"/>
        <v>444447.58333333337</v>
      </c>
      <c r="Z62" s="12">
        <f t="shared" si="11"/>
        <v>1.2818357033758776E-2</v>
      </c>
      <c r="AA62" s="39">
        <f t="shared" si="15"/>
        <v>3.9606514510991175E-2</v>
      </c>
      <c r="AB62" s="2">
        <v>0.95</v>
      </c>
    </row>
    <row r="63" spans="1:28" x14ac:dyDescent="0.3">
      <c r="A63" s="2" t="s">
        <v>74</v>
      </c>
      <c r="C63" s="36">
        <f>IF('A&amp;E Data'!D75&gt;1, 'A&amp;E Data'!C75, "")</f>
        <v>42095</v>
      </c>
      <c r="D63" s="13">
        <f>VLOOKUP(C63, 'A&amp;E Data'!$C$19:$AA$98, 2, FALSE)</f>
        <v>1206631.2857142859</v>
      </c>
      <c r="E63" s="33">
        <f t="shared" si="0"/>
        <v>1176802.5714285711</v>
      </c>
      <c r="F63" s="33">
        <f t="shared" si="4"/>
        <v>1218086.4404761901</v>
      </c>
      <c r="G63" s="33">
        <f t="shared" si="16"/>
        <v>1200807.2857142854</v>
      </c>
      <c r="H63" s="12">
        <f t="shared" si="8"/>
        <v>-1.0326734671647686E-2</v>
      </c>
      <c r="I63" s="14">
        <f t="shared" si="12"/>
        <v>2.4394634664314685E-2</v>
      </c>
      <c r="J63" s="13">
        <f>VLOOKUP(C63, 'A&amp;E Data'!$C$19:$AA$98, 5, FALSE)</f>
        <v>1873167.7142857148</v>
      </c>
      <c r="K63" s="33">
        <f t="shared" si="1"/>
        <v>1823660.3809523813</v>
      </c>
      <c r="L63" s="34">
        <f t="shared" si="5"/>
        <v>1867636.0357142857</v>
      </c>
      <c r="M63" s="34">
        <f t="shared" si="17"/>
        <v>1837919.6468253965</v>
      </c>
      <c r="N63" s="12">
        <f t="shared" si="9"/>
        <v>-4.7027094935578884E-3</v>
      </c>
      <c r="O63" s="14">
        <f t="shared" si="13"/>
        <v>2.3867118763498008E-2</v>
      </c>
      <c r="P63" s="13">
        <f>VLOOKUP(C63, 'A&amp;E Data'!$C$19:$AA$98, 18, FALSE)</f>
        <v>326807.42857142875</v>
      </c>
      <c r="Q63" s="33">
        <f t="shared" si="2"/>
        <v>324713.66666666669</v>
      </c>
      <c r="R63" s="34">
        <f t="shared" si="6"/>
        <v>331629.13095238095</v>
      </c>
      <c r="S63" s="34">
        <f t="shared" si="18"/>
        <v>320687.51190476184</v>
      </c>
      <c r="T63" s="12">
        <f t="shared" si="10"/>
        <v>9.2673983511570857E-3</v>
      </c>
      <c r="U63" s="14">
        <f t="shared" si="14"/>
        <v>4.1430483301617249E-2</v>
      </c>
      <c r="V63" s="13">
        <f>VLOOKUP(C63, 'A&amp;E Data'!$C$19:$AA$98, 23, FALSE)</f>
        <v>450253.42857142852</v>
      </c>
      <c r="W63" s="33">
        <f t="shared" si="3"/>
        <v>449942.95238095243</v>
      </c>
      <c r="X63" s="33">
        <f t="shared" si="7"/>
        <v>458257.88095238089</v>
      </c>
      <c r="Y63" s="33">
        <f t="shared" si="19"/>
        <v>445173.26587301586</v>
      </c>
      <c r="Z63" s="12">
        <f t="shared" si="11"/>
        <v>9.5801537320738817E-3</v>
      </c>
      <c r="AA63" s="39">
        <f t="shared" si="15"/>
        <v>3.6095489362526934E-2</v>
      </c>
      <c r="AB63" s="2">
        <v>0.95</v>
      </c>
    </row>
    <row r="64" spans="1:28" x14ac:dyDescent="0.3">
      <c r="A64" s="2" t="s">
        <v>72</v>
      </c>
      <c r="C64" s="36">
        <f>IF('A&amp;E Data'!D76&gt;1, 'A&amp;E Data'!C76, "")</f>
        <v>42125</v>
      </c>
      <c r="D64" s="13">
        <f>VLOOKUP(C64, 'A&amp;E Data'!$C$19:$AA$98, 2, FALSE)</f>
        <v>1254445.1428571427</v>
      </c>
      <c r="E64" s="33">
        <f t="shared" si="0"/>
        <v>1237467.0952380951</v>
      </c>
      <c r="F64" s="33">
        <f t="shared" si="4"/>
        <v>1215345.7738095236</v>
      </c>
      <c r="G64" s="33">
        <f t="shared" si="16"/>
        <v>1200891.476190476</v>
      </c>
      <c r="H64" s="12">
        <f t="shared" si="8"/>
        <v>-1.5235111076854269E-2</v>
      </c>
      <c r="I64" s="14">
        <f t="shared" si="12"/>
        <v>1.7981466162294568E-2</v>
      </c>
      <c r="J64" s="13">
        <f>VLOOKUP(C64, 'A&amp;E Data'!$C$19:$AA$98, 5, FALSE)</f>
        <v>1937468.8571428577</v>
      </c>
      <c r="K64" s="33">
        <f t="shared" si="1"/>
        <v>1917867.8571428575</v>
      </c>
      <c r="L64" s="34">
        <f t="shared" si="5"/>
        <v>1864256.0714285716</v>
      </c>
      <c r="M64" s="34">
        <f t="shared" si="17"/>
        <v>1838139.0476190476</v>
      </c>
      <c r="N64" s="12">
        <f t="shared" si="9"/>
        <v>-1.022554787856933E-2</v>
      </c>
      <c r="O64" s="14">
        <f t="shared" si="13"/>
        <v>1.7997923914288227E-2</v>
      </c>
      <c r="P64" s="13">
        <f>VLOOKUP(C64, 'A&amp;E Data'!$C$19:$AA$98, 18, FALSE)</f>
        <v>339572.28571428562</v>
      </c>
      <c r="Q64" s="33">
        <f t="shared" si="2"/>
        <v>335687.33333333331</v>
      </c>
      <c r="R64" s="34">
        <f t="shared" si="6"/>
        <v>331655.74999999994</v>
      </c>
      <c r="S64" s="34">
        <f t="shared" si="18"/>
        <v>321342.2658730158</v>
      </c>
      <c r="T64" s="12">
        <f t="shared" si="10"/>
        <v>5.1778658888104179E-3</v>
      </c>
      <c r="U64" s="14">
        <f t="shared" si="14"/>
        <v>3.5233892339637363E-2</v>
      </c>
      <c r="V64" s="13">
        <f>VLOOKUP(C64, 'A&amp;E Data'!$C$19:$AA$98, 23, FALSE)</f>
        <v>468415.57142857148</v>
      </c>
      <c r="W64" s="33">
        <f t="shared" si="3"/>
        <v>464536.57142857154</v>
      </c>
      <c r="X64" s="33">
        <f t="shared" si="7"/>
        <v>458453.26190476195</v>
      </c>
      <c r="Y64" s="33">
        <f t="shared" si="19"/>
        <v>445854.88095238089</v>
      </c>
      <c r="Z64" s="12">
        <f t="shared" si="11"/>
        <v>7.9602389983211008E-3</v>
      </c>
      <c r="AA64" s="39">
        <f t="shared" si="15"/>
        <v>3.1025591392840557E-2</v>
      </c>
      <c r="AB64" s="2">
        <v>0.95</v>
      </c>
    </row>
    <row r="65" spans="1:28" x14ac:dyDescent="0.3">
      <c r="A65" s="2" t="s">
        <v>73</v>
      </c>
      <c r="C65" s="36">
        <f>IF('A&amp;E Data'!D77&gt;1, 'A&amp;E Data'!C77, "")</f>
        <v>42156</v>
      </c>
      <c r="D65" s="13">
        <f>VLOOKUP(C65, 'A&amp;E Data'!$C$19:$AA$98, 2, FALSE)</f>
        <v>1249213</v>
      </c>
      <c r="E65" s="33">
        <f t="shared" si="0"/>
        <v>1236763.142857143</v>
      </c>
      <c r="F65" s="33">
        <f t="shared" si="4"/>
        <v>1214012.5952380951</v>
      </c>
      <c r="G65" s="33">
        <f t="shared" si="16"/>
        <v>1201645.0515873013</v>
      </c>
      <c r="H65" s="12">
        <f t="shared" si="8"/>
        <v>-1.4691036030548776E-2</v>
      </c>
      <c r="I65" s="14">
        <f t="shared" si="12"/>
        <v>1.1649352377426148E-2</v>
      </c>
      <c r="J65" s="13">
        <f>VLOOKUP(C65, 'A&amp;E Data'!$C$19:$AA$98, 5, FALSE)</f>
        <v>1911209</v>
      </c>
      <c r="K65" s="33">
        <f t="shared" si="1"/>
        <v>1907281.8571428575</v>
      </c>
      <c r="L65" s="34">
        <f t="shared" si="5"/>
        <v>1861667.8214285718</v>
      </c>
      <c r="M65" s="34">
        <f t="shared" si="17"/>
        <v>1838788.1507936504</v>
      </c>
      <c r="N65" s="12">
        <f t="shared" si="9"/>
        <v>-1.3129885852210865E-2</v>
      </c>
      <c r="O65" s="14">
        <f t="shared" si="13"/>
        <v>1.1464939570117405E-2</v>
      </c>
      <c r="P65" s="13">
        <f>VLOOKUP(C65, 'A&amp;E Data'!$C$19:$AA$98, 18, FALSE)</f>
        <v>328757</v>
      </c>
      <c r="Q65" s="33">
        <f t="shared" si="2"/>
        <v>331712.23809523811</v>
      </c>
      <c r="R65" s="34">
        <f t="shared" si="6"/>
        <v>331796.77380952373</v>
      </c>
      <c r="S65" s="34">
        <f t="shared" si="18"/>
        <v>321974.26984126976</v>
      </c>
      <c r="T65" s="12">
        <f t="shared" si="10"/>
        <v>2.5003659019400271E-3</v>
      </c>
      <c r="U65" s="14">
        <f t="shared" si="14"/>
        <v>2.9511228224319064E-2</v>
      </c>
      <c r="V65" s="13">
        <f>VLOOKUP(C65, 'A&amp;E Data'!$C$19:$AA$98, 23, FALSE)</f>
        <v>458790</v>
      </c>
      <c r="W65" s="33">
        <f t="shared" si="3"/>
        <v>459153</v>
      </c>
      <c r="X65" s="33">
        <f t="shared" si="7"/>
        <v>459117.65476190479</v>
      </c>
      <c r="Y65" s="33">
        <f t="shared" si="19"/>
        <v>446765.5555555555</v>
      </c>
      <c r="Z65" s="12">
        <f t="shared" si="11"/>
        <v>8.7063600554413423E-3</v>
      </c>
      <c r="AA65" s="39">
        <f t="shared" si="15"/>
        <v>2.7203037713296352E-2</v>
      </c>
      <c r="AB65" s="2">
        <v>0.95</v>
      </c>
    </row>
    <row r="66" spans="1:28" x14ac:dyDescent="0.3">
      <c r="A66" s="2" t="s">
        <v>74</v>
      </c>
      <c r="B66" s="2" t="s">
        <v>31</v>
      </c>
      <c r="C66" s="36">
        <f>IF('A&amp;E Data'!D78&gt;1, 'A&amp;E Data'!C78, "")</f>
        <v>42186</v>
      </c>
      <c r="D66" s="13">
        <f>VLOOKUP(C66, 'A&amp;E Data'!$C$19:$AA$98, 2, FALSE)</f>
        <v>1271523</v>
      </c>
      <c r="E66" s="33">
        <f t="shared" si="0"/>
        <v>1258393.7142857143</v>
      </c>
      <c r="F66" s="33">
        <f t="shared" si="4"/>
        <v>1211423.8095238095</v>
      </c>
      <c r="G66" s="33">
        <f t="shared" si="16"/>
        <v>1202271.9880952379</v>
      </c>
      <c r="H66" s="12">
        <f t="shared" si="8"/>
        <v>-2.0738993273123785E-2</v>
      </c>
      <c r="I66" s="14">
        <f t="shared" si="12"/>
        <v>8.0298870941659661E-3</v>
      </c>
      <c r="J66" s="13">
        <f>VLOOKUP(C66, 'A&amp;E Data'!$C$19:$AA$98, 5, FALSE)</f>
        <v>1952895</v>
      </c>
      <c r="K66" s="33">
        <f t="shared" si="1"/>
        <v>1933857.6190476194</v>
      </c>
      <c r="L66" s="34">
        <f t="shared" si="5"/>
        <v>1858273.1666666667</v>
      </c>
      <c r="M66" s="34">
        <f t="shared" si="17"/>
        <v>1839576.2539682537</v>
      </c>
      <c r="N66" s="12">
        <f t="shared" si="9"/>
        <v>-1.8998276972872041E-2</v>
      </c>
      <c r="O66" s="14">
        <f t="shared" si="13"/>
        <v>8.8284785795544884E-3</v>
      </c>
      <c r="P66" s="13">
        <f>VLOOKUP(C66, 'A&amp;E Data'!$C$19:$AA$98, 18, FALSE)</f>
        <v>338445</v>
      </c>
      <c r="Q66" s="33">
        <f t="shared" si="2"/>
        <v>335591.42857142858</v>
      </c>
      <c r="R66" s="34">
        <f t="shared" si="6"/>
        <v>332098.61904761905</v>
      </c>
      <c r="S66" s="34">
        <f t="shared" si="18"/>
        <v>322593.76984126982</v>
      </c>
      <c r="T66" s="12">
        <f t="shared" si="10"/>
        <v>5.6274394501243385E-3</v>
      </c>
      <c r="U66" s="14">
        <f t="shared" si="14"/>
        <v>2.6193566917763311E-2</v>
      </c>
      <c r="V66" s="13">
        <f>VLOOKUP(C66, 'A&amp;E Data'!$C$19:$AA$98, 23, FALSE)</f>
        <v>473914</v>
      </c>
      <c r="W66" s="33">
        <f t="shared" si="3"/>
        <v>467039.8571428571</v>
      </c>
      <c r="X66" s="33">
        <f t="shared" si="7"/>
        <v>460016.97619047621</v>
      </c>
      <c r="Y66" s="33">
        <f t="shared" si="19"/>
        <v>447569.97222222219</v>
      </c>
      <c r="Z66" s="12">
        <f t="shared" si="11"/>
        <v>1.5296364737616974E-2</v>
      </c>
      <c r="AA66" s="39">
        <f t="shared" si="15"/>
        <v>2.5530412409904057E-2</v>
      </c>
      <c r="AB66" s="2">
        <v>0.95</v>
      </c>
    </row>
    <row r="67" spans="1:28" x14ac:dyDescent="0.3">
      <c r="A67" s="2" t="s">
        <v>72</v>
      </c>
      <c r="B67" s="2" t="s">
        <v>32</v>
      </c>
      <c r="C67" s="36">
        <f>IF('A&amp;E Data'!D79&gt;1, 'A&amp;E Data'!C79, "")</f>
        <v>42217</v>
      </c>
      <c r="D67" s="13">
        <f>VLOOKUP(C67, 'A&amp;E Data'!$C$19:$AA$98, 2, FALSE)</f>
        <v>1215826</v>
      </c>
      <c r="E67" s="33">
        <f t="shared" si="0"/>
        <v>1245520.6666666667</v>
      </c>
      <c r="F67" s="33">
        <f t="shared" si="4"/>
        <v>1213730.4166666667</v>
      </c>
      <c r="G67" s="33">
        <f t="shared" si="16"/>
        <v>1202784.2698412696</v>
      </c>
      <c r="H67" s="12">
        <f t="shared" si="8"/>
        <v>-5.1609592469449295E-3</v>
      </c>
      <c r="I67" s="14">
        <f t="shared" si="12"/>
        <v>1.0056012623471888E-2</v>
      </c>
      <c r="J67" s="13">
        <f>VLOOKUP(C67, 'A&amp;E Data'!$C$19:$AA$98, 5, FALSE)</f>
        <v>1865139</v>
      </c>
      <c r="K67" s="33">
        <f t="shared" si="1"/>
        <v>1909747.6666666667</v>
      </c>
      <c r="L67" s="34">
        <f t="shared" si="5"/>
        <v>1862258.9166666667</v>
      </c>
      <c r="M67" s="34">
        <f t="shared" si="17"/>
        <v>1840131.7182539681</v>
      </c>
      <c r="N67" s="12">
        <f t="shared" si="9"/>
        <v>-4.1656504635843028E-3</v>
      </c>
      <c r="O67" s="14">
        <f t="shared" si="13"/>
        <v>1.2058230907857626E-2</v>
      </c>
      <c r="P67" s="13">
        <f>VLOOKUP(C67, 'A&amp;E Data'!$C$19:$AA$98, 18, FALSE)</f>
        <v>331841</v>
      </c>
      <c r="Q67" s="33">
        <f t="shared" si="2"/>
        <v>333014.33333333331</v>
      </c>
      <c r="R67" s="34">
        <f t="shared" si="6"/>
        <v>332948.83333333331</v>
      </c>
      <c r="S67" s="34">
        <f t="shared" si="18"/>
        <v>323317.38095238089</v>
      </c>
      <c r="T67" s="12">
        <f t="shared" si="10"/>
        <v>1.5776908795497091E-2</v>
      </c>
      <c r="U67" s="14">
        <f t="shared" si="14"/>
        <v>2.5717025760082501E-2</v>
      </c>
      <c r="V67" s="13">
        <f>VLOOKUP(C67, 'A&amp;E Data'!$C$19:$AA$98, 23, FALSE)</f>
        <v>455432</v>
      </c>
      <c r="W67" s="33">
        <f t="shared" si="3"/>
        <v>462712</v>
      </c>
      <c r="X67" s="33">
        <f t="shared" si="7"/>
        <v>461156.5</v>
      </c>
      <c r="Y67" s="33">
        <f t="shared" si="19"/>
        <v>448410.51190476189</v>
      </c>
      <c r="Z67" s="12">
        <f t="shared" si="11"/>
        <v>2.3927805198801444E-2</v>
      </c>
      <c r="AA67" s="39">
        <f t="shared" si="15"/>
        <v>2.5242596648607174E-2</v>
      </c>
      <c r="AB67" s="2">
        <v>0.95</v>
      </c>
    </row>
    <row r="68" spans="1:28" x14ac:dyDescent="0.3">
      <c r="A68" s="2" t="s">
        <v>73</v>
      </c>
      <c r="B68" s="2" t="s">
        <v>33</v>
      </c>
      <c r="C68" s="36">
        <f>IF('A&amp;E Data'!D80&gt;1, 'A&amp;E Data'!C80, "")</f>
        <v>42248</v>
      </c>
      <c r="D68" s="13">
        <f>VLOOKUP(C68, 'A&amp;E Data'!$C$19:$AA$98, 2, FALSE)</f>
        <v>1221594</v>
      </c>
      <c r="E68" s="33">
        <f t="shared" si="0"/>
        <v>1236314.3333333333</v>
      </c>
      <c r="F68" s="33">
        <f t="shared" si="4"/>
        <v>1213714.7857142854</v>
      </c>
      <c r="G68" s="33">
        <f t="shared" si="16"/>
        <v>1203985.194444444</v>
      </c>
      <c r="H68" s="12">
        <f t="shared" si="8"/>
        <v>-9.6261230877769943E-4</v>
      </c>
      <c r="I68" s="14">
        <f t="shared" si="12"/>
        <v>5.4957154856205559E-3</v>
      </c>
      <c r="J68" s="13">
        <f>VLOOKUP(C68, 'A&amp;E Data'!$C$19:$AA$98, 5, FALSE)</f>
        <v>1859979</v>
      </c>
      <c r="K68" s="33">
        <f t="shared" si="1"/>
        <v>1892671</v>
      </c>
      <c r="L68" s="34">
        <f t="shared" si="5"/>
        <v>1862816.6904761903</v>
      </c>
      <c r="M68" s="34">
        <f t="shared" si="17"/>
        <v>1842117.4999999998</v>
      </c>
      <c r="N68" s="12">
        <f t="shared" si="9"/>
        <v>2.4339472296130982E-3</v>
      </c>
      <c r="O68" s="14">
        <f t="shared" si="13"/>
        <v>8.5002926957238323E-3</v>
      </c>
      <c r="P68" s="13">
        <f>VLOOKUP(C68, 'A&amp;E Data'!$C$19:$AA$98, 18, FALSE)</f>
        <v>332984</v>
      </c>
      <c r="Q68" s="33">
        <f t="shared" si="2"/>
        <v>334423.33333333331</v>
      </c>
      <c r="R68" s="34">
        <f t="shared" si="6"/>
        <v>333719.78571428568</v>
      </c>
      <c r="S68" s="34">
        <f t="shared" si="18"/>
        <v>324138.6944444445</v>
      </c>
      <c r="T68" s="12">
        <f t="shared" si="10"/>
        <v>2.3542427540208077E-2</v>
      </c>
      <c r="U68" s="14">
        <f t="shared" si="14"/>
        <v>2.3861623758896E-2</v>
      </c>
      <c r="V68" s="13">
        <f>VLOOKUP(C68, 'A&amp;E Data'!$C$19:$AA$98, 23, FALSE)</f>
        <v>464195</v>
      </c>
      <c r="W68" s="33">
        <f t="shared" si="3"/>
        <v>464513.66666666669</v>
      </c>
      <c r="X68" s="33">
        <f t="shared" si="7"/>
        <v>462662.25</v>
      </c>
      <c r="Y68" s="33">
        <f t="shared" si="19"/>
        <v>449588.75</v>
      </c>
      <c r="Z68" s="12">
        <f t="shared" si="11"/>
        <v>3.1484055107723341E-2</v>
      </c>
      <c r="AA68" s="39">
        <f t="shared" si="15"/>
        <v>2.5105674806967349E-2</v>
      </c>
      <c r="AB68" s="2">
        <v>0.95</v>
      </c>
    </row>
    <row r="69" spans="1:28" x14ac:dyDescent="0.3">
      <c r="A69" s="2" t="s">
        <v>74</v>
      </c>
      <c r="B69" s="2" t="s">
        <v>34</v>
      </c>
      <c r="C69" s="36">
        <f>IF('A&amp;E Data'!D81&gt;1, 'A&amp;E Data'!C81, "")</f>
        <v>42278</v>
      </c>
      <c r="D69" s="13">
        <f>VLOOKUP(C69, 'A&amp;E Data'!$C$19:$AA$98, 2, FALSE)</f>
        <v>1261395</v>
      </c>
      <c r="E69" s="33">
        <f t="shared" si="0"/>
        <v>1232938.3333333333</v>
      </c>
      <c r="F69" s="33">
        <f t="shared" si="4"/>
        <v>1214654.857142857</v>
      </c>
      <c r="G69" s="33">
        <f t="shared" si="16"/>
        <v>1205289.6825396821</v>
      </c>
      <c r="H69" s="12">
        <f t="shared" si="8"/>
        <v>1.059347594604354E-2</v>
      </c>
      <c r="I69" s="14">
        <f t="shared" si="12"/>
        <v>2.753924455862089E-3</v>
      </c>
      <c r="J69" s="13">
        <f>VLOOKUP(C69, 'A&amp;E Data'!$C$19:$AA$98, 5, FALSE)</f>
        <v>1923108</v>
      </c>
      <c r="K69" s="33">
        <f t="shared" si="1"/>
        <v>1882742</v>
      </c>
      <c r="L69" s="34">
        <f t="shared" si="5"/>
        <v>1865377.8571428573</v>
      </c>
      <c r="M69" s="34">
        <f t="shared" si="17"/>
        <v>1844639.8253968253</v>
      </c>
      <c r="N69" s="12">
        <f t="shared" si="9"/>
        <v>1.532567856613487E-2</v>
      </c>
      <c r="O69" s="14">
        <f t="shared" si="13"/>
        <v>7.0271384469691167E-3</v>
      </c>
      <c r="P69" s="13">
        <f>VLOOKUP(C69, 'A&amp;E Data'!$C$19:$AA$98, 18, FALSE)</f>
        <v>345833</v>
      </c>
      <c r="Q69" s="33">
        <f t="shared" si="2"/>
        <v>336886</v>
      </c>
      <c r="R69" s="34">
        <f t="shared" si="6"/>
        <v>334219.82142857142</v>
      </c>
      <c r="S69" s="34">
        <f t="shared" si="18"/>
        <v>324914.08333333337</v>
      </c>
      <c r="T69" s="12">
        <f t="shared" si="10"/>
        <v>2.5836719749725123E-2</v>
      </c>
      <c r="U69" s="14">
        <f t="shared" si="14"/>
        <v>2.0745841113146479E-2</v>
      </c>
      <c r="V69" s="13">
        <f>VLOOKUP(C69, 'A&amp;E Data'!$C$19:$AA$98, 23, FALSE)</f>
        <v>479987</v>
      </c>
      <c r="W69" s="33">
        <f t="shared" si="3"/>
        <v>466538</v>
      </c>
      <c r="X69" s="33">
        <f t="shared" si="7"/>
        <v>463555.5</v>
      </c>
      <c r="Y69" s="33">
        <f t="shared" si="19"/>
        <v>450524.42460317462</v>
      </c>
      <c r="Z69" s="12">
        <f t="shared" si="11"/>
        <v>3.128779580596408E-2</v>
      </c>
      <c r="AA69" s="39">
        <f t="shared" si="15"/>
        <v>2.3374368884313546E-2</v>
      </c>
      <c r="AB69" s="2">
        <v>0.95</v>
      </c>
    </row>
    <row r="70" spans="1:28" x14ac:dyDescent="0.3">
      <c r="A70" s="2" t="s">
        <v>72</v>
      </c>
      <c r="B70" s="2" t="s">
        <v>35</v>
      </c>
      <c r="C70" s="36">
        <f>IF('A&amp;E Data'!D82&gt;1, 'A&amp;E Data'!C82, "")</f>
        <v>42309</v>
      </c>
      <c r="D70" s="13">
        <f>VLOOKUP(C70, 'A&amp;E Data'!$C$19:$AA$98, 2, FALSE)</f>
        <v>1236294</v>
      </c>
      <c r="E70" s="33">
        <f t="shared" si="0"/>
        <v>1239761</v>
      </c>
      <c r="F70" s="33">
        <f t="shared" si="4"/>
        <v>1217219.4166666663</v>
      </c>
      <c r="G70" s="33">
        <f t="shared" si="16"/>
        <v>1207189.2936507936</v>
      </c>
      <c r="H70" s="12">
        <f t="shared" ref="H70:H85" si="20">SUM(D68:D70)/SUM(D56:D58)-1</f>
        <v>1.1385171377176428E-2</v>
      </c>
      <c r="I70" s="14">
        <f t="shared" ref="I70:I85" si="21">SUM(D59:D70)/SUM(D47:D58)-1</f>
        <v>3.0119655656601907E-4</v>
      </c>
      <c r="J70" s="13">
        <f>VLOOKUP(C70, 'A&amp;E Data'!$C$19:$AA$98, 5, FALSE)</f>
        <v>1874235</v>
      </c>
      <c r="K70" s="33">
        <f t="shared" ref="K70:K85" si="22">SUM(J68:J70)/3</f>
        <v>1885774</v>
      </c>
      <c r="L70" s="34">
        <f t="shared" ref="L70:L85" si="23">SUM(J59:J70)/12</f>
        <v>1869025.75</v>
      </c>
      <c r="M70" s="34">
        <f t="shared" si="17"/>
        <v>1847935.0992063491</v>
      </c>
      <c r="N70" s="12">
        <f t="shared" ref="N70:N85" si="24">SUM(J68:J70)/SUM(J56:J58)-1</f>
        <v>1.4562455614298031E-2</v>
      </c>
      <c r="O70" s="14">
        <f t="shared" ref="O70:O85" si="25">SUM(J59:J70)/SUM(J47:J58)-1</f>
        <v>4.5934645823391129E-3</v>
      </c>
      <c r="P70" s="13">
        <f>VLOOKUP(C70, 'A&amp;E Data'!$C$19:$AA$98, 18, FALSE)</f>
        <v>340241</v>
      </c>
      <c r="Q70" s="33">
        <f t="shared" ref="Q70:Q85" si="26">SUM(P68:P70)/3</f>
        <v>339686</v>
      </c>
      <c r="R70" s="34">
        <f t="shared" ref="R70:R85" si="27">SUM(P59:P70)/12</f>
        <v>334912.91666666669</v>
      </c>
      <c r="S70" s="34">
        <f t="shared" si="18"/>
        <v>325769.6428571429</v>
      </c>
      <c r="T70" s="12">
        <f t="shared" ref="T70:T85" si="28">SUM(P68:P70)/SUM(P56:P58)-1</f>
        <v>2.367580154075033E-2</v>
      </c>
      <c r="U70" s="14">
        <f t="shared" ref="U70:U85" si="29">SUM(P59:P70)/SUM(P47:P58)-1</f>
        <v>1.8572381668880977E-2</v>
      </c>
      <c r="V70" s="13">
        <f>VLOOKUP(C70, 'A&amp;E Data'!$C$19:$AA$98, 23, FALSE)</f>
        <v>475564</v>
      </c>
      <c r="W70" s="33">
        <f t="shared" ref="W70:W85" si="30">SUM(V68:V70)/3</f>
        <v>473248.66666666669</v>
      </c>
      <c r="X70" s="33">
        <f t="shared" ref="X70:X85" si="31">SUM(V59:V70)/12</f>
        <v>464490.66666666669</v>
      </c>
      <c r="Y70" s="33">
        <f t="shared" si="19"/>
        <v>451642.60317460314</v>
      </c>
      <c r="Z70" s="12">
        <f t="shared" ref="Z70:Z85" si="32">SUM(V68:V70)/SUM(V56:V58)-1</f>
        <v>2.8998301124273151E-2</v>
      </c>
      <c r="AA70" s="39">
        <f t="shared" ref="AA70:AA85" si="33">SUM(V59:V70)/SUM(V47:V58)-1</f>
        <v>2.1170997679352821E-2</v>
      </c>
      <c r="AB70" s="2">
        <v>0.95</v>
      </c>
    </row>
    <row r="71" spans="1:28" s="17" customFormat="1" x14ac:dyDescent="0.3">
      <c r="A71" s="2" t="s">
        <v>73</v>
      </c>
      <c r="B71" s="17" t="s">
        <v>36</v>
      </c>
      <c r="C71" s="36">
        <f>IF('A&amp;E Data'!D83&gt;1, 'A&amp;E Data'!C83, "")</f>
        <v>42339</v>
      </c>
      <c r="D71" s="13">
        <f>VLOOKUP(C71, 'A&amp;E Data'!$C$19:$AA$98, 2, FALSE)</f>
        <v>1232965</v>
      </c>
      <c r="E71" s="33">
        <f t="shared" si="0"/>
        <v>1243551.3333333333</v>
      </c>
      <c r="F71" s="33">
        <f t="shared" si="4"/>
        <v>1216475.2738095236</v>
      </c>
      <c r="G71" s="33">
        <f t="shared" si="16"/>
        <v>1208047.2023809524</v>
      </c>
      <c r="H71" s="12">
        <f t="shared" si="20"/>
        <v>8.9589195438173341E-3</v>
      </c>
      <c r="I71" s="14">
        <f t="shared" si="21"/>
        <v>-5.0718744685317452E-3</v>
      </c>
      <c r="J71" s="13">
        <f>VLOOKUP(C71, 'A&amp;E Data'!$C$19:$AA$98, 5, FALSE)</f>
        <v>1867652</v>
      </c>
      <c r="K71" s="33">
        <f t="shared" si="22"/>
        <v>1888331.6666666667</v>
      </c>
      <c r="L71" s="34">
        <f t="shared" si="23"/>
        <v>1866227.8333333333</v>
      </c>
      <c r="M71" s="34">
        <f t="shared" si="17"/>
        <v>1849191.388888889</v>
      </c>
      <c r="N71" s="12">
        <f t="shared" si="24"/>
        <v>7.2783193863283913E-3</v>
      </c>
      <c r="O71" s="14">
        <f t="shared" si="25"/>
        <v>-2.2374866562437923E-3</v>
      </c>
      <c r="P71" s="13">
        <f>VLOOKUP(C71, 'A&amp;E Data'!$C$19:$AA$98, 18, FALSE)</f>
        <v>353112</v>
      </c>
      <c r="Q71" s="33">
        <f t="shared" si="26"/>
        <v>346395.33333333331</v>
      </c>
      <c r="R71" s="34">
        <f t="shared" si="27"/>
        <v>334882.92857142858</v>
      </c>
      <c r="S71" s="34">
        <f t="shared" si="18"/>
        <v>326499.71825396834</v>
      </c>
      <c r="T71" s="12">
        <f t="shared" si="28"/>
        <v>1.3614250094543534E-2</v>
      </c>
      <c r="U71" s="14">
        <f t="shared" si="29"/>
        <v>1.3306841261323088E-2</v>
      </c>
      <c r="V71" s="13">
        <f>VLOOKUP(C71, 'A&amp;E Data'!$C$19:$AA$98, 23, FALSE)</f>
        <v>487798</v>
      </c>
      <c r="W71" s="33">
        <f t="shared" si="30"/>
        <v>481116.33333333331</v>
      </c>
      <c r="X71" s="33">
        <f t="shared" si="31"/>
        <v>464777.1071428571</v>
      </c>
      <c r="Y71" s="33">
        <f t="shared" si="19"/>
        <v>452659.74999999994</v>
      </c>
      <c r="Z71" s="12">
        <f t="shared" si="32"/>
        <v>1.7897609209136744E-2</v>
      </c>
      <c r="AA71" s="39">
        <f t="shared" si="33"/>
        <v>1.7709441936270665E-2</v>
      </c>
      <c r="AB71" s="2">
        <v>0.95</v>
      </c>
    </row>
    <row r="72" spans="1:28" x14ac:dyDescent="0.3">
      <c r="A72" s="2" t="s">
        <v>74</v>
      </c>
      <c r="B72" s="2" t="s">
        <v>37</v>
      </c>
      <c r="C72" s="36">
        <f>IF('A&amp;E Data'!D84&gt;1, 'A&amp;E Data'!C84, "")</f>
        <v>42370</v>
      </c>
      <c r="D72" s="13">
        <f>VLOOKUP(C72, 'A&amp;E Data'!$C$19:$AA$98, 2, FALSE)</f>
        <v>1250005</v>
      </c>
      <c r="E72" s="33">
        <f t="shared" si="0"/>
        <v>1239754.6666666667</v>
      </c>
      <c r="F72" s="33">
        <f t="shared" si="4"/>
        <v>1226972.3214285714</v>
      </c>
      <c r="G72" s="33">
        <f t="shared" si="16"/>
        <v>1210829.6428571427</v>
      </c>
      <c r="H72" s="12">
        <f t="shared" si="20"/>
        <v>4.1386380362606667E-2</v>
      </c>
      <c r="I72" s="14">
        <f t="shared" si="21"/>
        <v>4.7627381882124897E-3</v>
      </c>
      <c r="J72" s="13">
        <f>VLOOKUP(C72, 'A&amp;E Data'!$C$19:$AA$98, 5, FALSE)</f>
        <v>1906920.42857143</v>
      </c>
      <c r="K72" s="33">
        <f t="shared" si="22"/>
        <v>1882935.8095238099</v>
      </c>
      <c r="L72" s="34">
        <f t="shared" si="23"/>
        <v>1880798.9523809524</v>
      </c>
      <c r="M72" s="34">
        <f t="shared" si="17"/>
        <v>1854019.2222222225</v>
      </c>
      <c r="N72" s="12">
        <f t="shared" si="24"/>
        <v>3.3869228589029188E-2</v>
      </c>
      <c r="O72" s="14">
        <f t="shared" si="25"/>
        <v>5.8876926330995172E-3</v>
      </c>
      <c r="P72" s="13">
        <f>VLOOKUP(C72, 'A&amp;E Data'!$C$19:$AA$98, 18, FALSE)</f>
        <v>353778</v>
      </c>
      <c r="Q72" s="33">
        <f t="shared" si="26"/>
        <v>349043.66666666669</v>
      </c>
      <c r="R72" s="34">
        <f t="shared" si="27"/>
        <v>336558.69047619047</v>
      </c>
      <c r="S72" s="34">
        <f t="shared" si="18"/>
        <v>327544.36904761911</v>
      </c>
      <c r="T72" s="12">
        <f t="shared" si="28"/>
        <v>2.7541364265155188E-2</v>
      </c>
      <c r="U72" s="14">
        <f t="shared" si="29"/>
        <v>1.7150931993697993E-2</v>
      </c>
      <c r="V72" s="13">
        <f>VLOOKUP(C72, 'A&amp;E Data'!$C$19:$AA$98, 23, FALSE)</f>
        <v>484833</v>
      </c>
      <c r="W72" s="33">
        <f t="shared" si="30"/>
        <v>482731.66666666669</v>
      </c>
      <c r="X72" s="33">
        <f t="shared" si="31"/>
        <v>466563.11904761911</v>
      </c>
      <c r="Y72" s="33">
        <f t="shared" si="19"/>
        <v>453982.61111111107</v>
      </c>
      <c r="Z72" s="12">
        <f t="shared" si="32"/>
        <v>2.5558627073591023E-2</v>
      </c>
      <c r="AA72" s="39">
        <f t="shared" si="33"/>
        <v>2.0500520779085818E-2</v>
      </c>
      <c r="AB72" s="2">
        <v>0.95</v>
      </c>
    </row>
    <row r="73" spans="1:28" x14ac:dyDescent="0.3">
      <c r="A73" s="2" t="s">
        <v>72</v>
      </c>
      <c r="B73" s="2" t="s">
        <v>38</v>
      </c>
      <c r="C73" s="36">
        <f>IF('A&amp;E Data'!D85&gt;1, 'A&amp;E Data'!C85, "")</f>
        <v>42401</v>
      </c>
      <c r="D73" s="13">
        <f>VLOOKUP(C73, 'A&amp;E Data'!$C$19:$AA$98, 2, FALSE)</f>
        <v>1218372</v>
      </c>
      <c r="E73" s="33">
        <f t="shared" si="0"/>
        <v>1233780.6666666667</v>
      </c>
      <c r="F73" s="33">
        <f t="shared" si="4"/>
        <v>1239132.357142857</v>
      </c>
      <c r="G73" s="33">
        <f t="shared" si="16"/>
        <v>1214525.1785714284</v>
      </c>
      <c r="H73" s="12">
        <f t="shared" si="20"/>
        <v>7.6476355792607142E-2</v>
      </c>
      <c r="I73" s="14">
        <f t="shared" si="21"/>
        <v>1.55724378048816E-2</v>
      </c>
      <c r="J73" s="13">
        <f>VLOOKUP(C73, 'A&amp;E Data'!$C$19:$AA$98, 5, FALSE)</f>
        <v>1870776</v>
      </c>
      <c r="K73" s="33">
        <f t="shared" si="22"/>
        <v>1881782.8095238099</v>
      </c>
      <c r="L73" s="34">
        <f t="shared" si="23"/>
        <v>1898793.0833333337</v>
      </c>
      <c r="M73" s="34">
        <f t="shared" si="17"/>
        <v>1860186.6547619051</v>
      </c>
      <c r="N73" s="12">
        <f t="shared" si="24"/>
        <v>6.7548886952781162E-2</v>
      </c>
      <c r="O73" s="14">
        <f t="shared" si="25"/>
        <v>1.5826769045313549E-2</v>
      </c>
      <c r="P73" s="13">
        <f>VLOOKUP(C73, 'A&amp;E Data'!$C$19:$AA$98, 18, FALSE)</f>
        <v>333519</v>
      </c>
      <c r="Q73" s="33">
        <f t="shared" si="26"/>
        <v>346803</v>
      </c>
      <c r="R73" s="34">
        <f t="shared" si="27"/>
        <v>338797.66666666669</v>
      </c>
      <c r="S73" s="34">
        <f t="shared" si="18"/>
        <v>328738.11507936509</v>
      </c>
      <c r="T73" s="12">
        <f t="shared" si="28"/>
        <v>4.690820614374025E-2</v>
      </c>
      <c r="U73" s="14">
        <f t="shared" si="29"/>
        <v>2.2867385238781068E-2</v>
      </c>
      <c r="V73" s="13">
        <f>VLOOKUP(C73, 'A&amp;E Data'!$C$19:$AA$98, 23, FALSE)</f>
        <v>462864</v>
      </c>
      <c r="W73" s="33">
        <f t="shared" si="30"/>
        <v>478498.33333333331</v>
      </c>
      <c r="X73" s="33">
        <f t="shared" si="31"/>
        <v>469748.8928571429</v>
      </c>
      <c r="Y73" s="33">
        <f t="shared" si="19"/>
        <v>455591.31349206355</v>
      </c>
      <c r="Z73" s="12">
        <f t="shared" si="32"/>
        <v>4.5977036620201472E-2</v>
      </c>
      <c r="AA73" s="39">
        <f t="shared" si="33"/>
        <v>2.669250693797709E-2</v>
      </c>
      <c r="AB73" s="2" t="s">
        <v>56</v>
      </c>
    </row>
    <row r="74" spans="1:28" x14ac:dyDescent="0.3">
      <c r="A74" s="2" t="s">
        <v>73</v>
      </c>
      <c r="B74" s="2" t="s">
        <v>39</v>
      </c>
      <c r="C74" s="36">
        <f>IF('A&amp;E Data'!D86&gt;1, 'A&amp;E Data'!C86, "")</f>
        <v>42430</v>
      </c>
      <c r="D74" s="13">
        <f>VLOOKUP(C74, 'A&amp;E Data'!$C$19:$AA$98, 2, FALSE)</f>
        <v>1350373</v>
      </c>
      <c r="E74" s="33">
        <f t="shared" ref="E74:E85" si="34">SUM(D72:D74)/3</f>
        <v>1272916.6666666667</v>
      </c>
      <c r="F74" s="33">
        <f t="shared" si="4"/>
        <v>1247386.3690476192</v>
      </c>
      <c r="G74" s="33">
        <f t="shared" si="16"/>
        <v>1217974.5277777778</v>
      </c>
      <c r="H74" s="12">
        <f t="shared" si="20"/>
        <v>0.10758493221259147</v>
      </c>
      <c r="I74" s="14">
        <f t="shared" si="21"/>
        <v>2.3603462625052307E-2</v>
      </c>
      <c r="J74" s="13">
        <f>VLOOKUP(C74, 'A&amp;E Data'!$C$19:$AA$98, 5, FALSE)</f>
        <v>2087553</v>
      </c>
      <c r="K74" s="33">
        <f t="shared" si="22"/>
        <v>1955083.1428571434</v>
      </c>
      <c r="L74" s="34">
        <f t="shared" si="23"/>
        <v>1910841.916666667</v>
      </c>
      <c r="M74" s="34">
        <f t="shared" si="17"/>
        <v>1866366.3452380954</v>
      </c>
      <c r="N74" s="12">
        <f t="shared" si="24"/>
        <v>0.10044671867873345</v>
      </c>
      <c r="O74" s="14">
        <f t="shared" si="25"/>
        <v>2.2928230081967094E-2</v>
      </c>
      <c r="P74" s="13">
        <f>VLOOKUP(C74, 'A&amp;E Data'!$C$19:$AA$98, 18, FALSE)</f>
        <v>357724</v>
      </c>
      <c r="Q74" s="33">
        <f t="shared" si="26"/>
        <v>348340.33333333331</v>
      </c>
      <c r="R74" s="34">
        <f t="shared" si="27"/>
        <v>340217.80952380953</v>
      </c>
      <c r="S74" s="34">
        <f t="shared" si="18"/>
        <v>329600.63888888893</v>
      </c>
      <c r="T74" s="12">
        <f t="shared" si="28"/>
        <v>6.5258321043911716E-2</v>
      </c>
      <c r="U74" s="14">
        <f t="shared" si="29"/>
        <v>2.6019694792998704E-2</v>
      </c>
      <c r="V74" s="13">
        <f>VLOOKUP(C74, 'A&amp;E Data'!$C$19:$AA$98, 23, FALSE)</f>
        <v>494076</v>
      </c>
      <c r="W74" s="33">
        <f t="shared" si="30"/>
        <v>480591</v>
      </c>
      <c r="X74" s="33">
        <f t="shared" si="31"/>
        <v>471343.5</v>
      </c>
      <c r="Y74" s="33">
        <f t="shared" si="19"/>
        <v>456714.58333333326</v>
      </c>
      <c r="Z74" s="12">
        <f t="shared" si="32"/>
        <v>5.7812241571334244E-2</v>
      </c>
      <c r="AA74" s="39">
        <f t="shared" si="33"/>
        <v>2.8849227908081865E-2</v>
      </c>
      <c r="AB74" s="2" t="s">
        <v>56</v>
      </c>
    </row>
    <row r="75" spans="1:28" x14ac:dyDescent="0.3">
      <c r="A75" s="2" t="s">
        <v>74</v>
      </c>
      <c r="B75" s="2" t="s">
        <v>40</v>
      </c>
      <c r="C75" s="36">
        <f>IF('A&amp;E Data'!D87&gt;1, 'A&amp;E Data'!C87, "")</f>
        <v>42461</v>
      </c>
      <c r="D75" s="13">
        <f>VLOOKUP(C75, 'A&amp;E Data'!$C$19:$AA$98, 2, FALSE)</f>
        <v>1214057</v>
      </c>
      <c r="E75" s="33">
        <f t="shared" si="34"/>
        <v>1260934</v>
      </c>
      <c r="F75" s="33">
        <f t="shared" si="4"/>
        <v>1248005.1785714284</v>
      </c>
      <c r="G75" s="33">
        <f t="shared" si="16"/>
        <v>1218390.3015873015</v>
      </c>
      <c r="H75" s="12">
        <f t="shared" si="20"/>
        <v>7.1491540394323039E-2</v>
      </c>
      <c r="I75" s="14">
        <f t="shared" si="21"/>
        <v>2.4562081229261734E-2</v>
      </c>
      <c r="J75" s="13">
        <f>VLOOKUP(C75, 'A&amp;E Data'!$C$19:$AA$98, 5, FALSE)</f>
        <v>1867781</v>
      </c>
      <c r="K75" s="33">
        <f t="shared" si="22"/>
        <v>1942036.6666666667</v>
      </c>
      <c r="L75" s="34">
        <f t="shared" si="23"/>
        <v>1910393.023809524</v>
      </c>
      <c r="M75" s="34">
        <f t="shared" si="17"/>
        <v>1867376.361111111</v>
      </c>
      <c r="N75" s="12">
        <f t="shared" si="24"/>
        <v>6.491136559783417E-2</v>
      </c>
      <c r="O75" s="14">
        <f t="shared" si="25"/>
        <v>2.2893640558228734E-2</v>
      </c>
      <c r="P75" s="13">
        <f>VLOOKUP(C75, 'A&amp;E Data'!$C$19:$AA$98, 18, FALSE)</f>
        <v>333458</v>
      </c>
      <c r="Q75" s="33">
        <f t="shared" si="26"/>
        <v>341567</v>
      </c>
      <c r="R75" s="34">
        <f t="shared" si="27"/>
        <v>340772.02380952379</v>
      </c>
      <c r="S75" s="34">
        <f t="shared" si="18"/>
        <v>330279.10714285716</v>
      </c>
      <c r="T75" s="12">
        <f t="shared" si="28"/>
        <v>5.1902137370257284E-2</v>
      </c>
      <c r="U75" s="14">
        <f t="shared" si="29"/>
        <v>2.7569631265160766E-2</v>
      </c>
      <c r="V75" s="13">
        <f>VLOOKUP(C75, 'A&amp;E Data'!$C$19:$AA$98, 23, FALSE)</f>
        <v>460209</v>
      </c>
      <c r="W75" s="33">
        <f t="shared" si="30"/>
        <v>472383</v>
      </c>
      <c r="X75" s="33">
        <f t="shared" si="31"/>
        <v>472173.13095238089</v>
      </c>
      <c r="Y75" s="33">
        <f t="shared" si="19"/>
        <v>457574.70238095231</v>
      </c>
      <c r="Z75" s="12">
        <f t="shared" si="32"/>
        <v>4.9873095023051484E-2</v>
      </c>
      <c r="AA75" s="39">
        <f t="shared" si="33"/>
        <v>3.036554433298666E-2</v>
      </c>
      <c r="AB75" s="2" t="s">
        <v>56</v>
      </c>
    </row>
    <row r="76" spans="1:28" x14ac:dyDescent="0.3">
      <c r="A76" s="2" t="s">
        <v>72</v>
      </c>
      <c r="B76" s="2" t="s">
        <v>41</v>
      </c>
      <c r="C76" s="36">
        <f>IF('A&amp;E Data'!D88&gt;1, 'A&amp;E Data'!C88, "")</f>
        <v>42491</v>
      </c>
      <c r="D76" s="13">
        <f>VLOOKUP(C76, 'A&amp;E Data'!$C$19:$AA$98, 2, FALSE)</f>
        <v>1353206</v>
      </c>
      <c r="E76" s="33">
        <f t="shared" si="34"/>
        <v>1305878.6666666667</v>
      </c>
      <c r="F76" s="33">
        <f t="shared" si="4"/>
        <v>1256235.25</v>
      </c>
      <c r="G76" s="33">
        <f t="shared" si="16"/>
        <v>1221819.7063492062</v>
      </c>
      <c r="H76" s="12">
        <f t="shared" si="20"/>
        <v>5.528354789539569E-2</v>
      </c>
      <c r="I76" s="14">
        <f t="shared" si="21"/>
        <v>3.3644315117258738E-2</v>
      </c>
      <c r="J76" s="13">
        <f>VLOOKUP(C76, 'A&amp;E Data'!$C$19:$AA$98, 5, FALSE)</f>
        <v>2070340</v>
      </c>
      <c r="K76" s="33">
        <f t="shared" si="22"/>
        <v>2008558</v>
      </c>
      <c r="L76" s="34">
        <f t="shared" si="23"/>
        <v>1921465.6190476192</v>
      </c>
      <c r="M76" s="34">
        <f t="shared" si="17"/>
        <v>1872339.4087301593</v>
      </c>
      <c r="N76" s="12">
        <f t="shared" si="24"/>
        <v>4.7286961152916973E-2</v>
      </c>
      <c r="O76" s="14">
        <f t="shared" si="25"/>
        <v>3.0687601610012827E-2</v>
      </c>
      <c r="P76" s="13">
        <f>VLOOKUP(C76, 'A&amp;E Data'!$C$19:$AA$98, 18, FALSE)</f>
        <v>359307</v>
      </c>
      <c r="Q76" s="33">
        <f t="shared" si="26"/>
        <v>350163</v>
      </c>
      <c r="R76" s="34">
        <f t="shared" si="27"/>
        <v>342416.58333333331</v>
      </c>
      <c r="S76" s="34">
        <f t="shared" si="18"/>
        <v>331480.0912698413</v>
      </c>
      <c r="T76" s="12">
        <f>SUM(P74:P76)/SUM(P62:P64)-1</f>
        <v>4.3122469123052953E-2</v>
      </c>
      <c r="U76" s="14">
        <f t="shared" si="29"/>
        <v>3.2445791557460968E-2</v>
      </c>
      <c r="V76" s="13">
        <f>VLOOKUP(C76, 'A&amp;E Data'!$C$19:$AA$98, 23, FALSE)</f>
        <v>493191</v>
      </c>
      <c r="W76" s="33">
        <f t="shared" si="30"/>
        <v>482492</v>
      </c>
      <c r="X76" s="33">
        <f t="shared" si="31"/>
        <v>474237.75</v>
      </c>
      <c r="Y76" s="33">
        <f t="shared" si="19"/>
        <v>459116.17063492059</v>
      </c>
      <c r="Z76" s="12">
        <f t="shared" si="32"/>
        <v>3.8652346609032051E-2</v>
      </c>
      <c r="AA76" s="39">
        <f t="shared" si="33"/>
        <v>3.4429874115536441E-2</v>
      </c>
      <c r="AB76" s="2" t="s">
        <v>56</v>
      </c>
    </row>
    <row r="77" spans="1:28" x14ac:dyDescent="0.3">
      <c r="A77" s="2" t="s">
        <v>73</v>
      </c>
      <c r="C77" s="36">
        <f>IF('A&amp;E Data'!D89&gt;1, 'A&amp;E Data'!C89, "")</f>
        <v>42522</v>
      </c>
      <c r="D77" s="13">
        <f>VLOOKUP(C77, 'A&amp;E Data'!$C$19:$AA$98, 2, FALSE)</f>
        <v>1282499</v>
      </c>
      <c r="E77" s="33">
        <f t="shared" si="34"/>
        <v>1283254</v>
      </c>
      <c r="F77" s="33">
        <f t="shared" si="4"/>
        <v>1259009.0833333333</v>
      </c>
      <c r="G77" s="33">
        <f t="shared" si="16"/>
        <v>1224351.5555555555</v>
      </c>
      <c r="H77" s="12">
        <f t="shared" si="20"/>
        <v>3.759075245034782E-2</v>
      </c>
      <c r="I77" s="14">
        <f t="shared" si="21"/>
        <v>3.7064267925831063E-2</v>
      </c>
      <c r="J77" s="13">
        <f>VLOOKUP(C77, 'A&amp;E Data'!$C$19:$AA$98, 5, FALSE)</f>
        <v>1958802</v>
      </c>
      <c r="K77" s="33">
        <f t="shared" si="22"/>
        <v>1965641</v>
      </c>
      <c r="L77" s="34">
        <f t="shared" si="23"/>
        <v>1925431.7023809524</v>
      </c>
      <c r="M77" s="34">
        <f t="shared" si="17"/>
        <v>1875888.4563492064</v>
      </c>
      <c r="N77" s="12">
        <f t="shared" si="24"/>
        <v>3.0598069518977811E-2</v>
      </c>
      <c r="O77" s="14">
        <f t="shared" si="25"/>
        <v>3.4250944351313262E-2</v>
      </c>
      <c r="P77" s="13">
        <f>VLOOKUP(C77, 'A&amp;E Data'!$C$19:$AA$98, 18, FALSE)</f>
        <v>346030</v>
      </c>
      <c r="Q77" s="33">
        <f t="shared" si="26"/>
        <v>346265</v>
      </c>
      <c r="R77" s="34">
        <f t="shared" si="27"/>
        <v>343856</v>
      </c>
      <c r="S77" s="34">
        <f t="shared" si="18"/>
        <v>332646.16666666669</v>
      </c>
      <c r="T77" s="12">
        <f t="shared" si="28"/>
        <v>4.3871646063850189E-2</v>
      </c>
      <c r="U77" s="14">
        <f t="shared" si="29"/>
        <v>3.6345218345610331E-2</v>
      </c>
      <c r="V77" s="13">
        <f>VLOOKUP(C77, 'A&amp;E Data'!$C$19:$AA$98, 23, FALSE)</f>
        <v>480210</v>
      </c>
      <c r="W77" s="33">
        <f t="shared" si="30"/>
        <v>477870</v>
      </c>
      <c r="X77" s="33">
        <f t="shared" si="31"/>
        <v>476022.75</v>
      </c>
      <c r="Y77" s="33">
        <f t="shared" si="19"/>
        <v>460699.80555555556</v>
      </c>
      <c r="Z77" s="12">
        <f t="shared" si="32"/>
        <v>4.0764189714539656E-2</v>
      </c>
      <c r="AA77" s="39">
        <f t="shared" si="33"/>
        <v>3.6820834622145249E-2</v>
      </c>
      <c r="AB77" s="2" t="s">
        <v>56</v>
      </c>
    </row>
    <row r="78" spans="1:28" x14ac:dyDescent="0.3">
      <c r="A78" s="2" t="s">
        <v>74</v>
      </c>
      <c r="C78" s="36">
        <f>IF('A&amp;E Data'!D90&gt;1, 'A&amp;E Data'!C90, "")</f>
        <v>42552</v>
      </c>
      <c r="D78" s="13">
        <f>VLOOKUP(C78, 'A&amp;E Data'!$C$19:$AA$98, 2, FALSE)</f>
        <v>1353477</v>
      </c>
      <c r="E78" s="33">
        <f t="shared" si="34"/>
        <v>1329727.3333333333</v>
      </c>
      <c r="F78" s="33">
        <f t="shared" si="4"/>
        <v>1265838.5833333333</v>
      </c>
      <c r="G78" s="33">
        <f t="shared" si="16"/>
        <v>1226345.3650793652</v>
      </c>
      <c r="H78" s="12">
        <f t="shared" si="20"/>
        <v>5.6686248697697339E-2</v>
      </c>
      <c r="I78" s="14">
        <f t="shared" si="21"/>
        <v>4.4918032303586264E-2</v>
      </c>
      <c r="J78" s="13">
        <f>VLOOKUP(C78, 'A&amp;E Data'!$C$19:$AA$98, 5, FALSE)</f>
        <v>2079034</v>
      </c>
      <c r="K78" s="33">
        <f t="shared" si="22"/>
        <v>2036058.6666666667</v>
      </c>
      <c r="L78" s="34">
        <f t="shared" si="23"/>
        <v>1935943.2857142857</v>
      </c>
      <c r="M78" s="34">
        <f t="shared" si="17"/>
        <v>1878742.4880952383</v>
      </c>
      <c r="N78" s="12">
        <f t="shared" si="24"/>
        <v>5.2848279321297209E-2</v>
      </c>
      <c r="O78" s="14">
        <f t="shared" si="25"/>
        <v>4.1796933002558712E-2</v>
      </c>
      <c r="P78" s="13">
        <f>VLOOKUP(C78, 'A&amp;E Data'!$C$19:$AA$98, 18, FALSE)</f>
        <v>356986</v>
      </c>
      <c r="Q78" s="33">
        <f t="shared" si="26"/>
        <v>354107.66666666669</v>
      </c>
      <c r="R78" s="34">
        <f t="shared" si="27"/>
        <v>345401.08333333331</v>
      </c>
      <c r="S78" s="34">
        <f t="shared" si="18"/>
        <v>333707.17063492059</v>
      </c>
      <c r="T78" s="12">
        <f t="shared" si="28"/>
        <v>5.5174943454484149E-2</v>
      </c>
      <c r="U78" s="14">
        <f t="shared" si="29"/>
        <v>4.0055765133449217E-2</v>
      </c>
      <c r="V78" s="13">
        <f>VLOOKUP(C78, 'A&amp;E Data'!$C$19:$AA$98, 23, FALSE)</f>
        <v>490221</v>
      </c>
      <c r="W78" s="33">
        <f t="shared" si="30"/>
        <v>487874</v>
      </c>
      <c r="X78" s="33">
        <f t="shared" si="31"/>
        <v>477381.66666666669</v>
      </c>
      <c r="Y78" s="33">
        <f t="shared" si="19"/>
        <v>461987.8571428571</v>
      </c>
      <c r="Z78" s="12">
        <f t="shared" si="32"/>
        <v>4.4608918357839755E-2</v>
      </c>
      <c r="AA78" s="39">
        <f t="shared" si="33"/>
        <v>3.7747934043634856E-2</v>
      </c>
      <c r="AB78" s="2" t="s">
        <v>56</v>
      </c>
    </row>
    <row r="79" spans="1:28" x14ac:dyDescent="0.3">
      <c r="A79" s="2" t="s">
        <v>72</v>
      </c>
      <c r="C79" s="36">
        <f>IF('A&amp;E Data'!D91&gt;1, 'A&amp;E Data'!C91, "")</f>
        <v>42583</v>
      </c>
      <c r="D79" s="13">
        <f>VLOOKUP(C79, 'A&amp;E Data'!$C$19:$AA$98, 2, FALSE)</f>
        <v>1254439</v>
      </c>
      <c r="E79" s="33">
        <f t="shared" si="34"/>
        <v>1296805</v>
      </c>
      <c r="F79" s="33">
        <f t="shared" si="4"/>
        <v>1269056.3333333333</v>
      </c>
      <c r="G79" s="33">
        <f t="shared" si="16"/>
        <v>1228144.4642857143</v>
      </c>
      <c r="H79" s="12">
        <f t="shared" si="20"/>
        <v>4.117501596387263E-2</v>
      </c>
      <c r="I79" s="14">
        <f t="shared" si="21"/>
        <v>4.5583365059443048E-2</v>
      </c>
      <c r="J79" s="13">
        <f>VLOOKUP(C79, 'A&amp;E Data'!$C$19:$AA$98, 5, FALSE)</f>
        <v>1932901</v>
      </c>
      <c r="K79" s="33">
        <f t="shared" si="22"/>
        <v>1990245.6666666667</v>
      </c>
      <c r="L79" s="34">
        <f t="shared" si="23"/>
        <v>1941590.1190476192</v>
      </c>
      <c r="M79" s="34">
        <f t="shared" si="17"/>
        <v>1881306.6507936509</v>
      </c>
      <c r="N79" s="12">
        <f t="shared" si="24"/>
        <v>4.2151118393826126E-2</v>
      </c>
      <c r="O79" s="14">
        <f t="shared" si="25"/>
        <v>4.2599448267349738E-2</v>
      </c>
      <c r="P79" s="13">
        <f>VLOOKUP(C79, 'A&amp;E Data'!$C$19:$AA$98, 18, FALSE)</f>
        <v>342617</v>
      </c>
      <c r="Q79" s="33">
        <f t="shared" si="26"/>
        <v>348544.33333333331</v>
      </c>
      <c r="R79" s="34">
        <f t="shared" si="27"/>
        <v>346299.08333333331</v>
      </c>
      <c r="S79" s="34">
        <f t="shared" si="18"/>
        <v>334616.32539682533</v>
      </c>
      <c r="T79" s="12">
        <f t="shared" si="28"/>
        <v>4.6634629340278622E-2</v>
      </c>
      <c r="U79" s="14">
        <f t="shared" si="29"/>
        <v>4.0097001891681971E-2</v>
      </c>
      <c r="V79" s="13">
        <f>VLOOKUP(C79, 'A&amp;E Data'!$C$19:$AA$98, 23, FALSE)</f>
        <v>470554</v>
      </c>
      <c r="W79" s="33">
        <f t="shared" si="30"/>
        <v>480328.33333333331</v>
      </c>
      <c r="X79" s="33">
        <f t="shared" si="31"/>
        <v>478641.83333333331</v>
      </c>
      <c r="Y79" s="33">
        <f t="shared" si="19"/>
        <v>463200.21825396828</v>
      </c>
      <c r="Z79" s="12">
        <f t="shared" si="32"/>
        <v>3.8071918025323059E-2</v>
      </c>
      <c r="AA79" s="39">
        <f t="shared" si="33"/>
        <v>3.7916267760149447E-2</v>
      </c>
      <c r="AB79" s="2" t="s">
        <v>56</v>
      </c>
    </row>
    <row r="80" spans="1:28" x14ac:dyDescent="0.3">
      <c r="A80" s="2" t="s">
        <v>73</v>
      </c>
      <c r="C80" s="36">
        <f>IF('A&amp;E Data'!D92&gt;1, 'A&amp;E Data'!C92, "")</f>
        <v>42614</v>
      </c>
      <c r="D80" s="13">
        <f>VLOOKUP(C80, 'A&amp;E Data'!$C$19:$AA$98, 2, FALSE)</f>
        <v>1277578</v>
      </c>
      <c r="E80" s="33">
        <f t="shared" si="34"/>
        <v>1295164.6666666667</v>
      </c>
      <c r="F80" s="33">
        <f t="shared" si="4"/>
        <v>1273721.6666666667</v>
      </c>
      <c r="G80" s="33">
        <f t="shared" si="16"/>
        <v>1231505.8214285716</v>
      </c>
      <c r="H80" s="12">
        <f t="shared" si="20"/>
        <v>4.7601432537518029E-2</v>
      </c>
      <c r="I80" s="14">
        <f t="shared" si="21"/>
        <v>4.9440677215665918E-2</v>
      </c>
      <c r="J80" s="13">
        <f>VLOOKUP(C80, 'A&amp;E Data'!$C$19:$AA$98, 5, FALSE)</f>
        <v>1952464</v>
      </c>
      <c r="K80" s="33">
        <f t="shared" si="22"/>
        <v>1988133</v>
      </c>
      <c r="L80" s="34">
        <f t="shared" si="23"/>
        <v>1949297.2023809524</v>
      </c>
      <c r="M80" s="34">
        <f t="shared" si="17"/>
        <v>1886409.8531746035</v>
      </c>
      <c r="N80" s="12">
        <f t="shared" si="24"/>
        <v>5.0437714742815887E-2</v>
      </c>
      <c r="O80" s="14">
        <f t="shared" si="25"/>
        <v>4.6424595799952284E-2</v>
      </c>
      <c r="P80" s="13">
        <f>VLOOKUP(C80, 'A&amp;E Data'!$C$19:$AA$98, 18, FALSE)</f>
        <v>345085</v>
      </c>
      <c r="Q80" s="33">
        <f t="shared" si="26"/>
        <v>348229.33333333331</v>
      </c>
      <c r="R80" s="34">
        <f t="shared" si="27"/>
        <v>347307.5</v>
      </c>
      <c r="S80" s="34">
        <f t="shared" si="18"/>
        <v>335656.51984126982</v>
      </c>
      <c r="T80" s="12">
        <f t="shared" si="28"/>
        <v>4.1283004575039639E-2</v>
      </c>
      <c r="U80" s="14">
        <f t="shared" si="29"/>
        <v>4.0715938542964958E-2</v>
      </c>
      <c r="V80" s="13">
        <f>VLOOKUP(C80, 'A&amp;E Data'!$C$19:$AA$98, 23, FALSE)</f>
        <v>475808</v>
      </c>
      <c r="W80" s="33">
        <f t="shared" si="30"/>
        <v>478861</v>
      </c>
      <c r="X80" s="33">
        <f t="shared" si="31"/>
        <v>479609.58333333331</v>
      </c>
      <c r="Y80" s="33">
        <f t="shared" si="19"/>
        <v>464534.36904761905</v>
      </c>
      <c r="Z80" s="12">
        <f t="shared" si="32"/>
        <v>3.0886784098924869E-2</v>
      </c>
      <c r="AA80" s="39">
        <f t="shared" si="33"/>
        <v>3.6630032671421286E-2</v>
      </c>
      <c r="AB80" s="2" t="s">
        <v>56</v>
      </c>
    </row>
    <row r="81" spans="1:28" x14ac:dyDescent="0.3">
      <c r="A81" s="2" t="s">
        <v>74</v>
      </c>
      <c r="C81" s="36">
        <f>IF('A&amp;E Data'!D93&gt;1, 'A&amp;E Data'!C93, "")</f>
        <v>42644</v>
      </c>
      <c r="D81" s="13">
        <f>VLOOKUP(C81, 'A&amp;E Data'!$C$19:$AA$98, 2, FALSE)</f>
        <v>1317571</v>
      </c>
      <c r="E81" s="33">
        <f t="shared" si="34"/>
        <v>1283196</v>
      </c>
      <c r="F81" s="33">
        <f t="shared" si="4"/>
        <v>1278403</v>
      </c>
      <c r="G81" s="33">
        <f t="shared" si="16"/>
        <v>1234792.2777777778</v>
      </c>
      <c r="H81" s="12">
        <f t="shared" si="20"/>
        <v>4.0762514480989109E-2</v>
      </c>
      <c r="I81" s="14">
        <f t="shared" si="21"/>
        <v>5.2482515903400806E-2</v>
      </c>
      <c r="J81" s="13">
        <f>VLOOKUP(C81, 'A&amp;E Data'!$C$19:$AA$98, 5, FALSE)</f>
        <v>2001816</v>
      </c>
      <c r="K81" s="33">
        <f t="shared" si="22"/>
        <v>1962393.6666666667</v>
      </c>
      <c r="L81" s="34">
        <f t="shared" si="23"/>
        <v>1955856.2023809524</v>
      </c>
      <c r="M81" s="34">
        <f t="shared" si="17"/>
        <v>1891198.3730158731</v>
      </c>
      <c r="N81" s="12">
        <f t="shared" si="24"/>
        <v>4.2306203753178506E-2</v>
      </c>
      <c r="O81" s="14">
        <f t="shared" si="25"/>
        <v>4.8504030908074647E-2</v>
      </c>
      <c r="P81" s="13">
        <f>VLOOKUP(C81, 'A&amp;E Data'!$C$19:$AA$98, 18, FALSE)</f>
        <v>357874</v>
      </c>
      <c r="Q81" s="33">
        <f t="shared" si="26"/>
        <v>348525.33333333331</v>
      </c>
      <c r="R81" s="34">
        <f t="shared" si="27"/>
        <v>348310.91666666669</v>
      </c>
      <c r="S81" s="34">
        <f t="shared" si="18"/>
        <v>336652.60317460314</v>
      </c>
      <c r="T81" s="12">
        <f t="shared" si="28"/>
        <v>3.4549768566616956E-2</v>
      </c>
      <c r="U81" s="14">
        <f t="shared" si="29"/>
        <v>4.216115961604272E-2</v>
      </c>
      <c r="V81" s="13">
        <f>VLOOKUP(C81, 'A&amp;E Data'!$C$19:$AA$98, 23, FALSE)</f>
        <v>492983</v>
      </c>
      <c r="W81" s="33">
        <f t="shared" si="30"/>
        <v>479781.66666666669</v>
      </c>
      <c r="X81" s="33">
        <f t="shared" si="31"/>
        <v>480692.58333333331</v>
      </c>
      <c r="Y81" s="33">
        <f t="shared" si="19"/>
        <v>465738.58333333331</v>
      </c>
      <c r="Z81" s="12">
        <f t="shared" si="32"/>
        <v>2.8387112446717433E-2</v>
      </c>
      <c r="AA81" s="39">
        <f t="shared" si="33"/>
        <v>3.6968784392232168E-2</v>
      </c>
      <c r="AB81" s="2" t="s">
        <v>56</v>
      </c>
    </row>
    <row r="82" spans="1:28" x14ac:dyDescent="0.3">
      <c r="A82" s="2" t="s">
        <v>72</v>
      </c>
      <c r="C82" s="36">
        <f>IF('A&amp;E Data'!D94&gt;1, 'A&amp;E Data'!C94, "")</f>
        <v>42675</v>
      </c>
      <c r="D82" s="13">
        <f>VLOOKUP(C82, 'A&amp;E Data'!$C$19:$AA$98, 2, FALSE)</f>
        <v>1258205</v>
      </c>
      <c r="E82" s="33">
        <f t="shared" si="34"/>
        <v>1284451.3333333333</v>
      </c>
      <c r="F82" s="33">
        <f t="shared" si="4"/>
        <v>1280228.9166666667</v>
      </c>
      <c r="G82" s="33">
        <f t="shared" si="16"/>
        <v>1238100.4126984128</v>
      </c>
      <c r="H82" s="12">
        <f t="shared" si="20"/>
        <v>3.6047539270337881E-2</v>
      </c>
      <c r="I82" s="14">
        <f t="shared" si="21"/>
        <v>5.1765112466370944E-2</v>
      </c>
      <c r="J82" s="13">
        <f>VLOOKUP(C82, 'A&amp;E Data'!$C$19:$AA$98, 5, FALSE)</f>
        <v>1907871</v>
      </c>
      <c r="K82" s="33">
        <f t="shared" si="22"/>
        <v>1954050.3333333333</v>
      </c>
      <c r="L82" s="34">
        <f t="shared" si="23"/>
        <v>1958659.2023809524</v>
      </c>
      <c r="M82" s="34">
        <f t="shared" si="17"/>
        <v>1896054.8849206353</v>
      </c>
      <c r="N82" s="12">
        <f t="shared" si="24"/>
        <v>3.6205999941314904E-2</v>
      </c>
      <c r="O82" s="14">
        <f t="shared" si="25"/>
        <v>4.7957312723461598E-2</v>
      </c>
      <c r="P82" s="13">
        <f>VLOOKUP(C82, 'A&amp;E Data'!$C$19:$AA$98, 18, FALSE)</f>
        <v>351285</v>
      </c>
      <c r="Q82" s="33">
        <f t="shared" si="26"/>
        <v>351414.66666666669</v>
      </c>
      <c r="R82" s="34">
        <f t="shared" si="27"/>
        <v>349231.25</v>
      </c>
      <c r="S82" s="34">
        <f t="shared" si="18"/>
        <v>337650.12301587296</v>
      </c>
      <c r="T82" s="12">
        <f t="shared" si="28"/>
        <v>3.4527966023523593E-2</v>
      </c>
      <c r="U82" s="14">
        <f t="shared" si="29"/>
        <v>4.2752407031180883E-2</v>
      </c>
      <c r="V82" s="13">
        <f>VLOOKUP(C82, 'A&amp;E Data'!$C$19:$AA$98, 23, FALSE)</f>
        <v>489326</v>
      </c>
      <c r="W82" s="33">
        <f t="shared" si="30"/>
        <v>486039</v>
      </c>
      <c r="X82" s="33">
        <f t="shared" si="31"/>
        <v>481839.41666666669</v>
      </c>
      <c r="Y82" s="33">
        <f t="shared" si="19"/>
        <v>467063.63095238101</v>
      </c>
      <c r="Z82" s="12">
        <f t="shared" si="32"/>
        <v>2.7026665333094835E-2</v>
      </c>
      <c r="AA82" s="39">
        <f t="shared" si="33"/>
        <v>3.735005080834064E-2</v>
      </c>
      <c r="AB82" s="2" t="s">
        <v>56</v>
      </c>
    </row>
    <row r="83" spans="1:28" x14ac:dyDescent="0.3">
      <c r="A83" s="2" t="s">
        <v>73</v>
      </c>
      <c r="C83" s="36">
        <f>IF('A&amp;E Data'!D95&gt;1, 'A&amp;E Data'!C95, "")</f>
        <v>42705</v>
      </c>
      <c r="D83" s="13">
        <f>VLOOKUP(C83, 'A&amp;E Data'!$C$19:$AA$98, 2, FALSE)</f>
        <v>1277133</v>
      </c>
      <c r="E83" s="33">
        <f t="shared" si="34"/>
        <v>1284303</v>
      </c>
      <c r="F83" s="33">
        <f>SUM(D72:D83)/12</f>
        <v>1283909.5833333333</v>
      </c>
      <c r="G83" s="33">
        <f t="shared" si="16"/>
        <v>1241020.4642857143</v>
      </c>
      <c r="H83" s="12">
        <f t="shared" si="20"/>
        <v>3.2770393609270698E-2</v>
      </c>
      <c r="I83" s="14">
        <f t="shared" si="21"/>
        <v>5.5434180188991267E-2</v>
      </c>
      <c r="J83" s="13">
        <f>VLOOKUP(C83, 'A&amp;E Data'!$C$19:$AA$98, 5, FALSE)</f>
        <v>1944567</v>
      </c>
      <c r="K83" s="33">
        <f t="shared" si="22"/>
        <v>1951418</v>
      </c>
      <c r="L83" s="34">
        <f t="shared" si="23"/>
        <v>1965068.7857142857</v>
      </c>
      <c r="M83" s="34">
        <f t="shared" si="17"/>
        <v>1900569.8253968258</v>
      </c>
      <c r="N83" s="12">
        <f t="shared" si="24"/>
        <v>3.3408502567080722E-2</v>
      </c>
      <c r="O83" s="14">
        <f t="shared" si="25"/>
        <v>5.2962961228806282E-2</v>
      </c>
      <c r="P83" s="13">
        <f>VLOOKUP(C83, 'A&amp;E Data'!$C$19:$AA$98, 18, FALSE)</f>
        <v>366086</v>
      </c>
      <c r="Q83" s="33">
        <f t="shared" si="26"/>
        <v>358415</v>
      </c>
      <c r="R83" s="34">
        <f t="shared" si="27"/>
        <v>350312.41666666669</v>
      </c>
      <c r="S83" s="34">
        <f t="shared" si="18"/>
        <v>338560.18650793645</v>
      </c>
      <c r="T83" s="12">
        <f t="shared" si="28"/>
        <v>3.469927423964525E-2</v>
      </c>
      <c r="U83" s="14">
        <f t="shared" si="29"/>
        <v>4.6074274854972508E-2</v>
      </c>
      <c r="V83" s="13">
        <f>VLOOKUP(C83, 'A&amp;E Data'!$C$19:$AA$98, 23, FALSE)</f>
        <v>497915</v>
      </c>
      <c r="W83" s="33">
        <f t="shared" si="30"/>
        <v>493408</v>
      </c>
      <c r="X83" s="33">
        <f t="shared" si="31"/>
        <v>482682.5</v>
      </c>
      <c r="Y83" s="33">
        <f t="shared" si="19"/>
        <v>468049.66666666669</v>
      </c>
      <c r="Z83" s="12">
        <f t="shared" si="32"/>
        <v>2.5548221532006421E-2</v>
      </c>
      <c r="AA83" s="39">
        <f t="shared" si="33"/>
        <v>3.8524687601791285E-2</v>
      </c>
      <c r="AB83" s="2" t="s">
        <v>56</v>
      </c>
    </row>
    <row r="84" spans="1:28" x14ac:dyDescent="0.3">
      <c r="A84" s="2" t="s">
        <v>74</v>
      </c>
      <c r="C84" s="36">
        <f>IF('A&amp;E Data'!D96&gt;1, 'A&amp;E Data'!C96, "")</f>
        <v>42736</v>
      </c>
      <c r="D84" s="13">
        <f>VLOOKUP(C84, 'A&amp;E Data'!$C$19:$AA$98, 2, FALSE)</f>
        <v>1237177</v>
      </c>
      <c r="E84" s="33">
        <f t="shared" si="34"/>
        <v>1257505</v>
      </c>
      <c r="F84" s="33">
        <f>SUM(D73:D84)/12</f>
        <v>1282840.5833333333</v>
      </c>
      <c r="G84" s="33">
        <f t="shared" si="16"/>
        <v>1243656.3928571427</v>
      </c>
      <c r="H84" s="12">
        <f t="shared" si="20"/>
        <v>1.4317617679196815E-2</v>
      </c>
      <c r="I84" s="14">
        <f t="shared" si="21"/>
        <v>4.5533432930022544E-2</v>
      </c>
      <c r="J84" s="13">
        <f>VLOOKUP(C84, 'A&amp;E Data'!$C$19:$AA$98, 5, FALSE)</f>
        <v>1895272</v>
      </c>
      <c r="K84" s="33">
        <f t="shared" si="22"/>
        <v>1915903.3333333333</v>
      </c>
      <c r="L84" s="34">
        <f t="shared" si="23"/>
        <v>1964098.0833333333</v>
      </c>
      <c r="M84" s="34">
        <f t="shared" si="17"/>
        <v>1904895.7460317463</v>
      </c>
      <c r="N84" s="12">
        <f t="shared" si="24"/>
        <v>1.7508575514244784E-2</v>
      </c>
      <c r="O84" s="14">
        <f t="shared" si="25"/>
        <v>4.4289226579443897E-2</v>
      </c>
      <c r="P84" s="13">
        <f>VLOOKUP(C84, 'A&amp;E Data'!$C$19:$AA$98, 18, FALSE)</f>
        <v>358045</v>
      </c>
      <c r="Q84" s="33">
        <f t="shared" si="26"/>
        <v>358472</v>
      </c>
      <c r="R84" s="34">
        <f t="shared" si="27"/>
        <v>350668</v>
      </c>
      <c r="S84" s="34">
        <f t="shared" si="18"/>
        <v>339370.13888888888</v>
      </c>
      <c r="T84" s="12">
        <f t="shared" si="28"/>
        <v>2.7011902044729919E-2</v>
      </c>
      <c r="U84" s="14">
        <f t="shared" si="29"/>
        <v>4.1922285542074667E-2</v>
      </c>
      <c r="V84" s="13">
        <f>VLOOKUP(C84, 'A&amp;E Data'!$C$19:$AA$98, 23, FALSE)</f>
        <v>492273</v>
      </c>
      <c r="W84" s="33">
        <f t="shared" si="30"/>
        <v>493171.33333333331</v>
      </c>
      <c r="X84" s="33">
        <f t="shared" si="31"/>
        <v>483302.5</v>
      </c>
      <c r="Y84" s="33">
        <f t="shared" si="19"/>
        <v>469018.6984126984</v>
      </c>
      <c r="Z84" s="12">
        <f t="shared" si="32"/>
        <v>2.1626231274103347E-2</v>
      </c>
      <c r="AA84" s="39">
        <f t="shared" si="33"/>
        <v>3.5878062943660138E-2</v>
      </c>
      <c r="AB84" s="2" t="s">
        <v>56</v>
      </c>
    </row>
    <row r="85" spans="1:28" x14ac:dyDescent="0.3">
      <c r="A85" s="2" t="s">
        <v>72</v>
      </c>
      <c r="C85" s="36">
        <f>IF('A&amp;E Data'!D97&gt;1, 'A&amp;E Data'!C97, "")</f>
        <v>42767</v>
      </c>
      <c r="D85" s="13">
        <f>VLOOKUP(C85, 'A&amp;E Data'!$C$19:$AA$98, 2, FALSE)</f>
        <v>1127909</v>
      </c>
      <c r="E85" s="33">
        <f t="shared" si="34"/>
        <v>1214073</v>
      </c>
      <c r="F85" s="33">
        <f>SUM(D74:D85)/12</f>
        <v>1275302</v>
      </c>
      <c r="G85" s="33">
        <f t="shared" si="16"/>
        <v>1244855.4285714284</v>
      </c>
      <c r="H85" s="12">
        <f t="shared" si="20"/>
        <v>-1.5973395595435425E-2</v>
      </c>
      <c r="I85" s="14">
        <f t="shared" si="21"/>
        <v>2.9189491056904826E-2</v>
      </c>
      <c r="J85" s="13">
        <f>VLOOKUP(C85, 'A&amp;E Data'!$C$19:$AA$98, 5, FALSE)</f>
        <v>1735619</v>
      </c>
      <c r="K85" s="33">
        <f t="shared" si="22"/>
        <v>1858486</v>
      </c>
      <c r="L85" s="34">
        <f t="shared" si="23"/>
        <v>1952835</v>
      </c>
      <c r="M85" s="34">
        <f t="shared" si="17"/>
        <v>1906945.8730158731</v>
      </c>
      <c r="N85" s="12">
        <f t="shared" si="24"/>
        <v>-1.2380179798594959E-2</v>
      </c>
      <c r="O85" s="14">
        <f t="shared" si="25"/>
        <v>2.8461193134217577E-2</v>
      </c>
      <c r="P85" s="13">
        <f>VLOOKUP(C85, 'A&amp;E Data'!$C$19:$AA$98, 18, FALSE)</f>
        <v>322294</v>
      </c>
      <c r="Q85" s="33">
        <f t="shared" si="26"/>
        <v>348808.33333333331</v>
      </c>
      <c r="R85" s="34">
        <f t="shared" si="27"/>
        <v>349732.58333333331</v>
      </c>
      <c r="S85" s="34">
        <f t="shared" si="18"/>
        <v>339917.90079365083</v>
      </c>
      <c r="T85" s="12">
        <f t="shared" si="28"/>
        <v>5.7823413676736379E-3</v>
      </c>
      <c r="U85" s="14">
        <f t="shared" si="29"/>
        <v>3.2275655184559549E-2</v>
      </c>
      <c r="V85" s="13">
        <f>VLOOKUP(C85, 'A&amp;E Data'!$C$19:$AA$98, 23, FALSE)</f>
        <v>447688</v>
      </c>
      <c r="W85" s="33">
        <f t="shared" si="30"/>
        <v>479292</v>
      </c>
      <c r="X85" s="33">
        <f t="shared" si="31"/>
        <v>482037.83333333331</v>
      </c>
      <c r="Y85" s="33">
        <f t="shared" si="19"/>
        <v>469774.27777777775</v>
      </c>
      <c r="Z85" s="12">
        <f t="shared" si="32"/>
        <v>1.6586612980191706E-3</v>
      </c>
      <c r="AA85" s="39">
        <f t="shared" si="33"/>
        <v>2.6160658732893971E-2</v>
      </c>
      <c r="AB85" s="2" t="s">
        <v>56</v>
      </c>
    </row>
    <row r="86" spans="1:28" x14ac:dyDescent="0.3">
      <c r="A86" s="2" t="s">
        <v>73</v>
      </c>
      <c r="C86" s="36">
        <f>IF('A&amp;E Data'!D98&gt;1, 'A&amp;E Data'!C98, "")</f>
        <v>42795</v>
      </c>
      <c r="D86" s="13">
        <f>VLOOKUP(C86, 'A&amp;E Data'!$C$19:$AA$198, 2, FALSE)</f>
        <v>1309507</v>
      </c>
      <c r="E86" s="33">
        <f t="shared" ref="E86:E100" si="35">SUM(D84:D86)/3</f>
        <v>1224864.3333333333</v>
      </c>
      <c r="F86" s="33">
        <f t="shared" ref="F86:F93" si="36">SUM(D75:D86)/12</f>
        <v>1271896.5</v>
      </c>
      <c r="G86" s="33">
        <f t="shared" ref="G86:G93" si="37">SUM(D51:D86)/36</f>
        <v>1245968.5079365079</v>
      </c>
      <c r="H86" s="12">
        <f t="shared" ref="H86:H93" si="38">SUM(D84:D86)/SUM(D72:D74)-1</f>
        <v>-3.7749787234042542E-2</v>
      </c>
      <c r="I86" s="14">
        <f t="shared" ref="I86:I93" si="39">SUM(D75:D86)/SUM(D63:D74)-1</f>
        <v>1.964918934547466E-2</v>
      </c>
      <c r="J86" s="13">
        <f>VLOOKUP(C86, 'A&amp;E Data'!$C$19:$AA$198, 5, FALSE)</f>
        <v>2015834</v>
      </c>
      <c r="K86" s="33">
        <f t="shared" ref="K86:K100" si="40">SUM(J84:J86)/3</f>
        <v>1882241.6666666667</v>
      </c>
      <c r="L86" s="34">
        <f t="shared" ref="L86:L93" si="41">SUM(J75:J86)/12</f>
        <v>1946858.4166666667</v>
      </c>
      <c r="M86" s="34">
        <f t="shared" ref="M86:M93" si="42">SUM(J51:J86)/36</f>
        <v>1908570.6825396828</v>
      </c>
      <c r="N86" s="12">
        <f t="shared" ref="N86:N93" si="43">SUM(J84:J86)/SUM(J72:J74)-1</f>
        <v>-3.7257482607121584E-2</v>
      </c>
      <c r="O86" s="14">
        <f t="shared" ref="O86:O93" si="44">SUM(J75:J86)/SUM(J63:J74)-1</f>
        <v>1.8848497976655221E-2</v>
      </c>
      <c r="P86" s="13">
        <f>VLOOKUP(C86, 'A&amp;E Data'!$C$19:$AA$198, 18, FALSE)</f>
        <v>365117</v>
      </c>
      <c r="Q86" s="33">
        <f t="shared" ref="Q86:Q100" si="45">SUM(P84:P86)/3</f>
        <v>348485.33333333331</v>
      </c>
      <c r="R86" s="34">
        <f t="shared" ref="R86:R93" si="46">SUM(P75:P86)/12</f>
        <v>350348.66666666669</v>
      </c>
      <c r="S86" s="34">
        <f t="shared" ref="S86:S93" si="47">SUM(P51:P86)/36</f>
        <v>340718.80555555556</v>
      </c>
      <c r="T86" s="12">
        <f t="shared" ref="T86:T93" si="48">SUM(P84:P86)/SUM(P72:P74)-1</f>
        <v>4.1625957755875298E-4</v>
      </c>
      <c r="U86" s="14">
        <f t="shared" ref="U86:U93" si="49">SUM(P75:P86)/SUM(P63:P74)-1</f>
        <v>2.9777562665037838E-2</v>
      </c>
      <c r="V86" s="13">
        <f>VLOOKUP(C86, 'A&amp;E Data'!$C$19:$AA$198, 23, FALSE)</f>
        <v>509805</v>
      </c>
      <c r="W86" s="33">
        <f t="shared" ref="W86:W100" si="50">SUM(V84:V86)/3</f>
        <v>483255.33333333331</v>
      </c>
      <c r="X86" s="33">
        <f t="shared" ref="X86:X93" si="51">SUM(V75:V86)/12</f>
        <v>483348.58333333331</v>
      </c>
      <c r="Y86" s="33">
        <f t="shared" ref="Y86:Y93" si="52">SUM(V51:V86)/36</f>
        <v>470939.65873015882</v>
      </c>
      <c r="Z86" s="12">
        <f t="shared" ref="Z86:Z93" si="53">SUM(V84:V86)/SUM(V72:V74)-1</f>
        <v>5.5438685562845258E-3</v>
      </c>
      <c r="AA86" s="39">
        <f t="shared" ref="AA86:AA93" si="54">SUM(V75:V86)/SUM(V63:V74)-1</f>
        <v>2.5469924446467118E-2</v>
      </c>
    </row>
    <row r="87" spans="1:28" x14ac:dyDescent="0.3">
      <c r="A87" s="2" t="s">
        <v>74</v>
      </c>
      <c r="C87" s="36">
        <f>IF('A&amp;E Data'!D99&gt;1, 'A&amp;E Data'!C99, "")</f>
        <v>42826</v>
      </c>
      <c r="D87" s="13">
        <f>VLOOKUP(C87, 'A&amp;E Data'!$C$19:$AA$198, 2, FALSE)</f>
        <v>1253743</v>
      </c>
      <c r="E87" s="33">
        <f t="shared" si="35"/>
        <v>1230386.3333333333</v>
      </c>
      <c r="F87" s="33">
        <f t="shared" si="36"/>
        <v>1275203.6666666667</v>
      </c>
      <c r="G87" s="33">
        <f t="shared" si="37"/>
        <v>1247098.4285714284</v>
      </c>
      <c r="H87" s="12">
        <f t="shared" si="38"/>
        <v>-2.4226221726646013E-2</v>
      </c>
      <c r="I87" s="14">
        <f t="shared" si="39"/>
        <v>2.1793569900384391E-2</v>
      </c>
      <c r="J87" s="13">
        <f>VLOOKUP(C87, 'A&amp;E Data'!$C$19:$AA$198, 5, FALSE)</f>
        <v>1949762</v>
      </c>
      <c r="K87" s="33">
        <f t="shared" si="40"/>
        <v>1900405</v>
      </c>
      <c r="L87" s="34">
        <f t="shared" si="41"/>
        <v>1953690.1666666667</v>
      </c>
      <c r="M87" s="34">
        <f t="shared" si="42"/>
        <v>1910573.0753968256</v>
      </c>
      <c r="N87" s="12">
        <f t="shared" si="43"/>
        <v>-2.1437116703941439E-2</v>
      </c>
      <c r="O87" s="14">
        <f t="shared" si="44"/>
        <v>2.2663997574071892E-2</v>
      </c>
      <c r="P87" s="13">
        <f>VLOOKUP(C87, 'A&amp;E Data'!$C$19:$AA$198, 18, FALSE)</f>
        <v>347805</v>
      </c>
      <c r="Q87" s="33">
        <f t="shared" si="45"/>
        <v>345072</v>
      </c>
      <c r="R87" s="34">
        <f t="shared" si="46"/>
        <v>351544.25</v>
      </c>
      <c r="S87" s="34">
        <f t="shared" si="47"/>
        <v>341315.13492063497</v>
      </c>
      <c r="T87" s="12">
        <f t="shared" si="48"/>
        <v>1.0261529948736303E-2</v>
      </c>
      <c r="U87" s="14">
        <f t="shared" si="49"/>
        <v>3.1611239884226539E-2</v>
      </c>
      <c r="V87" s="13">
        <f>VLOOKUP(C87, 'A&amp;E Data'!$C$19:$AA$198, 23, FALSE)</f>
        <v>471328</v>
      </c>
      <c r="W87" s="33">
        <f t="shared" si="50"/>
        <v>476273.66666666669</v>
      </c>
      <c r="X87" s="33">
        <f t="shared" si="51"/>
        <v>484275.16666666669</v>
      </c>
      <c r="Y87" s="33">
        <f t="shared" si="52"/>
        <v>471568.72619047615</v>
      </c>
      <c r="Z87" s="12">
        <f t="shared" si="53"/>
        <v>8.2362546210736909E-3</v>
      </c>
      <c r="AA87" s="39">
        <f t="shared" si="54"/>
        <v>2.5630504831725132E-2</v>
      </c>
    </row>
    <row r="88" spans="1:28" x14ac:dyDescent="0.3">
      <c r="A88" s="2" t="s">
        <v>72</v>
      </c>
      <c r="C88" s="36">
        <f>IF('A&amp;E Data'!D100&gt;1, 'A&amp;E Data'!C100, "")</f>
        <v>42856</v>
      </c>
      <c r="D88" s="13">
        <f>VLOOKUP(C88, 'A&amp;E Data'!$C$19:$AA$198, 2, FALSE)</f>
        <v>1347297</v>
      </c>
      <c r="E88" s="33">
        <f t="shared" si="35"/>
        <v>1303515.6666666667</v>
      </c>
      <c r="F88" s="33">
        <f t="shared" si="36"/>
        <v>1274711.25</v>
      </c>
      <c r="G88" s="33">
        <f t="shared" si="37"/>
        <v>1248764.0912698412</v>
      </c>
      <c r="H88" s="12">
        <f t="shared" si="38"/>
        <v>-1.8095096124295384E-3</v>
      </c>
      <c r="I88" s="14">
        <f t="shared" si="39"/>
        <v>1.4707436365919424E-2</v>
      </c>
      <c r="J88" s="13">
        <f>VLOOKUP(C88, 'A&amp;E Data'!$C$19:$AA$198, 5, FALSE)</f>
        <v>2066789</v>
      </c>
      <c r="K88" s="33">
        <f t="shared" si="40"/>
        <v>2010795</v>
      </c>
      <c r="L88" s="34">
        <f t="shared" si="41"/>
        <v>1953394.25</v>
      </c>
      <c r="M88" s="34">
        <f t="shared" si="42"/>
        <v>1913038.6468253972</v>
      </c>
      <c r="N88" s="12">
        <f t="shared" si="43"/>
        <v>1.1137343307985326E-3</v>
      </c>
      <c r="O88" s="14">
        <f t="shared" si="44"/>
        <v>1.661681095715184E-2</v>
      </c>
      <c r="P88" s="13">
        <f>VLOOKUP(C88, 'A&amp;E Data'!$C$19:$AA$198, 18, FALSE)</f>
        <v>369644</v>
      </c>
      <c r="Q88" s="33">
        <f t="shared" si="45"/>
        <v>360855.33333333331</v>
      </c>
      <c r="R88" s="34">
        <f t="shared" si="46"/>
        <v>352405.66666666669</v>
      </c>
      <c r="S88" s="34">
        <f t="shared" si="47"/>
        <v>342159.33333333331</v>
      </c>
      <c r="T88" s="12">
        <f t="shared" si="48"/>
        <v>3.0535303082659615E-2</v>
      </c>
      <c r="U88" s="14">
        <f t="shared" si="49"/>
        <v>2.9172311796620054E-2</v>
      </c>
      <c r="V88" s="13">
        <f>VLOOKUP(C88, 'A&amp;E Data'!$C$19:$AA$198, 23, FALSE)</f>
        <v>505843</v>
      </c>
      <c r="W88" s="33">
        <f t="shared" si="50"/>
        <v>495658.66666666669</v>
      </c>
      <c r="X88" s="33">
        <f t="shared" si="51"/>
        <v>485329.5</v>
      </c>
      <c r="Y88" s="33">
        <f t="shared" si="52"/>
        <v>472673.50396825396</v>
      </c>
      <c r="Z88" s="12">
        <f t="shared" si="53"/>
        <v>2.7288880782824654E-2</v>
      </c>
      <c r="AA88" s="39">
        <f t="shared" si="54"/>
        <v>2.3388585155863284E-2</v>
      </c>
    </row>
    <row r="89" spans="1:28" x14ac:dyDescent="0.3">
      <c r="A89" s="2" t="s">
        <v>73</v>
      </c>
      <c r="C89" s="36">
        <f>IF('A&amp;E Data'!D101&gt;1, 'A&amp;E Data'!C101, "")</f>
        <v>42887</v>
      </c>
      <c r="D89" s="13">
        <f>VLOOKUP(C89, 'A&amp;E Data'!$C$19:$AA$198, 2, FALSE)</f>
        <v>1296877</v>
      </c>
      <c r="E89" s="33">
        <f t="shared" si="35"/>
        <v>1299305.6666666667</v>
      </c>
      <c r="F89" s="33">
        <f t="shared" si="36"/>
        <v>1275909.4166666667</v>
      </c>
      <c r="G89" s="33">
        <f t="shared" si="37"/>
        <v>1249643.6984126985</v>
      </c>
      <c r="H89" s="12">
        <f t="shared" si="38"/>
        <v>1.2508565464566468E-2</v>
      </c>
      <c r="I89" s="14">
        <f t="shared" si="39"/>
        <v>1.3423519780006776E-2</v>
      </c>
      <c r="J89" s="13">
        <f>VLOOKUP(C89, 'A&amp;E Data'!$C$19:$AA$198, 5, FALSE)</f>
        <v>1994056</v>
      </c>
      <c r="K89" s="33">
        <f t="shared" si="40"/>
        <v>2003535.6666666667</v>
      </c>
      <c r="L89" s="34">
        <f t="shared" si="41"/>
        <v>1956332.0833333333</v>
      </c>
      <c r="M89" s="34">
        <f t="shared" si="42"/>
        <v>1914477.2023809527</v>
      </c>
      <c r="N89" s="12">
        <f t="shared" si="43"/>
        <v>1.9278528819182572E-2</v>
      </c>
      <c r="O89" s="14">
        <f t="shared" si="44"/>
        <v>1.6048546886482606E-2</v>
      </c>
      <c r="P89" s="13">
        <f>VLOOKUP(C89, 'A&amp;E Data'!$C$19:$AA$198, 18, FALSE)</f>
        <v>356052</v>
      </c>
      <c r="Q89" s="33">
        <f t="shared" si="45"/>
        <v>357833.66666666669</v>
      </c>
      <c r="R89" s="34">
        <f t="shared" si="46"/>
        <v>353240.83333333331</v>
      </c>
      <c r="S89" s="34">
        <f t="shared" si="47"/>
        <v>342964.53571428568</v>
      </c>
      <c r="T89" s="12">
        <f t="shared" si="48"/>
        <v>3.3409864313940663E-2</v>
      </c>
      <c r="U89" s="14">
        <f t="shared" si="49"/>
        <v>2.7292917190141708E-2</v>
      </c>
      <c r="V89" s="13">
        <f>VLOOKUP(C89, 'A&amp;E Data'!$C$19:$AA$198, 23, FALSE)</f>
        <v>491206</v>
      </c>
      <c r="W89" s="33">
        <f t="shared" si="50"/>
        <v>489459</v>
      </c>
      <c r="X89" s="33">
        <f t="shared" si="51"/>
        <v>486245.83333333331</v>
      </c>
      <c r="Y89" s="33">
        <f t="shared" si="52"/>
        <v>473795.41269841272</v>
      </c>
      <c r="Z89" s="12">
        <f t="shared" si="53"/>
        <v>2.4251365434113881E-2</v>
      </c>
      <c r="AA89" s="39">
        <f t="shared" si="54"/>
        <v>2.1476039397976932E-2</v>
      </c>
    </row>
    <row r="90" spans="1:28" x14ac:dyDescent="0.3">
      <c r="A90" s="2" t="s">
        <v>74</v>
      </c>
      <c r="C90" s="36">
        <f>IF('A&amp;E Data'!D102&gt;1, 'A&amp;E Data'!C102, "")</f>
        <v>42917</v>
      </c>
      <c r="D90" s="13">
        <f>VLOOKUP(C90, 'A&amp;E Data'!$C$19:$AA$198, 2, FALSE)</f>
        <v>1348648</v>
      </c>
      <c r="E90" s="33">
        <f t="shared" si="35"/>
        <v>1330940.6666666667</v>
      </c>
      <c r="F90" s="33">
        <f t="shared" si="36"/>
        <v>1275507</v>
      </c>
      <c r="G90" s="33">
        <f t="shared" si="37"/>
        <v>1250923.1309523811</v>
      </c>
      <c r="H90" s="12">
        <f t="shared" si="38"/>
        <v>9.1246776908149307E-4</v>
      </c>
      <c r="I90" s="14">
        <f t="shared" si="39"/>
        <v>7.6379538386377455E-3</v>
      </c>
      <c r="J90" s="13">
        <f>VLOOKUP(C90, 'A&amp;E Data'!$C$19:$AA$198, 5, FALSE)</f>
        <v>2073944</v>
      </c>
      <c r="K90" s="33">
        <f t="shared" si="40"/>
        <v>2044929.6666666667</v>
      </c>
      <c r="L90" s="34">
        <f t="shared" si="41"/>
        <v>1955907.9166666667</v>
      </c>
      <c r="M90" s="34">
        <f t="shared" si="42"/>
        <v>1916708.1230158731</v>
      </c>
      <c r="N90" s="12">
        <f t="shared" si="43"/>
        <v>4.3569471475608523E-3</v>
      </c>
      <c r="O90" s="14">
        <f t="shared" si="44"/>
        <v>1.0312611479739164E-2</v>
      </c>
      <c r="P90" s="13">
        <f>VLOOKUP(C90, 'A&amp;E Data'!$C$19:$AA$198, 18, FALSE)</f>
        <v>365685</v>
      </c>
      <c r="Q90" s="33">
        <f t="shared" si="45"/>
        <v>363793.66666666669</v>
      </c>
      <c r="R90" s="34">
        <f t="shared" si="46"/>
        <v>353965.75</v>
      </c>
      <c r="S90" s="34">
        <f t="shared" si="47"/>
        <v>343821.81746031746</v>
      </c>
      <c r="T90" s="12">
        <f t="shared" si="48"/>
        <v>2.7353262614101315E-2</v>
      </c>
      <c r="U90" s="14">
        <f t="shared" si="49"/>
        <v>2.4796293584294471E-2</v>
      </c>
      <c r="V90" s="13">
        <f>VLOOKUP(C90, 'A&amp;E Data'!$C$19:$AA$198, 23, FALSE)</f>
        <v>499259</v>
      </c>
      <c r="W90" s="33">
        <f t="shared" si="50"/>
        <v>498769.33333333331</v>
      </c>
      <c r="X90" s="33">
        <f t="shared" si="51"/>
        <v>486999</v>
      </c>
      <c r="Y90" s="33">
        <f t="shared" si="52"/>
        <v>474799.21428571432</v>
      </c>
      <c r="Z90" s="12">
        <f t="shared" si="53"/>
        <v>2.2332268850837167E-2</v>
      </c>
      <c r="AA90" s="39">
        <f t="shared" si="54"/>
        <v>2.0146004769070247E-2</v>
      </c>
    </row>
    <row r="91" spans="1:28" x14ac:dyDescent="0.3">
      <c r="A91" s="2" t="s">
        <v>72</v>
      </c>
      <c r="C91" s="36">
        <f>IF('A&amp;E Data'!D103&gt;1, 'A&amp;E Data'!C103, "")</f>
        <v>42948</v>
      </c>
      <c r="D91" s="13">
        <f>VLOOKUP(C91, 'A&amp;E Data'!$C$19:$AA$198, 2, FALSE)</f>
        <v>1256655</v>
      </c>
      <c r="E91" s="33">
        <f t="shared" si="35"/>
        <v>1300726.6666666667</v>
      </c>
      <c r="F91" s="33">
        <f t="shared" si="36"/>
        <v>1275691.6666666667</v>
      </c>
      <c r="G91" s="33">
        <f t="shared" si="37"/>
        <v>1252826.138888889</v>
      </c>
      <c r="H91" s="12">
        <f t="shared" si="38"/>
        <v>3.0240989714465094E-3</v>
      </c>
      <c r="I91" s="14">
        <f t="shared" si="39"/>
        <v>5.228556967132203E-3</v>
      </c>
      <c r="J91" s="13">
        <f>VLOOKUP(C91, 'A&amp;E Data'!$C$19:$AA$198, 5, FALSE)</f>
        <v>1924663</v>
      </c>
      <c r="K91" s="33">
        <f t="shared" si="40"/>
        <v>1997554.3333333333</v>
      </c>
      <c r="L91" s="34">
        <f t="shared" si="41"/>
        <v>1955221.4166666667</v>
      </c>
      <c r="M91" s="34">
        <f t="shared" si="42"/>
        <v>1919690.1507936509</v>
      </c>
      <c r="N91" s="12">
        <f t="shared" si="43"/>
        <v>3.6722434768103884E-3</v>
      </c>
      <c r="O91" s="14">
        <f t="shared" si="44"/>
        <v>7.0206875721710027E-3</v>
      </c>
      <c r="P91" s="13">
        <f>VLOOKUP(C91, 'A&amp;E Data'!$C$19:$AA$198, 18, FALSE)</f>
        <v>356405</v>
      </c>
      <c r="Q91" s="33">
        <f t="shared" si="45"/>
        <v>359380.66666666669</v>
      </c>
      <c r="R91" s="34">
        <f t="shared" si="46"/>
        <v>355114.75</v>
      </c>
      <c r="S91" s="34">
        <f t="shared" si="47"/>
        <v>344787.55555555556</v>
      </c>
      <c r="T91" s="12">
        <f t="shared" si="48"/>
        <v>3.1090258245483726E-2</v>
      </c>
      <c r="U91" s="14">
        <f t="shared" si="49"/>
        <v>2.5456800467996255E-2</v>
      </c>
      <c r="V91" s="13">
        <f>VLOOKUP(C91, 'A&amp;E Data'!$C$19:$AA$198, 23, FALSE)</f>
        <v>486074</v>
      </c>
      <c r="W91" s="33">
        <f t="shared" si="50"/>
        <v>492179.66666666669</v>
      </c>
      <c r="X91" s="33">
        <f t="shared" si="51"/>
        <v>488292.33333333331</v>
      </c>
      <c r="Y91" s="33">
        <f t="shared" si="52"/>
        <v>476030.22222222225</v>
      </c>
      <c r="Z91" s="12">
        <f t="shared" si="53"/>
        <v>2.4673400486472818E-2</v>
      </c>
      <c r="AA91" s="39">
        <f t="shared" si="54"/>
        <v>2.0162257721587862E-2</v>
      </c>
    </row>
    <row r="92" spans="1:28" x14ac:dyDescent="0.3">
      <c r="A92" s="2" t="s">
        <v>73</v>
      </c>
      <c r="C92" s="36">
        <f>IF('A&amp;E Data'!D104&gt;1, 'A&amp;E Data'!C104, "")</f>
        <v>42979</v>
      </c>
      <c r="D92" s="13">
        <f>VLOOKUP(C92, 'A&amp;E Data'!$C$19:$AA$198, 2, FALSE)</f>
        <v>1263957</v>
      </c>
      <c r="E92" s="33">
        <f t="shared" si="35"/>
        <v>1289753.3333333333</v>
      </c>
      <c r="F92" s="33">
        <f t="shared" si="36"/>
        <v>1274556.5833333333</v>
      </c>
      <c r="G92" s="33">
        <f t="shared" si="37"/>
        <v>1253997.6785714284</v>
      </c>
      <c r="H92" s="12">
        <f t="shared" si="38"/>
        <v>-4.1781045087188051E-3</v>
      </c>
      <c r="I92" s="14">
        <f t="shared" si="39"/>
        <v>6.55493808825236E-4</v>
      </c>
      <c r="J92" s="13">
        <f>VLOOKUP(C92, 'A&amp;E Data'!$C$19:$AA$198, 5, FALSE)</f>
        <v>1925961</v>
      </c>
      <c r="K92" s="33">
        <f t="shared" si="40"/>
        <v>1974856</v>
      </c>
      <c r="L92" s="34">
        <f t="shared" si="41"/>
        <v>1953012.8333333333</v>
      </c>
      <c r="M92" s="34">
        <f t="shared" si="42"/>
        <v>1921708.9087301588</v>
      </c>
      <c r="N92" s="12">
        <f t="shared" si="43"/>
        <v>-6.6781246526264049E-3</v>
      </c>
      <c r="O92" s="14">
        <f t="shared" si="44"/>
        <v>1.9061387600836088E-3</v>
      </c>
      <c r="P92" s="13">
        <f>VLOOKUP(C92, 'A&amp;E Data'!$C$19:$AA$198, 18, FALSE)</f>
        <v>356160</v>
      </c>
      <c r="Q92" s="33">
        <f t="shared" si="45"/>
        <v>359416.66666666669</v>
      </c>
      <c r="R92" s="34">
        <f t="shared" si="46"/>
        <v>356037.66666666669</v>
      </c>
      <c r="S92" s="34">
        <f t="shared" si="47"/>
        <v>345688.31746031746</v>
      </c>
      <c r="T92" s="12">
        <f t="shared" si="48"/>
        <v>3.2126338198581683E-2</v>
      </c>
      <c r="U92" s="14">
        <f t="shared" si="49"/>
        <v>2.5136706424901956E-2</v>
      </c>
      <c r="V92" s="13">
        <f>VLOOKUP(C92, 'A&amp;E Data'!$C$19:$AA$198, 23, FALSE)</f>
        <v>486799</v>
      </c>
      <c r="W92" s="33">
        <f t="shared" si="50"/>
        <v>490710.66666666669</v>
      </c>
      <c r="X92" s="33">
        <f t="shared" si="51"/>
        <v>489208.25</v>
      </c>
      <c r="Y92" s="33">
        <f t="shared" si="52"/>
        <v>477160.02777777775</v>
      </c>
      <c r="Z92" s="12">
        <f t="shared" si="53"/>
        <v>2.474552462335966E-2</v>
      </c>
      <c r="AA92" s="39">
        <f t="shared" si="54"/>
        <v>2.0013500564260989E-2</v>
      </c>
    </row>
    <row r="93" spans="1:28" x14ac:dyDescent="0.3">
      <c r="A93" s="42" t="s">
        <v>74</v>
      </c>
      <c r="C93" s="36">
        <f>IF('A&amp;E Data'!D105&gt;1, 'A&amp;E Data'!C105, "")</f>
        <v>43009</v>
      </c>
      <c r="D93" s="13">
        <f>VLOOKUP(C93, 'A&amp;E Data'!$C$19:$AA$198, 2, FALSE)</f>
        <v>1325211</v>
      </c>
      <c r="E93" s="33">
        <f t="shared" si="35"/>
        <v>1281941</v>
      </c>
      <c r="F93" s="33">
        <f t="shared" si="36"/>
        <v>1275193.25</v>
      </c>
      <c r="G93" s="33">
        <f t="shared" si="37"/>
        <v>1256083.7023809524</v>
      </c>
      <c r="H93" s="12">
        <f t="shared" si="38"/>
        <v>-9.7802673948488295E-4</v>
      </c>
      <c r="I93" s="14">
        <f t="shared" si="39"/>
        <v>-2.5107497401054557E-3</v>
      </c>
      <c r="J93" s="13">
        <f>VLOOKUP(C93, 'A&amp;E Data'!$C$19:$AA$198, 5, FALSE)</f>
        <v>2044137</v>
      </c>
      <c r="K93" s="33">
        <f t="shared" si="40"/>
        <v>1964920.3333333333</v>
      </c>
      <c r="L93" s="34">
        <f t="shared" si="41"/>
        <v>1956539.5833333333</v>
      </c>
      <c r="M93" s="34">
        <f t="shared" si="42"/>
        <v>1925924.5476190476</v>
      </c>
      <c r="N93" s="12">
        <f t="shared" si="43"/>
        <v>1.2875432231487238E-3</v>
      </c>
      <c r="O93" s="14">
        <f t="shared" si="44"/>
        <v>3.4940245174919227E-4</v>
      </c>
      <c r="P93" s="13">
        <f>VLOOKUP(C93, 'A&amp;E Data'!$C$19:$AA$198, 18, FALSE)</f>
        <v>373673</v>
      </c>
      <c r="Q93" s="33">
        <f t="shared" si="45"/>
        <v>362079.33333333331</v>
      </c>
      <c r="R93" s="34">
        <f t="shared" si="46"/>
        <v>357354.25</v>
      </c>
      <c r="S93" s="34">
        <f t="shared" si="47"/>
        <v>346628.32936507935</v>
      </c>
      <c r="T93" s="12">
        <f t="shared" si="48"/>
        <v>3.8889569003114133E-2</v>
      </c>
      <c r="U93" s="14">
        <f t="shared" si="49"/>
        <v>2.5963393337992358E-2</v>
      </c>
      <c r="V93" s="13">
        <f>VLOOKUP(C93, 'A&amp;E Data'!$C$19:$AA$198, 23, FALSE)</f>
        <v>513217</v>
      </c>
      <c r="W93" s="33">
        <f t="shared" si="50"/>
        <v>495363.33333333331</v>
      </c>
      <c r="X93" s="33">
        <f t="shared" si="51"/>
        <v>490894.41666666669</v>
      </c>
      <c r="Y93" s="33">
        <f t="shared" si="52"/>
        <v>478380.83333333331</v>
      </c>
      <c r="Z93" s="12">
        <f t="shared" si="53"/>
        <v>3.2476577887858626E-2</v>
      </c>
      <c r="AA93" s="39">
        <f t="shared" si="54"/>
        <v>2.1223196876867467E-2</v>
      </c>
    </row>
    <row r="94" spans="1:28" x14ac:dyDescent="0.3">
      <c r="A94" s="2" t="s">
        <v>72</v>
      </c>
      <c r="C94" s="36">
        <f>IF('A&amp;E Data'!D106&gt;1, 'A&amp;E Data'!C106, "")</f>
        <v>43040</v>
      </c>
      <c r="D94" s="13">
        <f>VLOOKUP(C94, 'A&amp;E Data'!$C$19:$AA$198, 2, FALSE)</f>
        <v>1281913</v>
      </c>
      <c r="E94" s="33">
        <f t="shared" si="35"/>
        <v>1290360.3333333333</v>
      </c>
      <c r="F94" s="33">
        <f t="shared" ref="F94:F99" si="55">SUM(D83:D94)/12</f>
        <v>1277168.9166666667</v>
      </c>
      <c r="G94" s="33">
        <f t="shared" ref="G94:G99" si="56">SUM(D59:D94)/36</f>
        <v>1258205.75</v>
      </c>
      <c r="H94" s="12">
        <f t="shared" ref="H94:H99" si="57">SUM(D92:D94)/SUM(D80:D82)-1</f>
        <v>4.6004078524839453E-3</v>
      </c>
      <c r="I94" s="14">
        <f t="shared" ref="I94:I99" si="58">SUM(D83:D94)/SUM(D71:D82)-1</f>
        <v>-2.3901975343342263E-3</v>
      </c>
      <c r="J94" s="13">
        <f>VLOOKUP(C94, 'A&amp;E Data'!$C$19:$AA$198, 5, FALSE)</f>
        <v>1976971</v>
      </c>
      <c r="K94" s="33">
        <f t="shared" si="40"/>
        <v>1982356.3333333333</v>
      </c>
      <c r="L94" s="34">
        <f t="shared" ref="L94:L99" si="59">SUM(J83:J94)/12</f>
        <v>1962297.9166666667</v>
      </c>
      <c r="M94" s="34">
        <f t="shared" ref="M94:M99" si="60">SUM(J59:J94)/36</f>
        <v>1929994.2896825399</v>
      </c>
      <c r="N94" s="12">
        <f t="shared" ref="N94:N99" si="61">SUM(J92:J94)/SUM(J80:J82)-1</f>
        <v>1.4485809048589759E-2</v>
      </c>
      <c r="O94" s="14">
        <f t="shared" ref="O94:O99" si="62">SUM(J83:J94)/SUM(J71:J82)-1</f>
        <v>1.8577577361549302E-3</v>
      </c>
      <c r="P94" s="13">
        <f>VLOOKUP(C94, 'A&amp;E Data'!$C$19:$AA$198, 18, FALSE)</f>
        <v>372551</v>
      </c>
      <c r="Q94" s="33">
        <f t="shared" si="45"/>
        <v>367461.33333333331</v>
      </c>
      <c r="R94" s="34">
        <f t="shared" ref="R94:R99" si="63">SUM(P83:P94)/12</f>
        <v>359126.41666666669</v>
      </c>
      <c r="S94" s="34">
        <f t="shared" ref="S94:S99" si="64">SUM(P59:P94)/36</f>
        <v>347756.86111111112</v>
      </c>
      <c r="T94" s="12">
        <f t="shared" ref="T94:T99" si="65">SUM(P92:P94)/SUM(P80:P82)-1</f>
        <v>4.5663053334901615E-2</v>
      </c>
      <c r="U94" s="14">
        <f t="shared" ref="U94:U99" si="66">SUM(P83:P94)/SUM(P71:P82)-1</f>
        <v>2.8334138673634435E-2</v>
      </c>
      <c r="V94" s="13">
        <f>VLOOKUP(C94, 'A&amp;E Data'!$C$19:$AA$198, 23, FALSE)</f>
        <v>513019</v>
      </c>
      <c r="W94" s="33">
        <f t="shared" si="50"/>
        <v>504345</v>
      </c>
      <c r="X94" s="33">
        <f t="shared" ref="X94:X99" si="67">SUM(V83:V94)/12</f>
        <v>492868.83333333331</v>
      </c>
      <c r="Y94" s="33">
        <f t="shared" ref="Y94:Y99" si="68">SUM(V59:V94)/36</f>
        <v>479732.97222222225</v>
      </c>
      <c r="Z94" s="12">
        <f t="shared" ref="Z94:Z99" si="69">SUM(V92:V94)/SUM(V80:V82)-1</f>
        <v>3.7663644275459429E-2</v>
      </c>
      <c r="AA94" s="39">
        <f t="shared" ref="AA94:AA99" si="70">SUM(V83:V94)/SUM(V71:V82)-1</f>
        <v>2.2890233312516051E-2</v>
      </c>
    </row>
    <row r="95" spans="1:28" x14ac:dyDescent="0.3">
      <c r="A95" s="2" t="s">
        <v>73</v>
      </c>
      <c r="C95" s="36">
        <f>IF('A&amp;E Data'!D107&gt;1, 'A&amp;E Data'!C107, "")</f>
        <v>43070</v>
      </c>
      <c r="D95" s="13">
        <f>VLOOKUP(C95, 'A&amp;E Data'!$C$19:$AA$198, 2, FALSE)</f>
        <v>1289587</v>
      </c>
      <c r="E95" s="33">
        <f t="shared" si="35"/>
        <v>1298903.6666666667</v>
      </c>
      <c r="F95" s="33">
        <f t="shared" si="55"/>
        <v>1278206.75</v>
      </c>
      <c r="G95" s="33">
        <f t="shared" si="56"/>
        <v>1259530.5357142857</v>
      </c>
      <c r="H95" s="12">
        <f t="shared" si="57"/>
        <v>1.1368552955701716E-2</v>
      </c>
      <c r="I95" s="14">
        <f t="shared" si="58"/>
        <v>-4.4417717628739695E-3</v>
      </c>
      <c r="J95" s="13">
        <f>VLOOKUP(C95, 'A&amp;E Data'!$C$19:$AA$198, 5, FALSE)</f>
        <v>2003954</v>
      </c>
      <c r="K95" s="33">
        <f t="shared" si="40"/>
        <v>2008354</v>
      </c>
      <c r="L95" s="34">
        <f t="shared" si="59"/>
        <v>1967246.8333333333</v>
      </c>
      <c r="M95" s="34">
        <f t="shared" si="60"/>
        <v>1932847.8174603176</v>
      </c>
      <c r="N95" s="12">
        <f t="shared" si="61"/>
        <v>2.9176731996937599E-2</v>
      </c>
      <c r="O95" s="14">
        <f t="shared" si="62"/>
        <v>1.1083823807500615E-3</v>
      </c>
      <c r="P95" s="13">
        <f>VLOOKUP(C95, 'A&amp;E Data'!$C$19:$AA$198, 18, FALSE)</f>
        <v>387919</v>
      </c>
      <c r="Q95" s="33">
        <f t="shared" si="45"/>
        <v>378047.66666666669</v>
      </c>
      <c r="R95" s="34">
        <f t="shared" si="63"/>
        <v>360945.83333333331</v>
      </c>
      <c r="S95" s="34">
        <f t="shared" si="64"/>
        <v>348713.72619047615</v>
      </c>
      <c r="T95" s="12">
        <f t="shared" si="65"/>
        <v>5.4776353296225544E-2</v>
      </c>
      <c r="U95" s="14">
        <f t="shared" si="66"/>
        <v>3.0354095832077599E-2</v>
      </c>
      <c r="V95" s="13">
        <f>VLOOKUP(C95, 'A&amp;E Data'!$C$19:$AA$198, 23, FALSE)</f>
        <v>520803</v>
      </c>
      <c r="W95" s="33">
        <f t="shared" si="50"/>
        <v>515679.66666666669</v>
      </c>
      <c r="X95" s="33">
        <f t="shared" si="67"/>
        <v>494776.16666666669</v>
      </c>
      <c r="Y95" s="33">
        <f t="shared" si="68"/>
        <v>480745.25793650787</v>
      </c>
      <c r="Z95" s="12">
        <f t="shared" si="69"/>
        <v>4.5138438506604484E-2</v>
      </c>
      <c r="AA95" s="39">
        <f t="shared" si="70"/>
        <v>2.5055117321773013E-2</v>
      </c>
    </row>
    <row r="96" spans="1:28" x14ac:dyDescent="0.3">
      <c r="A96" s="2" t="s">
        <v>74</v>
      </c>
      <c r="C96" s="36">
        <f>IF('A&amp;E Data'!D108&gt;1, 'A&amp;E Data'!C108, "")</f>
        <v>43101</v>
      </c>
      <c r="D96" s="13">
        <f>VLOOKUP(C96, 'A&amp;E Data'!$C$19:$AA$198, 2, FALSE)</f>
        <v>1257026</v>
      </c>
      <c r="E96" s="33">
        <f t="shared" si="35"/>
        <v>1276175.3333333333</v>
      </c>
      <c r="F96" s="33">
        <f t="shared" si="55"/>
        <v>1279860.8333333333</v>
      </c>
      <c r="G96" s="33">
        <f t="shared" si="56"/>
        <v>1263224.5793650793</v>
      </c>
      <c r="H96" s="12">
        <f t="shared" si="57"/>
        <v>1.4847124530982692E-2</v>
      </c>
      <c r="I96" s="14">
        <f t="shared" si="58"/>
        <v>-2.3227749719746393E-3</v>
      </c>
      <c r="J96" s="13">
        <f>VLOOKUP(C96, 'A&amp;E Data'!$C$19:$AA$198, 5, FALSE)</f>
        <v>2000086</v>
      </c>
      <c r="K96" s="33">
        <f t="shared" si="40"/>
        <v>1993670.3333333333</v>
      </c>
      <c r="L96" s="34">
        <f t="shared" si="59"/>
        <v>1975981.3333333333</v>
      </c>
      <c r="M96" s="34">
        <f t="shared" si="60"/>
        <v>1940292.7896825399</v>
      </c>
      <c r="N96" s="12">
        <f t="shared" si="61"/>
        <v>4.0590252465764642E-2</v>
      </c>
      <c r="O96" s="14">
        <f t="shared" si="62"/>
        <v>6.0502324709938993E-3</v>
      </c>
      <c r="P96" s="13">
        <f>VLOOKUP(C96, 'A&amp;E Data'!$C$19:$AA$198, 18, FALSE)</f>
        <v>383879</v>
      </c>
      <c r="Q96" s="33">
        <f t="shared" si="45"/>
        <v>381449.66666666669</v>
      </c>
      <c r="R96" s="34">
        <f t="shared" si="63"/>
        <v>363098.66666666669</v>
      </c>
      <c r="S96" s="34">
        <f t="shared" si="64"/>
        <v>350108.45238095237</v>
      </c>
      <c r="T96" s="12">
        <f t="shared" si="65"/>
        <v>6.4098916140358675E-2</v>
      </c>
      <c r="U96" s="14">
        <f t="shared" si="66"/>
        <v>3.544853441621898E-2</v>
      </c>
      <c r="V96" s="13">
        <f>VLOOKUP(C96, 'A&amp;E Data'!$C$19:$AA$198, 23, FALSE)</f>
        <v>526045</v>
      </c>
      <c r="W96" s="33">
        <f t="shared" si="50"/>
        <v>519955.66666666669</v>
      </c>
      <c r="X96" s="33">
        <f t="shared" si="67"/>
        <v>497590.5</v>
      </c>
      <c r="Y96" s="33">
        <f t="shared" si="68"/>
        <v>482485.37301587302</v>
      </c>
      <c r="Z96" s="12">
        <f t="shared" si="69"/>
        <v>5.4310401929282159E-2</v>
      </c>
      <c r="AA96" s="39">
        <f t="shared" si="70"/>
        <v>2.9563265242782633E-2</v>
      </c>
    </row>
    <row r="97" spans="1:30" x14ac:dyDescent="0.3">
      <c r="A97" s="2" t="s">
        <v>72</v>
      </c>
      <c r="C97" s="36">
        <f>IF('A&amp;E Data'!D109&gt;1, 'A&amp;E Data'!C109, "")</f>
        <v>43132</v>
      </c>
      <c r="D97" s="13">
        <f>VLOOKUP(C97, 'A&amp;E Data'!$C$19:$AA$198, 2, FALSE)</f>
        <v>1151757</v>
      </c>
      <c r="E97" s="33">
        <f t="shared" si="35"/>
        <v>1232790</v>
      </c>
      <c r="F97" s="33">
        <f t="shared" si="55"/>
        <v>1281848.1666666667</v>
      </c>
      <c r="G97" s="33">
        <f t="shared" si="56"/>
        <v>1265427.5079365079</v>
      </c>
      <c r="H97" s="12">
        <f t="shared" si="57"/>
        <v>1.5416700643206882E-2</v>
      </c>
      <c r="I97" s="14">
        <f t="shared" si="58"/>
        <v>5.1330325418346145E-3</v>
      </c>
      <c r="J97" s="13">
        <f>VLOOKUP(C97, 'A&amp;E Data'!$C$19:$AA$198, 5, FALSE)</f>
        <v>1820012</v>
      </c>
      <c r="K97" s="33">
        <f t="shared" si="40"/>
        <v>1941350.6666666667</v>
      </c>
      <c r="L97" s="34">
        <f t="shared" si="59"/>
        <v>1983014.0833333333</v>
      </c>
      <c r="M97" s="34">
        <f t="shared" si="60"/>
        <v>1944880.7222222222</v>
      </c>
      <c r="N97" s="12">
        <f t="shared" si="61"/>
        <v>4.4587189070386612E-2</v>
      </c>
      <c r="O97" s="14">
        <f t="shared" si="62"/>
        <v>1.5453985274400228E-2</v>
      </c>
      <c r="P97" s="13">
        <f>VLOOKUP(C97, 'A&amp;E Data'!$C$19:$AA$198, 18, FALSE)</f>
        <v>347470</v>
      </c>
      <c r="Q97" s="33">
        <f t="shared" si="45"/>
        <v>373089.33333333331</v>
      </c>
      <c r="R97" s="34">
        <f t="shared" si="63"/>
        <v>365196.66666666669</v>
      </c>
      <c r="S97" s="34">
        <f t="shared" si="64"/>
        <v>351242.30555555556</v>
      </c>
      <c r="T97" s="12">
        <f t="shared" si="65"/>
        <v>6.9611295601691436E-2</v>
      </c>
      <c r="U97" s="14">
        <f t="shared" si="66"/>
        <v>4.4216879039246981E-2</v>
      </c>
      <c r="V97" s="13">
        <f>VLOOKUP(C97, 'A&amp;E Data'!$C$19:$AA$198, 23, FALSE)</f>
        <v>476867</v>
      </c>
      <c r="W97" s="33">
        <f t="shared" si="50"/>
        <v>507905</v>
      </c>
      <c r="X97" s="33">
        <f t="shared" si="67"/>
        <v>500022.08333333331</v>
      </c>
      <c r="Y97" s="33">
        <f t="shared" si="68"/>
        <v>483936.26984126988</v>
      </c>
      <c r="Z97" s="12">
        <f t="shared" si="69"/>
        <v>5.9698471912738027E-2</v>
      </c>
      <c r="AA97" s="39">
        <f t="shared" si="70"/>
        <v>3.7308793535223872E-2</v>
      </c>
    </row>
    <row r="98" spans="1:30" x14ac:dyDescent="0.3">
      <c r="A98" s="2" t="s">
        <v>73</v>
      </c>
      <c r="C98" s="36">
        <f>IF('A&amp;E Data'!D110&gt;1, 'A&amp;E Data'!C110, "")</f>
        <v>43160</v>
      </c>
      <c r="D98" s="13">
        <f>VLOOKUP(C98, 'A&amp;E Data'!$C$19:$AA$198, 2, FALSE)</f>
        <v>1299796</v>
      </c>
      <c r="E98" s="33">
        <f t="shared" si="35"/>
        <v>1236193</v>
      </c>
      <c r="F98" s="33">
        <f t="shared" si="55"/>
        <v>1281038.9166666667</v>
      </c>
      <c r="G98" s="33">
        <f t="shared" si="56"/>
        <v>1266773.9285714286</v>
      </c>
      <c r="H98" s="12">
        <f t="shared" si="57"/>
        <v>9.2489154581201216E-3</v>
      </c>
      <c r="I98" s="14">
        <f t="shared" si="58"/>
        <v>7.1880193605899922E-3</v>
      </c>
      <c r="J98" s="13">
        <f>VLOOKUP(C98, 'A&amp;E Data'!$C$19:$AA$198, 5, FALSE)</f>
        <v>2049785</v>
      </c>
      <c r="K98" s="33">
        <f t="shared" si="40"/>
        <v>1956627.6666666667</v>
      </c>
      <c r="L98" s="34">
        <f t="shared" si="59"/>
        <v>1985843.3333333333</v>
      </c>
      <c r="M98" s="34">
        <f t="shared" si="60"/>
        <v>1947847.888888889</v>
      </c>
      <c r="N98" s="12">
        <f t="shared" si="61"/>
        <v>3.9519898702345069E-2</v>
      </c>
      <c r="O98" s="14">
        <f t="shared" si="62"/>
        <v>2.0024525837587737E-2</v>
      </c>
      <c r="P98" s="13">
        <f>VLOOKUP(C98, 'A&amp;E Data'!$C$19:$AA$198, 18, FALSE)</f>
        <v>385196</v>
      </c>
      <c r="Q98" s="33">
        <f t="shared" si="45"/>
        <v>372181.66666666669</v>
      </c>
      <c r="R98" s="34">
        <f t="shared" si="63"/>
        <v>366869.91666666669</v>
      </c>
      <c r="S98" s="34">
        <f t="shared" si="64"/>
        <v>352478.79761904763</v>
      </c>
      <c r="T98" s="12">
        <f t="shared" si="65"/>
        <v>6.7998079307020065E-2</v>
      </c>
      <c r="U98" s="14">
        <f t="shared" si="66"/>
        <v>4.7156594478262592E-2</v>
      </c>
      <c r="V98" s="13">
        <f>VLOOKUP(C98, 'A&amp;E Data'!$C$19:$AA$198, 23, FALSE)</f>
        <v>526066</v>
      </c>
      <c r="W98" s="33">
        <f t="shared" si="50"/>
        <v>509659.33333333331</v>
      </c>
      <c r="X98" s="33">
        <f t="shared" si="67"/>
        <v>501377.16666666669</v>
      </c>
      <c r="Y98" s="33">
        <f t="shared" si="68"/>
        <v>485356.41666666669</v>
      </c>
      <c r="Z98" s="12">
        <f t="shared" si="69"/>
        <v>5.4637782924968681E-2</v>
      </c>
      <c r="AA98" s="39">
        <f t="shared" si="70"/>
        <v>3.7299340382880963E-2</v>
      </c>
    </row>
    <row r="99" spans="1:30" x14ac:dyDescent="0.3">
      <c r="A99" s="42" t="s">
        <v>74</v>
      </c>
      <c r="C99" s="36">
        <f>IF('A&amp;E Data'!D111&gt;1, 'A&amp;E Data'!C111, "")</f>
        <v>43191</v>
      </c>
      <c r="D99" s="13">
        <f>VLOOKUP(C99, 'A&amp;E Data'!$C$19:$AA$198, 2, FALSE)</f>
        <v>1246347</v>
      </c>
      <c r="E99" s="33">
        <f t="shared" si="35"/>
        <v>1232633.3333333333</v>
      </c>
      <c r="F99" s="33">
        <f t="shared" si="55"/>
        <v>1280422.5833333333</v>
      </c>
      <c r="G99" s="33">
        <f t="shared" si="56"/>
        <v>1267877.1428571427</v>
      </c>
      <c r="H99" s="12">
        <f t="shared" si="57"/>
        <v>1.8262556557437915E-3</v>
      </c>
      <c r="I99" s="14">
        <f t="shared" si="58"/>
        <v>4.0926142255446329E-3</v>
      </c>
      <c r="J99" s="13">
        <f>VLOOKUP(C99, 'A&amp;E Data'!$C$19:$AA$198, 5, FALSE)</f>
        <v>1981097</v>
      </c>
      <c r="K99" s="33">
        <f t="shared" si="40"/>
        <v>1950298</v>
      </c>
      <c r="L99" s="34">
        <f t="shared" si="59"/>
        <v>1988454.5833333333</v>
      </c>
      <c r="M99" s="34">
        <f t="shared" si="60"/>
        <v>1950845.9246031744</v>
      </c>
      <c r="N99" s="12">
        <f t="shared" si="61"/>
        <v>2.6253877462961928E-2</v>
      </c>
      <c r="O99" s="14">
        <f t="shared" si="62"/>
        <v>1.7794232299372714E-2</v>
      </c>
      <c r="P99" s="13">
        <f>VLOOKUP(C99, 'A&amp;E Data'!$C$19:$AA$198, 18, FALSE)</f>
        <v>370142</v>
      </c>
      <c r="Q99" s="33">
        <f t="shared" si="45"/>
        <v>367602.66666666669</v>
      </c>
      <c r="R99" s="34">
        <f t="shared" si="63"/>
        <v>368731.33333333331</v>
      </c>
      <c r="S99" s="34">
        <f t="shared" si="64"/>
        <v>353682.53571428568</v>
      </c>
      <c r="T99" s="12">
        <f t="shared" si="65"/>
        <v>6.5292653900248743E-2</v>
      </c>
      <c r="U99" s="14">
        <f t="shared" si="66"/>
        <v>4.8890241650470179E-2</v>
      </c>
      <c r="V99" s="13">
        <f>VLOOKUP(C99, 'A&amp;E Data'!$C$19:$AA$198, 23, FALSE)</f>
        <v>503417</v>
      </c>
      <c r="W99" s="33">
        <f t="shared" si="50"/>
        <v>502116.66666666669</v>
      </c>
      <c r="X99" s="33">
        <f t="shared" si="67"/>
        <v>504051.25</v>
      </c>
      <c r="Y99" s="33">
        <f t="shared" si="68"/>
        <v>486833.18253968254</v>
      </c>
      <c r="Z99" s="12">
        <f t="shared" si="69"/>
        <v>5.426082063463511E-2</v>
      </c>
      <c r="AA99" s="39">
        <f t="shared" si="70"/>
        <v>4.083645971247063E-2</v>
      </c>
    </row>
    <row r="100" spans="1:30" x14ac:dyDescent="0.3">
      <c r="A100" s="2" t="s">
        <v>72</v>
      </c>
      <c r="C100" s="36">
        <f>IF('A&amp;E Data'!D112&gt;1, 'A&amp;E Data'!C112, "")</f>
        <v>43221</v>
      </c>
      <c r="D100" s="13">
        <f>VLOOKUP(C100, 'A&amp;E Data'!$C$19:$AA$198, 2, FALSE)</f>
        <v>1354710</v>
      </c>
      <c r="E100" s="33">
        <f t="shared" si="35"/>
        <v>1300284.3333333333</v>
      </c>
      <c r="F100" s="33">
        <f t="shared" ref="F100:F105" si="71">SUM(D89:D100)/12</f>
        <v>1281040.3333333333</v>
      </c>
      <c r="G100" s="33">
        <f t="shared" ref="G100:G105" si="72">SUM(D65:D100)/36</f>
        <v>1270662.2777777778</v>
      </c>
      <c r="H100" s="12">
        <f t="shared" ref="H100:H105" si="73">SUM(D98:D100)/SUM(D86:D88)-1</f>
        <v>-2.4789370898751217E-3</v>
      </c>
      <c r="I100" s="14">
        <f t="shared" ref="I100:I105" si="74">SUM(D89:D100)/SUM(D77:D88)-1</f>
        <v>4.9651113797994917E-3</v>
      </c>
      <c r="J100" s="13">
        <f>VLOOKUP(C100, 'A&amp;E Data'!$C$19:$AA$198, 5, FALSE)</f>
        <v>2164492</v>
      </c>
      <c r="K100" s="33">
        <f t="shared" si="40"/>
        <v>2065124.6666666667</v>
      </c>
      <c r="L100" s="34">
        <f t="shared" ref="L100:L105" si="75">SUM(J89:J100)/12</f>
        <v>1996596.5</v>
      </c>
      <c r="M100" s="34">
        <f t="shared" ref="M100:M105" si="76">SUM(J65:J100)/36</f>
        <v>1957152.1230158731</v>
      </c>
      <c r="N100" s="12">
        <f t="shared" ref="N100:N105" si="77">SUM(J98:J100)/SUM(J86:J88)-1</f>
        <v>2.7018998290062823E-2</v>
      </c>
      <c r="O100" s="14">
        <f t="shared" ref="O100:O105" si="78">SUM(J89:J100)/SUM(J77:J88)-1</f>
        <v>2.2116503107347585E-2</v>
      </c>
      <c r="P100" s="13">
        <f>VLOOKUP(C100, 'A&amp;E Data'!$C$19:$AA$198, 18, FALSE)</f>
        <v>392436</v>
      </c>
      <c r="Q100" s="33">
        <f t="shared" si="45"/>
        <v>382591.33333333331</v>
      </c>
      <c r="R100" s="34">
        <f t="shared" ref="R100:R105" si="79">SUM(P89:P100)/12</f>
        <v>370630.66666666669</v>
      </c>
      <c r="S100" s="34">
        <f t="shared" ref="S100:S105" si="80">SUM(P65:P100)/36</f>
        <v>355150.97222222225</v>
      </c>
      <c r="T100" s="12">
        <f t="shared" ref="T100:T105" si="81">SUM(P98:P100)/SUM(P86:P88)-1</f>
        <v>6.0234664676333871E-2</v>
      </c>
      <c r="U100" s="14">
        <f t="shared" ref="U100:U105" si="82">SUM(P89:P100)/SUM(P77:P88)-1</f>
        <v>5.1715967488226156E-2</v>
      </c>
      <c r="V100" s="13">
        <f>VLOOKUP(C100, 'A&amp;E Data'!$C$19:$AA$198, 23, FALSE)</f>
        <v>533484</v>
      </c>
      <c r="W100" s="33">
        <f t="shared" si="50"/>
        <v>520989</v>
      </c>
      <c r="X100" s="33">
        <f t="shared" ref="X100:X105" si="83">SUM(V89:V100)/12</f>
        <v>506354.66666666669</v>
      </c>
      <c r="Y100" s="33">
        <f t="shared" ref="Y100:Y105" si="84">SUM(V65:V100)/36</f>
        <v>488640.63888888888</v>
      </c>
      <c r="Z100" s="12">
        <f t="shared" ref="Z100:Z105" si="85">SUM(V98:V100)/SUM(V86:V88)-1</f>
        <v>5.1104389041921383E-2</v>
      </c>
      <c r="AA100" s="39">
        <f t="shared" ref="AA100:AA105" si="86">SUM(V89:V100)/SUM(V77:V88)-1</f>
        <v>4.3321427332702056E-2</v>
      </c>
    </row>
    <row r="101" spans="1:30" x14ac:dyDescent="0.3">
      <c r="A101" s="2" t="s">
        <v>73</v>
      </c>
      <c r="C101" s="36">
        <f>IF('A&amp;E Data'!D113&gt;1, 'A&amp;E Data'!C113, "")</f>
        <v>43252</v>
      </c>
      <c r="D101" s="13">
        <f>VLOOKUP(C101, 'A&amp;E Data'!$C$19:$AA$198, 2, FALSE)</f>
        <v>1306738</v>
      </c>
      <c r="E101" s="33">
        <f t="shared" ref="E101:E106" si="87">SUM(D99:D101)/3</f>
        <v>1302598.3333333333</v>
      </c>
      <c r="F101" s="33">
        <f t="shared" si="71"/>
        <v>1281862.0833333333</v>
      </c>
      <c r="G101" s="33">
        <f t="shared" si="72"/>
        <v>1272260.1944444445</v>
      </c>
      <c r="H101" s="12">
        <f t="shared" si="73"/>
        <v>2.5341740216633379E-3</v>
      </c>
      <c r="I101" s="14">
        <f t="shared" si="74"/>
        <v>4.6654304677977709E-3</v>
      </c>
      <c r="J101" s="13">
        <f>VLOOKUP(C101, 'A&amp;E Data'!$C$19:$AA$198, 5, FALSE)</f>
        <v>2093964</v>
      </c>
      <c r="K101" s="33">
        <f t="shared" ref="K101:K106" si="88">SUM(J99:J101)/3</f>
        <v>2079851</v>
      </c>
      <c r="L101" s="34">
        <f t="shared" si="75"/>
        <v>2004922.1666666667</v>
      </c>
      <c r="M101" s="34">
        <f t="shared" si="76"/>
        <v>1962228.6507936509</v>
      </c>
      <c r="N101" s="12">
        <f t="shared" si="77"/>
        <v>3.8090329312829851E-2</v>
      </c>
      <c r="O101" s="14">
        <f t="shared" si="78"/>
        <v>2.4837339093546129E-2</v>
      </c>
      <c r="P101" s="13">
        <f>VLOOKUP(C101, 'A&amp;E Data'!$C$19:$AA$198, 18, FALSE)</f>
        <v>376785</v>
      </c>
      <c r="Q101" s="33">
        <f t="shared" ref="Q101:Q106" si="89">SUM(P99:P101)/3</f>
        <v>379787.66666666669</v>
      </c>
      <c r="R101" s="34">
        <f t="shared" si="79"/>
        <v>372358.41666666669</v>
      </c>
      <c r="S101" s="34">
        <f t="shared" si="80"/>
        <v>356485.08333333331</v>
      </c>
      <c r="T101" s="12">
        <f t="shared" si="81"/>
        <v>6.135252785046319E-2</v>
      </c>
      <c r="U101" s="14">
        <f t="shared" si="82"/>
        <v>5.412053627246749E-2</v>
      </c>
      <c r="V101" s="13">
        <f>VLOOKUP(C101, 'A&amp;E Data'!$C$19:$AA$198, 23, FALSE)</f>
        <v>513273</v>
      </c>
      <c r="W101" s="33">
        <f t="shared" ref="W101:W106" si="90">SUM(V99:V101)/3</f>
        <v>516724.66666666669</v>
      </c>
      <c r="X101" s="33">
        <f t="shared" si="83"/>
        <v>508193.58333333331</v>
      </c>
      <c r="Y101" s="33">
        <f t="shared" si="84"/>
        <v>490154.05555555556</v>
      </c>
      <c r="Z101" s="12">
        <f t="shared" si="85"/>
        <v>5.5705721350852055E-2</v>
      </c>
      <c r="AA101" s="39">
        <f t="shared" si="86"/>
        <v>4.5137147704779057E-2</v>
      </c>
    </row>
    <row r="102" spans="1:30" x14ac:dyDescent="0.3">
      <c r="A102" s="2" t="s">
        <v>74</v>
      </c>
      <c r="C102" s="36">
        <f>IF('A&amp;E Data'!D114&gt;1, 'A&amp;E Data'!C114, "")</f>
        <v>43282</v>
      </c>
      <c r="D102" s="13">
        <f>VLOOKUP(C102, 'A&amp;E Data'!$C$19:$AA$198, 2, FALSE)</f>
        <v>1365859</v>
      </c>
      <c r="E102" s="33">
        <f t="shared" si="87"/>
        <v>1342435.6666666667</v>
      </c>
      <c r="F102" s="33">
        <f t="shared" si="71"/>
        <v>1283296.3333333333</v>
      </c>
      <c r="G102" s="33">
        <f t="shared" si="72"/>
        <v>1274880.638888889</v>
      </c>
      <c r="H102" s="12">
        <f t="shared" si="73"/>
        <v>8.63674864544417E-3</v>
      </c>
      <c r="I102" s="14">
        <f t="shared" si="74"/>
        <v>6.1068526737473317E-3</v>
      </c>
      <c r="J102" s="13">
        <f>VLOOKUP(C102, 'A&amp;E Data'!$C$19:$AA$198, 5, FALSE)</f>
        <v>2179896</v>
      </c>
      <c r="K102" s="33">
        <f t="shared" si="88"/>
        <v>2146117.3333333335</v>
      </c>
      <c r="L102" s="34">
        <f t="shared" si="75"/>
        <v>2013751.5</v>
      </c>
      <c r="M102" s="34">
        <f t="shared" si="76"/>
        <v>1968534.2341269841</v>
      </c>
      <c r="N102" s="12">
        <f t="shared" si="77"/>
        <v>4.9482223430993288E-2</v>
      </c>
      <c r="O102" s="14">
        <f t="shared" si="78"/>
        <v>2.9573776372822547E-2</v>
      </c>
      <c r="P102" s="13">
        <f>VLOOKUP(C102, 'A&amp;E Data'!$C$19:$AA$198, 18, FALSE)</f>
        <v>390294</v>
      </c>
      <c r="Q102" s="33">
        <f t="shared" si="89"/>
        <v>386505</v>
      </c>
      <c r="R102" s="34">
        <f t="shared" si="79"/>
        <v>374409.16666666669</v>
      </c>
      <c r="S102" s="34">
        <f t="shared" si="80"/>
        <v>357925.33333333331</v>
      </c>
      <c r="T102" s="12">
        <f t="shared" si="81"/>
        <v>6.2429160852168097E-2</v>
      </c>
      <c r="U102" s="14">
        <f t="shared" si="82"/>
        <v>5.7755352507034008E-2</v>
      </c>
      <c r="V102" s="13">
        <f>VLOOKUP(C102, 'A&amp;E Data'!$C$19:$AA$198, 23, FALSE)</f>
        <v>529951</v>
      </c>
      <c r="W102" s="33">
        <f t="shared" si="90"/>
        <v>525569.33333333337</v>
      </c>
      <c r="X102" s="33">
        <f t="shared" si="83"/>
        <v>510751.25</v>
      </c>
      <c r="Y102" s="33">
        <f t="shared" si="84"/>
        <v>491710.63888888888</v>
      </c>
      <c r="Z102" s="12">
        <f t="shared" si="85"/>
        <v>5.3732252985347895E-2</v>
      </c>
      <c r="AA102" s="39">
        <f t="shared" si="86"/>
        <v>4.877268741824925E-2</v>
      </c>
      <c r="AB102" s="13" t="e">
        <f>VLOOKUP(AA102, 'A&amp;E Data'!$C$19:$AA$198, 2, FALSE)</f>
        <v>#N/A</v>
      </c>
      <c r="AC102" s="33" t="e">
        <f>SUM(AB100:AB102)/3</f>
        <v>#N/A</v>
      </c>
      <c r="AD102" s="33" t="e">
        <f>SUM(AB91:AB102)/12</f>
        <v>#N/A</v>
      </c>
    </row>
    <row r="103" spans="1:30" x14ac:dyDescent="0.3">
      <c r="A103" s="42" t="s">
        <v>72</v>
      </c>
      <c r="C103" s="36">
        <f>IF('A&amp;E Data'!D115&gt;1, 'A&amp;E Data'!C115, "")</f>
        <v>43313</v>
      </c>
      <c r="D103" s="13">
        <f>VLOOKUP(C103, 'A&amp;E Data'!$C$19:$AA$198, 2, FALSE)</f>
        <v>1252767</v>
      </c>
      <c r="E103" s="33">
        <f t="shared" si="87"/>
        <v>1308454.6666666667</v>
      </c>
      <c r="F103" s="33">
        <f t="shared" si="71"/>
        <v>1282972.3333333333</v>
      </c>
      <c r="G103" s="33">
        <f t="shared" si="72"/>
        <v>1275906.7777777778</v>
      </c>
      <c r="H103" s="12">
        <f t="shared" si="73"/>
        <v>5.9412943534127294E-3</v>
      </c>
      <c r="I103" s="14">
        <f t="shared" si="74"/>
        <v>5.7072307179766302E-3</v>
      </c>
      <c r="J103" s="13">
        <f>VLOOKUP(C103, 'A&amp;E Data'!$C$19:$AA$198, 5, FALSE)</f>
        <v>1997865</v>
      </c>
      <c r="K103" s="33">
        <f t="shared" si="88"/>
        <v>2090575</v>
      </c>
      <c r="L103" s="34">
        <f t="shared" si="75"/>
        <v>2019851.6666666667</v>
      </c>
      <c r="M103" s="34">
        <f t="shared" si="76"/>
        <v>1972221.0674603176</v>
      </c>
      <c r="N103" s="12">
        <f t="shared" si="77"/>
        <v>4.6567277352322245E-2</v>
      </c>
      <c r="O103" s="14">
        <f t="shared" si="78"/>
        <v>3.3055207685983801E-2</v>
      </c>
      <c r="P103" s="13">
        <f>VLOOKUP(C103, 'A&amp;E Data'!$C$19:$AA$198, 18, FALSE)</f>
        <v>382863</v>
      </c>
      <c r="Q103" s="33">
        <f t="shared" si="89"/>
        <v>383314</v>
      </c>
      <c r="R103" s="34">
        <f t="shared" si="79"/>
        <v>376614</v>
      </c>
      <c r="S103" s="34">
        <f t="shared" si="80"/>
        <v>359342.61111111112</v>
      </c>
      <c r="T103" s="12">
        <f t="shared" si="81"/>
        <v>6.6596051355016339E-2</v>
      </c>
      <c r="U103" s="14">
        <f t="shared" si="82"/>
        <v>6.0541698141234557E-2</v>
      </c>
      <c r="V103" s="13">
        <f>VLOOKUP(C103, 'A&amp;E Data'!$C$19:$AA$198, 23, FALSE)</f>
        <v>517325</v>
      </c>
      <c r="W103" s="33">
        <f t="shared" si="90"/>
        <v>520183</v>
      </c>
      <c r="X103" s="33">
        <f t="shared" si="83"/>
        <v>513355.5</v>
      </c>
      <c r="Y103" s="33">
        <f t="shared" si="84"/>
        <v>493429.88888888888</v>
      </c>
      <c r="Z103" s="12">
        <f t="shared" si="85"/>
        <v>5.6896566904091284E-2</v>
      </c>
      <c r="AA103" s="39">
        <f t="shared" si="86"/>
        <v>5.1328200251625322E-2</v>
      </c>
    </row>
    <row r="104" spans="1:30" x14ac:dyDescent="0.3">
      <c r="A104" s="42" t="s">
        <v>73</v>
      </c>
      <c r="C104" s="36">
        <f>IF('A&amp;E Data'!D116&gt;1, 'A&amp;E Data'!C116, "")</f>
        <v>43344</v>
      </c>
      <c r="D104" s="13">
        <f>VLOOKUP(C104, 'A&amp;E Data'!$C$19:$AA$198, 2, FALSE)</f>
        <v>1268865</v>
      </c>
      <c r="E104" s="33">
        <f t="shared" si="87"/>
        <v>1295830.3333333333</v>
      </c>
      <c r="F104" s="33">
        <f t="shared" si="71"/>
        <v>1283381.3333333333</v>
      </c>
      <c r="G104" s="33">
        <f t="shared" si="72"/>
        <v>1277219.861111111</v>
      </c>
      <c r="H104" s="12">
        <f t="shared" si="73"/>
        <v>4.711753668660057E-3</v>
      </c>
      <c r="I104" s="14">
        <f t="shared" si="74"/>
        <v>6.9237804860109442E-3</v>
      </c>
      <c r="J104" s="13">
        <f>VLOOKUP(C104, 'A&amp;E Data'!$C$19:$AA$198, 5, FALSE)</f>
        <v>2005492</v>
      </c>
      <c r="K104" s="33">
        <f t="shared" si="88"/>
        <v>2061084.3333333333</v>
      </c>
      <c r="L104" s="34">
        <f t="shared" si="75"/>
        <v>2026479.25</v>
      </c>
      <c r="M104" s="34">
        <f t="shared" si="76"/>
        <v>1976263.0952380954</v>
      </c>
      <c r="N104" s="12">
        <f t="shared" si="77"/>
        <v>4.3663099149169993E-2</v>
      </c>
      <c r="O104" s="14">
        <f t="shared" si="78"/>
        <v>3.7616965650592693E-2</v>
      </c>
      <c r="P104" s="13">
        <f>VLOOKUP(C104, 'A&amp;E Data'!$C$19:$AA$198, 18, FALSE)</f>
        <v>379951</v>
      </c>
      <c r="Q104" s="33">
        <f t="shared" si="89"/>
        <v>384369.33333333331</v>
      </c>
      <c r="R104" s="34">
        <f t="shared" si="79"/>
        <v>378596.58333333331</v>
      </c>
      <c r="S104" s="34">
        <f t="shared" si="80"/>
        <v>360647.25</v>
      </c>
      <c r="T104" s="12">
        <f t="shared" si="81"/>
        <v>6.942545791792254E-2</v>
      </c>
      <c r="U104" s="14">
        <f t="shared" si="82"/>
        <v>6.3361039515481998E-2</v>
      </c>
      <c r="V104" s="13">
        <f>VLOOKUP(C104, 'A&amp;E Data'!$C$19:$AA$198, 23, FALSE)</f>
        <v>510334</v>
      </c>
      <c r="W104" s="33">
        <f t="shared" si="90"/>
        <v>519203.33333333331</v>
      </c>
      <c r="X104" s="33">
        <f t="shared" si="83"/>
        <v>515316.75</v>
      </c>
      <c r="Y104" s="33">
        <f t="shared" si="84"/>
        <v>494711.52777777775</v>
      </c>
      <c r="Z104" s="12">
        <f t="shared" si="85"/>
        <v>5.8064086644404211E-2</v>
      </c>
      <c r="AA104" s="39">
        <f t="shared" si="86"/>
        <v>5.3368887380783159E-2</v>
      </c>
    </row>
    <row r="105" spans="1:30" x14ac:dyDescent="0.3">
      <c r="A105" s="42" t="s">
        <v>74</v>
      </c>
      <c r="C105" s="36">
        <f>IF('A&amp;E Data'!D117&gt;1, 'A&amp;E Data'!C117, "")</f>
        <v>43374</v>
      </c>
      <c r="D105" s="13">
        <f>VLOOKUP(C105, 'A&amp;E Data'!$C$19:$AA$198, 2, FALSE)</f>
        <v>1319194</v>
      </c>
      <c r="E105" s="33">
        <f t="shared" si="87"/>
        <v>1280275.3333333333</v>
      </c>
      <c r="F105" s="33">
        <f t="shared" si="71"/>
        <v>1282879.9166666667</v>
      </c>
      <c r="G105" s="33">
        <f t="shared" si="72"/>
        <v>1278825.388888889</v>
      </c>
      <c r="H105" s="12">
        <f t="shared" si="73"/>
        <v>-1.2993317685187078E-3</v>
      </c>
      <c r="I105" s="14">
        <f t="shared" si="74"/>
        <v>6.0278445378114665E-3</v>
      </c>
      <c r="J105" s="13">
        <f>VLOOKUP(C105, 'A&amp;E Data'!$C$19:$AA$198, 5, FALSE)</f>
        <v>2078671</v>
      </c>
      <c r="K105" s="33">
        <f t="shared" si="88"/>
        <v>2027342.6666666667</v>
      </c>
      <c r="L105" s="34">
        <f t="shared" si="75"/>
        <v>2029357.0833333333</v>
      </c>
      <c r="M105" s="34">
        <f t="shared" si="76"/>
        <v>1980584.2896825399</v>
      </c>
      <c r="N105" s="12">
        <f t="shared" si="77"/>
        <v>3.1768378734947866E-2</v>
      </c>
      <c r="O105" s="14">
        <f t="shared" si="78"/>
        <v>3.7217493896004816E-2</v>
      </c>
      <c r="P105" s="13">
        <f>VLOOKUP(C105, 'A&amp;E Data'!$C$19:$AA$198, 18, FALSE)</f>
        <v>398479</v>
      </c>
      <c r="Q105" s="33">
        <f t="shared" si="89"/>
        <v>387097.66666666669</v>
      </c>
      <c r="R105" s="34">
        <f t="shared" si="79"/>
        <v>380663.75</v>
      </c>
      <c r="S105" s="34">
        <f t="shared" si="80"/>
        <v>362109.63888888888</v>
      </c>
      <c r="T105" s="12">
        <f t="shared" si="81"/>
        <v>6.909627540189156E-2</v>
      </c>
      <c r="U105" s="14">
        <f t="shared" si="82"/>
        <v>6.522799155180059E-2</v>
      </c>
      <c r="V105" s="13">
        <f>VLOOKUP(C105, 'A&amp;E Data'!$C$19:$AA$198, 23, FALSE)</f>
        <v>546038</v>
      </c>
      <c r="W105" s="33">
        <f t="shared" si="90"/>
        <v>524565.66666666663</v>
      </c>
      <c r="X105" s="33">
        <f t="shared" si="83"/>
        <v>518051.83333333331</v>
      </c>
      <c r="Y105" s="33">
        <f t="shared" si="84"/>
        <v>496546.27777777775</v>
      </c>
      <c r="Z105" s="12">
        <f t="shared" si="85"/>
        <v>5.8951342112523397E-2</v>
      </c>
      <c r="AA105" s="39">
        <f t="shared" si="86"/>
        <v>5.5322317273588828E-2</v>
      </c>
    </row>
    <row r="106" spans="1:30" x14ac:dyDescent="0.3">
      <c r="A106" s="42" t="s">
        <v>72</v>
      </c>
      <c r="C106" s="36">
        <f>IF('A&amp;E Data'!D118&gt;1, 'A&amp;E Data'!C118, "")</f>
        <v>43405</v>
      </c>
      <c r="D106" s="13">
        <f>VLOOKUP(C106, 'A&amp;E Data'!$C$19:$AA$198, 2, FALSE)</f>
        <v>1304514</v>
      </c>
      <c r="E106" s="33">
        <f t="shared" si="87"/>
        <v>1297524.3333333333</v>
      </c>
      <c r="F106" s="33">
        <f>SUM(D95:D106)/12</f>
        <v>1284763.3333333333</v>
      </c>
      <c r="G106" s="33">
        <f>SUM(D71:D106)/36</f>
        <v>1280720.388888889</v>
      </c>
      <c r="H106" s="12">
        <f>SUM(D104:D106)/SUM(D92:D94)-1</f>
        <v>5.5519375595602938E-3</v>
      </c>
      <c r="I106" s="14">
        <f>SUM(D95:D106)/SUM(D83:D94)-1</f>
        <v>5.946289928890236E-3</v>
      </c>
      <c r="J106" s="13">
        <f>VLOOKUP(C106, 'A&amp;E Data'!$C$19:$AA$198, 5, FALSE)</f>
        <v>2037008</v>
      </c>
      <c r="K106" s="33">
        <f t="shared" si="88"/>
        <v>2040390.3333333333</v>
      </c>
      <c r="L106" s="34">
        <f>SUM(J95:J106)/12</f>
        <v>2034360.1666666667</v>
      </c>
      <c r="M106" s="34">
        <f>SUM(J71:J106)/36</f>
        <v>1985105.7619047621</v>
      </c>
      <c r="N106" s="12">
        <f>SUM(J104:J106)/SUM(J92:J94)-1</f>
        <v>2.9275261477544667E-2</v>
      </c>
      <c r="O106" s="14">
        <f>SUM(J95:J106)/SUM(J83:J94)-1</f>
        <v>3.6723399330929052E-2</v>
      </c>
      <c r="P106" s="13">
        <f>VLOOKUP(C106, 'A&amp;E Data'!$C$19:$AA$198, 18, FALSE)</f>
        <v>397129</v>
      </c>
      <c r="Q106" s="33">
        <f t="shared" si="89"/>
        <v>391853</v>
      </c>
      <c r="R106" s="34">
        <f>SUM(P95:P106)/12</f>
        <v>382711.91666666669</v>
      </c>
      <c r="S106" s="34">
        <f>SUM(P71:P106)/36</f>
        <v>363689.86111111112</v>
      </c>
      <c r="T106" s="12">
        <f>SUM(P104:P106)/SUM(P92:P94)-1</f>
        <v>6.6378866166417527E-2</v>
      </c>
      <c r="U106" s="14">
        <f>SUM(P95:P106)/SUM(P83:P94)-1</f>
        <v>6.5674645209660376E-2</v>
      </c>
      <c r="V106" s="13">
        <f>VLOOKUP(C106, 'A&amp;E Data'!$C$19:$AA$198, 23, FALSE)</f>
        <v>545377</v>
      </c>
      <c r="W106" s="33">
        <f t="shared" si="90"/>
        <v>533916.33333333337</v>
      </c>
      <c r="X106" s="33">
        <f>SUM(V95:V106)/12</f>
        <v>520748.33333333331</v>
      </c>
      <c r="Y106" s="33">
        <f>SUM(V71:V106)/36</f>
        <v>498485.52777777775</v>
      </c>
      <c r="Z106" s="12">
        <f>SUM(V104:V106)/SUM(V92:V94)-1</f>
        <v>5.8633144639747226E-2</v>
      </c>
      <c r="AA106" s="39">
        <f>SUM(V95:V106)/SUM(V83:V94)-1</f>
        <v>5.6565759720385467E-2</v>
      </c>
    </row>
    <row r="107" spans="1:30" x14ac:dyDescent="0.3">
      <c r="A107" s="42" t="s">
        <v>73</v>
      </c>
      <c r="C107" s="36">
        <f>IF('A&amp;E Data'!D119&gt;1, 'A&amp;E Data'!C119, "")</f>
        <v>43435</v>
      </c>
      <c r="D107" s="13">
        <f>VLOOKUP(C107, 'A&amp;E Data'!$C$19:$AA$198, 2, FALSE)</f>
        <v>1306412</v>
      </c>
      <c r="E107" s="33">
        <f>SUM(D105:D107)/3</f>
        <v>1310040</v>
      </c>
      <c r="F107" s="33">
        <f>SUM(D96:D107)/12</f>
        <v>1286165.4166666667</v>
      </c>
      <c r="G107" s="33">
        <f>SUM(D72:D107)/36</f>
        <v>1282760.5833333333</v>
      </c>
      <c r="H107" s="12">
        <f>SUM(D105:D107)/SUM(D93:D95)-1</f>
        <v>8.5736406933949461E-3</v>
      </c>
      <c r="I107" s="14">
        <f>SUM(D96:D107)/SUM(D84:D95)-1</f>
        <v>6.2264314178177571E-3</v>
      </c>
      <c r="J107" s="13">
        <f>VLOOKUP(C107, 'A&amp;E Data'!$C$19:$AA$198, 5, FALSE)</f>
        <v>2046541</v>
      </c>
      <c r="K107" s="33">
        <f>SUM(J105:J107)/3</f>
        <v>2054073.3333333333</v>
      </c>
      <c r="L107" s="34">
        <f>SUM(J96:J107)/12</f>
        <v>2037909.0833333333</v>
      </c>
      <c r="M107" s="34">
        <f>SUM(J72:J107)/36</f>
        <v>1990074.9007936509</v>
      </c>
      <c r="N107" s="12">
        <f>SUM(J105:J107)/SUM(J93:J95)-1</f>
        <v>2.2764579020099651E-2</v>
      </c>
      <c r="O107" s="14">
        <f>SUM(J96:J107)/SUM(J84:J95)-1</f>
        <v>3.5919361415501116E-2</v>
      </c>
      <c r="P107" s="13">
        <f>VLOOKUP(C107, 'A&amp;E Data'!$C$19:$AA$198, 18, FALSE)</f>
        <v>407287</v>
      </c>
      <c r="Q107" s="33">
        <f>SUM(P105:P107)/3</f>
        <v>400965</v>
      </c>
      <c r="R107" s="34">
        <f>SUM(P96:P107)/12</f>
        <v>384325.91666666669</v>
      </c>
      <c r="S107" s="34">
        <f>SUM(P72:P107)/36</f>
        <v>365194.72222222225</v>
      </c>
      <c r="T107" s="12">
        <f>SUM(P105:P107)/SUM(P93:P95)-1</f>
        <v>6.0620221612265768E-2</v>
      </c>
      <c r="U107" s="14">
        <f>SUM(P96:P107)/SUM(P84:P95)-1</f>
        <v>6.4774492940999906E-2</v>
      </c>
      <c r="V107" s="13">
        <f>VLOOKUP(C107, 'A&amp;E Data'!$C$19:$AA$198, 23, FALSE)</f>
        <v>544904</v>
      </c>
      <c r="W107" s="33">
        <f>SUM(V105:V107)/3</f>
        <v>545439.66666666663</v>
      </c>
      <c r="X107" s="33">
        <f>SUM(V96:V107)/12</f>
        <v>522756.75</v>
      </c>
      <c r="Y107" s="33">
        <f>SUM(V72:V107)/36</f>
        <v>500071.80555555556</v>
      </c>
      <c r="Z107" s="12">
        <f>SUM(V105:V107)/SUM(V93:V95)-1</f>
        <v>5.7710245184510622E-2</v>
      </c>
      <c r="AA107" s="39">
        <f>SUM(V96:V107)/SUM(V84:V95)-1</f>
        <v>5.6552003144856311E-2</v>
      </c>
    </row>
    <row r="108" spans="1:30" x14ac:dyDescent="0.3">
      <c r="A108" s="42" t="s">
        <v>74</v>
      </c>
      <c r="C108" s="36">
        <f>IF('A&amp;E Data'!D120&gt;1, 'A&amp;E Data'!C120, "")</f>
        <v>43466</v>
      </c>
      <c r="D108" s="13">
        <f>VLOOKUP(C108, 'A&amp;E Data'!$C$19:$AA$198, 2, FALSE)</f>
        <v>1342549</v>
      </c>
      <c r="E108" s="33">
        <f>SUM(D106:D108)/3</f>
        <v>1317825</v>
      </c>
      <c r="F108" s="33">
        <f>SUM(D97:D108)/12</f>
        <v>1293292.3333333333</v>
      </c>
      <c r="G108" s="33">
        <f>SUM(D73:D108)/36</f>
        <v>1285331.25</v>
      </c>
      <c r="H108" s="12">
        <f>SUM(D106:D108)/SUM(D94:D96)-1</f>
        <v>3.2636320087678694E-2</v>
      </c>
      <c r="I108" s="14">
        <f>SUM(D97:D108)/SUM(D85:D96)-1</f>
        <v>1.0494500378621874E-2</v>
      </c>
      <c r="J108" s="13">
        <f>VLOOKUP(C108, 'A&amp;E Data'!$C$19:$AA$198, 5, FALSE)</f>
        <v>2111635</v>
      </c>
      <c r="K108" s="33">
        <f>SUM(J106:J108)/3</f>
        <v>2065061.3333333333</v>
      </c>
      <c r="L108" s="34">
        <f>SUM(J97:J108)/12</f>
        <v>2047204.8333333333</v>
      </c>
      <c r="M108" s="34">
        <f>SUM(J73:J108)/36</f>
        <v>1995761.4166666667</v>
      </c>
      <c r="N108" s="12">
        <f>SUM(J106:J108)/SUM(J94:J96)-1</f>
        <v>3.5808828975569584E-2</v>
      </c>
      <c r="O108" s="14">
        <f>SUM(J97:J108)/SUM(J85:J96)-1</f>
        <v>3.6044621879019134E-2</v>
      </c>
      <c r="P108" s="13">
        <f>VLOOKUP(C108, 'A&amp;E Data'!$C$19:$AA$198, 18, FALSE)</f>
        <v>414487</v>
      </c>
      <c r="Q108" s="33">
        <f>SUM(P106:P108)/3</f>
        <v>406301</v>
      </c>
      <c r="R108" s="34">
        <f>SUM(P97:P108)/12</f>
        <v>386876.58333333331</v>
      </c>
      <c r="S108" s="34">
        <f>SUM(P73:P108)/36</f>
        <v>366881.08333333331</v>
      </c>
      <c r="T108" s="12">
        <f>SUM(P106:P108)/SUM(P94:P96)-1</f>
        <v>6.5149705203569885E-2</v>
      </c>
      <c r="U108" s="14">
        <f>SUM(P97:P108)/SUM(P85:P96)-1</f>
        <v>6.548610295089663E-2</v>
      </c>
      <c r="V108" s="13">
        <f>VLOOKUP(C108, 'A&amp;E Data'!$C$19:$AA$198, 23, FALSE)</f>
        <v>563764</v>
      </c>
      <c r="W108" s="33">
        <f>SUM(V106:V108)/3</f>
        <v>551348.33333333337</v>
      </c>
      <c r="X108" s="33">
        <f>SUM(V97:V108)/12</f>
        <v>525900</v>
      </c>
      <c r="Y108" s="33">
        <f>SUM(V73:V108)/36</f>
        <v>502264.33333333331</v>
      </c>
      <c r="Z108" s="12">
        <f>SUM(V106:V108)/SUM(V94:V96)-1</f>
        <v>6.0375660232571127E-2</v>
      </c>
      <c r="AA108" s="39">
        <f>SUM(V97:V108)/SUM(V85:V96)-1</f>
        <v>5.6893168177447162E-2</v>
      </c>
    </row>
    <row r="109" spans="1:30" x14ac:dyDescent="0.3">
      <c r="A109" s="42" t="s">
        <v>72</v>
      </c>
      <c r="C109" s="36">
        <f>IF('A&amp;E Data'!D121&gt;1, 'A&amp;E Data'!C121, "")</f>
        <v>43497</v>
      </c>
      <c r="D109" s="13">
        <f>VLOOKUP(C109, 'A&amp;E Data'!$C$19:$AA$198, 2, FALSE)</f>
        <v>1233159</v>
      </c>
      <c r="E109" s="33">
        <f>SUM(D107:D109)/3</f>
        <v>1294040</v>
      </c>
      <c r="F109" s="33">
        <f>SUM(D98:D109)/12</f>
        <v>1300075.8333333333</v>
      </c>
      <c r="G109" s="33">
        <f>SUM(D74:D109)/36</f>
        <v>1285742</v>
      </c>
      <c r="H109" s="12">
        <f>SUM(D107:D109)/SUM(D95:D97)-1</f>
        <v>4.9684050000405655E-2</v>
      </c>
      <c r="I109" s="14">
        <f>SUM(D98:D109)/SUM(D86:D97)-1</f>
        <v>1.421983284811823E-2</v>
      </c>
      <c r="J109" s="13">
        <f>VLOOKUP(C109, 'A&amp;E Data'!$C$19:$AA$198, 5, FALSE)</f>
        <v>1953782</v>
      </c>
      <c r="K109" s="33">
        <f>SUM(J107:J109)/3</f>
        <v>2037319.3333333333</v>
      </c>
      <c r="L109" s="34">
        <f>SUM(J98:J109)/12</f>
        <v>2058352.3333333333</v>
      </c>
      <c r="M109" s="34">
        <f>SUM(J74:J109)/36</f>
        <v>1998067.138888889</v>
      </c>
      <c r="N109" s="12">
        <f>SUM(J107:J109)/SUM(J95:J97)-1</f>
        <v>4.9433967965945458E-2</v>
      </c>
      <c r="O109" s="14">
        <f>SUM(J98:J109)/SUM(J86:J97)-1</f>
        <v>3.7991787669687582E-2</v>
      </c>
      <c r="P109" s="13">
        <f>VLOOKUP(C109, 'A&amp;E Data'!$C$19:$AA$198, 18, FALSE)</f>
        <v>370476</v>
      </c>
      <c r="Q109" s="33">
        <f>SUM(P107:P109)/3</f>
        <v>397416.66666666669</v>
      </c>
      <c r="R109" s="34">
        <f>SUM(P98:P109)/12</f>
        <v>388793.75</v>
      </c>
      <c r="S109" s="34">
        <f>SUM(P74:P109)/36</f>
        <v>367907.66666666669</v>
      </c>
      <c r="T109" s="12">
        <f>SUM(P107:P109)/SUM(P95:P97)-1</f>
        <v>6.5205116200945712E-2</v>
      </c>
      <c r="U109" s="14">
        <f>SUM(P98:P109)/SUM(P86:P97)-1</f>
        <v>6.4614728137350586E-2</v>
      </c>
      <c r="V109" s="13">
        <f>VLOOKUP(C109, 'A&amp;E Data'!$C$19:$AA$198, 23, FALSE)</f>
        <v>505724</v>
      </c>
      <c r="W109" s="33">
        <f>SUM(V107:V109)/3</f>
        <v>538130.66666666663</v>
      </c>
      <c r="X109" s="33">
        <f>SUM(V98:V109)/12</f>
        <v>528304.75</v>
      </c>
      <c r="Y109" s="33">
        <f>SUM(V74:V109)/36</f>
        <v>503454.88888888888</v>
      </c>
      <c r="Z109" s="12">
        <f>SUM(V107:V109)/SUM(V95:V97)-1</f>
        <v>5.9510472759013222E-2</v>
      </c>
      <c r="AA109" s="39">
        <f>SUM(V98:V109)/SUM(V86:V97)-1</f>
        <v>5.6562835141447998E-2</v>
      </c>
    </row>
    <row r="110" spans="1:30" x14ac:dyDescent="0.3">
      <c r="A110" s="42" t="s">
        <v>73</v>
      </c>
      <c r="C110" s="36">
        <f>IF('A&amp;E Data'!D122&gt;1, 'A&amp;E Data'!C122, "")</f>
        <v>43525</v>
      </c>
      <c r="D110" s="13">
        <f>VLOOKUP(C110, 'A&amp;E Data'!$C$19:$AA$198, 2, FALSE)</f>
        <v>1371718</v>
      </c>
      <c r="E110" s="33">
        <f>SUM(D108:D110)/3</f>
        <v>1315808.6666666667</v>
      </c>
      <c r="F110" s="33">
        <f>SUM(D99:D110)/12</f>
        <v>1306069.3333333333</v>
      </c>
      <c r="G110" s="33">
        <f>SUM(D75:D110)/36</f>
        <v>1286334.9166666667</v>
      </c>
      <c r="H110" s="12">
        <f>SUM(D108:D110)/SUM(D96:D98)-1</f>
        <v>6.4403913196941387E-2</v>
      </c>
      <c r="I110" s="14">
        <f>SUM(D99:D110)/SUM(D87:D98)-1</f>
        <v>1.953915399525652E-2</v>
      </c>
      <c r="J110" s="13">
        <f>VLOOKUP(C110, 'A&amp;E Data'!$C$19:$AA$198, 5, FALSE)</f>
        <v>2166308</v>
      </c>
      <c r="K110" s="33">
        <f>SUM(J108:J110)/3</f>
        <v>2077241.6666666667</v>
      </c>
      <c r="L110" s="34">
        <f>SUM(J99:J110)/12</f>
        <v>2068062.5833333333</v>
      </c>
      <c r="M110" s="34">
        <f>SUM(J75:J110)/36</f>
        <v>2000254.7777777778</v>
      </c>
      <c r="N110" s="12">
        <f>SUM(J108:J110)/SUM(J96:J98)-1</f>
        <v>6.1643818113580773E-2</v>
      </c>
      <c r="O110" s="14">
        <f>SUM(J99:J110)/SUM(J87:J98)-1</f>
        <v>4.1402687019620465E-2</v>
      </c>
      <c r="P110" s="13">
        <f>VLOOKUP(C110, 'A&amp;E Data'!$C$19:$AA$198, 18, FALSE)</f>
        <v>409608</v>
      </c>
      <c r="Q110" s="33">
        <f>SUM(P108:P110)/3</f>
        <v>398190.33333333331</v>
      </c>
      <c r="R110" s="34">
        <f>SUM(P99:P110)/12</f>
        <v>390828.08333333331</v>
      </c>
      <c r="S110" s="34">
        <f>SUM(P75:P110)/36</f>
        <v>369348.88888888888</v>
      </c>
      <c r="T110" s="12">
        <f>SUM(P108:P110)/SUM(P96:P98)-1</f>
        <v>6.9881643820894013E-2</v>
      </c>
      <c r="U110" s="14">
        <f>SUM(P99:P110)/SUM(P87:P98)-1</f>
        <v>6.530425520944183E-2</v>
      </c>
      <c r="V110" s="13">
        <f>VLOOKUP(C110, 'A&amp;E Data'!$C$19:$AA$198, 23, FALSE)</f>
        <v>555465</v>
      </c>
      <c r="W110" s="33">
        <f>SUM(V108:V110)/3</f>
        <v>541651</v>
      </c>
      <c r="X110" s="33">
        <f>SUM(V99:V110)/12</f>
        <v>530754.66666666663</v>
      </c>
      <c r="Y110" s="33">
        <f>SUM(V75:V110)/36</f>
        <v>505160.13888888888</v>
      </c>
      <c r="Z110" s="12">
        <f>SUM(V108:V110)/SUM(V96:V98)-1</f>
        <v>6.2770687348019383E-2</v>
      </c>
      <c r="AA110" s="39">
        <f>SUM(V99:V110)/SUM(V87:V98)-1</f>
        <v>5.8593613656784616E-2</v>
      </c>
    </row>
  </sheetData>
  <mergeCells count="9">
    <mergeCell ref="T5:U5"/>
    <mergeCell ref="V5:X5"/>
    <mergeCell ref="Z5:AA5"/>
    <mergeCell ref="C4:D4"/>
    <mergeCell ref="D5:F5"/>
    <mergeCell ref="H5:I5"/>
    <mergeCell ref="J5:L5"/>
    <mergeCell ref="N5:O5"/>
    <mergeCell ref="P5:R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A&amp;E Data</vt:lpstr>
      <vt:lpstr>Chart Data</vt:lpstr>
      <vt:lpstr>Charts</vt:lpstr>
    </vt:vector>
  </TitlesOfParts>
  <Company>IMS3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Willis, Adam</dc:creator>
  <cp:lastModifiedBy>Davidson, Katie</cp:lastModifiedBy>
  <cp:lastPrinted>2015-08-10T10:46:36Z</cp:lastPrinted>
  <dcterms:created xsi:type="dcterms:W3CDTF">2015-07-07T11:27:40Z</dcterms:created>
  <dcterms:modified xsi:type="dcterms:W3CDTF">2019-06-28T08:47:06Z</dcterms:modified>
</cp:coreProperties>
</file>