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F1CB293F-26EC-4633-BEAA-24A803E8001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data_Rate" sheetId="2" r:id="rId1"/>
    <sheet name="testdata_Rate_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F17" i="2" l="1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E11" i="2"/>
  <c r="D11" i="2"/>
  <c r="F10" i="2"/>
  <c r="E10" i="2"/>
  <c r="D10" i="2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<sst xmlns="http://schemas.openxmlformats.org/spreadsheetml/2006/main" count="125" uniqueCount="29">
  <si>
    <t>Denominator</t>
  </si>
  <si>
    <t>Numerator</t>
  </si>
  <si>
    <t>95%</t>
  </si>
  <si>
    <t>Exact</t>
  </si>
  <si>
    <t>Byars</t>
  </si>
  <si>
    <t>Area09</t>
  </si>
  <si>
    <t>Confidence</t>
  </si>
  <si>
    <t>Statistic</t>
  </si>
  <si>
    <t>Method</t>
  </si>
  <si>
    <t>Multiplier</t>
  </si>
  <si>
    <t>Rate per 100000</t>
  </si>
  <si>
    <t>Value</t>
  </si>
  <si>
    <t>lower_95_ci</t>
  </si>
  <si>
    <t>upper_95_ci</t>
  </si>
  <si>
    <t>lower_99_8_ci</t>
  </si>
  <si>
    <t>upper_99_8_ci</t>
  </si>
  <si>
    <t>Rate per 100</t>
  </si>
  <si>
    <t>Area01</t>
  </si>
  <si>
    <t>Area02</t>
  </si>
  <si>
    <t>Area03</t>
  </si>
  <si>
    <t>Area04</t>
  </si>
  <si>
    <t>Area05</t>
  </si>
  <si>
    <t>Area06</t>
  </si>
  <si>
    <t>Area07</t>
  </si>
  <si>
    <t>Area08</t>
  </si>
  <si>
    <t>Area</t>
  </si>
  <si>
    <t>Area10</t>
  </si>
  <si>
    <t>Area11</t>
  </si>
  <si>
    <t>Area12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</si>
</sst>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E24" sqref="E24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0.7109375" bestFit="1" customWidth="1"/>
    <col min="5" max="8" width="13.42578125" customWidth="1"/>
    <col min="9" max="9" width="16.140625" bestFit="1" customWidth="1"/>
    <col min="10" max="10" width="16.140625" customWidth="1"/>
    <col min="11" max="11" width="13.42578125" customWidth="1"/>
    <col min="12" max="12" width="9.85546875" bestFit="1" customWidth="1"/>
  </cols>
  <sheetData>
    <row r="1" spans="1:11" x14ac:dyDescent="0.25">
      <c r="A1" s="1" t="s">
        <v>25</v>
      </c>
      <c r="B1" s="1" t="s">
        <v>1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2" t="s">
        <v>7</v>
      </c>
      <c r="J1" s="2" t="s">
        <v>8</v>
      </c>
      <c r="K1" s="1" t="s">
        <v>9</v>
      </c>
    </row>
    <row r="2" spans="1:11" x14ac:dyDescent="0.25">
      <c r="A2" s="3" t="s">
        <v>17</v>
      </c>
      <c r="B2" s="3">
        <v>1</v>
      </c>
      <c r="C2" s="3">
        <v>100</v>
      </c>
      <c r="D2" s="3">
        <f t="shared" ref="D2:D17" si="0">IF(B2&lt;0,"#NUM!",B2/C2*$K2)</f>
        <v>1</v>
      </c>
      <c r="E2" s="3">
        <f t="shared" ref="E2:E17" si="1">IF($B2=0,0,IF($B2&lt;10,CHIINV(0.5+95/200,2*$B2)/2,$B2*(1-1/(9*$B2)-NORMSINV(0.5+95/200)/3/SQRT($B2))^3))/$C2*$K2</f>
        <v>2.5317807984289897E-2</v>
      </c>
      <c r="F2" s="3">
        <f t="shared" ref="F2:F17" si="2">IF($B2&lt;10,CHIINV(0.5-95/200,2*$B2+2)/2,($B2+1)*(1-1/(9*($B2+1))+NORMSINV(0.5+95/200)/3/SQRT($B2+1))^3)/$C2*$K2</f>
        <v>5.571643390938898</v>
      </c>
      <c r="G2" s="3">
        <v>1.0005003335835344E-3</v>
      </c>
      <c r="H2" s="3">
        <v>9.2334134764515845</v>
      </c>
      <c r="I2" t="s">
        <v>16</v>
      </c>
      <c r="J2" t="s">
        <v>3</v>
      </c>
      <c r="K2" s="3">
        <v>100</v>
      </c>
    </row>
    <row r="3" spans="1:11" x14ac:dyDescent="0.25">
      <c r="A3" s="3" t="s">
        <v>18</v>
      </c>
      <c r="B3" s="3">
        <v>5</v>
      </c>
      <c r="C3" s="3">
        <v>100</v>
      </c>
      <c r="D3" s="3">
        <f t="shared" si="0"/>
        <v>5</v>
      </c>
      <c r="E3" s="3">
        <f t="shared" si="1"/>
        <v>1.62348639011842</v>
      </c>
      <c r="F3" s="3">
        <f t="shared" si="2"/>
        <v>11.668332079322669</v>
      </c>
      <c r="G3" s="3">
        <v>0.739371731917839</v>
      </c>
      <c r="H3" s="3">
        <v>16.454745203680105</v>
      </c>
      <c r="I3" t="s">
        <v>16</v>
      </c>
      <c r="J3" t="s">
        <v>3</v>
      </c>
      <c r="K3" s="3">
        <v>100</v>
      </c>
    </row>
    <row r="4" spans="1:11" x14ac:dyDescent="0.25">
      <c r="A4" s="3" t="s">
        <v>19</v>
      </c>
      <c r="B4" s="3">
        <v>20</v>
      </c>
      <c r="C4" s="3">
        <v>100</v>
      </c>
      <c r="D4" s="3">
        <f t="shared" si="0"/>
        <v>20</v>
      </c>
      <c r="E4" s="3">
        <f t="shared" si="1"/>
        <v>12.211428834875937</v>
      </c>
      <c r="F4" s="3">
        <f t="shared" si="2"/>
        <v>30.889880369197066</v>
      </c>
      <c r="G4" s="3">
        <v>8.922802365144193</v>
      </c>
      <c r="H4" s="3">
        <v>38.085035625041911</v>
      </c>
      <c r="I4" t="s">
        <v>16</v>
      </c>
      <c r="J4" t="s">
        <v>4</v>
      </c>
      <c r="K4" s="3">
        <v>100</v>
      </c>
    </row>
    <row r="5" spans="1:11" x14ac:dyDescent="0.25">
      <c r="A5" s="3" t="s">
        <v>20</v>
      </c>
      <c r="B5" s="3">
        <v>65</v>
      </c>
      <c r="C5" s="3">
        <v>100</v>
      </c>
      <c r="D5" s="3">
        <f t="shared" si="0"/>
        <v>65</v>
      </c>
      <c r="E5" s="3">
        <f t="shared" si="1"/>
        <v>50.163187710459454</v>
      </c>
      <c r="F5" s="3">
        <f t="shared" si="2"/>
        <v>82.849138545939837</v>
      </c>
      <c r="G5" s="3">
        <v>42.880261471480203</v>
      </c>
      <c r="H5" s="3">
        <v>94.000290844318016</v>
      </c>
      <c r="I5" t="s">
        <v>16</v>
      </c>
      <c r="J5" t="s">
        <v>4</v>
      </c>
      <c r="K5" s="3">
        <v>100</v>
      </c>
    </row>
    <row r="6" spans="1:11" x14ac:dyDescent="0.25">
      <c r="A6" s="3" t="s">
        <v>21</v>
      </c>
      <c r="B6" s="3">
        <v>9856</v>
      </c>
      <c r="C6" s="3">
        <v>12345</v>
      </c>
      <c r="D6" s="3">
        <f t="shared" si="0"/>
        <v>79.837991089509913</v>
      </c>
      <c r="E6" s="3">
        <f t="shared" si="1"/>
        <v>78.269490589767571</v>
      </c>
      <c r="F6" s="3">
        <f t="shared" si="2"/>
        <v>81.430016542721404</v>
      </c>
      <c r="G6" s="3">
        <v>77.375905432710525</v>
      </c>
      <c r="H6" s="3">
        <v>82.354472770954303</v>
      </c>
      <c r="I6" t="s">
        <v>16</v>
      </c>
      <c r="J6" t="s">
        <v>4</v>
      </c>
      <c r="K6" s="3">
        <v>100</v>
      </c>
    </row>
    <row r="7" spans="1:11" x14ac:dyDescent="0.25">
      <c r="A7" s="3" t="s">
        <v>22</v>
      </c>
      <c r="B7" s="3">
        <v>7776456</v>
      </c>
      <c r="C7" s="3">
        <v>7564336677</v>
      </c>
      <c r="D7" s="3">
        <f t="shared" si="0"/>
        <v>0.10280420256339154</v>
      </c>
      <c r="E7" s="3">
        <f t="shared" si="1"/>
        <v>0.10273196005302074</v>
      </c>
      <c r="F7" s="3">
        <f t="shared" si="2"/>
        <v>0.10287648334092832</v>
      </c>
      <c r="G7" s="3">
        <v>0.102690317308454</v>
      </c>
      <c r="H7" s="3">
        <v>0.10291817639509068</v>
      </c>
      <c r="I7" t="s">
        <v>16</v>
      </c>
      <c r="J7" t="s">
        <v>4</v>
      </c>
      <c r="K7" s="3">
        <v>100</v>
      </c>
    </row>
    <row r="8" spans="1:11" x14ac:dyDescent="0.25">
      <c r="A8" s="3" t="s">
        <v>23</v>
      </c>
      <c r="B8" s="3">
        <v>222</v>
      </c>
      <c r="C8" s="3">
        <v>3215</v>
      </c>
      <c r="D8" s="3">
        <f t="shared" si="0"/>
        <v>6.9051321928460334</v>
      </c>
      <c r="E8" s="3">
        <f t="shared" si="1"/>
        <v>6.0265748776526751</v>
      </c>
      <c r="F8" s="3">
        <f t="shared" si="2"/>
        <v>7.8757293708718503</v>
      </c>
      <c r="G8" s="3">
        <v>5.5607376952598537</v>
      </c>
      <c r="H8" s="3">
        <v>8.4610466817334107</v>
      </c>
      <c r="I8" t="s">
        <v>16</v>
      </c>
      <c r="J8" t="s">
        <v>4</v>
      </c>
      <c r="K8" s="3">
        <v>100</v>
      </c>
    </row>
    <row r="9" spans="1:11" x14ac:dyDescent="0.25">
      <c r="A9" s="3" t="s">
        <v>24</v>
      </c>
      <c r="B9" s="3">
        <v>999</v>
      </c>
      <c r="C9" s="3">
        <v>3456</v>
      </c>
      <c r="D9" s="3">
        <f t="shared" si="0"/>
        <v>28.90625</v>
      </c>
      <c r="E9" s="3">
        <f t="shared" si="1"/>
        <v>27.141304936090521</v>
      </c>
      <c r="F9" s="3">
        <f t="shared" si="2"/>
        <v>30.755833237378415</v>
      </c>
      <c r="G9" s="3">
        <v>26.162147596445767</v>
      </c>
      <c r="H9" s="3">
        <v>31.845604819822654</v>
      </c>
      <c r="I9" t="s">
        <v>16</v>
      </c>
      <c r="J9" t="s">
        <v>4</v>
      </c>
      <c r="K9" s="3">
        <v>100</v>
      </c>
    </row>
    <row r="10" spans="1:11" x14ac:dyDescent="0.25">
      <c r="A10" s="3" t="s">
        <v>17</v>
      </c>
      <c r="B10" s="3">
        <v>1</v>
      </c>
      <c r="C10" s="3">
        <v>100</v>
      </c>
      <c r="D10" s="3">
        <f t="shared" si="0"/>
        <v>1000</v>
      </c>
      <c r="E10" s="3">
        <f t="shared" si="1"/>
        <v>25.317807984289896</v>
      </c>
      <c r="F10" s="3">
        <f t="shared" si="2"/>
        <v>5571.6433909388979</v>
      </c>
      <c r="G10" s="3">
        <v>1.0005003335835343</v>
      </c>
      <c r="H10" s="3">
        <v>9233.4134764515857</v>
      </c>
      <c r="I10" t="s">
        <v>10</v>
      </c>
      <c r="J10" t="s">
        <v>3</v>
      </c>
      <c r="K10" s="3">
        <v>100000</v>
      </c>
    </row>
    <row r="11" spans="1:11" x14ac:dyDescent="0.25">
      <c r="A11" s="3" t="s">
        <v>18</v>
      </c>
      <c r="B11" s="3">
        <v>5</v>
      </c>
      <c r="C11" s="3">
        <v>100</v>
      </c>
      <c r="D11" s="3">
        <f t="shared" si="0"/>
        <v>5000</v>
      </c>
      <c r="E11" s="3">
        <f t="shared" si="1"/>
        <v>1623.4863901184199</v>
      </c>
      <c r="F11" s="3">
        <f>IF($B11&lt;10,CHIINV(0.5-95/200,2*$B11+2)/2,($B11+1)*(1-1/(9*($B11+1))+NORMSINV(0.5+95/200)/3/SQRT($B11+1))^3)/$C11*$K11</f>
        <v>11668.332079322669</v>
      </c>
      <c r="G11" s="3">
        <v>739.37173191783893</v>
      </c>
      <c r="H11" s="3">
        <v>16454.745203680104</v>
      </c>
      <c r="I11" t="s">
        <v>10</v>
      </c>
      <c r="J11" t="s">
        <v>3</v>
      </c>
      <c r="K11" s="3">
        <v>100000</v>
      </c>
    </row>
    <row r="12" spans="1:11" x14ac:dyDescent="0.25">
      <c r="A12" s="3" t="s">
        <v>19</v>
      </c>
      <c r="B12" s="3">
        <v>20</v>
      </c>
      <c r="C12" s="3">
        <v>100</v>
      </c>
      <c r="D12" s="3">
        <f t="shared" si="0"/>
        <v>20000</v>
      </c>
      <c r="E12" s="3">
        <f t="shared" si="1"/>
        <v>12211.428834875936</v>
      </c>
      <c r="F12" s="3">
        <f t="shared" si="2"/>
        <v>30889.880369197064</v>
      </c>
      <c r="G12" s="3">
        <v>8922.8023651441927</v>
      </c>
      <c r="H12" s="3">
        <v>38085.035625041914</v>
      </c>
      <c r="I12" t="s">
        <v>10</v>
      </c>
      <c r="J12" t="s">
        <v>4</v>
      </c>
      <c r="K12" s="3">
        <v>100000</v>
      </c>
    </row>
    <row r="13" spans="1:11" x14ac:dyDescent="0.25">
      <c r="A13" s="3" t="s">
        <v>20</v>
      </c>
      <c r="B13" s="3">
        <v>65</v>
      </c>
      <c r="C13" s="3">
        <v>100</v>
      </c>
      <c r="D13" s="3">
        <f t="shared" si="0"/>
        <v>65000</v>
      </c>
      <c r="E13" s="3">
        <f t="shared" si="1"/>
        <v>50163.187710459453</v>
      </c>
      <c r="F13" s="3">
        <f t="shared" si="2"/>
        <v>82849.138545939844</v>
      </c>
      <c r="G13" s="3">
        <v>42880.261471480204</v>
      </c>
      <c r="H13" s="3">
        <v>94000.290844318006</v>
      </c>
      <c r="I13" t="s">
        <v>10</v>
      </c>
      <c r="J13" t="s">
        <v>4</v>
      </c>
      <c r="K13" s="3">
        <v>100000</v>
      </c>
    </row>
    <row r="14" spans="1:11" x14ac:dyDescent="0.25">
      <c r="A14" s="3" t="s">
        <v>21</v>
      </c>
      <c r="B14" s="3">
        <v>9856</v>
      </c>
      <c r="C14" s="3">
        <v>12345</v>
      </c>
      <c r="D14" s="3">
        <f t="shared" si="0"/>
        <v>79837.991089509916</v>
      </c>
      <c r="E14" s="3">
        <f t="shared" si="1"/>
        <v>78269.490589767578</v>
      </c>
      <c r="F14" s="3">
        <f t="shared" si="2"/>
        <v>81430.016542721409</v>
      </c>
      <c r="G14" s="3">
        <v>77375.905432710526</v>
      </c>
      <c r="H14" s="3">
        <v>82354.472770954308</v>
      </c>
      <c r="I14" t="s">
        <v>10</v>
      </c>
      <c r="J14" t="s">
        <v>4</v>
      </c>
      <c r="K14" s="3">
        <v>100000</v>
      </c>
    </row>
    <row r="15" spans="1:11" x14ac:dyDescent="0.25">
      <c r="A15" s="3" t="s">
        <v>22</v>
      </c>
      <c r="B15" s="3">
        <v>7776456</v>
      </c>
      <c r="C15" s="3">
        <v>7564336677</v>
      </c>
      <c r="D15" s="3">
        <f t="shared" si="0"/>
        <v>102.80420256339154</v>
      </c>
      <c r="E15" s="3">
        <f t="shared" si="1"/>
        <v>102.73196005302074</v>
      </c>
      <c r="F15" s="3">
        <f t="shared" si="2"/>
        <v>102.87648334092832</v>
      </c>
      <c r="G15" s="3">
        <v>102.690317308454</v>
      </c>
      <c r="H15" s="3">
        <v>102.91817639509068</v>
      </c>
      <c r="I15" t="s">
        <v>10</v>
      </c>
      <c r="J15" t="s">
        <v>4</v>
      </c>
      <c r="K15" s="3">
        <v>100000</v>
      </c>
    </row>
    <row r="16" spans="1:11" x14ac:dyDescent="0.25">
      <c r="A16" s="3" t="s">
        <v>23</v>
      </c>
      <c r="B16" s="3">
        <v>222</v>
      </c>
      <c r="C16" s="3">
        <v>3215</v>
      </c>
      <c r="D16" s="3">
        <f t="shared" si="0"/>
        <v>6905.1321928460338</v>
      </c>
      <c r="E16" s="3">
        <f t="shared" si="1"/>
        <v>6026.5748776526743</v>
      </c>
      <c r="F16" s="3">
        <f t="shared" si="2"/>
        <v>7875.7293708718507</v>
      </c>
      <c r="G16" s="3">
        <v>5560.7376952598534</v>
      </c>
      <c r="H16" s="3">
        <v>8461.0466817334109</v>
      </c>
      <c r="I16" t="s">
        <v>10</v>
      </c>
      <c r="J16" t="s">
        <v>4</v>
      </c>
      <c r="K16" s="3">
        <v>100000</v>
      </c>
    </row>
    <row r="17" spans="1:11" x14ac:dyDescent="0.25">
      <c r="A17" s="3" t="s">
        <v>24</v>
      </c>
      <c r="B17" s="3">
        <v>999</v>
      </c>
      <c r="C17" s="3">
        <v>3456</v>
      </c>
      <c r="D17" s="3">
        <f t="shared" si="0"/>
        <v>28906.25</v>
      </c>
      <c r="E17" s="3">
        <f t="shared" si="1"/>
        <v>27141.304936090521</v>
      </c>
      <c r="F17" s="3">
        <f t="shared" si="2"/>
        <v>30755.833237378414</v>
      </c>
      <c r="G17" s="3">
        <v>26162.147596445768</v>
      </c>
      <c r="H17" s="3">
        <v>31845.604819822653</v>
      </c>
      <c r="I17" t="s">
        <v>10</v>
      </c>
      <c r="J17" t="s">
        <v>4</v>
      </c>
      <c r="K17" s="3">
        <v>100000</v>
      </c>
    </row>
    <row r="18" spans="1:11" x14ac:dyDescent="0.25">
      <c r="A18" s="3" t="s">
        <v>5</v>
      </c>
      <c r="C18" s="3">
        <v>100</v>
      </c>
      <c r="I18" s="3" t="s">
        <v>10</v>
      </c>
      <c r="J18" s="3"/>
      <c r="K18" s="3">
        <v>100000</v>
      </c>
    </row>
    <row r="19" spans="1:11" x14ac:dyDescent="0.25">
      <c r="A19" s="3" t="s">
        <v>26</v>
      </c>
      <c r="B19">
        <v>10</v>
      </c>
      <c r="I19" s="3" t="s">
        <v>10</v>
      </c>
      <c r="J19" s="3" t="s">
        <v>4</v>
      </c>
      <c r="K19" s="3">
        <v>100000</v>
      </c>
    </row>
    <row r="20" spans="1:11" x14ac:dyDescent="0.25">
      <c r="A20" s="3" t="s">
        <v>27</v>
      </c>
      <c r="I20" s="3" t="s">
        <v>10</v>
      </c>
      <c r="K20" s="3">
        <v>100000</v>
      </c>
    </row>
    <row r="21" spans="1:11" x14ac:dyDescent="0.25">
      <c r="A21" s="3" t="s">
        <v>28</v>
      </c>
      <c r="B21">
        <v>250</v>
      </c>
      <c r="C21">
        <v>220</v>
      </c>
      <c r="D21">
        <v>113636.36363636365</v>
      </c>
      <c r="E21">
        <v>99984.947385328764</v>
      </c>
      <c r="F21">
        <v>128631.14487455782</v>
      </c>
      <c r="G21">
        <v>92710.005544389525</v>
      </c>
      <c r="H21">
        <v>137651.23772147458</v>
      </c>
      <c r="I21" t="s">
        <v>10</v>
      </c>
      <c r="J21" t="s">
        <v>4</v>
      </c>
      <c r="K21">
        <v>100000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EBE6-76F1-4DEA-ABB6-5CC513AA3B0B}">
  <dimension ref="A1:J13"/>
  <sheetViews>
    <sheetView tabSelected="1" workbookViewId="0">
      <selection activeCell="E34" sqref="E34"/>
    </sheetView>
  </sheetViews>
  <sheetFormatPr defaultRowHeight="15" x14ac:dyDescent="0.25"/>
  <cols>
    <col min="3" max="3" width="13.28515625" customWidth="1"/>
  </cols>
  <sheetData>
    <row r="1" spans="1:10" x14ac:dyDescent="0.25">
      <c r="A1" s="1" t="s">
        <v>25</v>
      </c>
      <c r="B1" s="1" t="s">
        <v>1</v>
      </c>
      <c r="C1" s="1" t="s">
        <v>0</v>
      </c>
      <c r="D1" s="1" t="s">
        <v>11</v>
      </c>
      <c r="E1" s="1" t="s">
        <v>12</v>
      </c>
      <c r="F1" s="1" t="s">
        <v>13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17</v>
      </c>
      <c r="B2">
        <f>SUMIF(testdata_Rate!$A$2:$A$17,testdata_Rate_g!$A2,testdata_Rate!B$2:B$17)</f>
        <v>2</v>
      </c>
      <c r="C2">
        <f>SUMIF(testdata_Rate!$A$2:$A$17,testdata_Rate_g!$A2,testdata_Rate!C$2:C$17)</f>
        <v>200</v>
      </c>
      <c r="D2">
        <v>1000</v>
      </c>
      <c r="E2">
        <v>121.10463927198258</v>
      </c>
      <c r="F2">
        <v>3612.3438338619794</v>
      </c>
      <c r="G2" s="4" t="s">
        <v>2</v>
      </c>
      <c r="H2" s="3" t="s">
        <v>10</v>
      </c>
      <c r="I2" s="3" t="s">
        <v>3</v>
      </c>
      <c r="J2" s="3">
        <v>100000</v>
      </c>
    </row>
    <row r="3" spans="1:10" x14ac:dyDescent="0.25">
      <c r="A3" s="3" t="s">
        <v>18</v>
      </c>
      <c r="B3">
        <f>SUMIF(testdata_Rate!$A$2:$A$17,testdata_Rate_g!$A3,testdata_Rate!B$2:B$17)</f>
        <v>10</v>
      </c>
      <c r="C3">
        <f>SUMIF(testdata_Rate!$A$2:$A$17,testdata_Rate_g!$A3,testdata_Rate!C$2:C$17)</f>
        <v>200</v>
      </c>
      <c r="D3">
        <v>5000</v>
      </c>
      <c r="E3">
        <v>2393.7249569837822</v>
      </c>
      <c r="F3">
        <v>9195.7293028782369</v>
      </c>
      <c r="G3" s="4" t="s">
        <v>2</v>
      </c>
      <c r="H3" s="3" t="s">
        <v>10</v>
      </c>
      <c r="I3" s="3" t="s">
        <v>4</v>
      </c>
      <c r="J3" s="3">
        <v>100000</v>
      </c>
    </row>
    <row r="4" spans="1:10" x14ac:dyDescent="0.25">
      <c r="A4" s="3" t="s">
        <v>19</v>
      </c>
      <c r="B4">
        <f>SUMIF(testdata_Rate!$A$2:$A$17,testdata_Rate_g!$A4,testdata_Rate!B$2:B$17)</f>
        <v>40</v>
      </c>
      <c r="C4">
        <f>SUMIF(testdata_Rate!$A$2:$A$17,testdata_Rate_g!$A4,testdata_Rate!C$2:C$17)</f>
        <v>200</v>
      </c>
      <c r="D4">
        <v>20000</v>
      </c>
      <c r="E4">
        <v>14286.649933218456</v>
      </c>
      <c r="F4">
        <v>27235.04966001213</v>
      </c>
      <c r="G4" s="4" t="s">
        <v>2</v>
      </c>
      <c r="H4" s="3" t="s">
        <v>10</v>
      </c>
      <c r="I4" s="3" t="s">
        <v>4</v>
      </c>
      <c r="J4" s="3">
        <v>100000</v>
      </c>
    </row>
    <row r="5" spans="1:10" x14ac:dyDescent="0.25">
      <c r="A5" s="3" t="s">
        <v>20</v>
      </c>
      <c r="B5">
        <f>SUMIF(testdata_Rate!$A$2:$A$17,testdata_Rate_g!$A5,testdata_Rate!B$2:B$17)</f>
        <v>130</v>
      </c>
      <c r="C5">
        <f>SUMIF(testdata_Rate!$A$2:$A$17,testdata_Rate_g!$A5,testdata_Rate!C$2:C$17)</f>
        <v>200</v>
      </c>
      <c r="D5">
        <v>65000</v>
      </c>
      <c r="E5">
        <v>54306.521019257249</v>
      </c>
      <c r="F5">
        <v>77182.744306619628</v>
      </c>
      <c r="G5" s="4" t="s">
        <v>2</v>
      </c>
      <c r="H5" s="3" t="s">
        <v>10</v>
      </c>
      <c r="I5" s="3" t="s">
        <v>4</v>
      </c>
      <c r="J5" s="3">
        <v>100000</v>
      </c>
    </row>
    <row r="6" spans="1:10" x14ac:dyDescent="0.25">
      <c r="A6" s="3" t="s">
        <v>21</v>
      </c>
      <c r="B6">
        <f>SUMIF(testdata_Rate!$A$2:$A$17,testdata_Rate_g!$A6,testdata_Rate!B$2:B$17)</f>
        <v>19712</v>
      </c>
      <c r="C6">
        <f>SUMIF(testdata_Rate!$A$2:$A$17,testdata_Rate_g!$A6,testdata_Rate!C$2:C$17)</f>
        <v>24690</v>
      </c>
      <c r="D6">
        <v>79837.991089509916</v>
      </c>
      <c r="E6">
        <v>78727.300271336382</v>
      </c>
      <c r="F6">
        <v>80960.432718132564</v>
      </c>
      <c r="G6" s="4" t="s">
        <v>2</v>
      </c>
      <c r="H6" s="3" t="s">
        <v>10</v>
      </c>
      <c r="I6" s="3" t="s">
        <v>4</v>
      </c>
      <c r="J6" s="3">
        <v>100000</v>
      </c>
    </row>
    <row r="7" spans="1:10" x14ac:dyDescent="0.25">
      <c r="A7" s="3" t="s">
        <v>22</v>
      </c>
      <c r="B7">
        <f>SUMIF(testdata_Rate!$A$2:$A$17,testdata_Rate_g!$A7,testdata_Rate!B$2:B$17)</f>
        <v>15552912</v>
      </c>
      <c r="C7">
        <f>SUMIF(testdata_Rate!$A$2:$A$17,testdata_Rate_g!$A7,testdata_Rate!C$2:C$17)</f>
        <v>15128673354</v>
      </c>
      <c r="D7">
        <v>102.80420256339154</v>
      </c>
      <c r="E7">
        <v>102.7531168009107</v>
      </c>
      <c r="F7">
        <v>102.85530745877516</v>
      </c>
      <c r="G7" s="4" t="s">
        <v>2</v>
      </c>
      <c r="H7" s="3" t="s">
        <v>10</v>
      </c>
      <c r="I7" s="3" t="s">
        <v>4</v>
      </c>
      <c r="J7" s="3">
        <v>100000</v>
      </c>
    </row>
    <row r="8" spans="1:10" x14ac:dyDescent="0.25">
      <c r="A8" s="3" t="s">
        <v>23</v>
      </c>
      <c r="B8">
        <f>SUMIF(testdata_Rate!$A$2:$A$17,testdata_Rate_g!$A8,testdata_Rate!B$2:B$17)</f>
        <v>444</v>
      </c>
      <c r="C8">
        <f>SUMIF(testdata_Rate!$A$2:$A$17,testdata_Rate_g!$A8,testdata_Rate!C$2:C$17)</f>
        <v>6430</v>
      </c>
      <c r="D8">
        <v>6905.1321928460338</v>
      </c>
      <c r="E8">
        <v>6277.6881141457798</v>
      </c>
      <c r="F8">
        <v>7578.3044586343622</v>
      </c>
      <c r="G8" s="4" t="s">
        <v>2</v>
      </c>
      <c r="H8" s="3" t="s">
        <v>10</v>
      </c>
      <c r="I8" s="3" t="s">
        <v>4</v>
      </c>
      <c r="J8" s="3">
        <v>100000</v>
      </c>
    </row>
    <row r="9" spans="1:10" x14ac:dyDescent="0.25">
      <c r="A9" s="3" t="s">
        <v>24</v>
      </c>
      <c r="B9">
        <f>SUMIF(testdata_Rate!$A$2:$A$17,testdata_Rate_g!$A9,testdata_Rate!B$2:B$17)</f>
        <v>1998</v>
      </c>
      <c r="C9">
        <f>SUMIF(testdata_Rate!$A$2:$A$17,testdata_Rate_g!$A9,testdata_Rate!C$2:C$17)</f>
        <v>6912</v>
      </c>
      <c r="D9">
        <v>28906.25</v>
      </c>
      <c r="E9">
        <v>27652.520088302212</v>
      </c>
      <c r="F9">
        <v>30202.169187218453</v>
      </c>
      <c r="G9" s="4" t="s">
        <v>2</v>
      </c>
      <c r="H9" s="3" t="s">
        <v>10</v>
      </c>
      <c r="I9" s="3" t="s">
        <v>4</v>
      </c>
      <c r="J9" s="3">
        <v>100000</v>
      </c>
    </row>
    <row r="10" spans="1:10" x14ac:dyDescent="0.25">
      <c r="A10" t="s">
        <v>5</v>
      </c>
      <c r="C10">
        <v>100</v>
      </c>
      <c r="G10" t="s">
        <v>2</v>
      </c>
      <c r="H10" t="s">
        <v>10</v>
      </c>
      <c r="J10">
        <v>100000</v>
      </c>
    </row>
    <row r="11" spans="1:10" x14ac:dyDescent="0.25">
      <c r="A11" t="s">
        <v>26</v>
      </c>
      <c r="B11">
        <v>10</v>
      </c>
      <c r="G11" t="s">
        <v>2</v>
      </c>
      <c r="H11" t="s">
        <v>10</v>
      </c>
      <c r="I11" t="s">
        <v>4</v>
      </c>
      <c r="J11">
        <v>100000</v>
      </c>
    </row>
    <row r="12" spans="1:10" x14ac:dyDescent="0.25">
      <c r="A12" t="s">
        <v>27</v>
      </c>
      <c r="G12" t="s">
        <v>2</v>
      </c>
      <c r="H12" t="s">
        <v>10</v>
      </c>
      <c r="J12">
        <v>100000</v>
      </c>
    </row>
    <row r="13" spans="1:10" x14ac:dyDescent="0.25">
      <c r="A13" t="s">
        <v>28</v>
      </c>
      <c r="B13">
        <v>250</v>
      </c>
      <c r="C13">
        <v>220</v>
      </c>
      <c r="D13">
        <v>113636.36363636365</v>
      </c>
      <c r="E13">
        <v>99984.947385328764</v>
      </c>
      <c r="F13">
        <v>128631.14487455782</v>
      </c>
      <c r="G13" t="s">
        <v>2</v>
      </c>
      <c r="H13" t="s">
        <v>10</v>
      </c>
      <c r="I13" t="s">
        <v>4</v>
      </c>
      <c r="J1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</vt:lpstr>
      <vt:lpstr>testdata_Rate_g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2017-12-06T10:57:29Z</dcterms:created>
  <dcterms:modified xsi:type="dcterms:W3CDTF">2024-05-01T15:40:54Z</dcterms:modified>
</cp:coreProperties>
</file>