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nabel.Westermann\Documents\Python\Projects\PH_statistical_methods\ph_statistical_methods\tests\test_data\"/>
    </mc:Choice>
  </mc:AlternateContent>
  <xr:revisionPtr revIDLastSave="0" documentId="13_ncr:1_{9F42C68A-7968-4386-9BA1-9E40B4844E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D17" i="3" l="1"/>
  <c r="D16" i="3"/>
  <c r="D15" i="3"/>
  <c r="D14" i="3"/>
  <c r="D13" i="3"/>
  <c r="D12" i="3"/>
  <c r="D11" i="3"/>
  <c r="D10" i="3"/>
  <c r="H10" i="3" l="1"/>
  <c r="G10" i="3"/>
  <c r="F15" i="3"/>
  <c r="H15" i="3"/>
  <c r="G15" i="3"/>
  <c r="E12" i="3"/>
  <c r="H12" i="3"/>
  <c r="G12" i="3"/>
  <c r="E16" i="3"/>
  <c r="H16" i="3"/>
  <c r="G16" i="3"/>
  <c r="H14" i="3"/>
  <c r="G14" i="3"/>
  <c r="F11" i="3"/>
  <c r="H11" i="3"/>
  <c r="G11" i="3"/>
  <c r="H13" i="3"/>
  <c r="G13" i="3"/>
  <c r="H17" i="3"/>
  <c r="G17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D6" i="3"/>
  <c r="D5" i="3"/>
  <c r="D4" i="3"/>
  <c r="D3" i="3"/>
  <c r="D2" i="3"/>
  <c r="G2" i="3" l="1"/>
  <c r="H2" i="3"/>
  <c r="H6" i="3"/>
  <c r="G6" i="3"/>
  <c r="F7" i="3"/>
  <c r="H7" i="3"/>
  <c r="G7" i="3"/>
  <c r="F3" i="3"/>
  <c r="H3" i="3"/>
  <c r="G3" i="3"/>
  <c r="H4" i="3"/>
  <c r="G4" i="3"/>
  <c r="H8" i="3"/>
  <c r="G8" i="3"/>
  <c r="H5" i="3"/>
  <c r="G5" i="3"/>
  <c r="H9" i="3"/>
  <c r="G9" i="3"/>
  <c r="E4" i="3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<sst xmlns="http://schemas.openxmlformats.org/spreadsheetml/2006/main" count="122" uniqueCount="33">
  <si>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</si>
  <si>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</si>
  <si>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</si>
  <si>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</si>
  <si>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</si>
  <si>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</si>
  <si>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</si>
  <si>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</si>
  <si>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</si>
  <si>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</si>
  <si>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</si>
  <si>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</si>
  <si>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</si>
  <si>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</si>
  <si>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percentage</t>
  </si>
  <si>
    <t>Wilson</t>
  </si>
  <si>
    <t>lowercl</t>
  </si>
  <si>
    <t>uppercl</t>
  </si>
  <si>
    <t>multiplier</t>
  </si>
  <si>
    <t>95%</t>
  </si>
  <si>
    <t>value</t>
  </si>
  <si>
    <t>Area10</t>
  </si>
  <si>
    <t>Area11</t>
  </si>
  <si>
    <t>proportion of 1</t>
  </si>
  <si>
    <t>Area09</t>
  </si>
  <si>
    <t>lower99_8cl</t>
  </si>
  <si>
    <t>upper99_8cl</t>
  </si>
  <si>
    <t>Statistic</t>
  </si>
  <si>
    <t>Method</t>
  </si>
  <si>
    <t>Value</t>
  </si>
  <si>
    <t>lower_95_ci</t>
  </si>
  <si>
    <t>upper_95_ci</t>
  </si>
  <si>
    <t>Proportion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</si>
</sst>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M19" sqref="M19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8" width="13.42578125" customWidth="1"/>
    <col min="9" max="9" width="15.140625" customWidth="1"/>
    <col min="10" max="12" width="12.7109375" customWidth="1"/>
    <col min="13" max="13" width="13.42578125" customWidth="1"/>
    <col min="15" max="15" width="16.140625" bestFit="1" customWidth="1"/>
    <col min="16" max="16" width="9.85546875" bestFit="1" customWidth="1"/>
  </cols>
  <sheetData>
    <row r="1" spans="1:12" x14ac:dyDescent="0.25">
      <c r="A1" s="1" t="s">
        <v>2</v>
      </c>
      <c r="B1" s="1" t="s">
        <v>0</v>
      </c>
      <c r="C1" s="1" t="s">
        <v>1</v>
      </c>
      <c r="D1" s="1" t="s">
        <v>29</v>
      </c>
      <c r="E1" s="1" t="s">
        <v>30</v>
      </c>
      <c r="F1" s="1" t="s">
        <v>31</v>
      </c>
      <c r="G1" s="1" t="s">
        <v>25</v>
      </c>
      <c r="H1" s="1" t="s">
        <v>26</v>
      </c>
      <c r="I1" s="1" t="s">
        <v>27</v>
      </c>
      <c r="J1" s="1" t="s">
        <v>28</v>
      </c>
      <c r="K1" s="1"/>
      <c r="L1" s="1" t="s">
        <v>18</v>
      </c>
    </row>
    <row r="2" spans="1:12" x14ac:dyDescent="0.25">
      <c r="A2" s="2" t="s">
        <v>3</v>
      </c>
      <c r="B2" s="2">
        <v>1</v>
      </c>
      <c r="C2" s="2">
        <v>100</v>
      </c>
      <c r="D2" s="2">
        <f t="shared" ref="D2:D17" si="0">IF(B2&lt;0,"#NUM!",B2/C2*L2)</f>
        <v>0.01</v>
      </c>
      <c r="E2" s="2">
        <f t="shared" ref="E2:E17" si="1">(2*$B2+NORMSINV((100+95)/200)^2-NORMSINV((100+95)/200)*SQRT(NORMSINV((100+95)/200)^2+4*$B2*(1-$D2/$L2)))/2/($C2+NORMSINV((100+95)/200)^2)*$L2</f>
        <v>1.7674320641406511E-3</v>
      </c>
      <c r="F2" s="2">
        <f t="shared" ref="F2:F17" si="2">(2*$B2+NORMSINV((100+95)/200)^2+NORMSINV((100+95)/200)*SQRT(NORMSINV((100+95)/200)^2+4*$B2*(1-$D2/$L2)))/2/($C2+NORMSINV((100+95)/200)^2)*$L2</f>
        <v>5.4486196178705294E-2</v>
      </c>
      <c r="G2" s="2">
        <f t="shared" ref="G2:G17" si="3">(2*$B2+NORMSINV((100+99.8)/200)^2-NORMSINV((100+99.8)/200)*SQRT(NORMSINV((100+99.8)/200)^2+4*$B2*(1-$D2/$L2)))/2/($C2+NORMSINV((100+99.8)/200)^2)*$L2</f>
        <v>8.73065697299977E-4</v>
      </c>
      <c r="H2" s="2">
        <f t="shared" ref="H2:H17" si="4">(2*$B2+NORMSINV((100+99.8)/200)^2+NORMSINV((100+99.8)/200)*SQRT(NORMSINV((100+99.8)/200)^2+4*$B2*(1-$D2/$L2)))/2/($C2+NORMSINV((100+99.8)/200)^2)*$L2</f>
        <v>0.10455445283705821</v>
      </c>
      <c r="I2" s="2" t="s">
        <v>32</v>
      </c>
      <c r="J2" s="2" t="s">
        <v>15</v>
      </c>
      <c r="K2" s="2"/>
      <c r="L2" s="2">
        <v>1</v>
      </c>
    </row>
    <row r="3" spans="1:12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2">
        <f t="shared" si="3"/>
        <v>1.3865320725997183E-2</v>
      </c>
      <c r="H3" s="2">
        <f t="shared" si="4"/>
        <v>0.16458852282596442</v>
      </c>
      <c r="I3" s="2" t="s">
        <v>32</v>
      </c>
      <c r="J3" s="2" t="s">
        <v>15</v>
      </c>
      <c r="K3" s="2"/>
      <c r="L3" s="2">
        <v>1</v>
      </c>
    </row>
    <row r="4" spans="1:12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2">
        <f t="shared" si="3"/>
        <v>0.10519162066711432</v>
      </c>
      <c r="H4" s="2">
        <f t="shared" si="4"/>
        <v>0.3471109417008601</v>
      </c>
      <c r="I4" s="2" t="s">
        <v>32</v>
      </c>
      <c r="J4" s="2" t="s">
        <v>15</v>
      </c>
      <c r="K4" s="2"/>
      <c r="L4" s="2">
        <v>1</v>
      </c>
    </row>
    <row r="5" spans="1:12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2">
        <f t="shared" si="3"/>
        <v>0.49549465740704313</v>
      </c>
      <c r="H5" s="2">
        <f t="shared" si="4"/>
        <v>0.77835406140896968</v>
      </c>
      <c r="I5" s="2" t="s">
        <v>32</v>
      </c>
      <c r="J5" s="2" t="s">
        <v>15</v>
      </c>
      <c r="K5" s="2"/>
      <c r="L5" s="2">
        <v>1</v>
      </c>
    </row>
    <row r="6" spans="1:12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2">
        <f t="shared" si="3"/>
        <v>0.7869924108419063</v>
      </c>
      <c r="H6" s="2">
        <f t="shared" si="4"/>
        <v>0.80930614125896261</v>
      </c>
      <c r="I6" s="2" t="s">
        <v>32</v>
      </c>
      <c r="J6" s="2" t="s">
        <v>15</v>
      </c>
      <c r="K6" s="2"/>
      <c r="L6" s="2">
        <v>1</v>
      </c>
    </row>
    <row r="7" spans="1:12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2">
        <f t="shared" si="3"/>
        <v>1.0269040118442213E-3</v>
      </c>
      <c r="H7" s="2">
        <f t="shared" si="4"/>
        <v>1.0291812992698397E-3</v>
      </c>
      <c r="I7" s="2" t="s">
        <v>32</v>
      </c>
      <c r="J7" s="2" t="s">
        <v>15</v>
      </c>
      <c r="K7" s="2"/>
      <c r="L7" s="2">
        <v>1</v>
      </c>
    </row>
    <row r="8" spans="1:12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2">
        <f t="shared" si="3"/>
        <v>5.647101964624248E-2</v>
      </c>
      <c r="H8" s="2">
        <f t="shared" si="4"/>
        <v>8.4184141852701344E-2</v>
      </c>
      <c r="I8" s="2" t="s">
        <v>32</v>
      </c>
      <c r="J8" s="2" t="s">
        <v>15</v>
      </c>
      <c r="K8" s="2"/>
      <c r="L8" s="2">
        <v>1</v>
      </c>
    </row>
    <row r="9" spans="1:12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2">
        <f t="shared" si="3"/>
        <v>0.26583995768074953</v>
      </c>
      <c r="H9" s="2">
        <f t="shared" si="4"/>
        <v>0.31344754492799848</v>
      </c>
      <c r="I9" s="2" t="s">
        <v>32</v>
      </c>
      <c r="J9" s="2" t="s">
        <v>15</v>
      </c>
      <c r="K9" s="2"/>
      <c r="L9" s="2">
        <v>1</v>
      </c>
    </row>
    <row r="10" spans="1:12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2">
        <f t="shared" si="3"/>
        <v>8.7306569729997702E-2</v>
      </c>
      <c r="H10" s="2">
        <f t="shared" si="4"/>
        <v>10.455445283705821</v>
      </c>
      <c r="I10" s="2" t="s">
        <v>14</v>
      </c>
      <c r="J10" s="2" t="s">
        <v>15</v>
      </c>
      <c r="K10" s="2"/>
      <c r="L10" s="2">
        <v>100</v>
      </c>
    </row>
    <row r="11" spans="1:12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2">
        <f t="shared" si="3"/>
        <v>1.3865320725997183</v>
      </c>
      <c r="H11" s="2">
        <f t="shared" si="4"/>
        <v>16.458852282596443</v>
      </c>
      <c r="I11" s="2" t="s">
        <v>14</v>
      </c>
      <c r="J11" s="2" t="s">
        <v>15</v>
      </c>
      <c r="K11" s="2"/>
      <c r="L11" s="2">
        <v>100</v>
      </c>
    </row>
    <row r="12" spans="1:12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2">
        <f t="shared" si="3"/>
        <v>10.519162066711433</v>
      </c>
      <c r="H12" s="2">
        <f t="shared" si="4"/>
        <v>34.711094170086007</v>
      </c>
      <c r="I12" s="2" t="s">
        <v>14</v>
      </c>
      <c r="J12" s="2" t="s">
        <v>15</v>
      </c>
      <c r="K12" s="2"/>
      <c r="L12" s="2">
        <v>100</v>
      </c>
    </row>
    <row r="13" spans="1:12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2">
        <f t="shared" si="3"/>
        <v>49.549465740704314</v>
      </c>
      <c r="H13" s="2">
        <f t="shared" si="4"/>
        <v>77.835406140896964</v>
      </c>
      <c r="I13" s="2" t="s">
        <v>14</v>
      </c>
      <c r="J13" s="2" t="s">
        <v>15</v>
      </c>
      <c r="K13" s="2"/>
      <c r="L13" s="2">
        <v>100</v>
      </c>
    </row>
    <row r="14" spans="1:12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2">
        <f t="shared" si="3"/>
        <v>78.699241084190632</v>
      </c>
      <c r="H14" s="2">
        <f t="shared" si="4"/>
        <v>80.930614125896255</v>
      </c>
      <c r="I14" s="2" t="s">
        <v>14</v>
      </c>
      <c r="J14" s="2" t="s">
        <v>15</v>
      </c>
      <c r="K14" s="2"/>
      <c r="L14" s="2">
        <v>100</v>
      </c>
    </row>
    <row r="15" spans="1:12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2">
        <f t="shared" si="3"/>
        <v>0.10269040118442213</v>
      </c>
      <c r="H15" s="2">
        <f t="shared" si="4"/>
        <v>0.10291812992698397</v>
      </c>
      <c r="I15" s="2" t="s">
        <v>14</v>
      </c>
      <c r="J15" s="2" t="s">
        <v>15</v>
      </c>
      <c r="K15" s="2"/>
      <c r="L15" s="2">
        <v>100</v>
      </c>
    </row>
    <row r="16" spans="1:12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2">
        <f t="shared" si="3"/>
        <v>5.6471019646242482</v>
      </c>
      <c r="H16" s="2">
        <f t="shared" si="4"/>
        <v>8.4184141852701337</v>
      </c>
      <c r="I16" s="2" t="s">
        <v>14</v>
      </c>
      <c r="J16" s="2" t="s">
        <v>15</v>
      </c>
      <c r="K16" s="2"/>
      <c r="L16" s="2">
        <v>100</v>
      </c>
    </row>
    <row r="17" spans="1:12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2">
        <f t="shared" si="3"/>
        <v>26.583995768074953</v>
      </c>
      <c r="H17" s="2">
        <f t="shared" si="4"/>
        <v>31.344754492799847</v>
      </c>
      <c r="I17" s="2" t="s">
        <v>14</v>
      </c>
      <c r="J17" s="2" t="s">
        <v>15</v>
      </c>
      <c r="K17" s="2"/>
      <c r="L17" s="2">
        <v>100</v>
      </c>
    </row>
    <row r="18" spans="1:12" x14ac:dyDescent="0.25">
      <c r="A18" s="2" t="s">
        <v>24</v>
      </c>
      <c r="C18" s="2">
        <v>100</v>
      </c>
      <c r="I18" s="2" t="s">
        <v>23</v>
      </c>
      <c r="J18" s="2" t="s">
        <v>15</v>
      </c>
      <c r="K18" s="2"/>
      <c r="L18" s="2">
        <v>1</v>
      </c>
    </row>
    <row r="19" spans="1:12" x14ac:dyDescent="0.25">
      <c r="A19" s="2" t="s">
        <v>21</v>
      </c>
      <c r="B19">
        <v>10</v>
      </c>
      <c r="I19" s="2" t="s">
        <v>23</v>
      </c>
      <c r="J19" t="s">
        <v>15</v>
      </c>
      <c r="L19">
        <v>1</v>
      </c>
    </row>
    <row r="20" spans="1:12" x14ac:dyDescent="0.25">
      <c r="A20" s="2" t="s">
        <v>22</v>
      </c>
      <c r="I20" s="2" t="s">
        <v>23</v>
      </c>
      <c r="J20" t="s">
        <v>15</v>
      </c>
      <c r="L2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workbookViewId="0">
      <selection activeCell="G17" sqref="G17"/>
    </sheetView>
  </sheetViews>
  <sheetFormatPr defaultRowHeight="15" x14ac:dyDescent="0.25"/>
  <cols>
    <col min="3" max="3" width="12.5703125" customWidth="1"/>
    <col min="8" max="8" width="19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20</v>
      </c>
      <c r="E1" s="1" t="s">
        <v>16</v>
      </c>
      <c r="F1" s="1" t="s">
        <v>17</v>
      </c>
      <c r="G1" s="3" t="s">
        <v>11</v>
      </c>
      <c r="H1" s="1" t="s">
        <v>12</v>
      </c>
      <c r="I1" s="1" t="s">
        <v>13</v>
      </c>
      <c r="J1" s="1" t="s">
        <v>18</v>
      </c>
    </row>
    <row r="2" spans="1:10" x14ac:dyDescent="0.25">
      <c r="A2" s="2" t="s">
        <v>3</v>
      </c>
      <c r="B2">
        <f>SUMIF(testdata_Prop!$A$2:$A$17,testdata_Prop_g!$A2,testdata_Prop!B$2:B$17)</f>
        <v>2</v>
      </c>
      <c r="C2">
        <f>SUMIF(testdata_Prop!$A$2:$A$17,testdata_Prop_g!$A2,testdata_Prop!C$2:C$17)</f>
        <v>200</v>
      </c>
      <c r="D2">
        <v>0.01</v>
      </c>
      <c r="E2">
        <v>2.746658133544438E-3</v>
      </c>
      <c r="F2">
        <v>3.5721761716176796E-2</v>
      </c>
      <c r="G2" s="4" t="s">
        <v>19</v>
      </c>
      <c r="H2" s="2" t="s">
        <v>23</v>
      </c>
      <c r="I2" s="2" t="s">
        <v>15</v>
      </c>
      <c r="J2" s="2">
        <v>1</v>
      </c>
    </row>
    <row r="3" spans="1:10" x14ac:dyDescent="0.25">
      <c r="A3" s="2" t="s">
        <v>5</v>
      </c>
      <c r="B3">
        <f>SUMIF(testdata_Prop!$A$2:$A$17,testdata_Prop_g!$A3,testdata_Prop!B$2:B$17)</f>
        <v>10</v>
      </c>
      <c r="C3">
        <f>SUMIF(testdata_Prop!$A$2:$A$17,testdata_Prop_g!$A3,testdata_Prop!C$2:C$17)</f>
        <v>200</v>
      </c>
      <c r="D3">
        <v>0.05</v>
      </c>
      <c r="E3">
        <v>2.7382645600763925E-2</v>
      </c>
      <c r="F3">
        <v>8.9578148138775973E-2</v>
      </c>
      <c r="G3" s="4" t="s">
        <v>19</v>
      </c>
      <c r="H3" s="2" t="s">
        <v>23</v>
      </c>
      <c r="I3" s="2" t="s">
        <v>15</v>
      </c>
      <c r="J3" s="2">
        <v>1</v>
      </c>
    </row>
    <row r="4" spans="1:10" x14ac:dyDescent="0.25">
      <c r="A4" s="2" t="s">
        <v>6</v>
      </c>
      <c r="B4">
        <f>SUMIF(testdata_Prop!$A$2:$A$17,testdata_Prop_g!$A4,testdata_Prop!B$2:B$17)</f>
        <v>40</v>
      </c>
      <c r="C4">
        <f>SUMIF(testdata_Prop!$A$2:$A$17,testdata_Prop_g!$A4,testdata_Prop!C$2:C$17)</f>
        <v>200</v>
      </c>
      <c r="D4">
        <v>0.2</v>
      </c>
      <c r="E4">
        <v>0.15045200926098115</v>
      </c>
      <c r="F4">
        <v>0.26085518656537882</v>
      </c>
      <c r="G4" s="4" t="s">
        <v>19</v>
      </c>
      <c r="H4" s="2" t="s">
        <v>23</v>
      </c>
      <c r="I4" s="2" t="s">
        <v>15</v>
      </c>
      <c r="J4" s="2">
        <v>1</v>
      </c>
    </row>
    <row r="5" spans="1:10" x14ac:dyDescent="0.25">
      <c r="A5" s="2" t="s">
        <v>7</v>
      </c>
      <c r="B5">
        <f>SUMIF(testdata_Prop!$A$2:$A$17,testdata_Prop_g!$A5,testdata_Prop!B$2:B$17)</f>
        <v>130</v>
      </c>
      <c r="C5">
        <f>SUMIF(testdata_Prop!$A$2:$A$17,testdata_Prop_g!$A5,testdata_Prop!C$2:C$17)</f>
        <v>200</v>
      </c>
      <c r="D5">
        <v>0.65</v>
      </c>
      <c r="E5">
        <v>0.58163464336040083</v>
      </c>
      <c r="F5">
        <v>0.71271175872641923</v>
      </c>
      <c r="G5" s="4" t="s">
        <v>19</v>
      </c>
      <c r="H5" s="2" t="s">
        <v>23</v>
      </c>
      <c r="I5" s="2" t="s">
        <v>15</v>
      </c>
      <c r="J5" s="2">
        <v>1</v>
      </c>
    </row>
    <row r="6" spans="1:10" x14ac:dyDescent="0.25">
      <c r="A6" s="2" t="s">
        <v>4</v>
      </c>
      <c r="B6">
        <f>SUMIF(testdata_Prop!$A$2:$A$17,testdata_Prop_g!$A6,testdata_Prop!B$2:B$17)</f>
        <v>19712</v>
      </c>
      <c r="C6">
        <f>SUMIF(testdata_Prop!$A$2:$A$17,testdata_Prop_g!$A6,testdata_Prop!C$2:C$17)</f>
        <v>24690</v>
      </c>
      <c r="D6">
        <v>0.79837991089509919</v>
      </c>
      <c r="E6">
        <v>0.79332918455413748</v>
      </c>
      <c r="F6">
        <v>0.80333780322782966</v>
      </c>
      <c r="G6" s="4" t="s">
        <v>19</v>
      </c>
      <c r="H6" s="2" t="s">
        <v>23</v>
      </c>
      <c r="I6" s="2" t="s">
        <v>15</v>
      </c>
      <c r="J6" s="2">
        <v>1</v>
      </c>
    </row>
    <row r="7" spans="1:10" x14ac:dyDescent="0.25">
      <c r="A7" s="2" t="s">
        <v>8</v>
      </c>
      <c r="B7">
        <f>SUMIF(testdata_Prop!$A$2:$A$17,testdata_Prop_g!$A7,testdata_Prop!B$2:B$17)</f>
        <v>15552912</v>
      </c>
      <c r="C7">
        <f>SUMIF(testdata_Prop!$A$2:$A$17,testdata_Prop_g!$A7,testdata_Prop!C$2:C$17)</f>
        <v>15128673354</v>
      </c>
      <c r="D7">
        <v>1.0280420256339154E-3</v>
      </c>
      <c r="E7">
        <v>1.0275314947741198E-3</v>
      </c>
      <c r="F7">
        <v>1.0285528098907119E-3</v>
      </c>
      <c r="G7" s="4" t="s">
        <v>19</v>
      </c>
      <c r="H7" s="2" t="s">
        <v>23</v>
      </c>
      <c r="I7" s="2" t="s">
        <v>15</v>
      </c>
      <c r="J7" s="2">
        <v>1</v>
      </c>
    </row>
    <row r="8" spans="1:10" x14ac:dyDescent="0.25">
      <c r="A8" s="2" t="s">
        <v>9</v>
      </c>
      <c r="B8">
        <f>SUMIF(testdata_Prop!$A$2:$A$17,testdata_Prop_g!$A8,testdata_Prop!B$2:B$17)</f>
        <v>444</v>
      </c>
      <c r="C8">
        <f>SUMIF(testdata_Prop!$A$2:$A$17,testdata_Prop_g!$A8,testdata_Prop!C$2:C$17)</f>
        <v>6430</v>
      </c>
      <c r="D8">
        <v>6.9051321928460335E-2</v>
      </c>
      <c r="E8">
        <v>6.3107995762980915E-2</v>
      </c>
      <c r="F8">
        <v>7.5509261831701299E-2</v>
      </c>
      <c r="G8" s="4" t="s">
        <v>19</v>
      </c>
      <c r="H8" s="2" t="s">
        <v>23</v>
      </c>
      <c r="I8" s="2" t="s">
        <v>15</v>
      </c>
      <c r="J8" s="2">
        <v>1</v>
      </c>
    </row>
    <row r="9" spans="1:10" x14ac:dyDescent="0.25">
      <c r="A9" s="2" t="s">
        <v>10</v>
      </c>
      <c r="B9">
        <f>SUMIF(testdata_Prop!$A$2:$A$17,testdata_Prop_g!$A9,testdata_Prop!B$2:B$17)</f>
        <v>1998</v>
      </c>
      <c r="C9">
        <f>SUMIF(testdata_Prop!$A$2:$A$17,testdata_Prop_g!$A9,testdata_Prop!C$2:C$17)</f>
        <v>6912</v>
      </c>
      <c r="D9">
        <v>0.2890625</v>
      </c>
      <c r="E9">
        <v>0.27849494363237037</v>
      </c>
      <c r="F9">
        <v>0.29986439017207411</v>
      </c>
      <c r="G9" s="4" t="s">
        <v>19</v>
      </c>
      <c r="H9" s="2" t="s">
        <v>23</v>
      </c>
      <c r="I9" s="2" t="s">
        <v>15</v>
      </c>
      <c r="J9" s="2">
        <v>1</v>
      </c>
    </row>
    <row r="10" spans="1:10" x14ac:dyDescent="0.25">
      <c r="A10" s="2" t="s">
        <v>24</v>
      </c>
      <c r="C10">
        <v>100</v>
      </c>
      <c r="G10" s="5" t="s">
        <v>19</v>
      </c>
      <c r="H10" s="2" t="s">
        <v>23</v>
      </c>
      <c r="I10" s="2" t="s">
        <v>15</v>
      </c>
      <c r="J10">
        <v>1</v>
      </c>
    </row>
    <row r="11" spans="1:10" x14ac:dyDescent="0.25">
      <c r="A11" t="s">
        <v>21</v>
      </c>
      <c r="B11">
        <v>10</v>
      </c>
      <c r="G11" t="s">
        <v>19</v>
      </c>
      <c r="H11" s="2" t="s">
        <v>23</v>
      </c>
      <c r="I11" t="s">
        <v>15</v>
      </c>
      <c r="J11">
        <v>1</v>
      </c>
    </row>
    <row r="12" spans="1:10" x14ac:dyDescent="0.25">
      <c r="A12" t="s">
        <v>22</v>
      </c>
      <c r="G12" t="s">
        <v>19</v>
      </c>
      <c r="H12" s="2" t="s">
        <v>23</v>
      </c>
      <c r="I12" t="s">
        <v>15</v>
      </c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Annabel Westermann</cp:lastModifiedBy>
  <dcterms:created xsi:type="dcterms:W3CDTF">2017-11-10T16:55:01Z</dcterms:created>
  <dcterms:modified xsi:type="dcterms:W3CDTF">2024-03-13T16:46:37Z</dcterms:modified>
</cp:coreProperties>
</file>