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640" yWindow="9220" windowWidth="24560" windowHeight="16400" tabRatio="500" activeTab="3"/>
  </bookViews>
  <sheets>
    <sheet name="genes" sheetId="1" r:id="rId1"/>
    <sheet name="params" sheetId="2" r:id="rId2"/>
    <sheet name="rs11191439" sheetId="4" r:id="rId3"/>
    <sheet name="rs11191439-1000genomes" sheetId="5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" i="4"/>
  <c r="D2"/>
  <c r="D3"/>
  <c r="C3"/>
  <c r="D4"/>
  <c r="C4"/>
  <c r="K2"/>
  <c r="B2"/>
  <c r="B3"/>
  <c r="B4"/>
  <c r="J2"/>
  <c r="F26" i="5"/>
  <c r="D26"/>
  <c r="E26"/>
  <c r="F25"/>
  <c r="D25"/>
  <c r="E25"/>
  <c r="F24"/>
  <c r="D24"/>
  <c r="E24"/>
  <c r="F23"/>
  <c r="D23"/>
  <c r="E2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3"/>
  <c r="D3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E2"/>
  <c r="D2"/>
</calcChain>
</file>

<file path=xl/sharedStrings.xml><?xml version="1.0" encoding="utf-8"?>
<sst xmlns="http://schemas.openxmlformats.org/spreadsheetml/2006/main" count="232" uniqueCount="144">
  <si>
    <t>US</t>
    <phoneticPr fontId="5" type="noConversion"/>
  </si>
  <si>
    <t>Mexican</t>
    <phoneticPr fontId="5" type="noConversion"/>
  </si>
  <si>
    <t>Maasai in Kinyawa, Kenya</t>
    <phoneticPr fontId="5" type="noConversion"/>
  </si>
  <si>
    <t>Toscans in Italy</t>
    <phoneticPr fontId="5" type="noConversion"/>
  </si>
  <si>
    <t>Sub-Saharan African</t>
    <phoneticPr fontId="5" type="noConversion"/>
  </si>
  <si>
    <t>Africa</t>
    <phoneticPr fontId="5" type="noConversion"/>
  </si>
  <si>
    <t>European</t>
    <phoneticPr fontId="5" type="noConversion"/>
  </si>
  <si>
    <t>China</t>
    <phoneticPr fontId="5" type="noConversion"/>
  </si>
  <si>
    <t>Chinese</t>
    <phoneticPr fontId="5" type="noConversion"/>
  </si>
  <si>
    <t>East Asian</t>
    <phoneticPr fontId="5" type="noConversion"/>
  </si>
  <si>
    <t>Han Chinese</t>
    <phoneticPr fontId="5" type="noConversion"/>
  </si>
  <si>
    <t>African Carribbeans</t>
    <phoneticPr fontId="5" type="noConversion"/>
  </si>
  <si>
    <t>Larger Group</t>
    <phoneticPr fontId="5" type="noConversion"/>
  </si>
  <si>
    <t>African</t>
    <phoneticPr fontId="5" type="noConversion"/>
  </si>
  <si>
    <t>T_Freq</t>
    <phoneticPr fontId="5" type="noConversion"/>
  </si>
  <si>
    <t>C_Freq</t>
    <phoneticPr fontId="5" type="noConversion"/>
  </si>
  <si>
    <t>African Americans</t>
    <phoneticPr fontId="5" type="noConversion"/>
  </si>
  <si>
    <t>Bengali from Bangaladesh</t>
    <phoneticPr fontId="5" type="noConversion"/>
  </si>
  <si>
    <t>Asian</t>
    <phoneticPr fontId="5" type="noConversion"/>
  </si>
  <si>
    <t>Chinease Dai</t>
    <phoneticPr fontId="5" type="noConversion"/>
  </si>
  <si>
    <t>Caucasian US</t>
    <phoneticPr fontId="5" type="noConversion"/>
  </si>
  <si>
    <t>White</t>
    <phoneticPr fontId="5" type="noConversion"/>
  </si>
  <si>
    <t>Esan in Nigeria</t>
    <phoneticPr fontId="5" type="noConversion"/>
  </si>
  <si>
    <t>African</t>
    <phoneticPr fontId="5" type="noConversion"/>
  </si>
  <si>
    <t>Finnish in Finland</t>
    <phoneticPr fontId="5" type="noConversion"/>
  </si>
  <si>
    <t>British in England</t>
    <phoneticPr fontId="5" type="noConversion"/>
  </si>
  <si>
    <t>Gujarati Indian</t>
    <phoneticPr fontId="5" type="noConversion"/>
  </si>
  <si>
    <t>African</t>
    <phoneticPr fontId="5" type="noConversion"/>
  </si>
  <si>
    <t>Gambian</t>
    <phoneticPr fontId="5" type="noConversion"/>
  </si>
  <si>
    <t>Iberian in Spain</t>
    <phoneticPr fontId="5" type="noConversion"/>
  </si>
  <si>
    <t>Indian Telugu</t>
    <phoneticPr fontId="5" type="noConversion"/>
  </si>
  <si>
    <t>Japanese</t>
    <phoneticPr fontId="5" type="noConversion"/>
  </si>
  <si>
    <t>Kinh in Ho Chi Minh</t>
    <phoneticPr fontId="5" type="noConversion"/>
  </si>
  <si>
    <t>Luhya in Kenya</t>
    <phoneticPr fontId="5" type="noConversion"/>
  </si>
  <si>
    <t>Mende in Sierra Leone</t>
    <phoneticPr fontId="5" type="noConversion"/>
  </si>
  <si>
    <t>Mexican</t>
    <phoneticPr fontId="5" type="noConversion"/>
  </si>
  <si>
    <t>Peruvian</t>
    <phoneticPr fontId="5" type="noConversion"/>
  </si>
  <si>
    <t>Punjabi</t>
    <phoneticPr fontId="5" type="noConversion"/>
  </si>
  <si>
    <t>Puerto Rican</t>
    <phoneticPr fontId="5" type="noConversion"/>
  </si>
  <si>
    <t>Sri Lankan</t>
    <phoneticPr fontId="5" type="noConversion"/>
  </si>
  <si>
    <t>Toscani</t>
    <phoneticPr fontId="5" type="noConversion"/>
  </si>
  <si>
    <t>Yoruba in Ibadan, Nigeria</t>
    <phoneticPr fontId="5" type="noConversion"/>
  </si>
  <si>
    <t>symbol</t>
    <phoneticPr fontId="5" type="noConversion"/>
  </si>
  <si>
    <t>min</t>
    <phoneticPr fontId="5" type="noConversion"/>
  </si>
  <si>
    <t>max</t>
    <phoneticPr fontId="5" type="noConversion"/>
  </si>
  <si>
    <t>units</t>
    <phoneticPr fontId="5" type="noConversion"/>
  </si>
  <si>
    <t>notes</t>
    <phoneticPr fontId="5" type="noConversion"/>
  </si>
  <si>
    <t>mM</t>
    <phoneticPr fontId="5" type="noConversion"/>
  </si>
  <si>
    <t>http://www.ncbi.nlm.nih.gov/pubmed/17889916</t>
  </si>
  <si>
    <t>rs1046778</t>
  </si>
  <si>
    <t>rs7085104</t>
  </si>
  <si>
    <t>Count</t>
    <phoneticPr fontId="5" type="noConversion"/>
  </si>
  <si>
    <t>Large Group</t>
    <phoneticPr fontId="5" type="noConversion"/>
  </si>
  <si>
    <t>Chinese</t>
    <phoneticPr fontId="5" type="noConversion"/>
  </si>
  <si>
    <t>Larger Group</t>
    <phoneticPr fontId="5" type="noConversion"/>
  </si>
  <si>
    <t>East Asian</t>
    <phoneticPr fontId="5" type="noConversion"/>
  </si>
  <si>
    <t>Chinese Average</t>
    <phoneticPr fontId="5" type="noConversion"/>
  </si>
  <si>
    <t>T</t>
    <phoneticPr fontId="5" type="noConversion"/>
  </si>
  <si>
    <t>C</t>
    <phoneticPr fontId="5" type="noConversion"/>
  </si>
  <si>
    <t>Source</t>
    <phoneticPr fontId="5" type="noConversion"/>
  </si>
  <si>
    <t>1000 genomes</t>
    <phoneticPr fontId="5" type="noConversion"/>
  </si>
  <si>
    <t>1000 genomes</t>
    <phoneticPr fontId="5" type="noConversion"/>
  </si>
  <si>
    <t>East Asian</t>
    <phoneticPr fontId="5" type="noConversion"/>
  </si>
  <si>
    <t>Europe</t>
    <phoneticPr fontId="5" type="noConversion"/>
  </si>
  <si>
    <t>Africa</t>
    <phoneticPr fontId="5" type="noConversion"/>
  </si>
  <si>
    <t>America</t>
    <phoneticPr fontId="5" type="noConversion"/>
  </si>
  <si>
    <t>South Asia</t>
    <phoneticPr fontId="5" type="noConversion"/>
  </si>
  <si>
    <t>Northern and Western Europe</t>
    <phoneticPr fontId="5" type="noConversion"/>
  </si>
  <si>
    <t>Han Chinese</t>
    <phoneticPr fontId="5" type="noConversion"/>
  </si>
  <si>
    <t>Chinese</t>
    <phoneticPr fontId="5" type="noConversion"/>
  </si>
  <si>
    <t>Group (Descent)</t>
    <phoneticPr fontId="5" type="noConversion"/>
  </si>
  <si>
    <t>Japanese</t>
    <phoneticPr fontId="5" type="noConversion"/>
  </si>
  <si>
    <t>Yoruba in Ibadan, Nigeria</t>
  </si>
  <si>
    <t>Sub-Saharan African</t>
    <phoneticPr fontId="5" type="noConversion"/>
  </si>
  <si>
    <t>Africa</t>
    <phoneticPr fontId="5" type="noConversion"/>
  </si>
  <si>
    <t>African ancestry Southwest US</t>
    <phoneticPr fontId="5" type="noConversion"/>
  </si>
  <si>
    <t>South Asia</t>
    <phoneticPr fontId="5" type="noConversion"/>
  </si>
  <si>
    <t>Europe</t>
    <phoneticPr fontId="5" type="noConversion"/>
  </si>
  <si>
    <t>Europe</t>
    <phoneticPr fontId="5" type="noConversion"/>
  </si>
  <si>
    <t>Han Chinese Beijing</t>
    <phoneticPr fontId="5" type="noConversion"/>
  </si>
  <si>
    <t>Chinese in Denver, CO, USA</t>
    <phoneticPr fontId="5" type="noConversion"/>
  </si>
  <si>
    <t>Gujarati Indians in Houston, TX, USA</t>
    <phoneticPr fontId="5" type="noConversion"/>
  </si>
  <si>
    <t>Indian</t>
    <phoneticPr fontId="5" type="noConversion"/>
  </si>
  <si>
    <t>South Asian</t>
    <phoneticPr fontId="5" type="noConversion"/>
  </si>
  <si>
    <t>Luhya in Webuye, Kenya</t>
    <phoneticPr fontId="5" type="noConversion"/>
  </si>
  <si>
    <t>Mexican ancestry, Los Angeles, CA, USA</t>
    <phoneticPr fontId="5" type="noConversion"/>
  </si>
  <si>
    <t>Mexican</t>
    <phoneticPr fontId="5" type="noConversion"/>
  </si>
  <si>
    <t>http://www.ncbi.nlm.nih.gov/pmc/articles/PMC4896383/</t>
  </si>
  <si>
    <t>decreased MMA production; decreased gene expression</t>
    <phoneticPr fontId="5" type="noConversion"/>
  </si>
  <si>
    <t>M287T; increased MMA; increased toxicity</t>
    <phoneticPr fontId="5" type="noConversion"/>
  </si>
  <si>
    <t>T</t>
    <phoneticPr fontId="5" type="noConversion"/>
  </si>
  <si>
    <t>C</t>
    <phoneticPr fontId="5" type="noConversion"/>
  </si>
  <si>
    <t>Chinese Dai</t>
    <phoneticPr fontId="5" type="noConversion"/>
  </si>
  <si>
    <t>Han Chinese</t>
    <phoneticPr fontId="5" type="noConversion"/>
  </si>
  <si>
    <t>Southern Han Chinese</t>
    <phoneticPr fontId="5" type="noConversion"/>
  </si>
  <si>
    <t>Without any additional evidence, I'd say this should be modeled perhaps as a 10 * Beta with a long tail or a Poisson with a mean of 3, 4 or 5 or so</t>
    <phoneticPr fontId="5" type="noConversion"/>
  </si>
  <si>
    <t>http://www.ncbi.nlm.nih.gov/projects/SNP/snp_ref.cgi?rs=4925</t>
  </si>
  <si>
    <t>http://www.ncbi.nlm.nih.gov/pmc/articles/PMC3393625/</t>
  </si>
  <si>
    <t>#</t>
  </si>
  <si>
    <t>  Trait  </t>
  </si>
  <si>
    <t>rs #</t>
  </si>
  <si>
    <t>  Context  </t>
  </si>
  <si>
    <t>  Gene  </t>
  </si>
  <si>
    <t>  Location  </t>
  </si>
  <si>
    <t>  P-value  </t>
  </si>
  <si>
    <t>  Source  </t>
  </si>
  <si>
    <t>  Study  </t>
  </si>
  <si>
    <t>Parkinson Disease</t>
  </si>
  <si>
    <t>rs11191425</t>
  </si>
  <si>
    <t>intergenic</t>
  </si>
  <si>
    <t>C10orf32, AS3MT</t>
  </si>
  <si>
    <t>: 104,625,970</t>
  </si>
  <si>
    <t>3.960 x 10-5</t>
  </si>
  <si>
    <t>dbGaP</t>
  </si>
  <si>
    <t>phs000089</t>
  </si>
  <si>
    <t>phs000501</t>
  </si>
  <si>
    <t>Gene</t>
    <phoneticPr fontId="5" type="noConversion"/>
  </si>
  <si>
    <t>As3MT</t>
    <phoneticPr fontId="5" type="noConversion"/>
  </si>
  <si>
    <t>Population Diversity Link</t>
    <phoneticPr fontId="5" type="noConversion"/>
  </si>
  <si>
    <t>http://www.ncbi.nlm.nih.gov/projects/SNP/snp_ref.cgi?rs=11191425</t>
  </si>
  <si>
    <t>Major Depressive Disorder</t>
    <phoneticPr fontId="5" type="noConversion"/>
  </si>
  <si>
    <t>rs11191454</t>
  </si>
  <si>
    <t>Database</t>
    <phoneticPr fontId="5" type="noConversion"/>
  </si>
  <si>
    <t>http://bdgene.psych.ac.cn/geneDetail.do?name=AS3MT</t>
  </si>
  <si>
    <t>Schizophrenia</t>
    <phoneticPr fontId="5" type="noConversion"/>
  </si>
  <si>
    <t>UGT1A1</t>
    <phoneticPr fontId="5" type="noConversion"/>
  </si>
  <si>
    <t>bladder cancer</t>
    <phoneticPr fontId="5" type="noConversion"/>
  </si>
  <si>
    <t>rs8175347</t>
  </si>
  <si>
    <t>http://www.ncbi.nlm.nih.gov/pubmed/26645279</t>
  </si>
  <si>
    <t>Notes</t>
    <phoneticPr fontId="5" type="noConversion"/>
  </si>
  <si>
    <t>This variant has a different number of TA's in the TATA box. (TA)6 is considered normal. In this case, the (TA)7 polymorphism is associated with bladder cancer.</t>
    <phoneticPr fontId="5" type="noConversion"/>
  </si>
  <si>
    <t>GSTO1</t>
    <phoneticPr fontId="5" type="noConversion"/>
  </si>
  <si>
    <t>Parkinson Disease</t>
    <phoneticPr fontId="5" type="noConversion"/>
  </si>
  <si>
    <t>rs4925</t>
  </si>
  <si>
    <t>  PubMed  /Journal</t>
    <phoneticPr fontId="5" type="noConversion"/>
  </si>
  <si>
    <t>http://www.jfma-online.com/article/S0929-6646(12)00431-7/fulltext</t>
  </si>
  <si>
    <t>rs11191439</t>
  </si>
  <si>
    <t>As3MT</t>
    <phoneticPr fontId="5" type="noConversion"/>
  </si>
  <si>
    <t>http://www.ncbi.nlm.nih.gov/pmc/articles/PMC3439589/</t>
  </si>
  <si>
    <t>rs10748835</t>
  </si>
  <si>
    <t>http://www.ncbi.nlm.nih.gov/pmc/articles/PMC4234288/</t>
  </si>
  <si>
    <t>https://www.ncbi.nlm.nih.gov/pubmed/22341486?dopt=Abstract</t>
  </si>
  <si>
    <t>Amount of GSH in a human cell</t>
    <phoneticPr fontId="5" type="noConversion"/>
  </si>
  <si>
    <t>Category</t>
    <phoneticPr fontId="5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</si>
</sst>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0">
    <font>
      <sz val="10"/>
      <name val="Verdana"/>
    </font>
    <font>
      <b/>
      <sz val="10"/>
      <color indexed="63"/>
      <name val="Verdana"/>
    </font>
    <font>
      <sz val="9"/>
      <name val="Verdana"/>
    </font>
    <font>
      <sz val="9"/>
      <color indexed="8"/>
      <name val="Verdana"/>
    </font>
    <font>
      <u/>
      <sz val="10"/>
      <color indexed="12"/>
      <name val="Verdana"/>
    </font>
    <font>
      <sz val="8"/>
      <name val="Verdana"/>
    </font>
    <font>
      <b/>
      <sz val="13"/>
      <color indexed="8"/>
      <name val="Arial"/>
    </font>
    <font>
      <sz val="13"/>
      <color indexed="8"/>
      <name val="Arial"/>
    </font>
    <font>
      <sz val="16"/>
      <color indexed="8"/>
      <name val="Times New Roman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55"/>
      </left>
      <right style="medium">
        <color indexed="55"/>
      </right>
      <top style="medium">
        <color indexed="55"/>
      </top>
      <bottom/>
      <diagonal/>
    </border>
    <border>
      <left style="medium">
        <color indexed="55"/>
      </left>
      <right/>
      <top style="medium">
        <color indexed="55"/>
      </top>
      <bottom style="medium">
        <color indexed="22"/>
      </bottom>
      <diagonal/>
    </border>
    <border>
      <left/>
      <right style="medium">
        <color indexed="55"/>
      </right>
      <top style="medium">
        <color indexed="55"/>
      </top>
      <bottom style="medium">
        <color indexed="22"/>
      </bottom>
      <diagonal/>
    </border>
    <border>
      <left style="medium">
        <color indexed="55"/>
      </left>
      <right style="medium">
        <color indexed="55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" fillId="3" borderId="4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vertical="top"/>
    </xf>
    <xf numFmtId="0" fontId="4" fillId="0" borderId="1" xfId="1" applyBorder="1" applyAlignment="1" applyProtection="1">
      <alignment vertical="top"/>
    </xf>
    <xf numFmtId="0" fontId="4" fillId="0" borderId="2" xfId="1" applyBorder="1" applyAlignment="1" applyProtection="1">
      <alignment horizontal="right" vertical="top"/>
    </xf>
    <xf numFmtId="0" fontId="4" fillId="0" borderId="3" xfId="1" applyBorder="1" applyAlignment="1" applyProtection="1">
      <alignment vertical="top"/>
    </xf>
    <xf numFmtId="0" fontId="3" fillId="2" borderId="1" xfId="0" applyFont="1" applyFill="1" applyBorder="1" applyAlignment="1">
      <alignment horizontal="right" vertical="top"/>
    </xf>
    <xf numFmtId="0" fontId="3" fillId="2" borderId="1" xfId="0" applyFont="1" applyFill="1" applyBorder="1" applyAlignment="1">
      <alignment vertical="top"/>
    </xf>
    <xf numFmtId="0" fontId="4" fillId="2" borderId="1" xfId="1" applyFill="1" applyBorder="1" applyAlignment="1" applyProtection="1">
      <alignment vertical="top"/>
    </xf>
    <xf numFmtId="0" fontId="4" fillId="2" borderId="2" xfId="1" applyFill="1" applyBorder="1" applyAlignment="1" applyProtection="1">
      <alignment horizontal="right" vertical="top"/>
    </xf>
    <xf numFmtId="0" fontId="4" fillId="2" borderId="3" xfId="1" applyFill="1" applyBorder="1" applyAlignment="1" applyProtection="1">
      <alignment vertical="top"/>
    </xf>
    <xf numFmtId="0" fontId="1" fillId="3" borderId="7" xfId="0" applyFont="1" applyFill="1" applyBorder="1" applyAlignment="1">
      <alignment horizontal="center" vertical="top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3" borderId="5" xfId="0" applyFont="1" applyFill="1" applyBorder="1" applyAlignment="1">
      <alignment horizontal="center" vertical="top"/>
    </xf>
    <xf numFmtId="0" fontId="1" fillId="3" borderId="6" xfId="0" applyFont="1" applyFill="1" applyBorder="1" applyAlignment="1">
      <alignment horizontal="center" vertical="top"/>
    </xf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ncbi.nlm.nih.gov/sites/nuccore/NC_000010?report=graph&amp;v=104625920:104626020&amp;mk=104625970%7Crs11191425%7Cgreen%7C1" TargetMode="External"/><Relationship Id="rId12" Type="http://schemas.openxmlformats.org/officeDocument/2006/relationships/hyperlink" Target="http://www.ncbi.nlm.nih.gov/projects/SNP/GaPBrowser_prod/callGaPBrowser2.cgi?snp=11191425&amp;aid=2868" TargetMode="External"/><Relationship Id="rId13" Type="http://schemas.openxmlformats.org/officeDocument/2006/relationships/hyperlink" Target="http://www.ncbi.nlm.nih.gov/projects/SNP/GaPBrowser_prod/callGaPBrowser2.cgi?snp=11191425&amp;aid=2868" TargetMode="External"/><Relationship Id="rId14" Type="http://schemas.openxmlformats.org/officeDocument/2006/relationships/hyperlink" Target="http://www.ncbi.nlm.nih.gov/projects/gap/cgi-bin/study.cgi?study_id=phs000501" TargetMode="External"/><Relationship Id="rId1" Type="http://schemas.openxmlformats.org/officeDocument/2006/relationships/hyperlink" Target="http://www.ncbi.nlm.nih.gov/gap/phegeni" TargetMode="External"/><Relationship Id="rId2" Type="http://schemas.openxmlformats.org/officeDocument/2006/relationships/hyperlink" Target="http://www.ncbi.nlm.nih.gov/projects/SNP/snp_ref.cgi?rs=11191425" TargetMode="External"/><Relationship Id="rId3" Type="http://schemas.openxmlformats.org/officeDocument/2006/relationships/hyperlink" Target="http://www.ncbi.nlm.nih.gov/sites/nuccore/NC_000010?report=graph&amp;v=104625920:104626020&amp;mk=104625970%7Crs11191425%7Cgreen%7C1" TargetMode="External"/><Relationship Id="rId4" Type="http://schemas.openxmlformats.org/officeDocument/2006/relationships/hyperlink" Target="http://www.ncbi.nlm.nih.gov/sites/nuccore/NC_000010?report=graph&amp;v=104625920:104626020&amp;mk=104625970%7Crs11191425%7Cgreen%7C1" TargetMode="External"/><Relationship Id="rId5" Type="http://schemas.openxmlformats.org/officeDocument/2006/relationships/hyperlink" Target="http://www.ncbi.nlm.nih.gov/projects/SNP/GaPBrowser_prod/callGaPBrowser2.cgi?snp=11191425&amp;aid=2868" TargetMode="External"/><Relationship Id="rId6" Type="http://schemas.openxmlformats.org/officeDocument/2006/relationships/hyperlink" Target="http://www.ncbi.nlm.nih.gov/projects/SNP/GaPBrowser_prod/callGaPBrowser2.cgi?snp=11191425&amp;aid=2868" TargetMode="External"/><Relationship Id="rId7" Type="http://schemas.openxmlformats.org/officeDocument/2006/relationships/hyperlink" Target="http://www.ncbi.nlm.nih.gov/projects/gap/cgi-bin/study.cgi?study_id=phs000089" TargetMode="External"/><Relationship Id="rId8" Type="http://schemas.openxmlformats.org/officeDocument/2006/relationships/hyperlink" Target="http://www.ncbi.nlm.nih.gov/gap/phegeni" TargetMode="External"/><Relationship Id="rId9" Type="http://schemas.openxmlformats.org/officeDocument/2006/relationships/hyperlink" Target="http://www.ncbi.nlm.nih.gov/projects/SNP/snp_ref.cgi?rs=11191425" TargetMode="External"/><Relationship Id="rId10" Type="http://schemas.openxmlformats.org/officeDocument/2006/relationships/hyperlink" Target="http://www.ncbi.nlm.nih.gov/sites/nuccore/NC_000010?report=graph&amp;v=104625920:104626020&amp;mk=104625970%7Crs11191425%7Cgreen%7C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13"/>
  <sheetViews>
    <sheetView workbookViewId="0">
      <selection activeCell="D6" sqref="D6"/>
    </sheetView>
  </sheetViews>
  <sheetFormatPr baseColWidth="10" defaultRowHeight="13"/>
  <cols>
    <col min="3" max="3" width="41.28515625" bestFit="1" customWidth="1"/>
    <col min="4" max="4" width="12" bestFit="1" customWidth="1"/>
    <col min="12" max="12" width="51.5703125" bestFit="1" customWidth="1"/>
    <col min="13" max="13" width="51.28515625" bestFit="1" customWidth="1"/>
  </cols>
  <sheetData>
    <row r="1" spans="1:15" ht="14" thickBot="1">
      <c r="A1" t="s">
        <v>116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102</v>
      </c>
      <c r="G1" s="16" t="s">
        <v>103</v>
      </c>
      <c r="H1" s="17"/>
      <c r="I1" s="1" t="s">
        <v>104</v>
      </c>
      <c r="J1" s="1" t="s">
        <v>105</v>
      </c>
      <c r="K1" s="1" t="s">
        <v>106</v>
      </c>
      <c r="L1" s="1" t="s">
        <v>134</v>
      </c>
      <c r="M1" s="12" t="s">
        <v>118</v>
      </c>
      <c r="N1" s="12" t="s">
        <v>122</v>
      </c>
      <c r="O1" s="12" t="s">
        <v>129</v>
      </c>
    </row>
    <row r="2" spans="1:15" ht="14" thickBot="1">
      <c r="A2" t="s">
        <v>117</v>
      </c>
      <c r="B2" s="2">
        <v>1</v>
      </c>
      <c r="C2" s="4" t="s">
        <v>107</v>
      </c>
      <c r="D2" s="4" t="s">
        <v>108</v>
      </c>
      <c r="E2" s="3" t="s">
        <v>109</v>
      </c>
      <c r="F2" s="3" t="s">
        <v>110</v>
      </c>
      <c r="G2" s="5">
        <v>10</v>
      </c>
      <c r="H2" s="6" t="s">
        <v>111</v>
      </c>
      <c r="I2" s="4" t="s">
        <v>112</v>
      </c>
      <c r="J2" s="4" t="s">
        <v>113</v>
      </c>
      <c r="K2" s="4" t="s">
        <v>114</v>
      </c>
      <c r="L2" s="3"/>
      <c r="M2" t="s">
        <v>119</v>
      </c>
    </row>
    <row r="3" spans="1:15" ht="14" thickBot="1">
      <c r="A3" t="s">
        <v>117</v>
      </c>
      <c r="B3" s="7">
        <v>2</v>
      </c>
      <c r="C3" s="9" t="s">
        <v>107</v>
      </c>
      <c r="D3" s="9" t="s">
        <v>108</v>
      </c>
      <c r="E3" s="8" t="s">
        <v>109</v>
      </c>
      <c r="F3" s="8" t="s">
        <v>110</v>
      </c>
      <c r="G3" s="10">
        <v>10</v>
      </c>
      <c r="H3" s="11" t="s">
        <v>111</v>
      </c>
      <c r="I3" s="9" t="s">
        <v>112</v>
      </c>
      <c r="J3" s="9" t="s">
        <v>113</v>
      </c>
      <c r="K3" s="9" t="s">
        <v>115</v>
      </c>
      <c r="M3" t="s">
        <v>119</v>
      </c>
    </row>
    <row r="4" spans="1:15" ht="16">
      <c r="A4" t="s">
        <v>117</v>
      </c>
      <c r="C4" t="s">
        <v>120</v>
      </c>
      <c r="D4" s="13" t="s">
        <v>121</v>
      </c>
      <c r="I4" s="14">
        <v>1.39E-8</v>
      </c>
      <c r="N4" t="s">
        <v>123</v>
      </c>
    </row>
    <row r="5" spans="1:15" ht="16">
      <c r="A5" t="s">
        <v>117</v>
      </c>
      <c r="C5" t="s">
        <v>124</v>
      </c>
      <c r="D5" s="13" t="s">
        <v>121</v>
      </c>
      <c r="I5" s="14">
        <v>1.39E-8</v>
      </c>
      <c r="N5" t="s">
        <v>123</v>
      </c>
    </row>
    <row r="6" spans="1:15" ht="18">
      <c r="A6" t="s">
        <v>137</v>
      </c>
      <c r="C6" t="s">
        <v>89</v>
      </c>
      <c r="D6" s="15" t="s">
        <v>136</v>
      </c>
      <c r="I6" s="14"/>
      <c r="L6" t="s">
        <v>138</v>
      </c>
      <c r="M6" t="s">
        <v>48</v>
      </c>
    </row>
    <row r="7" spans="1:15" ht="18">
      <c r="A7" t="s">
        <v>137</v>
      </c>
      <c r="D7" s="15" t="s">
        <v>139</v>
      </c>
      <c r="I7" s="14"/>
      <c r="L7" t="s">
        <v>140</v>
      </c>
    </row>
    <row r="8" spans="1:15" ht="18">
      <c r="A8" t="s">
        <v>137</v>
      </c>
      <c r="D8" s="15" t="s">
        <v>139</v>
      </c>
      <c r="I8" s="14"/>
      <c r="L8" t="s">
        <v>141</v>
      </c>
    </row>
    <row r="9" spans="1:15" ht="18">
      <c r="A9" t="s">
        <v>137</v>
      </c>
      <c r="C9" t="s">
        <v>88</v>
      </c>
      <c r="D9" s="15" t="s">
        <v>49</v>
      </c>
      <c r="I9" s="14"/>
      <c r="L9" t="s">
        <v>87</v>
      </c>
    </row>
    <row r="10" spans="1:15" ht="18">
      <c r="A10" t="s">
        <v>137</v>
      </c>
      <c r="C10" t="s">
        <v>88</v>
      </c>
      <c r="D10" s="15" t="s">
        <v>50</v>
      </c>
      <c r="I10" s="14"/>
      <c r="L10" t="s">
        <v>87</v>
      </c>
    </row>
    <row r="11" spans="1:15" ht="16">
      <c r="A11" t="s">
        <v>125</v>
      </c>
      <c r="C11" t="s">
        <v>126</v>
      </c>
      <c r="D11" s="14" t="s">
        <v>127</v>
      </c>
      <c r="L11" t="s">
        <v>128</v>
      </c>
      <c r="O11" t="s">
        <v>130</v>
      </c>
    </row>
    <row r="12" spans="1:15" ht="18">
      <c r="A12" t="s">
        <v>131</v>
      </c>
      <c r="C12" t="s">
        <v>132</v>
      </c>
      <c r="D12" s="15" t="s">
        <v>133</v>
      </c>
      <c r="L12" t="s">
        <v>97</v>
      </c>
    </row>
    <row r="13" spans="1:15" ht="18">
      <c r="A13" t="s">
        <v>131</v>
      </c>
      <c r="C13" t="s">
        <v>126</v>
      </c>
      <c r="D13" s="15" t="s">
        <v>133</v>
      </c>
      <c r="L13" t="s">
        <v>135</v>
      </c>
      <c r="M13" t="s">
        <v>96</v>
      </c>
    </row>
  </sheetData>
  <mergeCells count="1">
    <mergeCell ref="G1:H1"/>
  </mergeCells>
  <phoneticPr fontId="5" type="noConversion"/>
  <hyperlinks>
    <hyperlink ref="C2" r:id="rId1" location="Parkinson-Disease" tooltip="Show trait definition"/>
    <hyperlink ref="D2" r:id="rId2" tooltip="Reference SNP Cluster Report"/>
    <hyperlink ref="G2" r:id="rId3" tooltip="Nucelotide Database" display="http://www.ncbi.nlm.nih.gov/sites/nuccore/NC_000010?report=graph&amp;v=104625920:104626020&amp;mk=104625970%7Crs11191425%7Cgreen%7C1"/>
    <hyperlink ref="H2" r:id="rId4" tooltip="Nucelotide Database"/>
    <hyperlink ref="I2" r:id="rId5" tooltip="GaP Browser"/>
    <hyperlink ref="J2" r:id="rId6" tooltip="GaP Browser"/>
    <hyperlink ref="K2" r:id="rId7" tooltip="NINDS Parkinson's Disease"/>
    <hyperlink ref="C3" r:id="rId8" location="Parkinson-Disease" tooltip="Show trait definition"/>
    <hyperlink ref="D3" r:id="rId9" tooltip="Reference SNP Cluster Report"/>
    <hyperlink ref="G3" r:id="rId10" tooltip="Nucelotide Database" display="http://www.ncbi.nlm.nih.gov/sites/nuccore/NC_000010?report=graph&amp;v=104625920:104626020&amp;mk=104625970%7Crs11191425%7Cgreen%7C1"/>
    <hyperlink ref="H3" r:id="rId11" tooltip="Nucelotide Database"/>
    <hyperlink ref="I3" r:id="rId12" tooltip="GaP Browser"/>
    <hyperlink ref="J3" r:id="rId13" tooltip="GaP Browser"/>
    <hyperlink ref="K3" r:id="rId14" tooltip="Compilation of Aggregate Genomic Data for General Research Use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"/>
  <sheetViews>
    <sheetView workbookViewId="0">
      <selection activeCell="F3" sqref="F3"/>
    </sheetView>
  </sheetViews>
  <sheetFormatPr baseColWidth="10" defaultRowHeight="13"/>
  <cols>
    <col min="1" max="1" width="23.85546875" bestFit="1" customWidth="1"/>
  </cols>
  <sheetData>
    <row r="1" spans="1:6">
      <c r="A1" t="s">
        <v>143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>
      <c r="A2" t="s">
        <v>142</v>
      </c>
      <c r="C2">
        <v>1</v>
      </c>
      <c r="D2">
        <v>10</v>
      </c>
      <c r="E2" t="s">
        <v>47</v>
      </c>
      <c r="F2" t="s">
        <v>95</v>
      </c>
    </row>
  </sheetData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28"/>
  <sheetViews>
    <sheetView zoomScale="125" workbookViewId="0">
      <selection sqref="A1:D1"/>
    </sheetView>
  </sheetViews>
  <sheetFormatPr baseColWidth="10" defaultRowHeight="13"/>
  <cols>
    <col min="1" max="1" width="30.140625" bestFit="1" customWidth="1"/>
    <col min="5" max="5" width="16.140625" bestFit="1" customWidth="1"/>
    <col min="7" max="7" width="11.85546875" bestFit="1" customWidth="1"/>
    <col min="9" max="9" width="13.140625" bestFit="1" customWidth="1"/>
  </cols>
  <sheetData>
    <row r="1" spans="1:12">
      <c r="A1" t="s">
        <v>70</v>
      </c>
      <c r="B1" t="s">
        <v>90</v>
      </c>
      <c r="C1" t="s">
        <v>91</v>
      </c>
      <c r="D1" t="s">
        <v>51</v>
      </c>
      <c r="E1" t="s">
        <v>52</v>
      </c>
      <c r="F1" t="s">
        <v>54</v>
      </c>
      <c r="G1" t="s">
        <v>59</v>
      </c>
      <c r="J1" t="s">
        <v>57</v>
      </c>
      <c r="K1" t="s">
        <v>58</v>
      </c>
      <c r="L1" t="s">
        <v>59</v>
      </c>
    </row>
    <row r="2" spans="1:12">
      <c r="A2" t="s">
        <v>92</v>
      </c>
      <c r="B2">
        <f>(93+90)/(93+93)</f>
        <v>0.9838709677419355</v>
      </c>
      <c r="C2">
        <f>3/(93+93)</f>
        <v>1.6129032258064516E-2</v>
      </c>
      <c r="D2">
        <f>93+93</f>
        <v>186</v>
      </c>
      <c r="E2" t="s">
        <v>53</v>
      </c>
      <c r="F2" t="s">
        <v>55</v>
      </c>
      <c r="G2" t="s">
        <v>60</v>
      </c>
      <c r="I2" t="s">
        <v>56</v>
      </c>
      <c r="J2">
        <f>(B2*$D$2+B3*$D$3+B4*$D$4)/SUM($D$2:$D$4)</f>
        <v>0.98006644518272423</v>
      </c>
      <c r="K2">
        <f>(C2*$D$2+C3*$D$3+C4*$D$4)/SUM($D$2:$D$4)</f>
        <v>1.9933554817275746E-2</v>
      </c>
      <c r="L2" t="s">
        <v>61</v>
      </c>
    </row>
    <row r="3" spans="1:12">
      <c r="A3" t="s">
        <v>93</v>
      </c>
      <c r="B3">
        <f>(103+99)/(103+103)</f>
        <v>0.98058252427184467</v>
      </c>
      <c r="C3">
        <f>4/D3</f>
        <v>1.9417475728155338E-2</v>
      </c>
      <c r="D3">
        <f>103*2</f>
        <v>206</v>
      </c>
      <c r="E3" t="s">
        <v>53</v>
      </c>
      <c r="F3" t="s">
        <v>55</v>
      </c>
      <c r="G3" t="s">
        <v>60</v>
      </c>
    </row>
    <row r="4" spans="1:12">
      <c r="A4" t="s">
        <v>94</v>
      </c>
      <c r="B4">
        <f>(105+100)/D4</f>
        <v>0.97619047619047616</v>
      </c>
      <c r="C4">
        <f>5/D4</f>
        <v>2.3809523809523808E-2</v>
      </c>
      <c r="D4">
        <f>105*2</f>
        <v>210</v>
      </c>
      <c r="E4" t="s">
        <v>53</v>
      </c>
      <c r="F4" t="s">
        <v>55</v>
      </c>
      <c r="G4" t="s">
        <v>60</v>
      </c>
    </row>
    <row r="5" spans="1:12">
      <c r="A5" t="s">
        <v>62</v>
      </c>
      <c r="B5">
        <v>0.97799999999999998</v>
      </c>
      <c r="C5">
        <v>2.1999999999999999E-2</v>
      </c>
      <c r="D5">
        <v>1008</v>
      </c>
      <c r="F5" t="s">
        <v>62</v>
      </c>
    </row>
    <row r="6" spans="1:12">
      <c r="A6" t="s">
        <v>63</v>
      </c>
      <c r="B6">
        <v>0.88700000000000001</v>
      </c>
      <c r="C6">
        <v>0.113</v>
      </c>
      <c r="D6">
        <v>1006</v>
      </c>
      <c r="F6" t="s">
        <v>77</v>
      </c>
    </row>
    <row r="7" spans="1:12">
      <c r="A7" t="s">
        <v>64</v>
      </c>
      <c r="B7">
        <v>0.90600000000000003</v>
      </c>
      <c r="C7">
        <v>9.4E-2</v>
      </c>
      <c r="D7">
        <v>1322</v>
      </c>
      <c r="F7" t="s">
        <v>64</v>
      </c>
    </row>
    <row r="8" spans="1:12">
      <c r="A8" t="s">
        <v>65</v>
      </c>
      <c r="B8">
        <v>0.89900000000000002</v>
      </c>
      <c r="C8">
        <v>0.10100000000000001</v>
      </c>
      <c r="D8">
        <v>694</v>
      </c>
      <c r="F8" t="s">
        <v>0</v>
      </c>
    </row>
    <row r="9" spans="1:12">
      <c r="A9" t="s">
        <v>66</v>
      </c>
      <c r="B9">
        <v>0.94299999999999995</v>
      </c>
      <c r="C9">
        <v>5.7000000000000002E-2</v>
      </c>
      <c r="D9">
        <v>978</v>
      </c>
      <c r="F9" t="s">
        <v>76</v>
      </c>
    </row>
    <row r="10" spans="1:12">
      <c r="A10" t="s">
        <v>67</v>
      </c>
      <c r="B10">
        <v>0.89300000000000002</v>
      </c>
      <c r="C10">
        <v>0.106</v>
      </c>
      <c r="D10">
        <v>226</v>
      </c>
      <c r="E10" t="s">
        <v>78</v>
      </c>
      <c r="F10" t="s">
        <v>78</v>
      </c>
    </row>
    <row r="11" spans="1:12">
      <c r="A11" t="s">
        <v>68</v>
      </c>
      <c r="B11">
        <v>0.97699999999999998</v>
      </c>
      <c r="C11">
        <v>2.3300000000000001E-2</v>
      </c>
      <c r="D11">
        <v>86</v>
      </c>
      <c r="E11" t="s">
        <v>69</v>
      </c>
      <c r="F11" t="s">
        <v>55</v>
      </c>
    </row>
    <row r="12" spans="1:12">
      <c r="A12" t="s">
        <v>71</v>
      </c>
      <c r="B12">
        <v>0.97099999999999997</v>
      </c>
      <c r="C12">
        <v>2.9000000000000001E-2</v>
      </c>
      <c r="D12">
        <v>172</v>
      </c>
      <c r="E12" t="s">
        <v>71</v>
      </c>
      <c r="F12" t="s">
        <v>62</v>
      </c>
    </row>
    <row r="13" spans="1:12">
      <c r="A13" s="18" t="s">
        <v>72</v>
      </c>
      <c r="B13">
        <v>0.90700000000000003</v>
      </c>
      <c r="C13">
        <v>9.2999999999999999E-2</v>
      </c>
      <c r="D13">
        <v>226</v>
      </c>
      <c r="E13" t="s">
        <v>73</v>
      </c>
      <c r="F13" t="s">
        <v>74</v>
      </c>
    </row>
    <row r="14" spans="1:12">
      <c r="A14" t="s">
        <v>75</v>
      </c>
      <c r="B14">
        <v>0.85699999999999998</v>
      </c>
      <c r="C14">
        <v>0.14299999999999999</v>
      </c>
      <c r="D14">
        <v>98</v>
      </c>
      <c r="E14" t="s">
        <v>4</v>
      </c>
      <c r="F14" t="s">
        <v>5</v>
      </c>
    </row>
    <row r="15" spans="1:12">
      <c r="A15" t="s">
        <v>79</v>
      </c>
      <c r="B15">
        <v>0.98799999999999999</v>
      </c>
      <c r="C15">
        <v>1.2E-2</v>
      </c>
      <c r="D15">
        <v>82</v>
      </c>
      <c r="E15" t="s">
        <v>53</v>
      </c>
      <c r="F15" t="s">
        <v>62</v>
      </c>
    </row>
    <row r="16" spans="1:12">
      <c r="A16" t="s">
        <v>80</v>
      </c>
      <c r="B16">
        <v>0.99399999999999999</v>
      </c>
      <c r="C16">
        <v>6.0000000000000001E-3</v>
      </c>
      <c r="D16">
        <v>170</v>
      </c>
      <c r="E16" t="s">
        <v>53</v>
      </c>
      <c r="F16" t="s">
        <v>62</v>
      </c>
    </row>
    <row r="17" spans="1:6">
      <c r="A17" t="s">
        <v>81</v>
      </c>
      <c r="B17">
        <v>0.94899999999999995</v>
      </c>
      <c r="C17">
        <v>5.0999999999999997E-2</v>
      </c>
      <c r="D17">
        <v>176</v>
      </c>
      <c r="E17" t="s">
        <v>82</v>
      </c>
      <c r="F17" t="s">
        <v>83</v>
      </c>
    </row>
    <row r="18" spans="1:6">
      <c r="A18" t="s">
        <v>84</v>
      </c>
      <c r="B18">
        <v>0.93300000000000005</v>
      </c>
      <c r="C18">
        <v>6.7000000000000004E-2</v>
      </c>
      <c r="D18">
        <v>180</v>
      </c>
      <c r="E18" t="s">
        <v>73</v>
      </c>
      <c r="F18" t="s">
        <v>64</v>
      </c>
    </row>
    <row r="19" spans="1:6">
      <c r="A19" t="s">
        <v>85</v>
      </c>
      <c r="B19">
        <v>0.94</v>
      </c>
      <c r="C19">
        <v>0.06</v>
      </c>
      <c r="D19">
        <v>100</v>
      </c>
      <c r="E19" t="s">
        <v>86</v>
      </c>
      <c r="F19" t="s">
        <v>1</v>
      </c>
    </row>
    <row r="20" spans="1:6">
      <c r="A20" t="s">
        <v>2</v>
      </c>
      <c r="B20">
        <v>0.89500000000000002</v>
      </c>
      <c r="C20">
        <v>0.105</v>
      </c>
      <c r="D20">
        <v>286</v>
      </c>
      <c r="E20" t="s">
        <v>73</v>
      </c>
      <c r="F20" t="s">
        <v>64</v>
      </c>
    </row>
    <row r="21" spans="1:6">
      <c r="A21" t="s">
        <v>3</v>
      </c>
      <c r="B21">
        <v>0.88100000000000001</v>
      </c>
      <c r="C21">
        <v>0.11899999999999999</v>
      </c>
      <c r="D21">
        <v>176</v>
      </c>
      <c r="E21" t="s">
        <v>78</v>
      </c>
      <c r="F21" t="s">
        <v>78</v>
      </c>
    </row>
    <row r="22" spans="1:6">
      <c r="A22" t="s">
        <v>6</v>
      </c>
      <c r="B22">
        <v>0.875</v>
      </c>
      <c r="C22">
        <v>0.125</v>
      </c>
      <c r="D22">
        <v>48</v>
      </c>
      <c r="E22" t="s">
        <v>78</v>
      </c>
      <c r="F22" t="s">
        <v>78</v>
      </c>
    </row>
    <row r="23" spans="1:6">
      <c r="A23" t="s">
        <v>64</v>
      </c>
      <c r="B23">
        <v>0.93200000000000005</v>
      </c>
      <c r="C23">
        <v>6.8000000000000005E-2</v>
      </c>
      <c r="D23">
        <v>44</v>
      </c>
      <c r="E23" t="s">
        <v>64</v>
      </c>
      <c r="F23" t="s">
        <v>64</v>
      </c>
    </row>
    <row r="24" spans="1:6">
      <c r="A24" t="s">
        <v>7</v>
      </c>
      <c r="B24">
        <v>1</v>
      </c>
      <c r="C24">
        <v>0</v>
      </c>
      <c r="D24">
        <v>48</v>
      </c>
      <c r="E24" t="s">
        <v>8</v>
      </c>
      <c r="F24" t="s">
        <v>9</v>
      </c>
    </row>
    <row r="25" spans="1:6">
      <c r="A25" t="s">
        <v>67</v>
      </c>
      <c r="B25">
        <v>0.88300000000000001</v>
      </c>
      <c r="C25">
        <v>0.11700000000000001</v>
      </c>
      <c r="D25">
        <v>120</v>
      </c>
      <c r="E25" t="s">
        <v>78</v>
      </c>
      <c r="F25" t="s">
        <v>78</v>
      </c>
    </row>
    <row r="26" spans="1:6">
      <c r="A26" t="s">
        <v>10</v>
      </c>
      <c r="B26">
        <v>0.97799999999999998</v>
      </c>
      <c r="C26">
        <v>2.2200000000000001E-2</v>
      </c>
      <c r="D26">
        <v>90</v>
      </c>
      <c r="E26" t="s">
        <v>53</v>
      </c>
      <c r="F26" t="s">
        <v>62</v>
      </c>
    </row>
    <row r="27" spans="1:6">
      <c r="A27" t="s">
        <v>71</v>
      </c>
      <c r="B27">
        <v>0.96699999999999997</v>
      </c>
      <c r="C27">
        <v>3.3300000000000003E-2</v>
      </c>
      <c r="D27">
        <v>90</v>
      </c>
      <c r="E27" t="s">
        <v>71</v>
      </c>
      <c r="F27" t="s">
        <v>62</v>
      </c>
    </row>
    <row r="28" spans="1:6">
      <c r="A28" s="18" t="s">
        <v>72</v>
      </c>
      <c r="B28">
        <v>0.91700000000000004</v>
      </c>
      <c r="C28">
        <v>8.3000000000000004E-2</v>
      </c>
      <c r="D28">
        <v>120</v>
      </c>
      <c r="E28" t="s">
        <v>73</v>
      </c>
      <c r="F28" t="s">
        <v>64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6"/>
  <sheetViews>
    <sheetView tabSelected="1" topLeftCell="A12" workbookViewId="0">
      <selection activeCell="A27" sqref="A27"/>
    </sheetView>
  </sheetViews>
  <sheetFormatPr baseColWidth="10" defaultRowHeight="13"/>
  <cols>
    <col min="1" max="1" width="20" bestFit="1" customWidth="1"/>
    <col min="7" max="7" width="13.42578125" bestFit="1" customWidth="1"/>
  </cols>
  <sheetData>
    <row r="1" spans="1:7">
      <c r="A1" t="s">
        <v>70</v>
      </c>
      <c r="B1" t="s">
        <v>90</v>
      </c>
      <c r="C1" t="s">
        <v>91</v>
      </c>
      <c r="D1" t="s">
        <v>14</v>
      </c>
      <c r="E1" t="s">
        <v>15</v>
      </c>
      <c r="F1" t="s">
        <v>51</v>
      </c>
      <c r="G1" t="s">
        <v>12</v>
      </c>
    </row>
    <row r="2" spans="1:7">
      <c r="A2" t="s">
        <v>11</v>
      </c>
      <c r="B2">
        <v>177</v>
      </c>
      <c r="C2">
        <v>15</v>
      </c>
      <c r="D2">
        <f>B2/F2</f>
        <v>0.921875</v>
      </c>
      <c r="E2">
        <f>C2/F2</f>
        <v>7.8125E-2</v>
      </c>
      <c r="F2">
        <v>192</v>
      </c>
      <c r="G2" t="s">
        <v>13</v>
      </c>
    </row>
    <row r="3" spans="1:7">
      <c r="A3" t="s">
        <v>16</v>
      </c>
      <c r="B3">
        <v>106</v>
      </c>
      <c r="C3">
        <v>16</v>
      </c>
      <c r="D3">
        <f t="shared" ref="D3:D26" si="0">B3/F3</f>
        <v>0.86885245901639341</v>
      </c>
      <c r="E3">
        <f t="shared" ref="E3:E26" si="1">C3/F3</f>
        <v>0.13114754098360656</v>
      </c>
      <c r="F3">
        <f>SUM(B3:C3)</f>
        <v>122</v>
      </c>
      <c r="G3" t="s">
        <v>27</v>
      </c>
    </row>
    <row r="4" spans="1:7">
      <c r="A4" t="s">
        <v>17</v>
      </c>
      <c r="B4">
        <v>165</v>
      </c>
      <c r="C4">
        <v>7</v>
      </c>
      <c r="D4">
        <f t="shared" si="0"/>
        <v>0.95930232558139539</v>
      </c>
      <c r="E4">
        <f t="shared" si="1"/>
        <v>4.0697674418604654E-2</v>
      </c>
      <c r="F4">
        <f t="shared" ref="F4:F26" si="2">SUM(B4:C4)</f>
        <v>172</v>
      </c>
      <c r="G4" t="s">
        <v>18</v>
      </c>
    </row>
    <row r="5" spans="1:7">
      <c r="A5" t="s">
        <v>19</v>
      </c>
      <c r="B5">
        <v>183</v>
      </c>
      <c r="C5">
        <v>3</v>
      </c>
      <c r="D5">
        <f t="shared" si="0"/>
        <v>0.9838709677419355</v>
      </c>
      <c r="E5">
        <f t="shared" si="1"/>
        <v>1.6129032258064516E-2</v>
      </c>
      <c r="F5">
        <f t="shared" si="2"/>
        <v>186</v>
      </c>
      <c r="G5" t="s">
        <v>18</v>
      </c>
    </row>
    <row r="6" spans="1:7">
      <c r="A6" t="s">
        <v>20</v>
      </c>
      <c r="B6">
        <v>179</v>
      </c>
      <c r="C6">
        <v>19</v>
      </c>
      <c r="D6">
        <f t="shared" si="0"/>
        <v>0.90404040404040409</v>
      </c>
      <c r="E6">
        <f t="shared" si="1"/>
        <v>9.5959595959595953E-2</v>
      </c>
      <c r="F6">
        <f t="shared" si="2"/>
        <v>198</v>
      </c>
      <c r="G6" t="s">
        <v>21</v>
      </c>
    </row>
    <row r="7" spans="1:7">
      <c r="A7" t="s">
        <v>93</v>
      </c>
      <c r="B7">
        <v>202</v>
      </c>
      <c r="C7">
        <v>4</v>
      </c>
      <c r="D7">
        <f t="shared" si="0"/>
        <v>0.98058252427184467</v>
      </c>
      <c r="E7">
        <f t="shared" si="1"/>
        <v>1.9417475728155338E-2</v>
      </c>
      <c r="F7">
        <f t="shared" si="2"/>
        <v>206</v>
      </c>
      <c r="G7" t="s">
        <v>18</v>
      </c>
    </row>
    <row r="8" spans="1:7">
      <c r="A8" t="s">
        <v>93</v>
      </c>
      <c r="B8">
        <v>205</v>
      </c>
      <c r="C8">
        <v>5</v>
      </c>
      <c r="D8">
        <f t="shared" si="0"/>
        <v>0.97619047619047616</v>
      </c>
      <c r="E8">
        <f t="shared" si="1"/>
        <v>2.3809523809523808E-2</v>
      </c>
      <c r="F8">
        <f t="shared" si="2"/>
        <v>210</v>
      </c>
      <c r="G8" t="s">
        <v>18</v>
      </c>
    </row>
    <row r="9" spans="1:7">
      <c r="A9" t="s">
        <v>22</v>
      </c>
      <c r="B9">
        <v>181</v>
      </c>
      <c r="C9">
        <v>17</v>
      </c>
      <c r="D9">
        <f t="shared" si="0"/>
        <v>0.91414141414141414</v>
      </c>
      <c r="E9">
        <f t="shared" si="1"/>
        <v>8.5858585858585856E-2</v>
      </c>
      <c r="F9">
        <f t="shared" si="2"/>
        <v>198</v>
      </c>
      <c r="G9" t="s">
        <v>23</v>
      </c>
    </row>
    <row r="10" spans="1:7">
      <c r="A10" t="s">
        <v>24</v>
      </c>
      <c r="B10">
        <v>180</v>
      </c>
      <c r="C10">
        <v>18</v>
      </c>
      <c r="D10">
        <f t="shared" si="0"/>
        <v>0.90909090909090906</v>
      </c>
      <c r="E10">
        <f t="shared" si="1"/>
        <v>9.0909090909090912E-2</v>
      </c>
      <c r="F10">
        <f t="shared" si="2"/>
        <v>198</v>
      </c>
      <c r="G10" t="s">
        <v>21</v>
      </c>
    </row>
    <row r="11" spans="1:7">
      <c r="A11" t="s">
        <v>25</v>
      </c>
      <c r="B11">
        <v>157</v>
      </c>
      <c r="C11">
        <v>25</v>
      </c>
      <c r="D11">
        <f t="shared" si="0"/>
        <v>0.86263736263736268</v>
      </c>
      <c r="E11">
        <f t="shared" si="1"/>
        <v>0.13736263736263737</v>
      </c>
      <c r="F11">
        <f t="shared" si="2"/>
        <v>182</v>
      </c>
      <c r="G11" t="s">
        <v>21</v>
      </c>
    </row>
    <row r="12" spans="1:7">
      <c r="A12" t="s">
        <v>26</v>
      </c>
      <c r="B12">
        <v>192</v>
      </c>
      <c r="C12">
        <v>14</v>
      </c>
      <c r="D12">
        <f t="shared" si="0"/>
        <v>0.93203883495145634</v>
      </c>
      <c r="E12">
        <f t="shared" si="1"/>
        <v>6.7961165048543687E-2</v>
      </c>
      <c r="F12">
        <f t="shared" si="2"/>
        <v>206</v>
      </c>
      <c r="G12" t="s">
        <v>18</v>
      </c>
    </row>
    <row r="13" spans="1:7">
      <c r="A13" t="s">
        <v>28</v>
      </c>
      <c r="B13">
        <v>196</v>
      </c>
      <c r="C13">
        <v>30</v>
      </c>
      <c r="D13">
        <f t="shared" si="0"/>
        <v>0.86725663716814161</v>
      </c>
      <c r="E13">
        <f t="shared" si="1"/>
        <v>0.13274336283185842</v>
      </c>
      <c r="F13">
        <f t="shared" si="2"/>
        <v>226</v>
      </c>
      <c r="G13" t="s">
        <v>23</v>
      </c>
    </row>
    <row r="14" spans="1:7">
      <c r="A14" t="s">
        <v>29</v>
      </c>
      <c r="B14">
        <v>189</v>
      </c>
      <c r="C14">
        <v>25</v>
      </c>
      <c r="D14">
        <f t="shared" si="0"/>
        <v>0.88317757009345799</v>
      </c>
      <c r="E14">
        <f t="shared" si="1"/>
        <v>0.11682242990654206</v>
      </c>
      <c r="F14">
        <f t="shared" si="2"/>
        <v>214</v>
      </c>
      <c r="G14" t="s">
        <v>21</v>
      </c>
    </row>
    <row r="15" spans="1:7">
      <c r="A15" t="s">
        <v>30</v>
      </c>
      <c r="B15">
        <v>195</v>
      </c>
      <c r="C15">
        <v>9</v>
      </c>
      <c r="D15">
        <f t="shared" si="0"/>
        <v>0.95588235294117652</v>
      </c>
      <c r="E15">
        <f t="shared" si="1"/>
        <v>4.4117647058823532E-2</v>
      </c>
      <c r="F15">
        <f t="shared" si="2"/>
        <v>204</v>
      </c>
      <c r="G15" t="s">
        <v>18</v>
      </c>
    </row>
    <row r="16" spans="1:7">
      <c r="A16" t="s">
        <v>31</v>
      </c>
      <c r="B16">
        <v>203</v>
      </c>
      <c r="C16">
        <v>5</v>
      </c>
      <c r="D16">
        <f t="shared" si="0"/>
        <v>0.97596153846153844</v>
      </c>
      <c r="E16">
        <f t="shared" si="1"/>
        <v>2.403846153846154E-2</v>
      </c>
      <c r="F16">
        <f t="shared" si="2"/>
        <v>208</v>
      </c>
      <c r="G16" t="s">
        <v>18</v>
      </c>
    </row>
    <row r="17" spans="1:7">
      <c r="A17" t="s">
        <v>32</v>
      </c>
      <c r="B17">
        <v>193</v>
      </c>
      <c r="C17">
        <v>5</v>
      </c>
      <c r="D17">
        <f t="shared" si="0"/>
        <v>0.9747474747474747</v>
      </c>
      <c r="E17">
        <f t="shared" si="1"/>
        <v>2.5252525252525252E-2</v>
      </c>
      <c r="F17">
        <f t="shared" si="2"/>
        <v>198</v>
      </c>
      <c r="G17" t="s">
        <v>18</v>
      </c>
    </row>
    <row r="18" spans="1:7">
      <c r="A18" t="s">
        <v>33</v>
      </c>
      <c r="B18">
        <v>185</v>
      </c>
      <c r="C18">
        <v>13</v>
      </c>
      <c r="D18">
        <f t="shared" si="0"/>
        <v>0.93434343434343436</v>
      </c>
      <c r="E18">
        <f t="shared" si="1"/>
        <v>6.5656565656565663E-2</v>
      </c>
      <c r="F18">
        <f t="shared" si="2"/>
        <v>198</v>
      </c>
      <c r="G18" t="s">
        <v>23</v>
      </c>
    </row>
    <row r="19" spans="1:7">
      <c r="A19" t="s">
        <v>34</v>
      </c>
      <c r="B19">
        <v>155</v>
      </c>
      <c r="C19">
        <v>15</v>
      </c>
      <c r="D19">
        <f t="shared" si="0"/>
        <v>0.91176470588235292</v>
      </c>
      <c r="E19">
        <f t="shared" si="1"/>
        <v>8.8235294117647065E-2</v>
      </c>
      <c r="F19">
        <f t="shared" si="2"/>
        <v>170</v>
      </c>
      <c r="G19" t="s">
        <v>23</v>
      </c>
    </row>
    <row r="20" spans="1:7">
      <c r="A20" t="s">
        <v>35</v>
      </c>
      <c r="B20">
        <v>119</v>
      </c>
      <c r="C20">
        <v>9</v>
      </c>
      <c r="D20">
        <f t="shared" si="0"/>
        <v>0.9296875</v>
      </c>
      <c r="E20">
        <f t="shared" si="1"/>
        <v>7.03125E-2</v>
      </c>
      <c r="F20">
        <f t="shared" si="2"/>
        <v>128</v>
      </c>
      <c r="G20" t="s">
        <v>35</v>
      </c>
    </row>
    <row r="21" spans="1:7">
      <c r="A21" t="s">
        <v>36</v>
      </c>
      <c r="B21">
        <v>162</v>
      </c>
      <c r="C21">
        <v>8</v>
      </c>
      <c r="D21">
        <f t="shared" si="0"/>
        <v>0.95294117647058818</v>
      </c>
      <c r="E21">
        <f t="shared" si="1"/>
        <v>4.7058823529411764E-2</v>
      </c>
      <c r="F21">
        <f t="shared" si="2"/>
        <v>170</v>
      </c>
      <c r="G21" t="s">
        <v>36</v>
      </c>
    </row>
    <row r="22" spans="1:7">
      <c r="A22" t="s">
        <v>37</v>
      </c>
      <c r="B22">
        <v>179</v>
      </c>
      <c r="C22">
        <v>13</v>
      </c>
      <c r="D22">
        <f t="shared" si="0"/>
        <v>0.93229166666666663</v>
      </c>
      <c r="E22">
        <f t="shared" si="1"/>
        <v>6.7708333333333329E-2</v>
      </c>
      <c r="F22">
        <f t="shared" si="2"/>
        <v>192</v>
      </c>
      <c r="G22" t="s">
        <v>18</v>
      </c>
    </row>
    <row r="23" spans="1:7">
      <c r="A23" t="s">
        <v>38</v>
      </c>
      <c r="B23">
        <v>171</v>
      </c>
      <c r="C23">
        <v>37</v>
      </c>
      <c r="D23">
        <f t="shared" si="0"/>
        <v>0.82211538461538458</v>
      </c>
      <c r="E23">
        <f t="shared" si="1"/>
        <v>0.17788461538461539</v>
      </c>
      <c r="F23">
        <f t="shared" si="2"/>
        <v>208</v>
      </c>
      <c r="G23" t="s">
        <v>38</v>
      </c>
    </row>
    <row r="24" spans="1:7">
      <c r="A24" t="s">
        <v>39</v>
      </c>
      <c r="B24">
        <v>191</v>
      </c>
      <c r="C24">
        <v>13</v>
      </c>
      <c r="D24">
        <f t="shared" si="0"/>
        <v>0.93627450980392157</v>
      </c>
      <c r="E24">
        <f t="shared" si="1"/>
        <v>6.3725490196078427E-2</v>
      </c>
      <c r="F24">
        <f t="shared" si="2"/>
        <v>204</v>
      </c>
      <c r="G24" t="s">
        <v>18</v>
      </c>
    </row>
    <row r="25" spans="1:7">
      <c r="A25" t="s">
        <v>40</v>
      </c>
      <c r="B25">
        <v>187</v>
      </c>
      <c r="C25">
        <v>27</v>
      </c>
      <c r="D25">
        <f t="shared" si="0"/>
        <v>0.87383177570093462</v>
      </c>
      <c r="E25">
        <f t="shared" si="1"/>
        <v>0.12616822429906541</v>
      </c>
      <c r="F25">
        <f t="shared" si="2"/>
        <v>214</v>
      </c>
      <c r="G25" t="s">
        <v>21</v>
      </c>
    </row>
    <row r="26" spans="1:7">
      <c r="A26" t="s">
        <v>41</v>
      </c>
      <c r="B26">
        <v>198</v>
      </c>
      <c r="C26">
        <v>18</v>
      </c>
      <c r="D26">
        <f t="shared" si="0"/>
        <v>0.91666666666666663</v>
      </c>
      <c r="E26">
        <f t="shared" si="1"/>
        <v>8.3333333333333329E-2</v>
      </c>
      <c r="F26">
        <f t="shared" si="2"/>
        <v>216</v>
      </c>
      <c r="G26" t="s">
        <v>23</v>
      </c>
    </row>
  </sheetData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genes</vt:lpstr>
      <vt:lpstr>params</vt:lpstr>
      <vt:lpstr>rs11191439</vt:lpstr>
      <vt:lpstr>rs11191439-1000genomes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Lyle Burgoon</dc:creator>
  <cp:lastModifiedBy>Lyle Burgoon</cp:lastModifiedBy>
  <dcterms:created xsi:type="dcterms:W3CDTF">2016-07-27T18:23:09Z</dcterms:created>
  <dcterms:modified xsi:type="dcterms:W3CDTF">2016-08-25T17:49:25Z</dcterms:modified>
</cp:coreProperties>
</file>