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ylan/Development/TaxationInequality_GIT/data/"/>
    </mc:Choice>
  </mc:AlternateContent>
  <bookViews>
    <workbookView xWindow="40" yWindow="460" windowWidth="28760" windowHeight="17540" activeTab="1"/>
  </bookViews>
  <sheets>
    <sheet name="Income" sheetId="2" r:id="rId1"/>
    <sheet name="Assets" sheetId="5" r:id="rId2"/>
    <sheet name="mapping_wohnviertel_geo_id" sheetId="7" r:id="rId3"/>
    <sheet name="mapping_wohnviertel_id" sheetId="3" r:id="rId4"/>
    <sheet name="mapping_incomeclass_id" sheetId="4" r:id="rId5"/>
    <sheet name="mapping_assetclass_id" sheetId="6" r:id="rId6"/>
  </sheets>
  <definedNames>
    <definedName name="_AMO_SingleObject_151849305_ROM_F0.SEC2.Tabulate_1.SEC1.BDY.Kreuztabellenbericht_Tabelle_1" hidden="1">#REF!</definedName>
    <definedName name="_AMO_SingleObject_151849305_ROM_F0.SEC2.Tabulate_1.SEC1.FTR.TXT1" hidden="1">#REF!</definedName>
    <definedName name="_AMO_SingleObject_151849305_ROM_F0.SEC2.Tabulate_1.SEC1.HDR.TXT1" hidden="1">#REF!</definedName>
    <definedName name="_AMO_UniqueIdentifier" hidden="1">"'4ea23a4e-62ac-4326-a178-aa442716dc2f'"</definedName>
  </definedNames>
  <calcPr calcId="162913"/>
</workbook>
</file>

<file path=xl/calcChain.xml><?xml version="1.0" encoding="utf-8"?>
<calcChain xmlns="http://schemas.openxmlformats.org/spreadsheetml/2006/main">
  <c r="C5" i="7" l="1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4" i="7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5" i="5"/>
  <c r="B109" i="5" l="1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G111" i="5"/>
  <c r="F111" i="5"/>
  <c r="E111" i="5"/>
  <c r="D26" i="2" l="1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6" i="2"/>
  <c r="D17" i="2"/>
  <c r="D18" i="2"/>
  <c r="D19" i="2"/>
  <c r="D20" i="2"/>
  <c r="D21" i="2"/>
  <c r="D22" i="2"/>
  <c r="D23" i="2"/>
  <c r="D24" i="2"/>
  <c r="D25" i="2"/>
  <c r="D6" i="2"/>
  <c r="D7" i="2"/>
  <c r="D8" i="2"/>
  <c r="D9" i="2"/>
  <c r="D10" i="2"/>
  <c r="D11" i="2"/>
  <c r="D12" i="2"/>
  <c r="D13" i="2"/>
  <c r="D14" i="2"/>
  <c r="D15" i="2"/>
  <c r="D5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6" i="2"/>
  <c r="B7" i="2"/>
  <c r="B8" i="2"/>
  <c r="B9" i="2"/>
  <c r="B10" i="2"/>
  <c r="B5" i="2"/>
  <c r="F111" i="2" l="1"/>
  <c r="G111" i="2"/>
  <c r="E111" i="2"/>
</calcChain>
</file>

<file path=xl/sharedStrings.xml><?xml version="1.0" encoding="utf-8"?>
<sst xmlns="http://schemas.openxmlformats.org/spreadsheetml/2006/main" count="68" uniqueCount="58">
  <si>
    <t>Altstadt Grossbasel</t>
  </si>
  <si>
    <t>Am Ring</t>
  </si>
  <si>
    <t>Breite</t>
  </si>
  <si>
    <t>St. Alban</t>
  </si>
  <si>
    <t>Gundeldingen</t>
  </si>
  <si>
    <t>Bruderholz</t>
  </si>
  <si>
    <t>Bachletten</t>
  </si>
  <si>
    <t>Gotthelf</t>
  </si>
  <si>
    <t>Iselin</t>
  </si>
  <si>
    <t>St. Johann</t>
  </si>
  <si>
    <t>Altstadt Kleinbasel</t>
  </si>
  <si>
    <t>Clara</t>
  </si>
  <si>
    <t>Wettstein</t>
  </si>
  <si>
    <t>Hirzbrunnen</t>
  </si>
  <si>
    <t>Rosental</t>
  </si>
  <si>
    <t>Klybeck</t>
  </si>
  <si>
    <t>Riehen</t>
  </si>
  <si>
    <t>Bettingen</t>
  </si>
  <si>
    <t>Steuerjahr 2015</t>
  </si>
  <si>
    <t>Wohnviertel</t>
  </si>
  <si>
    <t>Zusammen</t>
  </si>
  <si>
    <t>Einkommen</t>
  </si>
  <si>
    <t>wohnviertel_id</t>
  </si>
  <si>
    <t>Mapping between data class indices and explanatory labels (Wohnviertel)</t>
  </si>
  <si>
    <t>0 to 29'999</t>
  </si>
  <si>
    <t>30'000 to 59'999</t>
  </si>
  <si>
    <t>60'000 to 89'999</t>
  </si>
  <si>
    <t>more than 120'000</t>
  </si>
  <si>
    <t>incomeclass_id</t>
  </si>
  <si>
    <t xml:space="preserve">Income class </t>
  </si>
  <si>
    <t>income_min</t>
  </si>
  <si>
    <t>income_max</t>
  </si>
  <si>
    <t>incomeclass_str</t>
  </si>
  <si>
    <t>wohnviertel_str</t>
  </si>
  <si>
    <t>Vorstaedte</t>
  </si>
  <si>
    <t>Matthaeus</t>
  </si>
  <si>
    <t>Kleinhueningen</t>
  </si>
  <si>
    <t>num_declarations</t>
  </si>
  <si>
    <t>total_income</t>
  </si>
  <si>
    <t>90'000 to 119'999</t>
  </si>
  <si>
    <t>Assets</t>
  </si>
  <si>
    <t>assetclass_id</t>
  </si>
  <si>
    <t xml:space="preserve">Asset class </t>
  </si>
  <si>
    <t>total_assets</t>
  </si>
  <si>
    <t>total_asset_tax</t>
  </si>
  <si>
    <t>total_income_tax</t>
  </si>
  <si>
    <t>Mapping between data class indices and explanatory labels (Income class)</t>
  </si>
  <si>
    <t>Mapping between data class indices and explanatory labels (Asset class)</t>
  </si>
  <si>
    <t>asset_min</t>
  </si>
  <si>
    <t>asset_max</t>
  </si>
  <si>
    <t>assetclass_str</t>
  </si>
  <si>
    <t>0 to 49'999</t>
  </si>
  <si>
    <t>50'000 to 99'999</t>
  </si>
  <si>
    <t>300'000 to 599'999</t>
  </si>
  <si>
    <t>100'000 to 299'999</t>
  </si>
  <si>
    <t>more than 700'000</t>
  </si>
  <si>
    <t>Mapping between statistical and geo wohnviertel IDs</t>
  </si>
  <si>
    <t>geo_wohnviertel_id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</si>
</sst>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 &quot;CHF&quot;\ * #,##0.00_ ;_ &quot;CHF&quot;\ * \-#,##0.00_ ;_ &quot;CHF&quot;\ * &quot;-&quot;??_ ;_ @_ "/>
  </numFmts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3" fontId="0" fillId="0" borderId="0" xfId="0" applyNumberFormat="1"/>
    <xf numFmtId="3" fontId="2" fillId="0" borderId="0" xfId="1" applyNumberFormat="1" applyFont="1"/>
    <xf numFmtId="0" fontId="4" fillId="0" borderId="0" xfId="0" applyFont="1"/>
    <xf numFmtId="0" fontId="5" fillId="0" borderId="0" xfId="0" applyNumberFormat="1" applyFont="1"/>
    <xf numFmtId="0" fontId="6" fillId="0" borderId="1" xfId="0" applyFont="1" applyBorder="1"/>
    <xf numFmtId="44" fontId="0" fillId="0" borderId="0" xfId="2" applyFont="1"/>
    <xf numFmtId="0" fontId="5" fillId="0" borderId="0" xfId="0" applyFont="1"/>
  </cellXfs>
  <cellStyles count="3">
    <cellStyle name="Currency" xfId="2" builtinId="4"/>
    <cellStyle name="Normal" xfId="0" builtinId="0"/>
    <cellStyle name="Standard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3"/>
  <sheetViews>
    <sheetView zoomScale="140" zoomScaleNormal="140" workbookViewId="0">
      <selection activeCell="B6" sqref="B6"/>
    </sheetView>
  </sheetViews>
  <sheetFormatPr baseColWidth="10" defaultRowHeight="13" x14ac:dyDescent="0.15"/>
  <cols>
    <col min="1" max="1" width="19" bestFit="1" customWidth="1"/>
    <col min="2" max="2" width="17.5" bestFit="1" customWidth="1"/>
    <col min="3" max="3" width="14.1640625" bestFit="1" customWidth="1"/>
    <col min="4" max="4" width="15.83203125" bestFit="1" customWidth="1"/>
    <col min="5" max="5" width="19.6640625" bestFit="1" customWidth="1"/>
    <col min="6" max="6" width="24.1640625" customWidth="1"/>
    <col min="7" max="7" width="29.33203125" customWidth="1"/>
  </cols>
  <sheetData>
    <row r="1" spans="1:7" ht="18" x14ac:dyDescent="0.2">
      <c r="A1" s="5" t="s">
        <v>18</v>
      </c>
      <c r="C1" s="1"/>
    </row>
    <row r="2" spans="1:7" x14ac:dyDescent="0.15">
      <c r="A2" t="s">
        <v>21</v>
      </c>
    </row>
    <row r="4" spans="1:7" s="6" customFormat="1" x14ac:dyDescent="0.15">
      <c r="A4" s="6" t="s">
        <v>22</v>
      </c>
      <c r="B4" s="6" t="s">
        <v>19</v>
      </c>
      <c r="C4" s="6" t="s">
        <v>28</v>
      </c>
      <c r="D4" s="6" t="s">
        <v>29</v>
      </c>
      <c r="E4" s="6" t="s">
        <v>37</v>
      </c>
      <c r="F4" s="6" t="s">
        <v>38</v>
      </c>
      <c r="G4" s="6" t="s">
        <v>45</v>
      </c>
    </row>
    <row r="5" spans="1:7" x14ac:dyDescent="0.15">
      <c r="A5" s="1">
        <v>1</v>
      </c>
      <c r="B5" t="str">
        <f>VLOOKUP(A5,mapping_wohnviertel_id!$A$4:$B$24, 2)</f>
        <v>Altstadt Grossbasel</v>
      </c>
      <c r="C5">
        <v>1</v>
      </c>
      <c r="D5" t="str">
        <f>VLOOKUP(C5,mapping_incomeclass_id!$A$4:$D$8,4)</f>
        <v>0 to 29'999</v>
      </c>
      <c r="E5" s="2">
        <v>640</v>
      </c>
      <c r="F5" s="2">
        <v>7257907</v>
      </c>
      <c r="G5" s="2">
        <v>113268</v>
      </c>
    </row>
    <row r="6" spans="1:7" x14ac:dyDescent="0.15">
      <c r="A6" s="1">
        <v>1</v>
      </c>
      <c r="B6" t="str">
        <f>VLOOKUP(A6,mapping_wohnviertel_id!$A$4:$B$24, 2)</f>
        <v>Altstadt Grossbasel</v>
      </c>
      <c r="C6">
        <v>2</v>
      </c>
      <c r="D6" t="str">
        <f>VLOOKUP(C6,mapping_incomeclass_id!$A$4:$D$8,4)</f>
        <v>30'000 to 59'999</v>
      </c>
      <c r="E6" s="2">
        <v>271</v>
      </c>
      <c r="F6" s="2">
        <v>12238573</v>
      </c>
      <c r="G6" s="2">
        <v>1399279</v>
      </c>
    </row>
    <row r="7" spans="1:7" x14ac:dyDescent="0.15">
      <c r="A7" s="1">
        <v>1</v>
      </c>
      <c r="B7" t="str">
        <f>VLOOKUP(A7,mapping_wohnviertel_id!$A$4:$B$24, 2)</f>
        <v>Altstadt Grossbasel</v>
      </c>
      <c r="C7">
        <v>3</v>
      </c>
      <c r="D7" t="str">
        <f>VLOOKUP(C7,mapping_incomeclass_id!$A$4:$D$8,4)</f>
        <v>60'000 to 89'999</v>
      </c>
      <c r="E7" s="2">
        <v>245</v>
      </c>
      <c r="F7" s="2">
        <v>18121653</v>
      </c>
      <c r="G7" s="2">
        <v>2831659</v>
      </c>
    </row>
    <row r="8" spans="1:7" x14ac:dyDescent="0.15">
      <c r="A8" s="1">
        <v>1</v>
      </c>
      <c r="B8" t="str">
        <f>VLOOKUP(A8,mapping_wohnviertel_id!$A$4:$B$24, 2)</f>
        <v>Altstadt Grossbasel</v>
      </c>
      <c r="C8">
        <v>4</v>
      </c>
      <c r="D8" t="str">
        <f>VLOOKUP(C8,mapping_incomeclass_id!$A$4:$D$8,4)</f>
        <v>90'000 to 119'999</v>
      </c>
      <c r="E8" s="2">
        <v>149</v>
      </c>
      <c r="F8" s="2">
        <v>15385085</v>
      </c>
      <c r="G8" s="2">
        <v>2526420</v>
      </c>
    </row>
    <row r="9" spans="1:7" x14ac:dyDescent="0.15">
      <c r="A9" s="1">
        <v>1</v>
      </c>
      <c r="B9" t="str">
        <f>VLOOKUP(A9,mapping_wohnviertel_id!$A$4:$B$24, 2)</f>
        <v>Altstadt Grossbasel</v>
      </c>
      <c r="C9">
        <v>5</v>
      </c>
      <c r="D9" t="str">
        <f>VLOOKUP(C9,mapping_incomeclass_id!$A$4:$D$8,4)</f>
        <v>more than 120'000</v>
      </c>
      <c r="E9" s="2">
        <v>370</v>
      </c>
      <c r="F9" s="2">
        <v>111343117</v>
      </c>
      <c r="G9" s="2">
        <v>21030480</v>
      </c>
    </row>
    <row r="10" spans="1:7" x14ac:dyDescent="0.15">
      <c r="A10" s="1">
        <v>2</v>
      </c>
      <c r="B10" t="str">
        <f>VLOOKUP(A10,mapping_wohnviertel_id!$A$4:$B$24, 2)</f>
        <v>Vorstaedte</v>
      </c>
      <c r="C10">
        <v>1</v>
      </c>
      <c r="D10" t="str">
        <f>VLOOKUP(C10,mapping_incomeclass_id!$A$4:$D$8,4)</f>
        <v>0 to 29'999</v>
      </c>
      <c r="E10" s="2">
        <v>828</v>
      </c>
      <c r="F10" s="2">
        <v>10624171</v>
      </c>
      <c r="G10" s="2">
        <v>238686</v>
      </c>
    </row>
    <row r="11" spans="1:7" x14ac:dyDescent="0.15">
      <c r="A11" s="1">
        <v>2</v>
      </c>
      <c r="B11" t="str">
        <f>VLOOKUP(A11,mapping_wohnviertel_id!$A$4:$B$24, 2)</f>
        <v>Vorstaedte</v>
      </c>
      <c r="C11">
        <v>2</v>
      </c>
      <c r="D11" t="str">
        <f>VLOOKUP(C11,mapping_incomeclass_id!$A$4:$D$8,4)</f>
        <v>30'000 to 59'999</v>
      </c>
      <c r="E11" s="2">
        <v>703</v>
      </c>
      <c r="F11" s="2">
        <v>31907523</v>
      </c>
      <c r="G11" s="2">
        <v>3678169</v>
      </c>
    </row>
    <row r="12" spans="1:7" x14ac:dyDescent="0.15">
      <c r="A12" s="1">
        <v>2</v>
      </c>
      <c r="B12" t="str">
        <f>VLOOKUP(A12,mapping_wohnviertel_id!$A$4:$B$24, 2)</f>
        <v>Vorstaedte</v>
      </c>
      <c r="C12">
        <v>3</v>
      </c>
      <c r="D12" t="str">
        <f>VLOOKUP(C12,mapping_incomeclass_id!$A$4:$D$8,4)</f>
        <v>60'000 to 89'999</v>
      </c>
      <c r="E12" s="2">
        <v>509</v>
      </c>
      <c r="F12" s="2">
        <v>37404682</v>
      </c>
      <c r="G12" s="2">
        <v>5521607</v>
      </c>
    </row>
    <row r="13" spans="1:7" x14ac:dyDescent="0.15">
      <c r="A13" s="1">
        <v>2</v>
      </c>
      <c r="B13" t="str">
        <f>VLOOKUP(A13,mapping_wohnviertel_id!$A$4:$B$24, 2)</f>
        <v>Vorstaedte</v>
      </c>
      <c r="C13">
        <v>4</v>
      </c>
      <c r="D13" t="str">
        <f>VLOOKUP(C13,mapping_incomeclass_id!$A$4:$D$8,4)</f>
        <v>90'000 to 119'999</v>
      </c>
      <c r="E13" s="2">
        <v>312</v>
      </c>
      <c r="F13" s="2">
        <v>32487674</v>
      </c>
      <c r="G13" s="2">
        <v>5154045</v>
      </c>
    </row>
    <row r="14" spans="1:7" x14ac:dyDescent="0.15">
      <c r="A14" s="1">
        <v>2</v>
      </c>
      <c r="B14" t="str">
        <f>VLOOKUP(A14,mapping_wohnviertel_id!$A$4:$B$24, 2)</f>
        <v>Vorstaedte</v>
      </c>
      <c r="C14">
        <v>5</v>
      </c>
      <c r="D14" t="str">
        <f>VLOOKUP(C14,mapping_incomeclass_id!$A$4:$D$8,4)</f>
        <v>more than 120'000</v>
      </c>
      <c r="E14" s="2">
        <v>647</v>
      </c>
      <c r="F14" s="2">
        <v>185743630</v>
      </c>
      <c r="G14" s="2">
        <v>34605124</v>
      </c>
    </row>
    <row r="15" spans="1:7" x14ac:dyDescent="0.15">
      <c r="A15" s="1">
        <v>3</v>
      </c>
      <c r="B15" t="str">
        <f>VLOOKUP(A15,mapping_wohnviertel_id!$A$4:$B$24, 2)</f>
        <v>Am Ring</v>
      </c>
      <c r="C15">
        <v>1</v>
      </c>
      <c r="D15" t="str">
        <f>VLOOKUP(C15,mapping_incomeclass_id!$A$4:$D$8,4)</f>
        <v>0 to 29'999</v>
      </c>
      <c r="E15" s="2">
        <v>1862</v>
      </c>
      <c r="F15" s="2">
        <v>22680666</v>
      </c>
      <c r="G15" s="2">
        <v>501619</v>
      </c>
    </row>
    <row r="16" spans="1:7" x14ac:dyDescent="0.15">
      <c r="A16" s="1">
        <v>3</v>
      </c>
      <c r="B16" t="str">
        <f>VLOOKUP(A16,mapping_wohnviertel_id!$A$4:$B$24, 2)</f>
        <v>Am Ring</v>
      </c>
      <c r="C16">
        <v>2</v>
      </c>
      <c r="D16" t="str">
        <f>VLOOKUP(C16,mapping_incomeclass_id!$A$4:$D$8,4)</f>
        <v>30'000 to 59'999</v>
      </c>
      <c r="E16" s="2">
        <v>1643</v>
      </c>
      <c r="F16" s="2">
        <v>74346068</v>
      </c>
      <c r="G16" s="2">
        <v>8203092</v>
      </c>
    </row>
    <row r="17" spans="1:7" x14ac:dyDescent="0.15">
      <c r="A17" s="1">
        <v>3</v>
      </c>
      <c r="B17" t="str">
        <f>VLOOKUP(A17,mapping_wohnviertel_id!$A$4:$B$24, 2)</f>
        <v>Am Ring</v>
      </c>
      <c r="C17">
        <v>3</v>
      </c>
      <c r="D17" t="str">
        <f>VLOOKUP(C17,mapping_incomeclass_id!$A$4:$D$8,4)</f>
        <v>60'000 to 89'999</v>
      </c>
      <c r="E17" s="2">
        <v>1107</v>
      </c>
      <c r="F17" s="2">
        <v>81268837</v>
      </c>
      <c r="G17" s="2">
        <v>11595108</v>
      </c>
    </row>
    <row r="18" spans="1:7" x14ac:dyDescent="0.15">
      <c r="A18" s="1">
        <v>3</v>
      </c>
      <c r="B18" t="str">
        <f>VLOOKUP(A18,mapping_wohnviertel_id!$A$4:$B$24, 2)</f>
        <v>Am Ring</v>
      </c>
      <c r="C18">
        <v>4</v>
      </c>
      <c r="D18" t="str">
        <f>VLOOKUP(C18,mapping_incomeclass_id!$A$4:$D$8,4)</f>
        <v>90'000 to 119'999</v>
      </c>
      <c r="E18" s="2">
        <v>610</v>
      </c>
      <c r="F18" s="2">
        <v>63133685</v>
      </c>
      <c r="G18" s="2">
        <v>9665306</v>
      </c>
    </row>
    <row r="19" spans="1:7" x14ac:dyDescent="0.15">
      <c r="A19" s="1">
        <v>3</v>
      </c>
      <c r="B19" t="str">
        <f>VLOOKUP(A19,mapping_wohnviertel_id!$A$4:$B$24, 2)</f>
        <v>Am Ring</v>
      </c>
      <c r="C19">
        <v>5</v>
      </c>
      <c r="D19" t="str">
        <f>VLOOKUP(C19,mapping_incomeclass_id!$A$4:$D$8,4)</f>
        <v>more than 120'000</v>
      </c>
      <c r="E19" s="2">
        <v>1017</v>
      </c>
      <c r="F19" s="2">
        <v>231740098</v>
      </c>
      <c r="G19" s="2">
        <v>40631440</v>
      </c>
    </row>
    <row r="20" spans="1:7" x14ac:dyDescent="0.15">
      <c r="A20" s="1">
        <v>4</v>
      </c>
      <c r="B20" t="str">
        <f>VLOOKUP(A20,mapping_wohnviertel_id!$A$4:$B$24, 2)</f>
        <v>Breite</v>
      </c>
      <c r="C20">
        <v>1</v>
      </c>
      <c r="D20" t="str">
        <f>VLOOKUP(C20,mapping_incomeclass_id!$A$4:$D$8,4)</f>
        <v>0 to 29'999</v>
      </c>
      <c r="E20" s="2">
        <v>1574</v>
      </c>
      <c r="F20" s="2">
        <v>22340009</v>
      </c>
      <c r="G20" s="2">
        <v>652776</v>
      </c>
    </row>
    <row r="21" spans="1:7" x14ac:dyDescent="0.15">
      <c r="A21" s="1">
        <v>4</v>
      </c>
      <c r="B21" t="str">
        <f>VLOOKUP(A21,mapping_wohnviertel_id!$A$4:$B$24, 2)</f>
        <v>Breite</v>
      </c>
      <c r="C21">
        <v>2</v>
      </c>
      <c r="D21" t="str">
        <f>VLOOKUP(C21,mapping_incomeclass_id!$A$4:$D$8,4)</f>
        <v>30'000 to 59'999</v>
      </c>
      <c r="E21" s="2">
        <v>2006</v>
      </c>
      <c r="F21" s="2">
        <v>90923616</v>
      </c>
      <c r="G21" s="2">
        <v>9647056</v>
      </c>
    </row>
    <row r="22" spans="1:7" x14ac:dyDescent="0.15">
      <c r="A22" s="1">
        <v>4</v>
      </c>
      <c r="B22" t="str">
        <f>VLOOKUP(A22,mapping_wohnviertel_id!$A$4:$B$24, 2)</f>
        <v>Breite</v>
      </c>
      <c r="C22">
        <v>3</v>
      </c>
      <c r="D22" t="str">
        <f>VLOOKUP(C22,mapping_incomeclass_id!$A$4:$D$8,4)</f>
        <v>60'000 to 89'999</v>
      </c>
      <c r="E22" s="2">
        <v>1095</v>
      </c>
      <c r="F22" s="2">
        <v>79371228</v>
      </c>
      <c r="G22" s="2">
        <v>10462716</v>
      </c>
    </row>
    <row r="23" spans="1:7" x14ac:dyDescent="0.15">
      <c r="A23" s="1">
        <v>4</v>
      </c>
      <c r="B23" t="str">
        <f>VLOOKUP(A23,mapping_wohnviertel_id!$A$4:$B$24, 2)</f>
        <v>Breite</v>
      </c>
      <c r="C23">
        <v>4</v>
      </c>
      <c r="D23" t="str">
        <f>VLOOKUP(C23,mapping_incomeclass_id!$A$4:$D$8,4)</f>
        <v>90'000 to 119'999</v>
      </c>
      <c r="E23" s="2">
        <v>441</v>
      </c>
      <c r="F23" s="2">
        <v>45121568</v>
      </c>
      <c r="G23" s="2">
        <v>6823593</v>
      </c>
    </row>
    <row r="24" spans="1:7" x14ac:dyDescent="0.15">
      <c r="A24" s="1">
        <v>4</v>
      </c>
      <c r="B24" t="str">
        <f>VLOOKUP(A24,mapping_wohnviertel_id!$A$4:$B$24, 2)</f>
        <v>Breite</v>
      </c>
      <c r="C24">
        <v>5</v>
      </c>
      <c r="D24" t="str">
        <f>VLOOKUP(C24,mapping_incomeclass_id!$A$4:$D$8,4)</f>
        <v>more than 120'000</v>
      </c>
      <c r="E24" s="2">
        <v>381</v>
      </c>
      <c r="F24" s="2">
        <v>71683162</v>
      </c>
      <c r="G24" s="2">
        <v>12476514</v>
      </c>
    </row>
    <row r="25" spans="1:7" x14ac:dyDescent="0.15">
      <c r="A25" s="1">
        <v>5</v>
      </c>
      <c r="B25" t="str">
        <f>VLOOKUP(A25,mapping_wohnviertel_id!$A$4:$B$24, 2)</f>
        <v>St. Alban</v>
      </c>
      <c r="C25">
        <v>1</v>
      </c>
      <c r="D25" t="str">
        <f>VLOOKUP(C25,mapping_incomeclass_id!$A$4:$D$8,4)</f>
        <v>0 to 29'999</v>
      </c>
      <c r="E25" s="2">
        <v>1480</v>
      </c>
      <c r="F25" s="2">
        <v>18948672</v>
      </c>
      <c r="G25" s="2">
        <v>497955</v>
      </c>
    </row>
    <row r="26" spans="1:7" x14ac:dyDescent="0.15">
      <c r="A26" s="1">
        <v>5</v>
      </c>
      <c r="B26" t="str">
        <f>VLOOKUP(A26,mapping_wohnviertel_id!$A$4:$B$24, 2)</f>
        <v>St. Alban</v>
      </c>
      <c r="C26">
        <v>2</v>
      </c>
      <c r="D26" t="str">
        <f>VLOOKUP(C26,mapping_incomeclass_id!$A$4:$D$8,4)</f>
        <v>30'000 to 59'999</v>
      </c>
      <c r="E26" s="2">
        <v>1678</v>
      </c>
      <c r="F26" s="2">
        <v>76735608</v>
      </c>
      <c r="G26" s="2">
        <v>8272842</v>
      </c>
    </row>
    <row r="27" spans="1:7" x14ac:dyDescent="0.15">
      <c r="A27" s="1">
        <v>5</v>
      </c>
      <c r="B27" t="str">
        <f>VLOOKUP(A27,mapping_wohnviertel_id!$A$4:$B$24, 2)</f>
        <v>St. Alban</v>
      </c>
      <c r="C27">
        <v>3</v>
      </c>
      <c r="D27" t="str">
        <f>VLOOKUP(C27,mapping_incomeclass_id!$A$4:$D$8,4)</f>
        <v>60'000 to 89'999</v>
      </c>
      <c r="E27" s="2">
        <v>1252</v>
      </c>
      <c r="F27" s="2">
        <v>92113994</v>
      </c>
      <c r="G27" s="2">
        <v>12862088</v>
      </c>
    </row>
    <row r="28" spans="1:7" x14ac:dyDescent="0.15">
      <c r="A28" s="1">
        <v>5</v>
      </c>
      <c r="B28" t="str">
        <f>VLOOKUP(A28,mapping_wohnviertel_id!$A$4:$B$24, 2)</f>
        <v>St. Alban</v>
      </c>
      <c r="C28">
        <v>4</v>
      </c>
      <c r="D28" t="str">
        <f>VLOOKUP(C28,mapping_incomeclass_id!$A$4:$D$8,4)</f>
        <v>90'000 to 119'999</v>
      </c>
      <c r="E28" s="2">
        <v>704</v>
      </c>
      <c r="F28" s="2">
        <v>72747965</v>
      </c>
      <c r="G28" s="2">
        <v>11198223</v>
      </c>
    </row>
    <row r="29" spans="1:7" x14ac:dyDescent="0.15">
      <c r="A29" s="1">
        <v>5</v>
      </c>
      <c r="B29" t="str">
        <f>VLOOKUP(A29,mapping_wohnviertel_id!$A$4:$B$24, 2)</f>
        <v>St. Alban</v>
      </c>
      <c r="C29">
        <v>5</v>
      </c>
      <c r="D29" t="str">
        <f>VLOOKUP(C29,mapping_incomeclass_id!$A$4:$D$8,4)</f>
        <v>more than 120'000</v>
      </c>
      <c r="E29" s="2">
        <v>1325</v>
      </c>
      <c r="F29" s="2">
        <v>386381951</v>
      </c>
      <c r="G29" s="2">
        <v>71402990</v>
      </c>
    </row>
    <row r="30" spans="1:7" x14ac:dyDescent="0.15">
      <c r="A30" s="1">
        <v>6</v>
      </c>
      <c r="B30" t="str">
        <f>VLOOKUP(A30,mapping_wohnviertel_id!$A$4:$B$24, 2)</f>
        <v>Gundeldingen</v>
      </c>
      <c r="C30">
        <v>1</v>
      </c>
      <c r="D30" t="str">
        <f>VLOOKUP(C30,mapping_incomeclass_id!$A$4:$D$8,4)</f>
        <v>0 to 29'999</v>
      </c>
      <c r="E30" s="2">
        <v>3653</v>
      </c>
      <c r="F30" s="2">
        <v>49031816</v>
      </c>
      <c r="G30" s="2">
        <v>1235146</v>
      </c>
    </row>
    <row r="31" spans="1:7" x14ac:dyDescent="0.15">
      <c r="A31" s="1">
        <v>6</v>
      </c>
      <c r="B31" t="str">
        <f>VLOOKUP(A31,mapping_wohnviertel_id!$A$4:$B$24, 2)</f>
        <v>Gundeldingen</v>
      </c>
      <c r="C31">
        <v>2</v>
      </c>
      <c r="D31" t="str">
        <f>VLOOKUP(C31,mapping_incomeclass_id!$A$4:$D$8,4)</f>
        <v>30'000 to 59'999</v>
      </c>
      <c r="E31" s="2">
        <v>3754</v>
      </c>
      <c r="F31" s="2">
        <v>170170446</v>
      </c>
      <c r="G31" s="2">
        <v>18111364</v>
      </c>
    </row>
    <row r="32" spans="1:7" x14ac:dyDescent="0.15">
      <c r="A32" s="1">
        <v>6</v>
      </c>
      <c r="B32" t="str">
        <f>VLOOKUP(A32,mapping_wohnviertel_id!$A$4:$B$24, 2)</f>
        <v>Gundeldingen</v>
      </c>
      <c r="C32">
        <v>3</v>
      </c>
      <c r="D32" t="str">
        <f>VLOOKUP(C32,mapping_incomeclass_id!$A$4:$D$8,4)</f>
        <v>60'000 to 89'999</v>
      </c>
      <c r="E32" s="2">
        <v>2345</v>
      </c>
      <c r="F32" s="2">
        <v>170822853</v>
      </c>
      <c r="G32" s="2">
        <v>23586361</v>
      </c>
    </row>
    <row r="33" spans="1:7" x14ac:dyDescent="0.15">
      <c r="A33" s="1">
        <v>6</v>
      </c>
      <c r="B33" t="str">
        <f>VLOOKUP(A33,mapping_wohnviertel_id!$A$4:$B$24, 2)</f>
        <v>Gundeldingen</v>
      </c>
      <c r="C33">
        <v>4</v>
      </c>
      <c r="D33" t="str">
        <f>VLOOKUP(C33,mapping_incomeclass_id!$A$4:$D$8,4)</f>
        <v>90'000 to 119'999</v>
      </c>
      <c r="E33" s="2">
        <v>923</v>
      </c>
      <c r="F33" s="2">
        <v>95086617</v>
      </c>
      <c r="G33" s="2">
        <v>14595939</v>
      </c>
    </row>
    <row r="34" spans="1:7" x14ac:dyDescent="0.15">
      <c r="A34" s="1">
        <v>6</v>
      </c>
      <c r="B34" t="str">
        <f>VLOOKUP(A34,mapping_wohnviertel_id!$A$4:$B$24, 2)</f>
        <v>Gundeldingen</v>
      </c>
      <c r="C34">
        <v>5</v>
      </c>
      <c r="D34" t="str">
        <f>VLOOKUP(C34,mapping_incomeclass_id!$A$4:$D$8,4)</f>
        <v>more than 120'000</v>
      </c>
      <c r="E34" s="2">
        <v>866</v>
      </c>
      <c r="F34" s="2">
        <v>156278536</v>
      </c>
      <c r="G34" s="2">
        <v>25988765</v>
      </c>
    </row>
    <row r="35" spans="1:7" x14ac:dyDescent="0.15">
      <c r="A35" s="1">
        <v>7</v>
      </c>
      <c r="B35" t="str">
        <f>VLOOKUP(A35,mapping_wohnviertel_id!$A$4:$B$24, 2)</f>
        <v>Bruderholz</v>
      </c>
      <c r="C35">
        <v>1</v>
      </c>
      <c r="D35" t="str">
        <f>VLOOKUP(C35,mapping_incomeclass_id!$A$4:$D$8,4)</f>
        <v>0 to 29'999</v>
      </c>
      <c r="E35" s="2">
        <v>1236</v>
      </c>
      <c r="F35" s="2">
        <v>13343734</v>
      </c>
      <c r="G35" s="2">
        <v>302277</v>
      </c>
    </row>
    <row r="36" spans="1:7" x14ac:dyDescent="0.15">
      <c r="A36" s="1">
        <v>7</v>
      </c>
      <c r="B36" t="str">
        <f>VLOOKUP(A36,mapping_wohnviertel_id!$A$4:$B$24, 2)</f>
        <v>Bruderholz</v>
      </c>
      <c r="C36">
        <v>2</v>
      </c>
      <c r="D36" t="str">
        <f>VLOOKUP(C36,mapping_incomeclass_id!$A$4:$D$8,4)</f>
        <v>30'000 to 59'999</v>
      </c>
      <c r="E36" s="2">
        <v>1090</v>
      </c>
      <c r="F36" s="2">
        <v>49631208</v>
      </c>
      <c r="G36" s="2">
        <v>5185571</v>
      </c>
    </row>
    <row r="37" spans="1:7" x14ac:dyDescent="0.15">
      <c r="A37" s="1">
        <v>7</v>
      </c>
      <c r="B37" t="str">
        <f>VLOOKUP(A37,mapping_wohnviertel_id!$A$4:$B$24, 2)</f>
        <v>Bruderholz</v>
      </c>
      <c r="C37">
        <v>3</v>
      </c>
      <c r="D37" t="str">
        <f>VLOOKUP(C37,mapping_incomeclass_id!$A$4:$D$8,4)</f>
        <v>60'000 to 89'999</v>
      </c>
      <c r="E37" s="2">
        <v>880</v>
      </c>
      <c r="F37" s="2">
        <v>64957357</v>
      </c>
      <c r="G37" s="2">
        <v>8660902</v>
      </c>
    </row>
    <row r="38" spans="1:7" x14ac:dyDescent="0.15">
      <c r="A38" s="1">
        <v>7</v>
      </c>
      <c r="B38" t="str">
        <f>VLOOKUP(A38,mapping_wohnviertel_id!$A$4:$B$24, 2)</f>
        <v>Bruderholz</v>
      </c>
      <c r="C38">
        <v>4</v>
      </c>
      <c r="D38" t="str">
        <f>VLOOKUP(C38,mapping_incomeclass_id!$A$4:$D$8,4)</f>
        <v>90'000 to 119'999</v>
      </c>
      <c r="E38" s="2">
        <v>585</v>
      </c>
      <c r="F38" s="2">
        <v>60671009</v>
      </c>
      <c r="G38" s="2">
        <v>8985473</v>
      </c>
    </row>
    <row r="39" spans="1:7" x14ac:dyDescent="0.15">
      <c r="A39" s="1">
        <v>7</v>
      </c>
      <c r="B39" t="str">
        <f>VLOOKUP(A39,mapping_wohnviertel_id!$A$4:$B$24, 2)</f>
        <v>Bruderholz</v>
      </c>
      <c r="C39">
        <v>5</v>
      </c>
      <c r="D39" t="str">
        <f>VLOOKUP(C39,mapping_incomeclass_id!$A$4:$D$8,4)</f>
        <v>more than 120'000</v>
      </c>
      <c r="E39" s="2">
        <v>1195</v>
      </c>
      <c r="F39" s="2">
        <v>386271054</v>
      </c>
      <c r="G39" s="2">
        <v>75058599</v>
      </c>
    </row>
    <row r="40" spans="1:7" x14ac:dyDescent="0.15">
      <c r="A40" s="1">
        <v>8</v>
      </c>
      <c r="B40" t="str">
        <f>VLOOKUP(A40,mapping_wohnviertel_id!$A$4:$B$24, 2)</f>
        <v>Bachletten</v>
      </c>
      <c r="C40">
        <v>1</v>
      </c>
      <c r="D40" t="str">
        <f>VLOOKUP(C40,mapping_incomeclass_id!$A$4:$D$8,4)</f>
        <v>0 to 29'999</v>
      </c>
      <c r="E40" s="2">
        <v>2024</v>
      </c>
      <c r="F40" s="2">
        <v>25092219</v>
      </c>
      <c r="G40" s="2">
        <v>634911</v>
      </c>
    </row>
    <row r="41" spans="1:7" x14ac:dyDescent="0.15">
      <c r="A41" s="1">
        <v>8</v>
      </c>
      <c r="B41" t="str">
        <f>VLOOKUP(A41,mapping_wohnviertel_id!$A$4:$B$24, 2)</f>
        <v>Bachletten</v>
      </c>
      <c r="C41">
        <v>2</v>
      </c>
      <c r="D41" t="str">
        <f>VLOOKUP(C41,mapping_incomeclass_id!$A$4:$D$8,4)</f>
        <v>30'000 to 59'999</v>
      </c>
      <c r="E41" s="2">
        <v>2205</v>
      </c>
      <c r="F41" s="2">
        <v>100682606</v>
      </c>
      <c r="G41" s="2">
        <v>10873625</v>
      </c>
    </row>
    <row r="42" spans="1:7" x14ac:dyDescent="0.15">
      <c r="A42" s="1">
        <v>8</v>
      </c>
      <c r="B42" t="str">
        <f>VLOOKUP(A42,mapping_wohnviertel_id!$A$4:$B$24, 2)</f>
        <v>Bachletten</v>
      </c>
      <c r="C42">
        <v>3</v>
      </c>
      <c r="D42" t="str">
        <f>VLOOKUP(C42,mapping_incomeclass_id!$A$4:$D$8,4)</f>
        <v>60'000 to 89'999</v>
      </c>
      <c r="E42" s="2">
        <v>1741</v>
      </c>
      <c r="F42" s="2">
        <v>127708188</v>
      </c>
      <c r="G42" s="2">
        <v>17445793</v>
      </c>
    </row>
    <row r="43" spans="1:7" x14ac:dyDescent="0.15">
      <c r="A43" s="1">
        <v>8</v>
      </c>
      <c r="B43" t="str">
        <f>VLOOKUP(A43,mapping_wohnviertel_id!$A$4:$B$24, 2)</f>
        <v>Bachletten</v>
      </c>
      <c r="C43">
        <v>4</v>
      </c>
      <c r="D43" t="str">
        <f>VLOOKUP(C43,mapping_incomeclass_id!$A$4:$D$8,4)</f>
        <v>90'000 to 119'999</v>
      </c>
      <c r="E43" s="2">
        <v>799</v>
      </c>
      <c r="F43" s="2">
        <v>82177073</v>
      </c>
      <c r="G43" s="2">
        <v>12143272</v>
      </c>
    </row>
    <row r="44" spans="1:7" x14ac:dyDescent="0.15">
      <c r="A44" s="1">
        <v>8</v>
      </c>
      <c r="B44" t="str">
        <f>VLOOKUP(A44,mapping_wohnviertel_id!$A$4:$B$24, 2)</f>
        <v>Bachletten</v>
      </c>
      <c r="C44">
        <v>5</v>
      </c>
      <c r="D44" t="str">
        <f>VLOOKUP(C44,mapping_incomeclass_id!$A$4:$D$8,4)</f>
        <v>more than 120'000</v>
      </c>
      <c r="E44" s="2">
        <v>1343</v>
      </c>
      <c r="F44" s="2">
        <v>295275078</v>
      </c>
      <c r="G44" s="2">
        <v>51334201</v>
      </c>
    </row>
    <row r="45" spans="1:7" x14ac:dyDescent="0.15">
      <c r="A45" s="1">
        <v>9</v>
      </c>
      <c r="B45" t="str">
        <f>VLOOKUP(A45,mapping_wohnviertel_id!$A$4:$B$24, 2)</f>
        <v>Gotthelf</v>
      </c>
      <c r="C45">
        <v>1</v>
      </c>
      <c r="D45" t="str">
        <f>VLOOKUP(C45,mapping_incomeclass_id!$A$4:$D$8,4)</f>
        <v>0 to 29'999</v>
      </c>
      <c r="E45" s="2">
        <v>1182</v>
      </c>
      <c r="F45" s="2">
        <v>16383480</v>
      </c>
      <c r="G45" s="2">
        <v>457669</v>
      </c>
    </row>
    <row r="46" spans="1:7" x14ac:dyDescent="0.15">
      <c r="A46" s="1">
        <v>9</v>
      </c>
      <c r="B46" t="str">
        <f>VLOOKUP(A46,mapping_wohnviertel_id!$A$4:$B$24, 2)</f>
        <v>Gotthelf</v>
      </c>
      <c r="C46">
        <v>2</v>
      </c>
      <c r="D46" t="str">
        <f>VLOOKUP(C46,mapping_incomeclass_id!$A$4:$D$8,4)</f>
        <v>30'000 to 59'999</v>
      </c>
      <c r="E46" s="2">
        <v>1286</v>
      </c>
      <c r="F46" s="2">
        <v>58028326</v>
      </c>
      <c r="G46" s="2">
        <v>6279484</v>
      </c>
    </row>
    <row r="47" spans="1:7" x14ac:dyDescent="0.15">
      <c r="A47" s="1">
        <v>9</v>
      </c>
      <c r="B47" t="str">
        <f>VLOOKUP(A47,mapping_wohnviertel_id!$A$4:$B$24, 2)</f>
        <v>Gotthelf</v>
      </c>
      <c r="C47">
        <v>3</v>
      </c>
      <c r="D47" t="str">
        <f>VLOOKUP(C47,mapping_incomeclass_id!$A$4:$D$8,4)</f>
        <v>60'000 to 89'999</v>
      </c>
      <c r="E47" s="2">
        <v>839</v>
      </c>
      <c r="F47" s="2">
        <v>61401757</v>
      </c>
      <c r="G47" s="2">
        <v>8410122</v>
      </c>
    </row>
    <row r="48" spans="1:7" x14ac:dyDescent="0.15">
      <c r="A48" s="1">
        <v>9</v>
      </c>
      <c r="B48" t="str">
        <f>VLOOKUP(A48,mapping_wohnviertel_id!$A$4:$B$24, 2)</f>
        <v>Gotthelf</v>
      </c>
      <c r="C48">
        <v>4</v>
      </c>
      <c r="D48" t="str">
        <f>VLOOKUP(C48,mapping_incomeclass_id!$A$4:$D$8,4)</f>
        <v>90'000 to 119'999</v>
      </c>
      <c r="E48" s="2">
        <v>410</v>
      </c>
      <c r="F48" s="2">
        <v>42585697</v>
      </c>
      <c r="G48" s="2">
        <v>6467124</v>
      </c>
    </row>
    <row r="49" spans="1:7" x14ac:dyDescent="0.15">
      <c r="A49" s="1">
        <v>9</v>
      </c>
      <c r="B49" t="str">
        <f>VLOOKUP(A49,mapping_wohnviertel_id!$A$4:$B$24, 2)</f>
        <v>Gotthelf</v>
      </c>
      <c r="C49">
        <v>5</v>
      </c>
      <c r="D49" t="str">
        <f>VLOOKUP(C49,mapping_incomeclass_id!$A$4:$D$8,4)</f>
        <v>more than 120'000</v>
      </c>
      <c r="E49" s="2">
        <v>474</v>
      </c>
      <c r="F49" s="2">
        <v>87861972</v>
      </c>
      <c r="G49" s="2">
        <v>14627373</v>
      </c>
    </row>
    <row r="50" spans="1:7" x14ac:dyDescent="0.15">
      <c r="A50" s="1">
        <v>10</v>
      </c>
      <c r="B50" t="str">
        <f>VLOOKUP(A50,mapping_wohnviertel_id!$A$4:$B$24, 2)</f>
        <v>Iselin</v>
      </c>
      <c r="C50">
        <v>1</v>
      </c>
      <c r="D50" t="str">
        <f>VLOOKUP(C50,mapping_incomeclass_id!$A$4:$D$8,4)</f>
        <v>0 to 29'999</v>
      </c>
      <c r="E50" s="2">
        <v>3218</v>
      </c>
      <c r="F50" s="2">
        <v>42623278</v>
      </c>
      <c r="G50" s="2">
        <v>1041434</v>
      </c>
    </row>
    <row r="51" spans="1:7" x14ac:dyDescent="0.15">
      <c r="A51" s="1">
        <v>10</v>
      </c>
      <c r="B51" t="str">
        <f>VLOOKUP(A51,mapping_wohnviertel_id!$A$4:$B$24, 2)</f>
        <v>Iselin</v>
      </c>
      <c r="C51">
        <v>2</v>
      </c>
      <c r="D51" t="str">
        <f>VLOOKUP(C51,mapping_incomeclass_id!$A$4:$D$8,4)</f>
        <v>30'000 to 59'999</v>
      </c>
      <c r="E51" s="2">
        <v>3376</v>
      </c>
      <c r="F51" s="2">
        <v>152309508</v>
      </c>
      <c r="G51" s="2">
        <v>15748719</v>
      </c>
    </row>
    <row r="52" spans="1:7" x14ac:dyDescent="0.15">
      <c r="A52" s="1">
        <v>10</v>
      </c>
      <c r="B52" t="str">
        <f>VLOOKUP(A52,mapping_wohnviertel_id!$A$4:$B$24, 2)</f>
        <v>Iselin</v>
      </c>
      <c r="C52">
        <v>3</v>
      </c>
      <c r="D52" t="str">
        <f>VLOOKUP(C52,mapping_incomeclass_id!$A$4:$D$8,4)</f>
        <v>60'000 to 89'999</v>
      </c>
      <c r="E52" s="2">
        <v>1891</v>
      </c>
      <c r="F52" s="2">
        <v>137247874</v>
      </c>
      <c r="G52" s="2">
        <v>17925434</v>
      </c>
    </row>
    <row r="53" spans="1:7" x14ac:dyDescent="0.15">
      <c r="A53" s="1">
        <v>10</v>
      </c>
      <c r="B53" t="str">
        <f>VLOOKUP(A53,mapping_wohnviertel_id!$A$4:$B$24, 2)</f>
        <v>Iselin</v>
      </c>
      <c r="C53">
        <v>4</v>
      </c>
      <c r="D53" t="str">
        <f>VLOOKUP(C53,mapping_incomeclass_id!$A$4:$D$8,4)</f>
        <v>90'000 to 119'999</v>
      </c>
      <c r="E53" s="2">
        <v>700</v>
      </c>
      <c r="F53" s="2">
        <v>72126495</v>
      </c>
      <c r="G53" s="2">
        <v>10508006</v>
      </c>
    </row>
    <row r="54" spans="1:7" x14ac:dyDescent="0.15">
      <c r="A54" s="1">
        <v>10</v>
      </c>
      <c r="B54" t="str">
        <f>VLOOKUP(A54,mapping_wohnviertel_id!$A$4:$B$24, 2)</f>
        <v>Iselin</v>
      </c>
      <c r="C54">
        <v>5</v>
      </c>
      <c r="D54" t="str">
        <f>VLOOKUP(C54,mapping_incomeclass_id!$A$4:$D$8,4)</f>
        <v>more than 120'000</v>
      </c>
      <c r="E54" s="2">
        <v>554</v>
      </c>
      <c r="F54" s="2">
        <v>100059270</v>
      </c>
      <c r="G54" s="2">
        <v>16292040</v>
      </c>
    </row>
    <row r="55" spans="1:7" x14ac:dyDescent="0.15">
      <c r="A55" s="1">
        <v>11</v>
      </c>
      <c r="B55" t="str">
        <f>VLOOKUP(A55,mapping_wohnviertel_id!$A$4:$B$24, 2)</f>
        <v>St. Johann</v>
      </c>
      <c r="C55">
        <v>1</v>
      </c>
      <c r="D55" t="str">
        <f>VLOOKUP(C55,mapping_incomeclass_id!$A$4:$D$8,4)</f>
        <v>0 to 29'999</v>
      </c>
      <c r="E55" s="2">
        <v>4076</v>
      </c>
      <c r="F55" s="2">
        <v>50199844</v>
      </c>
      <c r="G55" s="2">
        <v>1060128</v>
      </c>
    </row>
    <row r="56" spans="1:7" x14ac:dyDescent="0.15">
      <c r="A56" s="1">
        <v>11</v>
      </c>
      <c r="B56" t="str">
        <f>VLOOKUP(A56,mapping_wohnviertel_id!$A$4:$B$24, 2)</f>
        <v>St. Johann</v>
      </c>
      <c r="C56">
        <v>2</v>
      </c>
      <c r="D56" t="str">
        <f>VLOOKUP(C56,mapping_incomeclass_id!$A$4:$D$8,4)</f>
        <v>30'000 to 59'999</v>
      </c>
      <c r="E56" s="2">
        <v>3401</v>
      </c>
      <c r="F56" s="2">
        <v>152278328</v>
      </c>
      <c r="G56" s="2">
        <v>15254611</v>
      </c>
    </row>
    <row r="57" spans="1:7" x14ac:dyDescent="0.15">
      <c r="A57" s="1">
        <v>11</v>
      </c>
      <c r="B57" t="str">
        <f>VLOOKUP(A57,mapping_wohnviertel_id!$A$4:$B$24, 2)</f>
        <v>St. Johann</v>
      </c>
      <c r="C57">
        <v>3</v>
      </c>
      <c r="D57" t="str">
        <f>VLOOKUP(C57,mapping_incomeclass_id!$A$4:$D$8,4)</f>
        <v>60'000 to 89'999</v>
      </c>
      <c r="E57" s="2">
        <v>1887</v>
      </c>
      <c r="F57" s="2">
        <v>137834412</v>
      </c>
      <c r="G57" s="2">
        <v>17874194</v>
      </c>
    </row>
    <row r="58" spans="1:7" x14ac:dyDescent="0.15">
      <c r="A58" s="1">
        <v>11</v>
      </c>
      <c r="B58" t="str">
        <f>VLOOKUP(A58,mapping_wohnviertel_id!$A$4:$B$24, 2)</f>
        <v>St. Johann</v>
      </c>
      <c r="C58">
        <v>4</v>
      </c>
      <c r="D58" t="str">
        <f>VLOOKUP(C58,mapping_incomeclass_id!$A$4:$D$8,4)</f>
        <v>90'000 to 119'999</v>
      </c>
      <c r="E58" s="2">
        <v>736</v>
      </c>
      <c r="F58" s="2">
        <v>76007590</v>
      </c>
      <c r="G58" s="2">
        <v>11228206</v>
      </c>
    </row>
    <row r="59" spans="1:7" x14ac:dyDescent="0.15">
      <c r="A59" s="1">
        <v>11</v>
      </c>
      <c r="B59" t="str">
        <f>VLOOKUP(A59,mapping_wohnviertel_id!$A$4:$B$24, 2)</f>
        <v>St. Johann</v>
      </c>
      <c r="C59">
        <v>5</v>
      </c>
      <c r="D59" t="str">
        <f>VLOOKUP(C59,mapping_incomeclass_id!$A$4:$D$8,4)</f>
        <v>more than 120'000</v>
      </c>
      <c r="E59" s="2">
        <v>794</v>
      </c>
      <c r="F59" s="2">
        <v>153145273</v>
      </c>
      <c r="G59" s="2">
        <v>26310603</v>
      </c>
    </row>
    <row r="60" spans="1:7" x14ac:dyDescent="0.15">
      <c r="A60" s="1">
        <v>12</v>
      </c>
      <c r="B60" t="str">
        <f>VLOOKUP(A60,mapping_wohnviertel_id!$A$4:$B$24, 2)</f>
        <v>Altstadt Kleinbasel</v>
      </c>
      <c r="C60">
        <v>1</v>
      </c>
      <c r="D60" t="str">
        <f>VLOOKUP(C60,mapping_incomeclass_id!$A$4:$D$8,4)</f>
        <v>0 to 29'999</v>
      </c>
      <c r="E60" s="2">
        <v>609</v>
      </c>
      <c r="F60" s="2">
        <v>7646887</v>
      </c>
      <c r="G60" s="2">
        <v>180202</v>
      </c>
    </row>
    <row r="61" spans="1:7" x14ac:dyDescent="0.15">
      <c r="A61" s="1">
        <v>12</v>
      </c>
      <c r="B61" t="str">
        <f>VLOOKUP(A61,mapping_wohnviertel_id!$A$4:$B$24, 2)</f>
        <v>Altstadt Kleinbasel</v>
      </c>
      <c r="C61">
        <v>2</v>
      </c>
      <c r="D61" t="str">
        <f>VLOOKUP(C61,mapping_incomeclass_id!$A$4:$D$8,4)</f>
        <v>30'000 to 59'999</v>
      </c>
      <c r="E61" s="2">
        <v>452</v>
      </c>
      <c r="F61" s="2">
        <v>20366826</v>
      </c>
      <c r="G61" s="2">
        <v>2278136</v>
      </c>
    </row>
    <row r="62" spans="1:7" x14ac:dyDescent="0.15">
      <c r="A62" s="1">
        <v>12</v>
      </c>
      <c r="B62" t="str">
        <f>VLOOKUP(A62,mapping_wohnviertel_id!$A$4:$B$24, 2)</f>
        <v>Altstadt Kleinbasel</v>
      </c>
      <c r="C62">
        <v>3</v>
      </c>
      <c r="D62" t="str">
        <f>VLOOKUP(C62,mapping_incomeclass_id!$A$4:$D$8,4)</f>
        <v>60'000 to 89'999</v>
      </c>
      <c r="E62" s="2">
        <v>223</v>
      </c>
      <c r="F62" s="2">
        <v>16321074</v>
      </c>
      <c r="G62" s="2">
        <v>2416530</v>
      </c>
    </row>
    <row r="63" spans="1:7" x14ac:dyDescent="0.15">
      <c r="A63" s="1">
        <v>12</v>
      </c>
      <c r="B63" t="str">
        <f>VLOOKUP(A63,mapping_wohnviertel_id!$A$4:$B$24, 2)</f>
        <v>Altstadt Kleinbasel</v>
      </c>
      <c r="C63">
        <v>4</v>
      </c>
      <c r="D63" t="str">
        <f>VLOOKUP(C63,mapping_incomeclass_id!$A$4:$D$8,4)</f>
        <v>90'000 to 119'999</v>
      </c>
      <c r="E63" s="2">
        <v>131</v>
      </c>
      <c r="F63" s="2">
        <v>13592592</v>
      </c>
      <c r="G63" s="2">
        <v>2179378</v>
      </c>
    </row>
    <row r="64" spans="1:7" x14ac:dyDescent="0.15">
      <c r="A64" s="1">
        <v>12</v>
      </c>
      <c r="B64" t="str">
        <f>VLOOKUP(A64,mapping_wohnviertel_id!$A$4:$B$24, 2)</f>
        <v>Altstadt Kleinbasel</v>
      </c>
      <c r="C64">
        <v>5</v>
      </c>
      <c r="D64" t="str">
        <f>VLOOKUP(C64,mapping_incomeclass_id!$A$4:$D$8,4)</f>
        <v>more than 120'000</v>
      </c>
      <c r="E64" s="2">
        <v>173</v>
      </c>
      <c r="F64" s="2">
        <v>39247602</v>
      </c>
      <c r="G64" s="2">
        <v>6818652</v>
      </c>
    </row>
    <row r="65" spans="1:7" x14ac:dyDescent="0.15">
      <c r="A65" s="1">
        <v>13</v>
      </c>
      <c r="B65" t="str">
        <f>VLOOKUP(A65,mapping_wohnviertel_id!$A$4:$B$24, 2)</f>
        <v>Clara</v>
      </c>
      <c r="C65">
        <v>1</v>
      </c>
      <c r="D65" t="str">
        <f>VLOOKUP(C65,mapping_incomeclass_id!$A$4:$D$8,4)</f>
        <v>0 to 29'999</v>
      </c>
      <c r="E65" s="2">
        <v>932</v>
      </c>
      <c r="F65" s="2">
        <v>12480122</v>
      </c>
      <c r="G65" s="2">
        <v>292902</v>
      </c>
    </row>
    <row r="66" spans="1:7" x14ac:dyDescent="0.15">
      <c r="A66" s="1">
        <v>13</v>
      </c>
      <c r="B66" t="str">
        <f>VLOOKUP(A66,mapping_wohnviertel_id!$A$4:$B$24, 2)</f>
        <v>Clara</v>
      </c>
      <c r="C66">
        <v>2</v>
      </c>
      <c r="D66" t="str">
        <f>VLOOKUP(C66,mapping_incomeclass_id!$A$4:$D$8,4)</f>
        <v>30'000 to 59'999</v>
      </c>
      <c r="E66" s="2">
        <v>798</v>
      </c>
      <c r="F66" s="2">
        <v>35803369</v>
      </c>
      <c r="G66" s="2">
        <v>3684210</v>
      </c>
    </row>
    <row r="67" spans="1:7" x14ac:dyDescent="0.15">
      <c r="A67" s="1">
        <v>13</v>
      </c>
      <c r="B67" t="str">
        <f>VLOOKUP(A67,mapping_wohnviertel_id!$A$4:$B$24, 2)</f>
        <v>Clara</v>
      </c>
      <c r="C67">
        <v>3</v>
      </c>
      <c r="D67" t="str">
        <f>VLOOKUP(C67,mapping_incomeclass_id!$A$4:$D$8,4)</f>
        <v>60'000 to 89'999</v>
      </c>
      <c r="E67" s="2">
        <v>391</v>
      </c>
      <c r="F67" s="2">
        <v>28338270</v>
      </c>
      <c r="G67" s="2">
        <v>3802221</v>
      </c>
    </row>
    <row r="68" spans="1:7" x14ac:dyDescent="0.15">
      <c r="A68" s="1">
        <v>13</v>
      </c>
      <c r="B68" t="str">
        <f>VLOOKUP(A68,mapping_wohnviertel_id!$A$4:$B$24, 2)</f>
        <v>Clara</v>
      </c>
      <c r="C68">
        <v>4</v>
      </c>
      <c r="D68" t="str">
        <f>VLOOKUP(C68,mapping_incomeclass_id!$A$4:$D$8,4)</f>
        <v>90'000 to 119'999</v>
      </c>
      <c r="E68" s="2">
        <v>169</v>
      </c>
      <c r="F68" s="2">
        <v>17562037</v>
      </c>
      <c r="G68" s="2">
        <v>2656116</v>
      </c>
    </row>
    <row r="69" spans="1:7" x14ac:dyDescent="0.15">
      <c r="A69" s="1">
        <v>13</v>
      </c>
      <c r="B69" t="str">
        <f>VLOOKUP(A69,mapping_wohnviertel_id!$A$4:$B$24, 2)</f>
        <v>Clara</v>
      </c>
      <c r="C69">
        <v>5</v>
      </c>
      <c r="D69" t="str">
        <f>VLOOKUP(C69,mapping_incomeclass_id!$A$4:$D$8,4)</f>
        <v>more than 120'000</v>
      </c>
      <c r="E69" s="2">
        <v>148</v>
      </c>
      <c r="F69" s="2">
        <v>26989783</v>
      </c>
      <c r="G69" s="2">
        <v>4502823</v>
      </c>
    </row>
    <row r="70" spans="1:7" x14ac:dyDescent="0.15">
      <c r="A70" s="1">
        <v>14</v>
      </c>
      <c r="B70" t="str">
        <f>VLOOKUP(A70,mapping_wohnviertel_id!$A$4:$B$24, 2)</f>
        <v>Wettstein</v>
      </c>
      <c r="C70">
        <v>1</v>
      </c>
      <c r="D70" t="str">
        <f>VLOOKUP(C70,mapping_incomeclass_id!$A$4:$D$8,4)</f>
        <v>0 to 29'999</v>
      </c>
      <c r="E70" s="2">
        <v>902</v>
      </c>
      <c r="F70" s="2">
        <v>11541603</v>
      </c>
      <c r="G70" s="2">
        <v>281294</v>
      </c>
    </row>
    <row r="71" spans="1:7" x14ac:dyDescent="0.15">
      <c r="A71" s="1">
        <v>14</v>
      </c>
      <c r="B71" t="str">
        <f>VLOOKUP(A71,mapping_wohnviertel_id!$A$4:$B$24, 2)</f>
        <v>Wettstein</v>
      </c>
      <c r="C71">
        <v>2</v>
      </c>
      <c r="D71" t="str">
        <f>VLOOKUP(C71,mapping_incomeclass_id!$A$4:$D$8,4)</f>
        <v>30'000 to 59'999</v>
      </c>
      <c r="E71" s="2">
        <v>1030</v>
      </c>
      <c r="F71" s="2">
        <v>47227221</v>
      </c>
      <c r="G71" s="2">
        <v>5268993</v>
      </c>
    </row>
    <row r="72" spans="1:7" x14ac:dyDescent="0.15">
      <c r="A72" s="1">
        <v>14</v>
      </c>
      <c r="B72" t="str">
        <f>VLOOKUP(A72,mapping_wohnviertel_id!$A$4:$B$24, 2)</f>
        <v>Wettstein</v>
      </c>
      <c r="C72">
        <v>3</v>
      </c>
      <c r="D72" t="str">
        <f>VLOOKUP(C72,mapping_incomeclass_id!$A$4:$D$8,4)</f>
        <v>60'000 to 89'999</v>
      </c>
      <c r="E72" s="2">
        <v>725</v>
      </c>
      <c r="F72" s="2">
        <v>53268247</v>
      </c>
      <c r="G72" s="2">
        <v>7526205</v>
      </c>
    </row>
    <row r="73" spans="1:7" x14ac:dyDescent="0.15">
      <c r="A73" s="1">
        <v>14</v>
      </c>
      <c r="B73" t="str">
        <f>VLOOKUP(A73,mapping_wohnviertel_id!$A$4:$B$24, 2)</f>
        <v>Wettstein</v>
      </c>
      <c r="C73">
        <v>4</v>
      </c>
      <c r="D73" t="str">
        <f>VLOOKUP(C73,mapping_incomeclass_id!$A$4:$D$8,4)</f>
        <v>90'000 to 119'999</v>
      </c>
      <c r="E73" s="2">
        <v>330</v>
      </c>
      <c r="F73" s="2">
        <v>34361526</v>
      </c>
      <c r="G73" s="2">
        <v>5390975</v>
      </c>
    </row>
    <row r="74" spans="1:7" x14ac:dyDescent="0.15">
      <c r="A74" s="1">
        <v>14</v>
      </c>
      <c r="B74" t="str">
        <f>VLOOKUP(A74,mapping_wohnviertel_id!$A$4:$B$24, 2)</f>
        <v>Wettstein</v>
      </c>
      <c r="C74">
        <v>5</v>
      </c>
      <c r="D74" t="str">
        <f>VLOOKUP(C74,mapping_incomeclass_id!$A$4:$D$8,4)</f>
        <v>more than 120'000</v>
      </c>
      <c r="E74" s="2">
        <v>468</v>
      </c>
      <c r="F74" s="2">
        <v>107537568</v>
      </c>
      <c r="G74" s="2">
        <v>18748412</v>
      </c>
    </row>
    <row r="75" spans="1:7" x14ac:dyDescent="0.15">
      <c r="A75" s="1">
        <v>15</v>
      </c>
      <c r="B75" t="str">
        <f>VLOOKUP(A75,mapping_wohnviertel_id!$A$4:$B$24, 2)</f>
        <v>Hirzbrunnen</v>
      </c>
      <c r="C75">
        <v>1</v>
      </c>
      <c r="D75" t="str">
        <f>VLOOKUP(C75,mapping_incomeclass_id!$A$4:$D$8,4)</f>
        <v>0 to 29'999</v>
      </c>
      <c r="E75" s="2">
        <v>1415</v>
      </c>
      <c r="F75" s="2">
        <v>18712248</v>
      </c>
      <c r="G75" s="2">
        <v>446672</v>
      </c>
    </row>
    <row r="76" spans="1:7" x14ac:dyDescent="0.15">
      <c r="A76" s="1">
        <v>15</v>
      </c>
      <c r="B76" t="str">
        <f>VLOOKUP(A76,mapping_wohnviertel_id!$A$4:$B$24, 2)</f>
        <v>Hirzbrunnen</v>
      </c>
      <c r="C76">
        <v>2</v>
      </c>
      <c r="D76" t="str">
        <f>VLOOKUP(C76,mapping_incomeclass_id!$A$4:$D$8,4)</f>
        <v>30'000 to 59'999</v>
      </c>
      <c r="E76" s="2">
        <v>1773</v>
      </c>
      <c r="F76" s="2">
        <v>81283272</v>
      </c>
      <c r="G76" s="2">
        <v>8371567</v>
      </c>
    </row>
    <row r="77" spans="1:7" x14ac:dyDescent="0.15">
      <c r="A77" s="1">
        <v>15</v>
      </c>
      <c r="B77" t="str">
        <f>VLOOKUP(A77,mapping_wohnviertel_id!$A$4:$B$24, 2)</f>
        <v>Hirzbrunnen</v>
      </c>
      <c r="C77">
        <v>3</v>
      </c>
      <c r="D77" t="str">
        <f>VLOOKUP(C77,mapping_incomeclass_id!$A$4:$D$8,4)</f>
        <v>60'000 to 89'999</v>
      </c>
      <c r="E77" s="2">
        <v>1159</v>
      </c>
      <c r="F77" s="2">
        <v>84827680</v>
      </c>
      <c r="G77" s="2">
        <v>10738978</v>
      </c>
    </row>
    <row r="78" spans="1:7" x14ac:dyDescent="0.15">
      <c r="A78" s="1">
        <v>15</v>
      </c>
      <c r="B78" t="str">
        <f>VLOOKUP(A78,mapping_wohnviertel_id!$A$4:$B$24, 2)</f>
        <v>Hirzbrunnen</v>
      </c>
      <c r="C78">
        <v>4</v>
      </c>
      <c r="D78" t="str">
        <f>VLOOKUP(C78,mapping_incomeclass_id!$A$4:$D$8,4)</f>
        <v>90'000 to 119'999</v>
      </c>
      <c r="E78" s="2">
        <v>528</v>
      </c>
      <c r="F78" s="2">
        <v>54441709</v>
      </c>
      <c r="G78" s="2">
        <v>7721790</v>
      </c>
    </row>
    <row r="79" spans="1:7" x14ac:dyDescent="0.15">
      <c r="A79" s="1">
        <v>15</v>
      </c>
      <c r="B79" t="str">
        <f>VLOOKUP(A79,mapping_wohnviertel_id!$A$4:$B$24, 2)</f>
        <v>Hirzbrunnen</v>
      </c>
      <c r="C79">
        <v>5</v>
      </c>
      <c r="D79" t="str">
        <f>VLOOKUP(C79,mapping_incomeclass_id!$A$4:$D$8,4)</f>
        <v>more than 120'000</v>
      </c>
      <c r="E79" s="2">
        <v>414</v>
      </c>
      <c r="F79" s="2">
        <v>74776933</v>
      </c>
      <c r="G79" s="2">
        <v>12535496</v>
      </c>
    </row>
    <row r="80" spans="1:7" x14ac:dyDescent="0.15">
      <c r="A80" s="1">
        <v>16</v>
      </c>
      <c r="B80" t="str">
        <f>VLOOKUP(A80,mapping_wohnviertel_id!$A$4:$B$24, 2)</f>
        <v>Rosental</v>
      </c>
      <c r="C80">
        <v>1</v>
      </c>
      <c r="D80" t="str">
        <f>VLOOKUP(C80,mapping_incomeclass_id!$A$4:$D$8,4)</f>
        <v>0 to 29'999</v>
      </c>
      <c r="E80" s="2">
        <v>1147</v>
      </c>
      <c r="F80" s="2">
        <v>14236859</v>
      </c>
      <c r="G80" s="2">
        <v>346762</v>
      </c>
    </row>
    <row r="81" spans="1:7" x14ac:dyDescent="0.15">
      <c r="A81" s="1">
        <v>16</v>
      </c>
      <c r="B81" t="str">
        <f>VLOOKUP(A81,mapping_wohnviertel_id!$A$4:$B$24, 2)</f>
        <v>Rosental</v>
      </c>
      <c r="C81">
        <v>2</v>
      </c>
      <c r="D81" t="str">
        <f>VLOOKUP(C81,mapping_incomeclass_id!$A$4:$D$8,4)</f>
        <v>30'000 to 59'999</v>
      </c>
      <c r="E81" s="2">
        <v>1055</v>
      </c>
      <c r="F81" s="2">
        <v>47807625</v>
      </c>
      <c r="G81" s="2">
        <v>4875552</v>
      </c>
    </row>
    <row r="82" spans="1:7" x14ac:dyDescent="0.15">
      <c r="A82" s="1">
        <v>16</v>
      </c>
      <c r="B82" t="str">
        <f>VLOOKUP(A82,mapping_wohnviertel_id!$A$4:$B$24, 2)</f>
        <v>Rosental</v>
      </c>
      <c r="C82">
        <v>3</v>
      </c>
      <c r="D82" t="str">
        <f>VLOOKUP(C82,mapping_incomeclass_id!$A$4:$D$8,4)</f>
        <v>60'000 to 89'999</v>
      </c>
      <c r="E82" s="2">
        <v>513</v>
      </c>
      <c r="F82" s="2">
        <v>37479697</v>
      </c>
      <c r="G82" s="2">
        <v>4853772</v>
      </c>
    </row>
    <row r="83" spans="1:7" x14ac:dyDescent="0.15">
      <c r="A83" s="1">
        <v>16</v>
      </c>
      <c r="B83" t="str">
        <f>VLOOKUP(A83,mapping_wohnviertel_id!$A$4:$B$24, 2)</f>
        <v>Rosental</v>
      </c>
      <c r="C83">
        <v>4</v>
      </c>
      <c r="D83" t="str">
        <f>VLOOKUP(C83,mapping_incomeclass_id!$A$4:$D$8,4)</f>
        <v>90'000 to 119'999</v>
      </c>
      <c r="E83" s="2">
        <v>228</v>
      </c>
      <c r="F83" s="2">
        <v>23355566</v>
      </c>
      <c r="G83" s="2">
        <v>3419367</v>
      </c>
    </row>
    <row r="84" spans="1:7" x14ac:dyDescent="0.15">
      <c r="A84" s="1">
        <v>16</v>
      </c>
      <c r="B84" t="str">
        <f>VLOOKUP(A84,mapping_wohnviertel_id!$A$4:$B$24, 2)</f>
        <v>Rosental</v>
      </c>
      <c r="C84">
        <v>5</v>
      </c>
      <c r="D84" t="str">
        <f>VLOOKUP(C84,mapping_incomeclass_id!$A$4:$D$8,4)</f>
        <v>more than 120'000</v>
      </c>
      <c r="E84" s="2">
        <v>215</v>
      </c>
      <c r="F84" s="2">
        <v>40667113</v>
      </c>
      <c r="G84" s="2">
        <v>6719547</v>
      </c>
    </row>
    <row r="85" spans="1:7" x14ac:dyDescent="0.15">
      <c r="A85" s="1">
        <v>17</v>
      </c>
      <c r="B85" t="str">
        <f>VLOOKUP(A85,mapping_wohnviertel_id!$A$4:$B$24, 2)</f>
        <v>Matthaeus</v>
      </c>
      <c r="C85">
        <v>1</v>
      </c>
      <c r="D85" t="str">
        <f>VLOOKUP(C85,mapping_incomeclass_id!$A$4:$D$8,4)</f>
        <v>0 to 29'999</v>
      </c>
      <c r="E85" s="2">
        <v>3723</v>
      </c>
      <c r="F85" s="2">
        <v>46370273</v>
      </c>
      <c r="G85" s="2">
        <v>992763</v>
      </c>
    </row>
    <row r="86" spans="1:7" x14ac:dyDescent="0.15">
      <c r="A86" s="1">
        <v>17</v>
      </c>
      <c r="B86" t="str">
        <f>VLOOKUP(A86,mapping_wohnviertel_id!$A$4:$B$24, 2)</f>
        <v>Matthaeus</v>
      </c>
      <c r="C86">
        <v>2</v>
      </c>
      <c r="D86" t="str">
        <f>VLOOKUP(C86,mapping_incomeclass_id!$A$4:$D$8,4)</f>
        <v>30'000 to 59'999</v>
      </c>
      <c r="E86" s="2">
        <v>2785</v>
      </c>
      <c r="F86" s="2">
        <v>124194932</v>
      </c>
      <c r="G86" s="2">
        <v>12574489</v>
      </c>
    </row>
    <row r="87" spans="1:7" x14ac:dyDescent="0.15">
      <c r="A87" s="1">
        <v>17</v>
      </c>
      <c r="B87" t="str">
        <f>VLOOKUP(A87,mapping_wohnviertel_id!$A$4:$B$24, 2)</f>
        <v>Matthaeus</v>
      </c>
      <c r="C87">
        <v>3</v>
      </c>
      <c r="D87" t="str">
        <f>VLOOKUP(C87,mapping_incomeclass_id!$A$4:$D$8,4)</f>
        <v>60'000 to 89'999</v>
      </c>
      <c r="E87" s="2">
        <v>1463</v>
      </c>
      <c r="F87" s="2">
        <v>106547615</v>
      </c>
      <c r="G87" s="2">
        <v>13942277</v>
      </c>
    </row>
    <row r="88" spans="1:7" x14ac:dyDescent="0.15">
      <c r="A88" s="1">
        <v>17</v>
      </c>
      <c r="B88" t="str">
        <f>VLOOKUP(A88,mapping_wohnviertel_id!$A$4:$B$24, 2)</f>
        <v>Matthaeus</v>
      </c>
      <c r="C88">
        <v>4</v>
      </c>
      <c r="D88" t="str">
        <f>VLOOKUP(C88,mapping_incomeclass_id!$A$4:$D$8,4)</f>
        <v>90'000 to 119'999</v>
      </c>
      <c r="E88" s="2">
        <v>532</v>
      </c>
      <c r="F88" s="2">
        <v>54660731</v>
      </c>
      <c r="G88" s="2">
        <v>8231756</v>
      </c>
    </row>
    <row r="89" spans="1:7" x14ac:dyDescent="0.15">
      <c r="A89" s="1">
        <v>17</v>
      </c>
      <c r="B89" t="str">
        <f>VLOOKUP(A89,mapping_wohnviertel_id!$A$4:$B$24, 2)</f>
        <v>Matthaeus</v>
      </c>
      <c r="C89">
        <v>5</v>
      </c>
      <c r="D89" t="str">
        <f>VLOOKUP(C89,mapping_incomeclass_id!$A$4:$D$8,4)</f>
        <v>more than 120'000</v>
      </c>
      <c r="E89" s="2">
        <v>549</v>
      </c>
      <c r="F89" s="2">
        <v>121224758</v>
      </c>
      <c r="G89" s="2">
        <v>21406923</v>
      </c>
    </row>
    <row r="90" spans="1:7" x14ac:dyDescent="0.15">
      <c r="A90" s="1">
        <v>18</v>
      </c>
      <c r="B90" t="str">
        <f>VLOOKUP(A90,mapping_wohnviertel_id!$A$4:$B$24, 2)</f>
        <v>Klybeck</v>
      </c>
      <c r="C90">
        <v>1</v>
      </c>
      <c r="D90" t="str">
        <f>VLOOKUP(C90,mapping_incomeclass_id!$A$4:$D$8,4)</f>
        <v>0 to 29'999</v>
      </c>
      <c r="E90" s="2">
        <v>1693</v>
      </c>
      <c r="F90" s="2">
        <v>21972368</v>
      </c>
      <c r="G90" s="2">
        <v>479339</v>
      </c>
    </row>
    <row r="91" spans="1:7" x14ac:dyDescent="0.15">
      <c r="A91" s="1">
        <v>18</v>
      </c>
      <c r="B91" t="str">
        <f>VLOOKUP(A91,mapping_wohnviertel_id!$A$4:$B$24, 2)</f>
        <v>Klybeck</v>
      </c>
      <c r="C91">
        <v>2</v>
      </c>
      <c r="D91" t="str">
        <f>VLOOKUP(C91,mapping_incomeclass_id!$A$4:$D$8,4)</f>
        <v>30'000 to 59'999</v>
      </c>
      <c r="E91" s="2">
        <v>1430</v>
      </c>
      <c r="F91" s="2">
        <v>63720741</v>
      </c>
      <c r="G91" s="2">
        <v>5986765</v>
      </c>
    </row>
    <row r="92" spans="1:7" x14ac:dyDescent="0.15">
      <c r="A92" s="1">
        <v>18</v>
      </c>
      <c r="B92" t="str">
        <f>VLOOKUP(A92,mapping_wohnviertel_id!$A$4:$B$24, 2)</f>
        <v>Klybeck</v>
      </c>
      <c r="C92">
        <v>3</v>
      </c>
      <c r="D92" t="str">
        <f>VLOOKUP(C92,mapping_incomeclass_id!$A$4:$D$8,4)</f>
        <v>60'000 to 89'999</v>
      </c>
      <c r="E92" s="2">
        <v>672</v>
      </c>
      <c r="F92" s="2">
        <v>48530751</v>
      </c>
      <c r="G92" s="2">
        <v>5688306</v>
      </c>
    </row>
    <row r="93" spans="1:7" x14ac:dyDescent="0.15">
      <c r="A93" s="1">
        <v>18</v>
      </c>
      <c r="B93" t="str">
        <f>VLOOKUP(A93,mapping_wohnviertel_id!$A$4:$B$24, 2)</f>
        <v>Klybeck</v>
      </c>
      <c r="C93">
        <v>4</v>
      </c>
      <c r="D93" t="str">
        <f>VLOOKUP(C93,mapping_incomeclass_id!$A$4:$D$8,4)</f>
        <v>90'000 to 119'999</v>
      </c>
      <c r="E93" s="2">
        <v>188</v>
      </c>
      <c r="F93" s="2">
        <v>19091088</v>
      </c>
      <c r="G93" s="2">
        <v>2696205</v>
      </c>
    </row>
    <row r="94" spans="1:7" x14ac:dyDescent="0.15">
      <c r="A94" s="1">
        <v>18</v>
      </c>
      <c r="B94" t="str">
        <f>VLOOKUP(A94,mapping_wohnviertel_id!$A$4:$B$24, 2)</f>
        <v>Klybeck</v>
      </c>
      <c r="C94">
        <v>5</v>
      </c>
      <c r="D94" t="str">
        <f>VLOOKUP(C94,mapping_incomeclass_id!$A$4:$D$8,4)</f>
        <v>more than 120'000</v>
      </c>
      <c r="E94" s="2">
        <v>110</v>
      </c>
      <c r="F94" s="2">
        <v>19743205</v>
      </c>
      <c r="G94" s="2">
        <v>3412515</v>
      </c>
    </row>
    <row r="95" spans="1:7" x14ac:dyDescent="0.15">
      <c r="A95" s="1">
        <v>19</v>
      </c>
      <c r="B95" t="str">
        <f>VLOOKUP(A95,mapping_wohnviertel_id!$A$4:$B$24, 2)</f>
        <v>Kleinhueningen</v>
      </c>
      <c r="C95">
        <v>1</v>
      </c>
      <c r="D95" t="str">
        <f>VLOOKUP(C95,mapping_incomeclass_id!$A$4:$D$8,4)</f>
        <v>0 to 29'999</v>
      </c>
      <c r="E95" s="2">
        <v>583</v>
      </c>
      <c r="F95" s="2">
        <v>7424729</v>
      </c>
      <c r="G95" s="2">
        <v>149741</v>
      </c>
    </row>
    <row r="96" spans="1:7" x14ac:dyDescent="0.15">
      <c r="A96" s="1">
        <v>19</v>
      </c>
      <c r="B96" t="str">
        <f>VLOOKUP(A96,mapping_wohnviertel_id!$A$4:$B$24, 2)</f>
        <v>Kleinhueningen</v>
      </c>
      <c r="C96">
        <v>2</v>
      </c>
      <c r="D96" t="str">
        <f>VLOOKUP(C96,mapping_incomeclass_id!$A$4:$D$8,4)</f>
        <v>30'000 to 59'999</v>
      </c>
      <c r="E96" s="2">
        <v>561</v>
      </c>
      <c r="F96" s="2">
        <v>24911804</v>
      </c>
      <c r="G96" s="2">
        <v>2260988</v>
      </c>
    </row>
    <row r="97" spans="1:7" x14ac:dyDescent="0.15">
      <c r="A97" s="1">
        <v>19</v>
      </c>
      <c r="B97" t="str">
        <f>VLOOKUP(A97,mapping_wohnviertel_id!$A$4:$B$24, 2)</f>
        <v>Kleinhueningen</v>
      </c>
      <c r="C97">
        <v>3</v>
      </c>
      <c r="D97" t="str">
        <f>VLOOKUP(C97,mapping_incomeclass_id!$A$4:$D$8,4)</f>
        <v>60'000 to 89'999</v>
      </c>
      <c r="E97" s="2">
        <v>299</v>
      </c>
      <c r="F97" s="2">
        <v>21420850</v>
      </c>
      <c r="G97" s="2">
        <v>2485475</v>
      </c>
    </row>
    <row r="98" spans="1:7" x14ac:dyDescent="0.15">
      <c r="A98" s="1">
        <v>19</v>
      </c>
      <c r="B98" t="str">
        <f>VLOOKUP(A98,mapping_wohnviertel_id!$A$4:$B$24, 2)</f>
        <v>Kleinhueningen</v>
      </c>
      <c r="C98">
        <v>4</v>
      </c>
      <c r="D98" t="str">
        <f>VLOOKUP(C98,mapping_incomeclass_id!$A$4:$D$8,4)</f>
        <v>90'000 to 119'999</v>
      </c>
      <c r="E98" s="2">
        <v>106</v>
      </c>
      <c r="F98" s="2">
        <v>10872567</v>
      </c>
      <c r="G98" s="2">
        <v>1532372</v>
      </c>
    </row>
    <row r="99" spans="1:7" x14ac:dyDescent="0.15">
      <c r="A99" s="1">
        <v>19</v>
      </c>
      <c r="B99" t="str">
        <f>VLOOKUP(A99,mapping_wohnviertel_id!$A$4:$B$24, 2)</f>
        <v>Kleinhueningen</v>
      </c>
      <c r="C99">
        <v>5</v>
      </c>
      <c r="D99" t="str">
        <f>VLOOKUP(C99,mapping_incomeclass_id!$A$4:$D$8,4)</f>
        <v>more than 120'000</v>
      </c>
      <c r="E99" s="2">
        <v>60</v>
      </c>
      <c r="F99" s="2">
        <v>9310878</v>
      </c>
      <c r="G99" s="2">
        <v>1469361</v>
      </c>
    </row>
    <row r="100" spans="1:7" x14ac:dyDescent="0.15">
      <c r="A100" s="1">
        <v>20</v>
      </c>
      <c r="B100" t="str">
        <f>VLOOKUP(A100,mapping_wohnviertel_id!$A$4:$B$24, 2)</f>
        <v>Riehen</v>
      </c>
      <c r="C100">
        <v>1</v>
      </c>
      <c r="D100" t="str">
        <f>VLOOKUP(C100,mapping_incomeclass_id!$A$4:$D$8,4)</f>
        <v>0 to 29'999</v>
      </c>
      <c r="E100" s="2">
        <v>2838</v>
      </c>
      <c r="F100" s="2">
        <v>33290316</v>
      </c>
      <c r="G100" s="2">
        <v>743417</v>
      </c>
    </row>
    <row r="101" spans="1:7" x14ac:dyDescent="0.15">
      <c r="A101" s="1">
        <v>20</v>
      </c>
      <c r="B101" t="str">
        <f>VLOOKUP(A101,mapping_wohnviertel_id!$A$4:$B$24, 2)</f>
        <v>Riehen</v>
      </c>
      <c r="C101">
        <v>2</v>
      </c>
      <c r="D101" t="str">
        <f>VLOOKUP(C101,mapping_incomeclass_id!$A$4:$D$8,4)</f>
        <v>30'000 to 59'999</v>
      </c>
      <c r="E101" s="2">
        <v>2734</v>
      </c>
      <c r="F101" s="2">
        <v>124114881</v>
      </c>
      <c r="G101" s="2">
        <v>12247786</v>
      </c>
    </row>
    <row r="102" spans="1:7" x14ac:dyDescent="0.15">
      <c r="A102" s="1">
        <v>20</v>
      </c>
      <c r="B102" t="str">
        <f>VLOOKUP(A102,mapping_wohnviertel_id!$A$4:$B$24, 2)</f>
        <v>Riehen</v>
      </c>
      <c r="C102">
        <v>3</v>
      </c>
      <c r="D102" t="str">
        <f>VLOOKUP(C102,mapping_incomeclass_id!$A$4:$D$8,4)</f>
        <v>60'000 to 89'999</v>
      </c>
      <c r="E102" s="2">
        <v>2335</v>
      </c>
      <c r="F102" s="2">
        <v>172979282</v>
      </c>
      <c r="G102" s="2">
        <v>21723795</v>
      </c>
    </row>
    <row r="103" spans="1:7" x14ac:dyDescent="0.15">
      <c r="A103" s="1">
        <v>20</v>
      </c>
      <c r="B103" t="str">
        <f>VLOOKUP(A103,mapping_wohnviertel_id!$A$4:$B$24, 2)</f>
        <v>Riehen</v>
      </c>
      <c r="C103">
        <v>4</v>
      </c>
      <c r="D103" t="str">
        <f>VLOOKUP(C103,mapping_incomeclass_id!$A$4:$D$8,4)</f>
        <v>90'000 to 119'999</v>
      </c>
      <c r="E103" s="2">
        <v>1477</v>
      </c>
      <c r="F103" s="2">
        <v>152838384</v>
      </c>
      <c r="G103" s="2">
        <v>21282660</v>
      </c>
    </row>
    <row r="104" spans="1:7" x14ac:dyDescent="0.15">
      <c r="A104" s="1">
        <v>20</v>
      </c>
      <c r="B104" t="str">
        <f>VLOOKUP(A104,mapping_wohnviertel_id!$A$4:$B$24, 2)</f>
        <v>Riehen</v>
      </c>
      <c r="C104">
        <v>5</v>
      </c>
      <c r="D104" t="str">
        <f>VLOOKUP(C104,mapping_incomeclass_id!$A$4:$D$8,4)</f>
        <v>more than 120'000</v>
      </c>
      <c r="E104" s="2">
        <v>2374</v>
      </c>
      <c r="F104" s="2">
        <v>585172462</v>
      </c>
      <c r="G104" s="2">
        <v>101898307</v>
      </c>
    </row>
    <row r="105" spans="1:7" x14ac:dyDescent="0.15">
      <c r="A105" s="1">
        <v>30</v>
      </c>
      <c r="B105" t="str">
        <f>VLOOKUP(A105,mapping_wohnviertel_id!$A$4:$B$24, 2)</f>
        <v>Bettingen</v>
      </c>
      <c r="C105">
        <v>1</v>
      </c>
      <c r="D105" t="str">
        <f>VLOOKUP(C105,mapping_incomeclass_id!$A$4:$D$8,4)</f>
        <v>0 to 29'999</v>
      </c>
      <c r="E105" s="2">
        <v>170</v>
      </c>
      <c r="F105" s="2">
        <v>1913772</v>
      </c>
      <c r="G105" s="2">
        <v>27461</v>
      </c>
    </row>
    <row r="106" spans="1:7" x14ac:dyDescent="0.15">
      <c r="A106" s="1">
        <v>30</v>
      </c>
      <c r="B106" t="str">
        <f>VLOOKUP(A106,mapping_wohnviertel_id!$A$4:$B$24, 2)</f>
        <v>Bettingen</v>
      </c>
      <c r="C106">
        <v>2</v>
      </c>
      <c r="D106" t="str">
        <f>VLOOKUP(C106,mapping_incomeclass_id!$A$4:$D$8,4)</f>
        <v>30'000 to 59'999</v>
      </c>
      <c r="E106" s="2">
        <v>103</v>
      </c>
      <c r="F106" s="2">
        <v>4682416</v>
      </c>
      <c r="G106" s="2">
        <v>433515</v>
      </c>
    </row>
    <row r="107" spans="1:7" x14ac:dyDescent="0.15">
      <c r="A107" s="1">
        <v>30</v>
      </c>
      <c r="B107" t="str">
        <f>VLOOKUP(A107,mapping_wohnviertel_id!$A$4:$B$24, 2)</f>
        <v>Bettingen</v>
      </c>
      <c r="C107">
        <v>3</v>
      </c>
      <c r="D107" t="str">
        <f>VLOOKUP(C107,mapping_incomeclass_id!$A$4:$D$8,4)</f>
        <v>60'000 to 89'999</v>
      </c>
      <c r="E107" s="2">
        <v>122</v>
      </c>
      <c r="F107" s="2">
        <v>9015386</v>
      </c>
      <c r="G107" s="2">
        <v>1085616</v>
      </c>
    </row>
    <row r="108" spans="1:7" x14ac:dyDescent="0.15">
      <c r="A108" s="1">
        <v>30</v>
      </c>
      <c r="B108" t="str">
        <f>VLOOKUP(A108,mapping_wohnviertel_id!$A$4:$B$24, 2)</f>
        <v>Bettingen</v>
      </c>
      <c r="C108">
        <v>4</v>
      </c>
      <c r="D108" t="str">
        <f>VLOOKUP(C108,mapping_incomeclass_id!$A$4:$D$8,4)</f>
        <v>90'000 to 119'999</v>
      </c>
      <c r="E108" s="2">
        <v>63</v>
      </c>
      <c r="F108" s="2">
        <v>6580872</v>
      </c>
      <c r="G108" s="2">
        <v>862679</v>
      </c>
    </row>
    <row r="109" spans="1:7" x14ac:dyDescent="0.15">
      <c r="A109" s="1">
        <v>30</v>
      </c>
      <c r="B109" t="str">
        <f>VLOOKUP(A109,mapping_wohnviertel_id!$A$4:$B$24, 2)</f>
        <v>Bettingen</v>
      </c>
      <c r="C109">
        <v>5</v>
      </c>
      <c r="D109" t="str">
        <f>VLOOKUP(C109,mapping_incomeclass_id!$A$4:$D$8,4)</f>
        <v>more than 120'000</v>
      </c>
      <c r="E109" s="2">
        <v>170</v>
      </c>
      <c r="F109" s="2">
        <v>54623583</v>
      </c>
      <c r="G109" s="2">
        <v>9814538</v>
      </c>
    </row>
    <row r="111" spans="1:7" x14ac:dyDescent="0.15">
      <c r="D111" t="s">
        <v>20</v>
      </c>
      <c r="E111" s="2">
        <f>SUM(E5:E109)</f>
        <v>115380</v>
      </c>
      <c r="F111" s="2">
        <f>SUM(F5:F109)</f>
        <v>7874426113</v>
      </c>
      <c r="G111" s="2">
        <f>SUM(G5:G109)</f>
        <v>1115105002</v>
      </c>
    </row>
    <row r="233" spans="2:3" x14ac:dyDescent="0.15">
      <c r="B233" s="3"/>
      <c r="C233" s="3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"/>
  <sheetViews>
    <sheetView tabSelected="1" zoomScale="140" zoomScaleNormal="140" workbookViewId="0">
      <selection activeCell="D113" sqref="D113"/>
    </sheetView>
  </sheetViews>
  <sheetFormatPr baseColWidth="10" defaultRowHeight="13" x14ac:dyDescent="0.15"/>
  <cols>
    <col min="1" max="1" width="12.83203125" customWidth="1"/>
    <col min="2" max="2" width="16.33203125" bestFit="1" customWidth="1"/>
    <col min="4" max="4" width="16.5" bestFit="1" customWidth="1"/>
    <col min="5" max="5" width="15.83203125" bestFit="1" customWidth="1"/>
    <col min="6" max="6" width="13.1640625" bestFit="1" customWidth="1"/>
    <col min="7" max="7" width="13.6640625" bestFit="1" customWidth="1"/>
  </cols>
  <sheetData>
    <row r="1" spans="1:7" ht="18" x14ac:dyDescent="0.2">
      <c r="A1" s="5" t="s">
        <v>18</v>
      </c>
    </row>
    <row r="2" spans="1:7" x14ac:dyDescent="0.15">
      <c r="A2" t="s">
        <v>40</v>
      </c>
    </row>
    <row r="4" spans="1:7" s="6" customFormat="1" x14ac:dyDescent="0.15">
      <c r="A4" s="6" t="s">
        <v>22</v>
      </c>
      <c r="B4" s="6" t="s">
        <v>19</v>
      </c>
      <c r="C4" s="6" t="s">
        <v>41</v>
      </c>
      <c r="D4" s="6" t="s">
        <v>42</v>
      </c>
      <c r="E4" s="6" t="s">
        <v>37</v>
      </c>
      <c r="F4" s="6" t="s">
        <v>43</v>
      </c>
      <c r="G4" s="6" t="s">
        <v>44</v>
      </c>
    </row>
    <row r="5" spans="1:7" x14ac:dyDescent="0.15">
      <c r="A5" s="1">
        <v>1</v>
      </c>
      <c r="B5" t="str">
        <f>VLOOKUP(A5,mapping_wohnviertel_id!$A$4:$B$24, 2)</f>
        <v>Altstadt Grossbasel</v>
      </c>
      <c r="C5">
        <v>1</v>
      </c>
      <c r="D5" t="str">
        <f>VLOOKUP(C5,mapping_assetclass_id!$A$4:$D$8,4)</f>
        <v>0 to 49'999</v>
      </c>
      <c r="E5" s="2">
        <v>945</v>
      </c>
      <c r="F5" s="2">
        <v>11427211</v>
      </c>
      <c r="G5" s="2">
        <v>68</v>
      </c>
    </row>
    <row r="6" spans="1:7" x14ac:dyDescent="0.15">
      <c r="A6" s="1">
        <v>1</v>
      </c>
      <c r="B6" t="str">
        <f>VLOOKUP(A6,mapping_wohnviertel_id!$A$4:$B$24, 2)</f>
        <v>Altstadt Grossbasel</v>
      </c>
      <c r="C6">
        <v>2</v>
      </c>
      <c r="D6" t="str">
        <f>VLOOKUP(C6,mapping_assetclass_id!$A$4:$D$8,4)</f>
        <v>50'000 to 99'999</v>
      </c>
      <c r="E6" s="2">
        <v>153</v>
      </c>
      <c r="F6" s="2">
        <v>10863042</v>
      </c>
      <c r="G6" s="2">
        <v>1148</v>
      </c>
    </row>
    <row r="7" spans="1:7" x14ac:dyDescent="0.15">
      <c r="A7" s="1">
        <v>1</v>
      </c>
      <c r="B7" t="str">
        <f>VLOOKUP(A7,mapping_wohnviertel_id!$A$4:$B$24, 2)</f>
        <v>Altstadt Grossbasel</v>
      </c>
      <c r="C7">
        <v>3</v>
      </c>
      <c r="D7" t="str">
        <f>VLOOKUP(C7,mapping_assetclass_id!$A$4:$D$8,4)</f>
        <v>100'000 to 299'999</v>
      </c>
      <c r="E7" s="2">
        <v>197</v>
      </c>
      <c r="F7" s="2">
        <v>35659740</v>
      </c>
      <c r="G7" s="2">
        <v>59634</v>
      </c>
    </row>
    <row r="8" spans="1:7" x14ac:dyDescent="0.15">
      <c r="A8" s="1">
        <v>1</v>
      </c>
      <c r="B8" t="str">
        <f>VLOOKUP(A8,mapping_wohnviertel_id!$A$4:$B$24, 2)</f>
        <v>Altstadt Grossbasel</v>
      </c>
      <c r="C8">
        <v>4</v>
      </c>
      <c r="D8" t="str">
        <f>VLOOKUP(C8,mapping_assetclass_id!$A$4:$D$8,4)</f>
        <v>300'000 to 599'999</v>
      </c>
      <c r="E8" s="2">
        <v>132</v>
      </c>
      <c r="F8" s="2">
        <v>57970452</v>
      </c>
      <c r="G8" s="2">
        <v>182471</v>
      </c>
    </row>
    <row r="9" spans="1:7" x14ac:dyDescent="0.15">
      <c r="A9" s="1">
        <v>1</v>
      </c>
      <c r="B9" t="str">
        <f>VLOOKUP(A9,mapping_wohnviertel_id!$A$4:$B$24, 2)</f>
        <v>Altstadt Grossbasel</v>
      </c>
      <c r="C9">
        <v>5</v>
      </c>
      <c r="D9" t="str">
        <f>VLOOKUP(C9,mapping_assetclass_id!$A$4:$D$8,4)</f>
        <v>more than 700'000</v>
      </c>
      <c r="E9" s="2">
        <v>248</v>
      </c>
      <c r="F9" s="2">
        <v>1584480288</v>
      </c>
      <c r="G9" s="2">
        <v>8993661</v>
      </c>
    </row>
    <row r="10" spans="1:7" x14ac:dyDescent="0.15">
      <c r="A10" s="1">
        <v>2</v>
      </c>
      <c r="B10" t="str">
        <f>VLOOKUP(A10,mapping_wohnviertel_id!$A$4:$B$24, 2)</f>
        <v>Vorstaedte</v>
      </c>
      <c r="C10">
        <v>1</v>
      </c>
      <c r="D10" t="str">
        <f>VLOOKUP(C10,mapping_assetclass_id!$A$4:$D$8,4)</f>
        <v>0 to 49'999</v>
      </c>
      <c r="E10" s="2">
        <v>1536</v>
      </c>
      <c r="F10" s="2">
        <v>14957264</v>
      </c>
      <c r="G10" s="2">
        <v>0</v>
      </c>
    </row>
    <row r="11" spans="1:7" x14ac:dyDescent="0.15">
      <c r="A11" s="1">
        <v>2</v>
      </c>
      <c r="B11" t="str">
        <f>VLOOKUP(A11,mapping_wohnviertel_id!$A$4:$B$24, 2)</f>
        <v>Vorstaedte</v>
      </c>
      <c r="C11">
        <v>2</v>
      </c>
      <c r="D11" t="str">
        <f>VLOOKUP(C11,mapping_assetclass_id!$A$4:$D$8,4)</f>
        <v>50'000 to 99'999</v>
      </c>
      <c r="E11" s="2">
        <v>295</v>
      </c>
      <c r="F11" s="2">
        <v>21051252</v>
      </c>
      <c r="G11" s="2">
        <v>3998</v>
      </c>
    </row>
    <row r="12" spans="1:7" x14ac:dyDescent="0.15">
      <c r="A12" s="1">
        <v>2</v>
      </c>
      <c r="B12" t="str">
        <f>VLOOKUP(A12,mapping_wohnviertel_id!$A$4:$B$24, 2)</f>
        <v>Vorstaedte</v>
      </c>
      <c r="C12">
        <v>3</v>
      </c>
      <c r="D12" t="str">
        <f>VLOOKUP(C12,mapping_assetclass_id!$A$4:$D$8,4)</f>
        <v>100'000 to 299'999</v>
      </c>
      <c r="E12" s="2">
        <v>436</v>
      </c>
      <c r="F12" s="2">
        <v>80432181</v>
      </c>
      <c r="G12" s="2">
        <v>136336</v>
      </c>
    </row>
    <row r="13" spans="1:7" x14ac:dyDescent="0.15">
      <c r="A13" s="1">
        <v>2</v>
      </c>
      <c r="B13" t="str">
        <f>VLOOKUP(A13,mapping_wohnviertel_id!$A$4:$B$24, 2)</f>
        <v>Vorstaedte</v>
      </c>
      <c r="C13">
        <v>4</v>
      </c>
      <c r="D13" t="str">
        <f>VLOOKUP(C13,mapping_assetclass_id!$A$4:$D$8,4)</f>
        <v>300'000 to 599'999</v>
      </c>
      <c r="E13" s="2">
        <v>254</v>
      </c>
      <c r="F13" s="2">
        <v>109844791</v>
      </c>
      <c r="G13" s="2">
        <v>349834</v>
      </c>
    </row>
    <row r="14" spans="1:7" x14ac:dyDescent="0.15">
      <c r="A14" s="1">
        <v>2</v>
      </c>
      <c r="B14" t="str">
        <f>VLOOKUP(A14,mapping_wohnviertel_id!$A$4:$B$24, 2)</f>
        <v>Vorstaedte</v>
      </c>
      <c r="C14">
        <v>5</v>
      </c>
      <c r="D14" t="str">
        <f>VLOOKUP(C14,mapping_assetclass_id!$A$4:$D$8,4)</f>
        <v>more than 700'000</v>
      </c>
      <c r="E14" s="2">
        <v>478</v>
      </c>
      <c r="F14" s="2">
        <v>3950321121</v>
      </c>
      <c r="G14" s="2">
        <v>18001384</v>
      </c>
    </row>
    <row r="15" spans="1:7" x14ac:dyDescent="0.15">
      <c r="A15" s="1">
        <v>3</v>
      </c>
      <c r="B15" t="str">
        <f>VLOOKUP(A15,mapping_wohnviertel_id!$A$4:$B$24, 2)</f>
        <v>Am Ring</v>
      </c>
      <c r="C15">
        <v>1</v>
      </c>
      <c r="D15" t="str">
        <f>VLOOKUP(C15,mapping_assetclass_id!$A$4:$D$8,4)</f>
        <v>0 to 49'999</v>
      </c>
      <c r="E15" s="2">
        <v>3383</v>
      </c>
      <c r="F15" s="2">
        <v>33048684</v>
      </c>
      <c r="G15" s="2">
        <v>0</v>
      </c>
    </row>
    <row r="16" spans="1:7" x14ac:dyDescent="0.15">
      <c r="A16" s="1">
        <v>3</v>
      </c>
      <c r="B16" t="str">
        <f>VLOOKUP(A16,mapping_wohnviertel_id!$A$4:$B$24, 2)</f>
        <v>Am Ring</v>
      </c>
      <c r="C16">
        <v>2</v>
      </c>
      <c r="D16" t="str">
        <f>VLOOKUP(C16,mapping_assetclass_id!$A$4:$D$8,4)</f>
        <v>50'000 to 99'999</v>
      </c>
      <c r="E16" s="2">
        <v>599</v>
      </c>
      <c r="F16" s="2">
        <v>43400142</v>
      </c>
      <c r="G16" s="2">
        <v>6339</v>
      </c>
    </row>
    <row r="17" spans="1:7" x14ac:dyDescent="0.15">
      <c r="A17" s="1">
        <v>3</v>
      </c>
      <c r="B17" t="str">
        <f>VLOOKUP(A17,mapping_wohnviertel_id!$A$4:$B$24, 2)</f>
        <v>Am Ring</v>
      </c>
      <c r="C17">
        <v>3</v>
      </c>
      <c r="D17" t="str">
        <f>VLOOKUP(C17,mapping_assetclass_id!$A$4:$D$8,4)</f>
        <v>100'000 to 299'999</v>
      </c>
      <c r="E17" s="2">
        <v>899</v>
      </c>
      <c r="F17" s="2">
        <v>165366095</v>
      </c>
      <c r="G17" s="2">
        <v>273049</v>
      </c>
    </row>
    <row r="18" spans="1:7" x14ac:dyDescent="0.15">
      <c r="A18" s="1">
        <v>3</v>
      </c>
      <c r="B18" t="str">
        <f>VLOOKUP(A18,mapping_wohnviertel_id!$A$4:$B$24, 2)</f>
        <v>Am Ring</v>
      </c>
      <c r="C18">
        <v>4</v>
      </c>
      <c r="D18" t="str">
        <f>VLOOKUP(C18,mapping_assetclass_id!$A$4:$D$8,4)</f>
        <v>300'000 to 599'999</v>
      </c>
      <c r="E18" s="2">
        <v>528</v>
      </c>
      <c r="F18" s="2">
        <v>225848702</v>
      </c>
      <c r="G18" s="2">
        <v>720333</v>
      </c>
    </row>
    <row r="19" spans="1:7" x14ac:dyDescent="0.15">
      <c r="A19" s="1">
        <v>3</v>
      </c>
      <c r="B19" t="str">
        <f>VLOOKUP(A19,mapping_wohnviertel_id!$A$4:$B$24, 2)</f>
        <v>Am Ring</v>
      </c>
      <c r="C19">
        <v>5</v>
      </c>
      <c r="D19" t="str">
        <f>VLOOKUP(C19,mapping_assetclass_id!$A$4:$D$8,4)</f>
        <v>more than 700'000</v>
      </c>
      <c r="E19" s="2">
        <v>830</v>
      </c>
      <c r="F19" s="2">
        <v>2248898484</v>
      </c>
      <c r="G19" s="2">
        <v>11858475</v>
      </c>
    </row>
    <row r="20" spans="1:7" x14ac:dyDescent="0.15">
      <c r="A20" s="1">
        <v>4</v>
      </c>
      <c r="B20" t="str">
        <f>VLOOKUP(A20,mapping_wohnviertel_id!$A$4:$B$24, 2)</f>
        <v>Breite</v>
      </c>
      <c r="C20">
        <v>1</v>
      </c>
      <c r="D20" t="str">
        <f>VLOOKUP(C20,mapping_assetclass_id!$A$4:$D$8,4)</f>
        <v>0 to 49'999</v>
      </c>
      <c r="E20" s="2">
        <v>3680</v>
      </c>
      <c r="F20" s="2">
        <v>33061482</v>
      </c>
      <c r="G20" s="2">
        <v>0</v>
      </c>
    </row>
    <row r="21" spans="1:7" x14ac:dyDescent="0.15">
      <c r="A21" s="1">
        <v>4</v>
      </c>
      <c r="B21" t="str">
        <f>VLOOKUP(A21,mapping_wohnviertel_id!$A$4:$B$24, 2)</f>
        <v>Breite</v>
      </c>
      <c r="C21">
        <v>2</v>
      </c>
      <c r="D21" t="str">
        <f>VLOOKUP(C21,mapping_assetclass_id!$A$4:$D$8,4)</f>
        <v>50'000 to 99'999</v>
      </c>
      <c r="E21" s="2">
        <v>526</v>
      </c>
      <c r="F21" s="2">
        <v>37705437</v>
      </c>
      <c r="G21" s="2">
        <v>4992</v>
      </c>
    </row>
    <row r="22" spans="1:7" x14ac:dyDescent="0.15">
      <c r="A22" s="1">
        <v>4</v>
      </c>
      <c r="B22" t="str">
        <f>VLOOKUP(A22,mapping_wohnviertel_id!$A$4:$B$24, 2)</f>
        <v>Breite</v>
      </c>
      <c r="C22">
        <v>3</v>
      </c>
      <c r="D22" t="str">
        <f>VLOOKUP(C22,mapping_assetclass_id!$A$4:$D$8,4)</f>
        <v>100'000 to 299'999</v>
      </c>
      <c r="E22" s="2">
        <v>705</v>
      </c>
      <c r="F22" s="2">
        <v>124960647</v>
      </c>
      <c r="G22" s="2">
        <v>205832</v>
      </c>
    </row>
    <row r="23" spans="1:7" x14ac:dyDescent="0.15">
      <c r="A23" s="1">
        <v>4</v>
      </c>
      <c r="B23" t="str">
        <f>VLOOKUP(A23,mapping_wohnviertel_id!$A$4:$B$24, 2)</f>
        <v>Breite</v>
      </c>
      <c r="C23">
        <v>4</v>
      </c>
      <c r="D23" t="str">
        <f>VLOOKUP(C23,mapping_assetclass_id!$A$4:$D$8,4)</f>
        <v>300'000 to 599'999</v>
      </c>
      <c r="E23" s="2">
        <v>315</v>
      </c>
      <c r="F23" s="2">
        <v>133972296</v>
      </c>
      <c r="G23" s="2">
        <v>427045</v>
      </c>
    </row>
    <row r="24" spans="1:7" x14ac:dyDescent="0.15">
      <c r="A24" s="1">
        <v>4</v>
      </c>
      <c r="B24" t="str">
        <f>VLOOKUP(A24,mapping_wohnviertel_id!$A$4:$B$24, 2)</f>
        <v>Breite</v>
      </c>
      <c r="C24">
        <v>5</v>
      </c>
      <c r="D24" t="str">
        <f>VLOOKUP(C24,mapping_assetclass_id!$A$4:$D$8,4)</f>
        <v>more than 700'000</v>
      </c>
      <c r="E24" s="2">
        <v>271</v>
      </c>
      <c r="F24" s="2">
        <v>440761066</v>
      </c>
      <c r="G24" s="2">
        <v>2181776</v>
      </c>
    </row>
    <row r="25" spans="1:7" x14ac:dyDescent="0.15">
      <c r="A25" s="1">
        <v>5</v>
      </c>
      <c r="B25" t="str">
        <f>VLOOKUP(A25,mapping_wohnviertel_id!$A$4:$B$24, 2)</f>
        <v>St. Alban</v>
      </c>
      <c r="C25">
        <v>1</v>
      </c>
      <c r="D25" t="str">
        <f>VLOOKUP(C25,mapping_assetclass_id!$A$4:$D$8,4)</f>
        <v>0 to 49'999</v>
      </c>
      <c r="E25" s="2">
        <v>3119</v>
      </c>
      <c r="F25" s="2">
        <v>32067313</v>
      </c>
      <c r="G25" s="2">
        <v>23</v>
      </c>
    </row>
    <row r="26" spans="1:7" x14ac:dyDescent="0.15">
      <c r="A26" s="1">
        <v>5</v>
      </c>
      <c r="B26" t="str">
        <f>VLOOKUP(A26,mapping_wohnviertel_id!$A$4:$B$24, 2)</f>
        <v>St. Alban</v>
      </c>
      <c r="C26">
        <v>2</v>
      </c>
      <c r="D26" t="str">
        <f>VLOOKUP(C26,mapping_assetclass_id!$A$4:$D$8,4)</f>
        <v>50'000 to 99'999</v>
      </c>
      <c r="E26" s="2">
        <v>610</v>
      </c>
      <c r="F26" s="2">
        <v>43758920</v>
      </c>
      <c r="G26" s="2">
        <v>6126</v>
      </c>
    </row>
    <row r="27" spans="1:7" x14ac:dyDescent="0.15">
      <c r="A27" s="1">
        <v>5</v>
      </c>
      <c r="B27" t="str">
        <f>VLOOKUP(A27,mapping_wohnviertel_id!$A$4:$B$24, 2)</f>
        <v>St. Alban</v>
      </c>
      <c r="C27">
        <v>3</v>
      </c>
      <c r="D27" t="str">
        <f>VLOOKUP(C27,mapping_assetclass_id!$A$4:$D$8,4)</f>
        <v>100'000 to 299'999</v>
      </c>
      <c r="E27" s="2">
        <v>1006</v>
      </c>
      <c r="F27" s="2">
        <v>183206462</v>
      </c>
      <c r="G27" s="2">
        <v>294303</v>
      </c>
    </row>
    <row r="28" spans="1:7" x14ac:dyDescent="0.15">
      <c r="A28" s="1">
        <v>5</v>
      </c>
      <c r="B28" t="str">
        <f>VLOOKUP(A28,mapping_wohnviertel_id!$A$4:$B$24, 2)</f>
        <v>St. Alban</v>
      </c>
      <c r="C28">
        <v>4</v>
      </c>
      <c r="D28" t="str">
        <f>VLOOKUP(C28,mapping_assetclass_id!$A$4:$D$8,4)</f>
        <v>300'000 to 599'999</v>
      </c>
      <c r="E28" s="2">
        <v>579</v>
      </c>
      <c r="F28" s="2">
        <v>250219148</v>
      </c>
      <c r="G28" s="2">
        <v>776097</v>
      </c>
    </row>
    <row r="29" spans="1:7" x14ac:dyDescent="0.15">
      <c r="A29" s="1">
        <v>5</v>
      </c>
      <c r="B29" t="str">
        <f>VLOOKUP(A29,mapping_wohnviertel_id!$A$4:$B$24, 2)</f>
        <v>St. Alban</v>
      </c>
      <c r="C29">
        <v>5</v>
      </c>
      <c r="D29" t="str">
        <f>VLOOKUP(C29,mapping_assetclass_id!$A$4:$D$8,4)</f>
        <v>more than 700'000</v>
      </c>
      <c r="E29" s="2">
        <v>1125</v>
      </c>
      <c r="F29" s="2">
        <v>6147364999</v>
      </c>
      <c r="G29" s="2">
        <v>36164256</v>
      </c>
    </row>
    <row r="30" spans="1:7" x14ac:dyDescent="0.15">
      <c r="A30" s="1">
        <v>6</v>
      </c>
      <c r="B30" t="str">
        <f>VLOOKUP(A30,mapping_wohnviertel_id!$A$4:$B$24, 2)</f>
        <v>Gundeldingen</v>
      </c>
      <c r="C30">
        <v>1</v>
      </c>
      <c r="D30" t="str">
        <f>VLOOKUP(C30,mapping_assetclass_id!$A$4:$D$8,4)</f>
        <v>0 to 49'999</v>
      </c>
      <c r="E30" s="2">
        <v>7971</v>
      </c>
      <c r="F30" s="2">
        <v>68992890</v>
      </c>
      <c r="G30" s="2">
        <v>18</v>
      </c>
    </row>
    <row r="31" spans="1:7" x14ac:dyDescent="0.15">
      <c r="A31" s="1">
        <v>6</v>
      </c>
      <c r="B31" t="str">
        <f>VLOOKUP(A31,mapping_wohnviertel_id!$A$4:$B$24, 2)</f>
        <v>Gundeldingen</v>
      </c>
      <c r="C31">
        <v>2</v>
      </c>
      <c r="D31" t="str">
        <f>VLOOKUP(C31,mapping_assetclass_id!$A$4:$D$8,4)</f>
        <v>50'000 to 99'999</v>
      </c>
      <c r="E31" s="2">
        <v>1075</v>
      </c>
      <c r="F31" s="2">
        <v>76905675</v>
      </c>
      <c r="G31" s="2">
        <v>12246</v>
      </c>
    </row>
    <row r="32" spans="1:7" x14ac:dyDescent="0.15">
      <c r="A32" s="1">
        <v>6</v>
      </c>
      <c r="B32" t="str">
        <f>VLOOKUP(A32,mapping_wohnviertel_id!$A$4:$B$24, 2)</f>
        <v>Gundeldingen</v>
      </c>
      <c r="C32">
        <v>3</v>
      </c>
      <c r="D32" t="str">
        <f>VLOOKUP(C32,mapping_assetclass_id!$A$4:$D$8,4)</f>
        <v>100'000 to 299'999</v>
      </c>
      <c r="E32" s="2">
        <v>1276</v>
      </c>
      <c r="F32" s="2">
        <v>226301286</v>
      </c>
      <c r="G32" s="2">
        <v>361366</v>
      </c>
    </row>
    <row r="33" spans="1:7" x14ac:dyDescent="0.15">
      <c r="A33" s="1">
        <v>6</v>
      </c>
      <c r="B33" t="str">
        <f>VLOOKUP(A33,mapping_wohnviertel_id!$A$4:$B$24, 2)</f>
        <v>Gundeldingen</v>
      </c>
      <c r="C33">
        <v>4</v>
      </c>
      <c r="D33" t="str">
        <f>VLOOKUP(C33,mapping_assetclass_id!$A$4:$D$8,4)</f>
        <v>300'000 to 599'999</v>
      </c>
      <c r="E33" s="2">
        <v>609</v>
      </c>
      <c r="F33" s="2">
        <v>255345094</v>
      </c>
      <c r="G33" s="2">
        <v>806552</v>
      </c>
    </row>
    <row r="34" spans="1:7" x14ac:dyDescent="0.15">
      <c r="A34" s="1">
        <v>6</v>
      </c>
      <c r="B34" t="str">
        <f>VLOOKUP(A34,mapping_wohnviertel_id!$A$4:$B$24, 2)</f>
        <v>Gundeldingen</v>
      </c>
      <c r="C34">
        <v>5</v>
      </c>
      <c r="D34" t="str">
        <f>VLOOKUP(C34,mapping_assetclass_id!$A$4:$D$8,4)</f>
        <v>more than 700'000</v>
      </c>
      <c r="E34" s="2">
        <v>610</v>
      </c>
      <c r="F34" s="2">
        <v>1049893757</v>
      </c>
      <c r="G34" s="2">
        <v>5199107</v>
      </c>
    </row>
    <row r="35" spans="1:7" x14ac:dyDescent="0.15">
      <c r="A35" s="1">
        <v>7</v>
      </c>
      <c r="B35" t="str">
        <f>VLOOKUP(A35,mapping_wohnviertel_id!$A$4:$B$24, 2)</f>
        <v>Bruderholz</v>
      </c>
      <c r="C35">
        <v>1</v>
      </c>
      <c r="D35" t="str">
        <f>VLOOKUP(C35,mapping_assetclass_id!$A$4:$D$8,4)</f>
        <v>0 to 49'999</v>
      </c>
      <c r="E35" s="2">
        <v>2360</v>
      </c>
      <c r="F35" s="2">
        <v>23648622</v>
      </c>
      <c r="G35" s="2">
        <v>0</v>
      </c>
    </row>
    <row r="36" spans="1:7" x14ac:dyDescent="0.15">
      <c r="A36" s="1">
        <v>7</v>
      </c>
      <c r="B36" t="str">
        <f>VLOOKUP(A36,mapping_wohnviertel_id!$A$4:$B$24, 2)</f>
        <v>Bruderholz</v>
      </c>
      <c r="C36">
        <v>2</v>
      </c>
      <c r="D36" t="str">
        <f>VLOOKUP(C36,mapping_assetclass_id!$A$4:$D$8,4)</f>
        <v>50'000 to 99'999</v>
      </c>
      <c r="E36" s="2">
        <v>411</v>
      </c>
      <c r="F36" s="2">
        <v>29578581</v>
      </c>
      <c r="G36" s="2">
        <v>3913</v>
      </c>
    </row>
    <row r="37" spans="1:7" x14ac:dyDescent="0.15">
      <c r="A37" s="1">
        <v>7</v>
      </c>
      <c r="B37" t="str">
        <f>VLOOKUP(A37,mapping_wohnviertel_id!$A$4:$B$24, 2)</f>
        <v>Bruderholz</v>
      </c>
      <c r="C37">
        <v>3</v>
      </c>
      <c r="D37" t="str">
        <f>VLOOKUP(C37,mapping_assetclass_id!$A$4:$D$8,4)</f>
        <v>100'000 to 299'999</v>
      </c>
      <c r="E37" s="2">
        <v>739</v>
      </c>
      <c r="F37" s="2">
        <v>136954375</v>
      </c>
      <c r="G37" s="2">
        <v>203995</v>
      </c>
    </row>
    <row r="38" spans="1:7" x14ac:dyDescent="0.15">
      <c r="A38" s="1">
        <v>7</v>
      </c>
      <c r="B38" t="str">
        <f>VLOOKUP(A38,mapping_wohnviertel_id!$A$4:$B$24, 2)</f>
        <v>Bruderholz</v>
      </c>
      <c r="C38">
        <v>4</v>
      </c>
      <c r="D38" t="str">
        <f>VLOOKUP(C38,mapping_assetclass_id!$A$4:$D$8,4)</f>
        <v>300'000 to 599'999</v>
      </c>
      <c r="E38" s="2">
        <v>484</v>
      </c>
      <c r="F38" s="2">
        <v>204673571</v>
      </c>
      <c r="G38" s="2">
        <v>628215</v>
      </c>
    </row>
    <row r="39" spans="1:7" x14ac:dyDescent="0.15">
      <c r="A39" s="1">
        <v>7</v>
      </c>
      <c r="B39" t="str">
        <f>VLOOKUP(A39,mapping_wohnviertel_id!$A$4:$B$24, 2)</f>
        <v>Bruderholz</v>
      </c>
      <c r="C39">
        <v>5</v>
      </c>
      <c r="D39" t="str">
        <f>VLOOKUP(C39,mapping_assetclass_id!$A$4:$D$8,4)</f>
        <v>more than 700'000</v>
      </c>
      <c r="E39" s="2">
        <v>992</v>
      </c>
      <c r="F39" s="2">
        <v>12166901171</v>
      </c>
      <c r="G39" s="2">
        <v>89267883</v>
      </c>
    </row>
    <row r="40" spans="1:7" x14ac:dyDescent="0.15">
      <c r="A40" s="1">
        <v>8</v>
      </c>
      <c r="B40" t="str">
        <f>VLOOKUP(A40,mapping_wohnviertel_id!$A$4:$B$24, 2)</f>
        <v>Bachletten</v>
      </c>
      <c r="C40">
        <v>1</v>
      </c>
      <c r="D40" t="str">
        <f>VLOOKUP(C40,mapping_assetclass_id!$A$4:$D$8,4)</f>
        <v>0 to 49'999</v>
      </c>
      <c r="E40" s="2">
        <v>4398</v>
      </c>
      <c r="F40" s="2">
        <v>45066061</v>
      </c>
      <c r="G40" s="2">
        <v>0</v>
      </c>
    </row>
    <row r="41" spans="1:7" x14ac:dyDescent="0.15">
      <c r="A41" s="1">
        <v>8</v>
      </c>
      <c r="B41" t="str">
        <f>VLOOKUP(A41,mapping_wohnviertel_id!$A$4:$B$24, 2)</f>
        <v>Bachletten</v>
      </c>
      <c r="C41">
        <v>2</v>
      </c>
      <c r="D41" t="str">
        <f>VLOOKUP(C41,mapping_assetclass_id!$A$4:$D$8,4)</f>
        <v>50'000 to 99'999</v>
      </c>
      <c r="E41" s="2">
        <v>748</v>
      </c>
      <c r="F41" s="2">
        <v>53864930</v>
      </c>
      <c r="G41" s="2">
        <v>7317</v>
      </c>
    </row>
    <row r="42" spans="1:7" x14ac:dyDescent="0.15">
      <c r="A42" s="1">
        <v>8</v>
      </c>
      <c r="B42" t="str">
        <f>VLOOKUP(A42,mapping_wohnviertel_id!$A$4:$B$24, 2)</f>
        <v>Bachletten</v>
      </c>
      <c r="C42">
        <v>3</v>
      </c>
      <c r="D42" t="str">
        <f>VLOOKUP(C42,mapping_assetclass_id!$A$4:$D$8,4)</f>
        <v>100'000 to 299'999</v>
      </c>
      <c r="E42" s="2">
        <v>1183</v>
      </c>
      <c r="F42" s="2">
        <v>220038877</v>
      </c>
      <c r="G42" s="2">
        <v>355063</v>
      </c>
    </row>
    <row r="43" spans="1:7" x14ac:dyDescent="0.15">
      <c r="A43" s="1">
        <v>8</v>
      </c>
      <c r="B43" t="str">
        <f>VLOOKUP(A43,mapping_wohnviertel_id!$A$4:$B$24, 2)</f>
        <v>Bachletten</v>
      </c>
      <c r="C43">
        <v>4</v>
      </c>
      <c r="D43" t="str">
        <f>VLOOKUP(C43,mapping_assetclass_id!$A$4:$D$8,4)</f>
        <v>300'000 to 599'999</v>
      </c>
      <c r="E43" s="2">
        <v>704</v>
      </c>
      <c r="F43" s="2">
        <v>297856025</v>
      </c>
      <c r="G43" s="2">
        <v>942731</v>
      </c>
    </row>
    <row r="44" spans="1:7" x14ac:dyDescent="0.15">
      <c r="A44" s="1">
        <v>8</v>
      </c>
      <c r="B44" t="str">
        <f>VLOOKUP(A44,mapping_wohnviertel_id!$A$4:$B$24, 2)</f>
        <v>Bachletten</v>
      </c>
      <c r="C44">
        <v>5</v>
      </c>
      <c r="D44" t="str">
        <f>VLOOKUP(C44,mapping_assetclass_id!$A$4:$D$8,4)</f>
        <v>more than 700'000</v>
      </c>
      <c r="E44" s="2">
        <v>1079</v>
      </c>
      <c r="F44" s="2">
        <v>2737999829</v>
      </c>
      <c r="G44" s="2">
        <v>13926100</v>
      </c>
    </row>
    <row r="45" spans="1:7" x14ac:dyDescent="0.15">
      <c r="A45" s="1">
        <v>9</v>
      </c>
      <c r="B45" t="str">
        <f>VLOOKUP(A45,mapping_wohnviertel_id!$A$4:$B$24, 2)</f>
        <v>Gotthelf</v>
      </c>
      <c r="C45">
        <v>1</v>
      </c>
      <c r="D45" t="str">
        <f>VLOOKUP(C45,mapping_assetclass_id!$A$4:$D$8,4)</f>
        <v>0 to 49'999</v>
      </c>
      <c r="E45" s="2">
        <v>2448</v>
      </c>
      <c r="F45" s="2">
        <v>25617175</v>
      </c>
      <c r="G45" s="2">
        <v>0</v>
      </c>
    </row>
    <row r="46" spans="1:7" x14ac:dyDescent="0.15">
      <c r="A46" s="1">
        <v>9</v>
      </c>
      <c r="B46" t="str">
        <f>VLOOKUP(A46,mapping_wohnviertel_id!$A$4:$B$24, 2)</f>
        <v>Gotthelf</v>
      </c>
      <c r="C46">
        <v>2</v>
      </c>
      <c r="D46" t="str">
        <f>VLOOKUP(C46,mapping_assetclass_id!$A$4:$D$8,4)</f>
        <v>50'000 to 99'999</v>
      </c>
      <c r="E46" s="2">
        <v>409</v>
      </c>
      <c r="F46" s="2">
        <v>29454090</v>
      </c>
      <c r="G46" s="2">
        <v>4020</v>
      </c>
    </row>
    <row r="47" spans="1:7" x14ac:dyDescent="0.15">
      <c r="A47" s="1">
        <v>9</v>
      </c>
      <c r="B47" t="str">
        <f>VLOOKUP(A47,mapping_wohnviertel_id!$A$4:$B$24, 2)</f>
        <v>Gotthelf</v>
      </c>
      <c r="C47">
        <v>3</v>
      </c>
      <c r="D47" t="str">
        <f>VLOOKUP(C47,mapping_assetclass_id!$A$4:$D$8,4)</f>
        <v>100'000 to 299'999</v>
      </c>
      <c r="E47" s="2">
        <v>601</v>
      </c>
      <c r="F47" s="2">
        <v>109710572</v>
      </c>
      <c r="G47" s="2">
        <v>179838</v>
      </c>
    </row>
    <row r="48" spans="1:7" x14ac:dyDescent="0.15">
      <c r="A48" s="1">
        <v>9</v>
      </c>
      <c r="B48" t="str">
        <f>VLOOKUP(A48,mapping_wohnviertel_id!$A$4:$B$24, 2)</f>
        <v>Gotthelf</v>
      </c>
      <c r="C48">
        <v>4</v>
      </c>
      <c r="D48" t="str">
        <f>VLOOKUP(C48,mapping_assetclass_id!$A$4:$D$8,4)</f>
        <v>300'000 to 599'999</v>
      </c>
      <c r="E48" s="2">
        <v>336</v>
      </c>
      <c r="F48" s="2">
        <v>141536819</v>
      </c>
      <c r="G48" s="2">
        <v>446560</v>
      </c>
    </row>
    <row r="49" spans="1:7" x14ac:dyDescent="0.15">
      <c r="A49" s="1">
        <v>9</v>
      </c>
      <c r="B49" t="str">
        <f>VLOOKUP(A49,mapping_wohnviertel_id!$A$4:$B$24, 2)</f>
        <v>Gotthelf</v>
      </c>
      <c r="C49">
        <v>5</v>
      </c>
      <c r="D49" t="str">
        <f>VLOOKUP(C49,mapping_assetclass_id!$A$4:$D$8,4)</f>
        <v>more than 700'000</v>
      </c>
      <c r="E49" s="2">
        <v>397</v>
      </c>
      <c r="F49" s="2">
        <v>657454174</v>
      </c>
      <c r="G49" s="2">
        <v>3402954</v>
      </c>
    </row>
    <row r="50" spans="1:7" x14ac:dyDescent="0.15">
      <c r="A50" s="1">
        <v>10</v>
      </c>
      <c r="B50" t="str">
        <f>VLOOKUP(A50,mapping_wohnviertel_id!$A$4:$B$24, 2)</f>
        <v>Iselin</v>
      </c>
      <c r="C50">
        <v>1</v>
      </c>
      <c r="D50" t="str">
        <f>VLOOKUP(C50,mapping_assetclass_id!$A$4:$D$8,4)</f>
        <v>0 to 49'999</v>
      </c>
      <c r="E50" s="2">
        <v>6844</v>
      </c>
      <c r="F50" s="2">
        <v>55116374</v>
      </c>
      <c r="G50" s="2">
        <v>141</v>
      </c>
    </row>
    <row r="51" spans="1:7" x14ac:dyDescent="0.15">
      <c r="A51" s="1">
        <v>10</v>
      </c>
      <c r="B51" t="str">
        <f>VLOOKUP(A51,mapping_wohnviertel_id!$A$4:$B$24, 2)</f>
        <v>Iselin</v>
      </c>
      <c r="C51">
        <v>2</v>
      </c>
      <c r="D51" t="str">
        <f>VLOOKUP(C51,mapping_assetclass_id!$A$4:$D$8,4)</f>
        <v>50'000 to 99'999</v>
      </c>
      <c r="E51" s="2">
        <v>814</v>
      </c>
      <c r="F51" s="2">
        <v>57987892</v>
      </c>
      <c r="G51" s="2">
        <v>8530</v>
      </c>
    </row>
    <row r="52" spans="1:7" x14ac:dyDescent="0.15">
      <c r="A52" s="1">
        <v>10</v>
      </c>
      <c r="B52" t="str">
        <f>VLOOKUP(A52,mapping_wohnviertel_id!$A$4:$B$24, 2)</f>
        <v>Iselin</v>
      </c>
      <c r="C52">
        <v>3</v>
      </c>
      <c r="D52" t="str">
        <f>VLOOKUP(C52,mapping_assetclass_id!$A$4:$D$8,4)</f>
        <v>100'000 to 299'999</v>
      </c>
      <c r="E52" s="2">
        <v>1132</v>
      </c>
      <c r="F52" s="2">
        <v>202617935</v>
      </c>
      <c r="G52" s="2">
        <v>321274</v>
      </c>
    </row>
    <row r="53" spans="1:7" x14ac:dyDescent="0.15">
      <c r="A53" s="1">
        <v>10</v>
      </c>
      <c r="B53" t="str">
        <f>VLOOKUP(A53,mapping_wohnviertel_id!$A$4:$B$24, 2)</f>
        <v>Iselin</v>
      </c>
      <c r="C53">
        <v>4</v>
      </c>
      <c r="D53" t="str">
        <f>VLOOKUP(C53,mapping_assetclass_id!$A$4:$D$8,4)</f>
        <v>300'000 to 599'999</v>
      </c>
      <c r="E53" s="2">
        <v>491</v>
      </c>
      <c r="F53" s="2">
        <v>205436873</v>
      </c>
      <c r="G53" s="2">
        <v>649088</v>
      </c>
    </row>
    <row r="54" spans="1:7" x14ac:dyDescent="0.15">
      <c r="A54" s="1">
        <v>10</v>
      </c>
      <c r="B54" t="str">
        <f>VLOOKUP(A54,mapping_wohnviertel_id!$A$4:$B$24, 2)</f>
        <v>Iselin</v>
      </c>
      <c r="C54">
        <v>5</v>
      </c>
      <c r="D54" t="str">
        <f>VLOOKUP(C54,mapping_assetclass_id!$A$4:$D$8,4)</f>
        <v>more than 700'000</v>
      </c>
      <c r="E54" s="2">
        <v>458</v>
      </c>
      <c r="F54" s="2">
        <v>746008767</v>
      </c>
      <c r="G54" s="2">
        <v>3386343</v>
      </c>
    </row>
    <row r="55" spans="1:7" x14ac:dyDescent="0.15">
      <c r="A55" s="1">
        <v>11</v>
      </c>
      <c r="B55" t="str">
        <f>VLOOKUP(A55,mapping_wohnviertel_id!$A$4:$B$24, 2)</f>
        <v>St. Johann</v>
      </c>
      <c r="C55">
        <v>1</v>
      </c>
      <c r="D55" t="str">
        <f>VLOOKUP(C55,mapping_assetclass_id!$A$4:$D$8,4)</f>
        <v>0 to 49'999</v>
      </c>
      <c r="E55" s="2">
        <v>7828</v>
      </c>
      <c r="F55" s="2">
        <v>58332929</v>
      </c>
      <c r="G55" s="2">
        <v>37</v>
      </c>
    </row>
    <row r="56" spans="1:7" x14ac:dyDescent="0.15">
      <c r="A56" s="1">
        <v>11</v>
      </c>
      <c r="B56" t="str">
        <f>VLOOKUP(A56,mapping_wohnviertel_id!$A$4:$B$24, 2)</f>
        <v>St. Johann</v>
      </c>
      <c r="C56">
        <v>2</v>
      </c>
      <c r="D56" t="str">
        <f>VLOOKUP(C56,mapping_assetclass_id!$A$4:$D$8,4)</f>
        <v>50'000 to 99'999</v>
      </c>
      <c r="E56" s="2">
        <v>850</v>
      </c>
      <c r="F56" s="2">
        <v>60271803</v>
      </c>
      <c r="G56" s="2">
        <v>7554</v>
      </c>
    </row>
    <row r="57" spans="1:7" x14ac:dyDescent="0.15">
      <c r="A57" s="1">
        <v>11</v>
      </c>
      <c r="B57" t="str">
        <f>VLOOKUP(A57,mapping_wohnviertel_id!$A$4:$B$24, 2)</f>
        <v>St. Johann</v>
      </c>
      <c r="C57">
        <v>3</v>
      </c>
      <c r="D57" t="str">
        <f>VLOOKUP(C57,mapping_assetclass_id!$A$4:$D$8,4)</f>
        <v>100'000 to 299'999</v>
      </c>
      <c r="E57" s="2">
        <v>1106</v>
      </c>
      <c r="F57" s="2">
        <v>194231403</v>
      </c>
      <c r="G57" s="2">
        <v>292083</v>
      </c>
    </row>
    <row r="58" spans="1:7" x14ac:dyDescent="0.15">
      <c r="A58" s="1">
        <v>11</v>
      </c>
      <c r="B58" t="str">
        <f>VLOOKUP(A58,mapping_wohnviertel_id!$A$4:$B$24, 2)</f>
        <v>St. Johann</v>
      </c>
      <c r="C58">
        <v>4</v>
      </c>
      <c r="D58" t="str">
        <f>VLOOKUP(C58,mapping_assetclass_id!$A$4:$D$8,4)</f>
        <v>300'000 to 599'999</v>
      </c>
      <c r="E58" s="2">
        <v>561</v>
      </c>
      <c r="F58" s="2">
        <v>238699975</v>
      </c>
      <c r="G58" s="2">
        <v>744820</v>
      </c>
    </row>
    <row r="59" spans="1:7" x14ac:dyDescent="0.15">
      <c r="A59" s="1">
        <v>11</v>
      </c>
      <c r="B59" t="str">
        <f>VLOOKUP(A59,mapping_wohnviertel_id!$A$4:$B$24, 2)</f>
        <v>St. Johann</v>
      </c>
      <c r="C59">
        <v>5</v>
      </c>
      <c r="D59" t="str">
        <f>VLOOKUP(C59,mapping_assetclass_id!$A$4:$D$8,4)</f>
        <v>more than 700'000</v>
      </c>
      <c r="E59" s="2">
        <v>549</v>
      </c>
      <c r="F59" s="2">
        <v>885849037</v>
      </c>
      <c r="G59" s="2">
        <v>4510556</v>
      </c>
    </row>
    <row r="60" spans="1:7" x14ac:dyDescent="0.15">
      <c r="A60" s="1">
        <v>12</v>
      </c>
      <c r="B60" t="str">
        <f>VLOOKUP(A60,mapping_wohnviertel_id!$A$4:$B$24, 2)</f>
        <v>Altstadt Kleinbasel</v>
      </c>
      <c r="C60">
        <v>1</v>
      </c>
      <c r="D60" t="str">
        <f>VLOOKUP(C60,mapping_assetclass_id!$A$4:$D$8,4)</f>
        <v>0 to 49'999</v>
      </c>
      <c r="E60" s="2">
        <v>1107</v>
      </c>
      <c r="F60" s="2">
        <v>8661959</v>
      </c>
      <c r="G60" s="2">
        <v>0</v>
      </c>
    </row>
    <row r="61" spans="1:7" x14ac:dyDescent="0.15">
      <c r="A61" s="1">
        <v>12</v>
      </c>
      <c r="B61" t="str">
        <f>VLOOKUP(A61,mapping_wohnviertel_id!$A$4:$B$24, 2)</f>
        <v>Altstadt Kleinbasel</v>
      </c>
      <c r="C61">
        <v>2</v>
      </c>
      <c r="D61" t="str">
        <f>VLOOKUP(C61,mapping_assetclass_id!$A$4:$D$8,4)</f>
        <v>50'000 to 99'999</v>
      </c>
      <c r="E61" s="2">
        <v>131</v>
      </c>
      <c r="F61" s="2">
        <v>9198897</v>
      </c>
      <c r="G61" s="2">
        <v>1097</v>
      </c>
    </row>
    <row r="62" spans="1:7" x14ac:dyDescent="0.15">
      <c r="A62" s="1">
        <v>12</v>
      </c>
      <c r="B62" t="str">
        <f>VLOOKUP(A62,mapping_wohnviertel_id!$A$4:$B$24, 2)</f>
        <v>Altstadt Kleinbasel</v>
      </c>
      <c r="C62">
        <v>3</v>
      </c>
      <c r="D62" t="str">
        <f>VLOOKUP(C62,mapping_assetclass_id!$A$4:$D$8,4)</f>
        <v>100'000 to 299'999</v>
      </c>
      <c r="E62" s="2">
        <v>160</v>
      </c>
      <c r="F62" s="2">
        <v>28986248</v>
      </c>
      <c r="G62" s="2">
        <v>49084</v>
      </c>
    </row>
    <row r="63" spans="1:7" x14ac:dyDescent="0.15">
      <c r="A63" s="1">
        <v>12</v>
      </c>
      <c r="B63" t="str">
        <f>VLOOKUP(A63,mapping_wohnviertel_id!$A$4:$B$24, 2)</f>
        <v>Altstadt Kleinbasel</v>
      </c>
      <c r="C63">
        <v>4</v>
      </c>
      <c r="D63" t="str">
        <f>VLOOKUP(C63,mapping_assetclass_id!$A$4:$D$8,4)</f>
        <v>300'000 to 599'999</v>
      </c>
      <c r="E63" s="2">
        <v>77</v>
      </c>
      <c r="F63" s="2">
        <v>32833513</v>
      </c>
      <c r="G63" s="2">
        <v>101199</v>
      </c>
    </row>
    <row r="64" spans="1:7" x14ac:dyDescent="0.15">
      <c r="A64" s="1">
        <v>12</v>
      </c>
      <c r="B64" t="str">
        <f>VLOOKUP(A64,mapping_wohnviertel_id!$A$4:$B$24, 2)</f>
        <v>Altstadt Kleinbasel</v>
      </c>
      <c r="C64">
        <v>5</v>
      </c>
      <c r="D64" t="str">
        <f>VLOOKUP(C64,mapping_assetclass_id!$A$4:$D$8,4)</f>
        <v>more than 700'000</v>
      </c>
      <c r="E64" s="2">
        <v>113</v>
      </c>
      <c r="F64" s="2">
        <v>315853407</v>
      </c>
      <c r="G64" s="2">
        <v>1632801</v>
      </c>
    </row>
    <row r="65" spans="1:7" x14ac:dyDescent="0.15">
      <c r="A65" s="1">
        <v>13</v>
      </c>
      <c r="B65" t="str">
        <f>VLOOKUP(A65,mapping_wohnviertel_id!$A$4:$B$24, 2)</f>
        <v>Clara</v>
      </c>
      <c r="C65">
        <v>1</v>
      </c>
      <c r="D65" t="str">
        <f>VLOOKUP(C65,mapping_assetclass_id!$A$4:$D$8,4)</f>
        <v>0 to 49'999</v>
      </c>
      <c r="E65" s="2">
        <v>1769</v>
      </c>
      <c r="F65" s="2">
        <v>14459133</v>
      </c>
      <c r="G65" s="2">
        <v>0</v>
      </c>
    </row>
    <row r="66" spans="1:7" x14ac:dyDescent="0.15">
      <c r="A66" s="1">
        <v>13</v>
      </c>
      <c r="B66" t="str">
        <f>VLOOKUP(A66,mapping_wohnviertel_id!$A$4:$B$24, 2)</f>
        <v>Clara</v>
      </c>
      <c r="C66">
        <v>2</v>
      </c>
      <c r="D66" t="str">
        <f>VLOOKUP(C66,mapping_assetclass_id!$A$4:$D$8,4)</f>
        <v>50'000 to 99'999</v>
      </c>
      <c r="E66" s="2">
        <v>193</v>
      </c>
      <c r="F66" s="2">
        <v>13632506</v>
      </c>
      <c r="G66" s="2">
        <v>2237</v>
      </c>
    </row>
    <row r="67" spans="1:7" x14ac:dyDescent="0.15">
      <c r="A67" s="1">
        <v>13</v>
      </c>
      <c r="B67" t="str">
        <f>VLOOKUP(A67,mapping_wohnviertel_id!$A$4:$B$24, 2)</f>
        <v>Clara</v>
      </c>
      <c r="C67">
        <v>3</v>
      </c>
      <c r="D67" t="str">
        <f>VLOOKUP(C67,mapping_assetclass_id!$A$4:$D$8,4)</f>
        <v>100'000 to 299'999</v>
      </c>
      <c r="E67" s="2">
        <v>238</v>
      </c>
      <c r="F67" s="2">
        <v>43194724</v>
      </c>
      <c r="G67" s="2">
        <v>71656</v>
      </c>
    </row>
    <row r="68" spans="1:7" x14ac:dyDescent="0.15">
      <c r="A68" s="1">
        <v>13</v>
      </c>
      <c r="B68" t="str">
        <f>VLOOKUP(A68,mapping_wohnviertel_id!$A$4:$B$24, 2)</f>
        <v>Clara</v>
      </c>
      <c r="C68">
        <v>4</v>
      </c>
      <c r="D68" t="str">
        <f>VLOOKUP(C68,mapping_assetclass_id!$A$4:$D$8,4)</f>
        <v>300'000 to 599'999</v>
      </c>
      <c r="E68" s="2">
        <v>105</v>
      </c>
      <c r="F68" s="2">
        <v>45993816</v>
      </c>
      <c r="G68" s="2">
        <v>156374</v>
      </c>
    </row>
    <row r="69" spans="1:7" x14ac:dyDescent="0.15">
      <c r="A69" s="1">
        <v>13</v>
      </c>
      <c r="B69" t="str">
        <f>VLOOKUP(A69,mapping_wohnviertel_id!$A$4:$B$24, 2)</f>
        <v>Clara</v>
      </c>
      <c r="C69">
        <v>5</v>
      </c>
      <c r="D69" t="str">
        <f>VLOOKUP(C69,mapping_assetclass_id!$A$4:$D$8,4)</f>
        <v>more than 700'000</v>
      </c>
      <c r="E69" s="2">
        <v>133</v>
      </c>
      <c r="F69" s="2">
        <v>200059634</v>
      </c>
      <c r="G69" s="2">
        <v>1008737</v>
      </c>
    </row>
    <row r="70" spans="1:7" x14ac:dyDescent="0.15">
      <c r="A70" s="1">
        <v>14</v>
      </c>
      <c r="B70" t="str">
        <f>VLOOKUP(A70,mapping_wohnviertel_id!$A$4:$B$24, 2)</f>
        <v>Wettstein</v>
      </c>
      <c r="C70">
        <v>1</v>
      </c>
      <c r="D70" t="str">
        <f>VLOOKUP(C70,mapping_assetclass_id!$A$4:$D$8,4)</f>
        <v>0 to 49'999</v>
      </c>
      <c r="E70" s="2">
        <v>2004</v>
      </c>
      <c r="F70" s="2">
        <v>20122818</v>
      </c>
      <c r="G70" s="2">
        <v>0</v>
      </c>
    </row>
    <row r="71" spans="1:7" x14ac:dyDescent="0.15">
      <c r="A71" s="1">
        <v>14</v>
      </c>
      <c r="B71" t="str">
        <f>VLOOKUP(A71,mapping_wohnviertel_id!$A$4:$B$24, 2)</f>
        <v>Wettstein</v>
      </c>
      <c r="C71">
        <v>2</v>
      </c>
      <c r="D71" t="str">
        <f>VLOOKUP(C71,mapping_assetclass_id!$A$4:$D$8,4)</f>
        <v>50'000 to 99'999</v>
      </c>
      <c r="E71" s="2">
        <v>334</v>
      </c>
      <c r="F71" s="2">
        <v>24241365</v>
      </c>
      <c r="G71" s="2">
        <v>3866</v>
      </c>
    </row>
    <row r="72" spans="1:7" x14ac:dyDescent="0.15">
      <c r="A72" s="1">
        <v>14</v>
      </c>
      <c r="B72" t="str">
        <f>VLOOKUP(A72,mapping_wohnviertel_id!$A$4:$B$24, 2)</f>
        <v>Wettstein</v>
      </c>
      <c r="C72">
        <v>3</v>
      </c>
      <c r="D72" t="str">
        <f>VLOOKUP(C72,mapping_assetclass_id!$A$4:$D$8,4)</f>
        <v>100'000 to 299'999</v>
      </c>
      <c r="E72" s="2">
        <v>494</v>
      </c>
      <c r="F72" s="2">
        <v>89967792</v>
      </c>
      <c r="G72" s="2">
        <v>152960</v>
      </c>
    </row>
    <row r="73" spans="1:7" x14ac:dyDescent="0.15">
      <c r="A73" s="1">
        <v>14</v>
      </c>
      <c r="B73" t="str">
        <f>VLOOKUP(A73,mapping_wohnviertel_id!$A$4:$B$24, 2)</f>
        <v>Wettstein</v>
      </c>
      <c r="C73">
        <v>4</v>
      </c>
      <c r="D73" t="str">
        <f>VLOOKUP(C73,mapping_assetclass_id!$A$4:$D$8,4)</f>
        <v>300'000 to 599'999</v>
      </c>
      <c r="E73" s="2">
        <v>275</v>
      </c>
      <c r="F73" s="2">
        <v>115653296</v>
      </c>
      <c r="G73" s="2">
        <v>352617</v>
      </c>
    </row>
    <row r="74" spans="1:7" x14ac:dyDescent="0.15">
      <c r="A74" s="1">
        <v>14</v>
      </c>
      <c r="B74" t="str">
        <f>VLOOKUP(A74,mapping_wohnviertel_id!$A$4:$B$24, 2)</f>
        <v>Wettstein</v>
      </c>
      <c r="C74">
        <v>5</v>
      </c>
      <c r="D74" t="str">
        <f>VLOOKUP(C74,mapping_assetclass_id!$A$4:$D$8,4)</f>
        <v>more than 700'000</v>
      </c>
      <c r="E74" s="2">
        <v>348</v>
      </c>
      <c r="F74" s="2">
        <v>772771442</v>
      </c>
      <c r="G74" s="2">
        <v>4082107</v>
      </c>
    </row>
    <row r="75" spans="1:7" x14ac:dyDescent="0.15">
      <c r="A75" s="1">
        <v>15</v>
      </c>
      <c r="B75" t="str">
        <f>VLOOKUP(A75,mapping_wohnviertel_id!$A$4:$B$24, 2)</f>
        <v>Hirzbrunnen</v>
      </c>
      <c r="C75">
        <v>1</v>
      </c>
      <c r="D75" t="str">
        <f>VLOOKUP(C75,mapping_assetclass_id!$A$4:$D$8,4)</f>
        <v>0 to 49'999</v>
      </c>
      <c r="E75" s="2">
        <v>3425</v>
      </c>
      <c r="F75" s="2">
        <v>31246846</v>
      </c>
      <c r="G75" s="2">
        <v>0</v>
      </c>
    </row>
    <row r="76" spans="1:7" x14ac:dyDescent="0.15">
      <c r="A76" s="1">
        <v>15</v>
      </c>
      <c r="B76" t="str">
        <f>VLOOKUP(A76,mapping_wohnviertel_id!$A$4:$B$24, 2)</f>
        <v>Hirzbrunnen</v>
      </c>
      <c r="C76">
        <v>2</v>
      </c>
      <c r="D76" t="str">
        <f>VLOOKUP(C76,mapping_assetclass_id!$A$4:$D$8,4)</f>
        <v>50'000 to 99'999</v>
      </c>
      <c r="E76" s="2">
        <v>454</v>
      </c>
      <c r="F76" s="2">
        <v>32642326</v>
      </c>
      <c r="G76" s="2">
        <v>3480</v>
      </c>
    </row>
    <row r="77" spans="1:7" x14ac:dyDescent="0.15">
      <c r="A77" s="1">
        <v>15</v>
      </c>
      <c r="B77" t="str">
        <f>VLOOKUP(A77,mapping_wohnviertel_id!$A$4:$B$24, 2)</f>
        <v>Hirzbrunnen</v>
      </c>
      <c r="C77">
        <v>3</v>
      </c>
      <c r="D77" t="str">
        <f>VLOOKUP(C77,mapping_assetclass_id!$A$4:$D$8,4)</f>
        <v>100'000 to 299'999</v>
      </c>
      <c r="E77" s="2">
        <v>706</v>
      </c>
      <c r="F77" s="2">
        <v>128941970</v>
      </c>
      <c r="G77" s="2">
        <v>197445</v>
      </c>
    </row>
    <row r="78" spans="1:7" x14ac:dyDescent="0.15">
      <c r="A78" s="1">
        <v>15</v>
      </c>
      <c r="B78" t="str">
        <f>VLOOKUP(A78,mapping_wohnviertel_id!$A$4:$B$24, 2)</f>
        <v>Hirzbrunnen</v>
      </c>
      <c r="C78">
        <v>4</v>
      </c>
      <c r="D78" t="str">
        <f>VLOOKUP(C78,mapping_assetclass_id!$A$4:$D$8,4)</f>
        <v>300'000 to 599'999</v>
      </c>
      <c r="E78" s="2">
        <v>338</v>
      </c>
      <c r="F78" s="2">
        <v>146936553</v>
      </c>
      <c r="G78" s="2">
        <v>483003</v>
      </c>
    </row>
    <row r="79" spans="1:7" x14ac:dyDescent="0.15">
      <c r="A79" s="1">
        <v>15</v>
      </c>
      <c r="B79" t="str">
        <f>VLOOKUP(A79,mapping_wohnviertel_id!$A$4:$B$24, 2)</f>
        <v>Hirzbrunnen</v>
      </c>
      <c r="C79">
        <v>5</v>
      </c>
      <c r="D79" t="str">
        <f>VLOOKUP(C79,mapping_assetclass_id!$A$4:$D$8,4)</f>
        <v>more than 700'000</v>
      </c>
      <c r="E79" s="2">
        <v>366</v>
      </c>
      <c r="F79" s="2">
        <v>644365594</v>
      </c>
      <c r="G79" s="2">
        <v>3206620</v>
      </c>
    </row>
    <row r="80" spans="1:7" x14ac:dyDescent="0.15">
      <c r="A80" s="1">
        <v>16</v>
      </c>
      <c r="B80" t="str">
        <f>VLOOKUP(A80,mapping_wohnviertel_id!$A$4:$B$24, 2)</f>
        <v>Rosental</v>
      </c>
      <c r="C80">
        <v>1</v>
      </c>
      <c r="D80" t="str">
        <f>VLOOKUP(C80,mapping_assetclass_id!$A$4:$D$8,4)</f>
        <v>0 to 49'999</v>
      </c>
      <c r="E80" s="2">
        <v>2488</v>
      </c>
      <c r="F80" s="2">
        <v>16370337</v>
      </c>
      <c r="G80" s="2">
        <v>0</v>
      </c>
    </row>
    <row r="81" spans="1:7" x14ac:dyDescent="0.15">
      <c r="A81" s="1">
        <v>16</v>
      </c>
      <c r="B81" t="str">
        <f>VLOOKUP(A81,mapping_wohnviertel_id!$A$4:$B$24, 2)</f>
        <v>Rosental</v>
      </c>
      <c r="C81">
        <v>2</v>
      </c>
      <c r="D81" t="str">
        <f>VLOOKUP(C81,mapping_assetclass_id!$A$4:$D$8,4)</f>
        <v>50'000 to 99'999</v>
      </c>
      <c r="E81" s="2">
        <v>214</v>
      </c>
      <c r="F81" s="2">
        <v>15346086</v>
      </c>
      <c r="G81" s="2">
        <v>1825</v>
      </c>
    </row>
    <row r="82" spans="1:7" x14ac:dyDescent="0.15">
      <c r="A82" s="1">
        <v>16</v>
      </c>
      <c r="B82" t="str">
        <f>VLOOKUP(A82,mapping_wohnviertel_id!$A$4:$B$24, 2)</f>
        <v>Rosental</v>
      </c>
      <c r="C82">
        <v>3</v>
      </c>
      <c r="D82" t="str">
        <f>VLOOKUP(C82,mapping_assetclass_id!$A$4:$D$8,4)</f>
        <v>100'000 to 299'999</v>
      </c>
      <c r="E82" s="2">
        <v>282</v>
      </c>
      <c r="F82" s="2">
        <v>49098167</v>
      </c>
      <c r="G82" s="2">
        <v>80005</v>
      </c>
    </row>
    <row r="83" spans="1:7" x14ac:dyDescent="0.15">
      <c r="A83" s="1">
        <v>16</v>
      </c>
      <c r="B83" t="str">
        <f>VLOOKUP(A83,mapping_wohnviertel_id!$A$4:$B$24, 2)</f>
        <v>Rosental</v>
      </c>
      <c r="C83">
        <v>4</v>
      </c>
      <c r="D83" t="str">
        <f>VLOOKUP(C83,mapping_assetclass_id!$A$4:$D$8,4)</f>
        <v>300'000 to 599'999</v>
      </c>
      <c r="E83" s="2">
        <v>105</v>
      </c>
      <c r="F83" s="2">
        <v>44220626</v>
      </c>
      <c r="G83" s="2">
        <v>128948</v>
      </c>
    </row>
    <row r="84" spans="1:7" x14ac:dyDescent="0.15">
      <c r="A84" s="1">
        <v>16</v>
      </c>
      <c r="B84" t="str">
        <f>VLOOKUP(A84,mapping_wohnviertel_id!$A$4:$B$24, 2)</f>
        <v>Rosental</v>
      </c>
      <c r="C84">
        <v>5</v>
      </c>
      <c r="D84" t="str">
        <f>VLOOKUP(C84,mapping_assetclass_id!$A$4:$D$8,4)</f>
        <v>more than 700'000</v>
      </c>
      <c r="E84" s="2">
        <v>69</v>
      </c>
      <c r="F84" s="2">
        <v>118017323</v>
      </c>
      <c r="G84" s="2">
        <v>591792</v>
      </c>
    </row>
    <row r="85" spans="1:7" x14ac:dyDescent="0.15">
      <c r="A85" s="1">
        <v>17</v>
      </c>
      <c r="B85" t="str">
        <f>VLOOKUP(A85,mapping_wohnviertel_id!$A$4:$B$24, 2)</f>
        <v>Matthaeus</v>
      </c>
      <c r="C85">
        <v>1</v>
      </c>
      <c r="D85" t="str">
        <f>VLOOKUP(C85,mapping_assetclass_id!$A$4:$D$8,4)</f>
        <v>0 to 49'999</v>
      </c>
      <c r="E85" s="2">
        <v>6744</v>
      </c>
      <c r="F85" s="2">
        <v>45628001</v>
      </c>
      <c r="G85" s="2">
        <v>0</v>
      </c>
    </row>
    <row r="86" spans="1:7" x14ac:dyDescent="0.15">
      <c r="A86" s="1">
        <v>17</v>
      </c>
      <c r="B86" t="str">
        <f>VLOOKUP(A86,mapping_wohnviertel_id!$A$4:$B$24, 2)</f>
        <v>Matthaeus</v>
      </c>
      <c r="C86">
        <v>2</v>
      </c>
      <c r="D86" t="str">
        <f>VLOOKUP(C86,mapping_assetclass_id!$A$4:$D$8,4)</f>
        <v>50'000 to 99'999</v>
      </c>
      <c r="E86" s="2">
        <v>652</v>
      </c>
      <c r="F86" s="2">
        <v>47561309</v>
      </c>
      <c r="G86" s="2">
        <v>7207</v>
      </c>
    </row>
    <row r="87" spans="1:7" x14ac:dyDescent="0.15">
      <c r="A87" s="1">
        <v>17</v>
      </c>
      <c r="B87" t="str">
        <f>VLOOKUP(A87,mapping_wohnviertel_id!$A$4:$B$24, 2)</f>
        <v>Matthaeus</v>
      </c>
      <c r="C87">
        <v>3</v>
      </c>
      <c r="D87" t="str">
        <f>VLOOKUP(C87,mapping_assetclass_id!$A$4:$D$8,4)</f>
        <v>100'000 to 299'999</v>
      </c>
      <c r="E87" s="2">
        <v>844</v>
      </c>
      <c r="F87" s="2">
        <v>147206435</v>
      </c>
      <c r="G87" s="2">
        <v>226471</v>
      </c>
    </row>
    <row r="88" spans="1:7" x14ac:dyDescent="0.15">
      <c r="A88" s="1">
        <v>17</v>
      </c>
      <c r="B88" t="str">
        <f>VLOOKUP(A88,mapping_wohnviertel_id!$A$4:$B$24, 2)</f>
        <v>Matthaeus</v>
      </c>
      <c r="C88">
        <v>4</v>
      </c>
      <c r="D88" t="str">
        <f>VLOOKUP(C88,mapping_assetclass_id!$A$4:$D$8,4)</f>
        <v>300'000 to 599'999</v>
      </c>
      <c r="E88" s="2">
        <v>375</v>
      </c>
      <c r="F88" s="2">
        <v>154949564</v>
      </c>
      <c r="G88" s="2">
        <v>493347</v>
      </c>
    </row>
    <row r="89" spans="1:7" x14ac:dyDescent="0.15">
      <c r="A89" s="1">
        <v>17</v>
      </c>
      <c r="B89" t="str">
        <f>VLOOKUP(A89,mapping_wohnviertel_id!$A$4:$B$24, 2)</f>
        <v>Matthaeus</v>
      </c>
      <c r="C89">
        <v>5</v>
      </c>
      <c r="D89" t="str">
        <f>VLOOKUP(C89,mapping_assetclass_id!$A$4:$D$8,4)</f>
        <v>more than 700'000</v>
      </c>
      <c r="E89" s="2">
        <v>437</v>
      </c>
      <c r="F89" s="2">
        <v>768945613</v>
      </c>
      <c r="G89" s="2">
        <v>3722631</v>
      </c>
    </row>
    <row r="90" spans="1:7" x14ac:dyDescent="0.15">
      <c r="A90" s="1">
        <v>18</v>
      </c>
      <c r="B90" t="str">
        <f>VLOOKUP(A90,mapping_wohnviertel_id!$A$4:$B$24, 2)</f>
        <v>Klybeck</v>
      </c>
      <c r="C90">
        <v>1</v>
      </c>
      <c r="D90" t="str">
        <f>VLOOKUP(C90,mapping_assetclass_id!$A$4:$D$8,4)</f>
        <v>0 to 49'999</v>
      </c>
      <c r="E90" s="2">
        <v>3367</v>
      </c>
      <c r="F90" s="2">
        <v>19546955</v>
      </c>
      <c r="G90" s="2">
        <v>5</v>
      </c>
    </row>
    <row r="91" spans="1:7" x14ac:dyDescent="0.15">
      <c r="A91" s="1">
        <v>18</v>
      </c>
      <c r="B91" t="str">
        <f>VLOOKUP(A91,mapping_wohnviertel_id!$A$4:$B$24, 2)</f>
        <v>Klybeck</v>
      </c>
      <c r="C91">
        <v>2</v>
      </c>
      <c r="D91" t="str">
        <f>VLOOKUP(C91,mapping_assetclass_id!$A$4:$D$8,4)</f>
        <v>50'000 to 99'999</v>
      </c>
      <c r="E91" s="2">
        <v>217</v>
      </c>
      <c r="F91" s="2">
        <v>15210385</v>
      </c>
      <c r="G91" s="2">
        <v>1521</v>
      </c>
    </row>
    <row r="92" spans="1:7" x14ac:dyDescent="0.15">
      <c r="A92" s="1">
        <v>18</v>
      </c>
      <c r="B92" t="str">
        <f>VLOOKUP(A92,mapping_wohnviertel_id!$A$4:$B$24, 2)</f>
        <v>Klybeck</v>
      </c>
      <c r="C92">
        <v>3</v>
      </c>
      <c r="D92" t="str">
        <f>VLOOKUP(C92,mapping_assetclass_id!$A$4:$D$8,4)</f>
        <v>100'000 to 299'999</v>
      </c>
      <c r="E92" s="2">
        <v>299</v>
      </c>
      <c r="F92" s="2">
        <v>53037260</v>
      </c>
      <c r="G92" s="2">
        <v>78672</v>
      </c>
    </row>
    <row r="93" spans="1:7" x14ac:dyDescent="0.15">
      <c r="A93" s="1">
        <v>18</v>
      </c>
      <c r="B93" t="str">
        <f>VLOOKUP(A93,mapping_wohnviertel_id!$A$4:$B$24, 2)</f>
        <v>Klybeck</v>
      </c>
      <c r="C93">
        <v>4</v>
      </c>
      <c r="D93" t="str">
        <f>VLOOKUP(C93,mapping_assetclass_id!$A$4:$D$8,4)</f>
        <v>300'000 to 599'999</v>
      </c>
      <c r="E93" s="2">
        <v>123</v>
      </c>
      <c r="F93" s="2">
        <v>50427385</v>
      </c>
      <c r="G93" s="2">
        <v>159245</v>
      </c>
    </row>
    <row r="94" spans="1:7" x14ac:dyDescent="0.15">
      <c r="A94" s="1">
        <v>18</v>
      </c>
      <c r="B94" t="str">
        <f>VLOOKUP(A94,mapping_wohnviertel_id!$A$4:$B$24, 2)</f>
        <v>Klybeck</v>
      </c>
      <c r="C94">
        <v>5</v>
      </c>
      <c r="D94" t="str">
        <f>VLOOKUP(C94,mapping_assetclass_id!$A$4:$D$8,4)</f>
        <v>more than 700'000</v>
      </c>
      <c r="E94" s="2">
        <v>87</v>
      </c>
      <c r="F94" s="2">
        <v>104280419</v>
      </c>
      <c r="G94" s="2">
        <v>521447</v>
      </c>
    </row>
    <row r="95" spans="1:7" x14ac:dyDescent="0.15">
      <c r="A95" s="1">
        <v>19</v>
      </c>
      <c r="B95" t="str">
        <f>VLOOKUP(A95,mapping_wohnviertel_id!$A$4:$B$24, 2)</f>
        <v>Kleinhueningen</v>
      </c>
      <c r="C95">
        <v>1</v>
      </c>
      <c r="D95" t="str">
        <f>VLOOKUP(C95,mapping_assetclass_id!$A$4:$D$8,4)</f>
        <v>0 to 49'999</v>
      </c>
      <c r="E95" s="2">
        <v>1262</v>
      </c>
      <c r="F95" s="2">
        <v>8293338</v>
      </c>
      <c r="G95" s="2">
        <v>0</v>
      </c>
    </row>
    <row r="96" spans="1:7" x14ac:dyDescent="0.15">
      <c r="A96" s="1">
        <v>19</v>
      </c>
      <c r="B96" t="str">
        <f>VLOOKUP(A96,mapping_wohnviertel_id!$A$4:$B$24, 2)</f>
        <v>Kleinhueningen</v>
      </c>
      <c r="C96">
        <v>2</v>
      </c>
      <c r="D96" t="str">
        <f>VLOOKUP(C96,mapping_assetclass_id!$A$4:$D$8,4)</f>
        <v>50'000 to 99'999</v>
      </c>
      <c r="E96" s="2">
        <v>113</v>
      </c>
      <c r="F96" s="2">
        <v>8083825</v>
      </c>
      <c r="G96" s="2">
        <v>667</v>
      </c>
    </row>
    <row r="97" spans="1:7" x14ac:dyDescent="0.15">
      <c r="A97" s="1">
        <v>19</v>
      </c>
      <c r="B97" t="str">
        <f>VLOOKUP(A97,mapping_wohnviertel_id!$A$4:$B$24, 2)</f>
        <v>Kleinhueningen</v>
      </c>
      <c r="C97">
        <v>3</v>
      </c>
      <c r="D97" t="str">
        <f>VLOOKUP(C97,mapping_assetclass_id!$A$4:$D$8,4)</f>
        <v>100'000 to 299'999</v>
      </c>
      <c r="E97" s="2">
        <v>139</v>
      </c>
      <c r="F97" s="2">
        <v>24063393</v>
      </c>
      <c r="G97" s="2">
        <v>32956</v>
      </c>
    </row>
    <row r="98" spans="1:7" x14ac:dyDescent="0.15">
      <c r="A98" s="1">
        <v>19</v>
      </c>
      <c r="B98" t="str">
        <f>VLOOKUP(A98,mapping_wohnviertel_id!$A$4:$B$24, 2)</f>
        <v>Kleinhueningen</v>
      </c>
      <c r="C98">
        <v>4</v>
      </c>
      <c r="D98" t="str">
        <f>VLOOKUP(C98,mapping_assetclass_id!$A$4:$D$8,4)</f>
        <v>300'000 to 599'999</v>
      </c>
      <c r="E98" s="2">
        <v>58</v>
      </c>
      <c r="F98" s="2">
        <v>23438244</v>
      </c>
      <c r="G98" s="2">
        <v>74328</v>
      </c>
    </row>
    <row r="99" spans="1:7" x14ac:dyDescent="0.15">
      <c r="A99" s="1">
        <v>19</v>
      </c>
      <c r="B99" t="str">
        <f>VLOOKUP(A99,mapping_wohnviertel_id!$A$4:$B$24, 2)</f>
        <v>Kleinhueningen</v>
      </c>
      <c r="C99">
        <v>5</v>
      </c>
      <c r="D99" t="str">
        <f>VLOOKUP(C99,mapping_assetclass_id!$A$4:$D$8,4)</f>
        <v>more than 700'000</v>
      </c>
      <c r="E99" s="2">
        <v>37</v>
      </c>
      <c r="F99" s="2">
        <v>46556495</v>
      </c>
      <c r="G99" s="2">
        <v>224888</v>
      </c>
    </row>
    <row r="100" spans="1:7" x14ac:dyDescent="0.15">
      <c r="A100" s="1">
        <v>20</v>
      </c>
      <c r="B100" t="str">
        <f>VLOOKUP(A100,mapping_wohnviertel_id!$A$4:$B$24, 2)</f>
        <v>Riehen</v>
      </c>
      <c r="C100">
        <v>1</v>
      </c>
      <c r="D100" t="str">
        <f>VLOOKUP(C100,mapping_assetclass_id!$A$4:$D$8,4)</f>
        <v>0 to 49'999</v>
      </c>
      <c r="E100" s="2">
        <v>5960</v>
      </c>
      <c r="F100" s="2">
        <v>57030662</v>
      </c>
      <c r="G100" s="2">
        <v>2</v>
      </c>
    </row>
    <row r="101" spans="1:7" x14ac:dyDescent="0.15">
      <c r="A101" s="1">
        <v>20</v>
      </c>
      <c r="B101" t="str">
        <f>VLOOKUP(A101,mapping_wohnviertel_id!$A$4:$B$24, 2)</f>
        <v>Riehen</v>
      </c>
      <c r="C101">
        <v>2</v>
      </c>
      <c r="D101" t="str">
        <f>VLOOKUP(C101,mapping_assetclass_id!$A$4:$D$8,4)</f>
        <v>50'000 to 99'999</v>
      </c>
      <c r="E101" s="2">
        <v>982</v>
      </c>
      <c r="F101" s="2">
        <v>70411698</v>
      </c>
      <c r="G101" s="2">
        <v>7103</v>
      </c>
    </row>
    <row r="102" spans="1:7" x14ac:dyDescent="0.15">
      <c r="A102" s="1">
        <v>20</v>
      </c>
      <c r="B102" t="str">
        <f>VLOOKUP(A102,mapping_wohnviertel_id!$A$4:$B$24, 2)</f>
        <v>Riehen</v>
      </c>
      <c r="C102">
        <v>3</v>
      </c>
      <c r="D102" t="str">
        <f>VLOOKUP(C102,mapping_assetclass_id!$A$4:$D$8,4)</f>
        <v>100'000 to 299'999</v>
      </c>
      <c r="E102" s="2">
        <v>1687</v>
      </c>
      <c r="F102" s="2">
        <v>309231443</v>
      </c>
      <c r="G102" s="2">
        <v>456018</v>
      </c>
    </row>
    <row r="103" spans="1:7" x14ac:dyDescent="0.15">
      <c r="A103" s="1">
        <v>20</v>
      </c>
      <c r="B103" t="str">
        <f>VLOOKUP(A103,mapping_wohnviertel_id!$A$4:$B$24, 2)</f>
        <v>Riehen</v>
      </c>
      <c r="C103">
        <v>4</v>
      </c>
      <c r="D103" t="str">
        <f>VLOOKUP(C103,mapping_assetclass_id!$A$4:$D$8,4)</f>
        <v>300'000 to 599'999</v>
      </c>
      <c r="E103" s="2">
        <v>1114</v>
      </c>
      <c r="F103" s="2">
        <v>481243967</v>
      </c>
      <c r="G103" s="2">
        <v>1509058</v>
      </c>
    </row>
    <row r="104" spans="1:7" x14ac:dyDescent="0.15">
      <c r="A104" s="1">
        <v>20</v>
      </c>
      <c r="B104" t="str">
        <f>VLOOKUP(A104,mapping_wohnviertel_id!$A$4:$B$24, 2)</f>
        <v>Riehen</v>
      </c>
      <c r="C104">
        <v>5</v>
      </c>
      <c r="D104" t="str">
        <f>VLOOKUP(C104,mapping_assetclass_id!$A$4:$D$8,4)</f>
        <v>more than 700'000</v>
      </c>
      <c r="E104" s="2">
        <v>2015</v>
      </c>
      <c r="F104" s="2">
        <v>6639004657</v>
      </c>
      <c r="G104" s="2">
        <v>34194373</v>
      </c>
    </row>
    <row r="105" spans="1:7" x14ac:dyDescent="0.15">
      <c r="A105" s="1">
        <v>30</v>
      </c>
      <c r="B105" t="str">
        <f>VLOOKUP(A105,mapping_wohnviertel_id!$A$4:$B$24, 2)</f>
        <v>Bettingen</v>
      </c>
      <c r="C105">
        <v>1</v>
      </c>
      <c r="D105" t="str">
        <f>VLOOKUP(C105,mapping_assetclass_id!$A$4:$D$8,4)</f>
        <v>0 to 49'999</v>
      </c>
      <c r="E105" s="2">
        <v>289</v>
      </c>
      <c r="F105" s="2">
        <v>2631265</v>
      </c>
      <c r="G105" s="2">
        <v>0</v>
      </c>
    </row>
    <row r="106" spans="1:7" x14ac:dyDescent="0.15">
      <c r="A106" s="1">
        <v>30</v>
      </c>
      <c r="B106" t="str">
        <f>VLOOKUP(A106,mapping_wohnviertel_id!$A$4:$B$24, 2)</f>
        <v>Bettingen</v>
      </c>
      <c r="C106">
        <v>2</v>
      </c>
      <c r="D106" t="str">
        <f>VLOOKUP(C106,mapping_assetclass_id!$A$4:$D$8,4)</f>
        <v>50'000 to 99'999</v>
      </c>
      <c r="E106" s="2">
        <v>40</v>
      </c>
      <c r="F106" s="2">
        <v>2871668</v>
      </c>
      <c r="G106" s="2">
        <v>467</v>
      </c>
    </row>
    <row r="107" spans="1:7" x14ac:dyDescent="0.15">
      <c r="A107" s="1">
        <v>30</v>
      </c>
      <c r="B107" t="str">
        <f>VLOOKUP(A107,mapping_wohnviertel_id!$A$4:$B$24, 2)</f>
        <v>Bettingen</v>
      </c>
      <c r="C107">
        <v>3</v>
      </c>
      <c r="D107" t="str">
        <f>VLOOKUP(C107,mapping_assetclass_id!$A$4:$D$8,4)</f>
        <v>100'000 to 299'999</v>
      </c>
      <c r="E107" s="2">
        <v>81</v>
      </c>
      <c r="F107" s="2">
        <v>14437333</v>
      </c>
      <c r="G107" s="2">
        <v>19070</v>
      </c>
    </row>
    <row r="108" spans="1:7" x14ac:dyDescent="0.15">
      <c r="A108" s="1">
        <v>30</v>
      </c>
      <c r="B108" t="str">
        <f>VLOOKUP(A108,mapping_wohnviertel_id!$A$4:$B$24, 2)</f>
        <v>Bettingen</v>
      </c>
      <c r="C108">
        <v>4</v>
      </c>
      <c r="D108" t="str">
        <f>VLOOKUP(C108,mapping_assetclass_id!$A$4:$D$8,4)</f>
        <v>300'000 to 599'999</v>
      </c>
      <c r="E108" s="2">
        <v>74</v>
      </c>
      <c r="F108" s="2">
        <v>30933384</v>
      </c>
      <c r="G108" s="2">
        <v>88751</v>
      </c>
    </row>
    <row r="109" spans="1:7" x14ac:dyDescent="0.15">
      <c r="A109" s="1">
        <v>30</v>
      </c>
      <c r="B109" t="str">
        <f>VLOOKUP(A109,mapping_wohnviertel_id!$A$4:$B$24, 2)</f>
        <v>Bettingen</v>
      </c>
      <c r="C109">
        <v>5</v>
      </c>
      <c r="D109" t="str">
        <f>VLOOKUP(C109,mapping_assetclass_id!$A$4:$D$8,4)</f>
        <v>more than 700'000</v>
      </c>
      <c r="E109" s="2">
        <v>144</v>
      </c>
      <c r="F109" s="2">
        <v>1431164620</v>
      </c>
      <c r="G109" s="2">
        <v>9644651</v>
      </c>
    </row>
    <row r="111" spans="1:7" x14ac:dyDescent="0.15">
      <c r="D111" t="s">
        <v>20</v>
      </c>
      <c r="E111" s="2">
        <f>SUM(E5:E109)</f>
        <v>115380</v>
      </c>
      <c r="F111" s="2">
        <f>SUM(F5:F109)</f>
        <v>50801999477</v>
      </c>
      <c r="G111" s="2">
        <f>SUM(G5:G109)</f>
        <v>270086215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140" zoomScaleNormal="140" workbookViewId="0">
      <selection activeCell="D14" sqref="D14"/>
    </sheetView>
  </sheetViews>
  <sheetFormatPr baseColWidth="10" defaultRowHeight="13" x14ac:dyDescent="0.15"/>
  <cols>
    <col min="1" max="1" width="14" customWidth="1"/>
    <col min="2" max="3" width="16.33203125" bestFit="1" customWidth="1"/>
  </cols>
  <sheetData>
    <row r="1" spans="1:3" ht="18" x14ac:dyDescent="0.2">
      <c r="A1" s="8" t="s">
        <v>56</v>
      </c>
    </row>
    <row r="3" spans="1:3" x14ac:dyDescent="0.15">
      <c r="A3" t="s">
        <v>22</v>
      </c>
      <c r="B3" t="s">
        <v>57</v>
      </c>
      <c r="C3" t="s">
        <v>19</v>
      </c>
    </row>
    <row r="4" spans="1:3" x14ac:dyDescent="0.15">
      <c r="A4" s="1">
        <v>1</v>
      </c>
      <c r="B4">
        <v>7</v>
      </c>
      <c r="C4" t="str">
        <f>VLOOKUP(A4,mapping_wohnviertel_id!$A$4:$B$24,2)</f>
        <v>Altstadt Grossbasel</v>
      </c>
    </row>
    <row r="5" spans="1:3" x14ac:dyDescent="0.15">
      <c r="A5" s="1">
        <v>2</v>
      </c>
      <c r="B5">
        <v>6</v>
      </c>
      <c r="C5" t="str">
        <f>VLOOKUP(A5,mapping_wohnviertel_id!$A$4:$B$24,2)</f>
        <v>Vorstaedte</v>
      </c>
    </row>
    <row r="6" spans="1:3" x14ac:dyDescent="0.15">
      <c r="A6" s="1">
        <v>3</v>
      </c>
      <c r="B6">
        <v>8</v>
      </c>
      <c r="C6" t="str">
        <f>VLOOKUP(A6,mapping_wohnviertel_id!$A$4:$B$24,2)</f>
        <v>Am Ring</v>
      </c>
    </row>
    <row r="7" spans="1:3" x14ac:dyDescent="0.15">
      <c r="A7" s="1">
        <v>4</v>
      </c>
      <c r="B7">
        <v>4</v>
      </c>
      <c r="C7" t="str">
        <f>VLOOKUP(A7,mapping_wohnviertel_id!$A$4:$B$24,2)</f>
        <v>Breite</v>
      </c>
    </row>
    <row r="8" spans="1:3" x14ac:dyDescent="0.15">
      <c r="A8" s="1">
        <v>5</v>
      </c>
      <c r="B8">
        <v>3</v>
      </c>
      <c r="C8" t="str">
        <f>VLOOKUP(A8,mapping_wohnviertel_id!$A$4:$B$24,2)</f>
        <v>St. Alban</v>
      </c>
    </row>
    <row r="9" spans="1:3" x14ac:dyDescent="0.15">
      <c r="A9" s="1">
        <v>6</v>
      </c>
      <c r="B9">
        <v>2</v>
      </c>
      <c r="C9" t="str">
        <f>VLOOKUP(A9,mapping_wohnviertel_id!$A$4:$B$24,2)</f>
        <v>Gundeldingen</v>
      </c>
    </row>
    <row r="10" spans="1:3" x14ac:dyDescent="0.15">
      <c r="A10" s="1">
        <v>7</v>
      </c>
      <c r="B10">
        <v>1</v>
      </c>
      <c r="C10" t="str">
        <f>VLOOKUP(A10,mapping_wohnviertel_id!$A$4:$B$24,2)</f>
        <v>Bruderholz</v>
      </c>
    </row>
    <row r="11" spans="1:3" x14ac:dyDescent="0.15">
      <c r="A11" s="1">
        <v>8</v>
      </c>
      <c r="B11">
        <v>5</v>
      </c>
      <c r="C11" t="str">
        <f>VLOOKUP(A11,mapping_wohnviertel_id!$A$4:$B$24,2)</f>
        <v>Bachletten</v>
      </c>
    </row>
    <row r="12" spans="1:3" x14ac:dyDescent="0.15">
      <c r="A12" s="1">
        <v>9</v>
      </c>
      <c r="B12">
        <v>9</v>
      </c>
      <c r="C12" t="str">
        <f>VLOOKUP(A12,mapping_wohnviertel_id!$A$4:$B$24,2)</f>
        <v>Gotthelf</v>
      </c>
    </row>
    <row r="13" spans="1:3" x14ac:dyDescent="0.15">
      <c r="A13" s="1">
        <v>10</v>
      </c>
      <c r="B13">
        <v>10</v>
      </c>
      <c r="C13" t="str">
        <f>VLOOKUP(A13,mapping_wohnviertel_id!$A$4:$B$24,2)</f>
        <v>Iselin</v>
      </c>
    </row>
    <row r="14" spans="1:3" x14ac:dyDescent="0.15">
      <c r="A14" s="1">
        <v>11</v>
      </c>
      <c r="B14">
        <v>11</v>
      </c>
      <c r="C14" t="str">
        <f>VLOOKUP(A14,mapping_wohnviertel_id!$A$4:$B$24,2)</f>
        <v>St. Johann</v>
      </c>
    </row>
    <row r="15" spans="1:3" x14ac:dyDescent="0.15">
      <c r="A15" s="1">
        <v>12</v>
      </c>
      <c r="B15">
        <v>12</v>
      </c>
      <c r="C15" t="str">
        <f>VLOOKUP(A15,mapping_wohnviertel_id!$A$4:$B$24,2)</f>
        <v>Altstadt Kleinbasel</v>
      </c>
    </row>
    <row r="16" spans="1:3" x14ac:dyDescent="0.15">
      <c r="A16" s="1">
        <v>13</v>
      </c>
      <c r="B16">
        <v>13</v>
      </c>
      <c r="C16" t="str">
        <f>VLOOKUP(A16,mapping_wohnviertel_id!$A$4:$B$24,2)</f>
        <v>Clara</v>
      </c>
    </row>
    <row r="17" spans="1:3" x14ac:dyDescent="0.15">
      <c r="A17" s="1">
        <v>14</v>
      </c>
      <c r="B17">
        <v>14</v>
      </c>
      <c r="C17" t="str">
        <f>VLOOKUP(A17,mapping_wohnviertel_id!$A$4:$B$24,2)</f>
        <v>Wettstein</v>
      </c>
    </row>
    <row r="18" spans="1:3" x14ac:dyDescent="0.15">
      <c r="A18" s="1">
        <v>15</v>
      </c>
      <c r="B18">
        <v>15</v>
      </c>
      <c r="C18" t="str">
        <f>VLOOKUP(A18,mapping_wohnviertel_id!$A$4:$B$24,2)</f>
        <v>Hirzbrunnen</v>
      </c>
    </row>
    <row r="19" spans="1:3" x14ac:dyDescent="0.15">
      <c r="A19" s="1">
        <v>16</v>
      </c>
      <c r="B19">
        <v>18</v>
      </c>
      <c r="C19" t="str">
        <f>VLOOKUP(A19,mapping_wohnviertel_id!$A$4:$B$24,2)</f>
        <v>Rosental</v>
      </c>
    </row>
    <row r="20" spans="1:3" x14ac:dyDescent="0.15">
      <c r="A20" s="1">
        <v>17</v>
      </c>
      <c r="B20">
        <v>19</v>
      </c>
      <c r="C20" t="str">
        <f>VLOOKUP(A20,mapping_wohnviertel_id!$A$4:$B$24,2)</f>
        <v>Matthaeus</v>
      </c>
    </row>
    <row r="21" spans="1:3" x14ac:dyDescent="0.15">
      <c r="A21" s="1">
        <v>18</v>
      </c>
      <c r="B21">
        <v>17</v>
      </c>
      <c r="C21" t="str">
        <f>VLOOKUP(A21,mapping_wohnviertel_id!$A$4:$B$24,2)</f>
        <v>Klybeck</v>
      </c>
    </row>
    <row r="22" spans="1:3" x14ac:dyDescent="0.15">
      <c r="A22" s="1">
        <v>19</v>
      </c>
      <c r="B22">
        <v>16</v>
      </c>
      <c r="C22" t="str">
        <f>VLOOKUP(A22,mapping_wohnviertel_id!$A$4:$B$24,2)</f>
        <v>Kleinhueningen</v>
      </c>
    </row>
    <row r="23" spans="1:3" x14ac:dyDescent="0.15">
      <c r="A23" s="1">
        <v>20</v>
      </c>
      <c r="B23">
        <v>20</v>
      </c>
      <c r="C23" t="str">
        <f>VLOOKUP(A23,mapping_wohnviertel_id!$A$4:$B$24,2)</f>
        <v>Riehen</v>
      </c>
    </row>
    <row r="24" spans="1:3" x14ac:dyDescent="0.15">
      <c r="A24" s="1">
        <v>30</v>
      </c>
      <c r="B24">
        <v>21</v>
      </c>
      <c r="C24" t="str">
        <f>VLOOKUP(A24,mapping_wohnviertel_id!$A$4:$B$24,2)</f>
        <v>Bettingen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zoomScale="150" zoomScaleNormal="150" workbookViewId="0">
      <selection activeCell="I30" sqref="I30"/>
    </sheetView>
  </sheetViews>
  <sheetFormatPr baseColWidth="10" defaultRowHeight="13" x14ac:dyDescent="0.15"/>
  <cols>
    <col min="1" max="1" width="12.33203125" customWidth="1"/>
    <col min="2" max="2" width="15.5" customWidth="1"/>
  </cols>
  <sheetData>
    <row r="1" spans="1:2" ht="16" x14ac:dyDescent="0.2">
      <c r="A1" s="4" t="s">
        <v>23</v>
      </c>
    </row>
    <row r="3" spans="1:2" x14ac:dyDescent="0.15">
      <c r="A3" t="s">
        <v>22</v>
      </c>
      <c r="B3" t="s">
        <v>33</v>
      </c>
    </row>
    <row r="4" spans="1:2" x14ac:dyDescent="0.15">
      <c r="A4" s="1">
        <v>1</v>
      </c>
      <c r="B4" t="s">
        <v>0</v>
      </c>
    </row>
    <row r="5" spans="1:2" x14ac:dyDescent="0.15">
      <c r="A5" s="1">
        <v>2</v>
      </c>
      <c r="B5" t="s">
        <v>34</v>
      </c>
    </row>
    <row r="6" spans="1:2" x14ac:dyDescent="0.15">
      <c r="A6" s="1">
        <v>3</v>
      </c>
      <c r="B6" t="s">
        <v>1</v>
      </c>
    </row>
    <row r="7" spans="1:2" x14ac:dyDescent="0.15">
      <c r="A7" s="1">
        <v>4</v>
      </c>
      <c r="B7" t="s">
        <v>2</v>
      </c>
    </row>
    <row r="8" spans="1:2" x14ac:dyDescent="0.15">
      <c r="A8" s="1">
        <v>5</v>
      </c>
      <c r="B8" t="s">
        <v>3</v>
      </c>
    </row>
    <row r="9" spans="1:2" x14ac:dyDescent="0.15">
      <c r="A9" s="1">
        <v>6</v>
      </c>
      <c r="B9" t="s">
        <v>4</v>
      </c>
    </row>
    <row r="10" spans="1:2" x14ac:dyDescent="0.15">
      <c r="A10" s="1">
        <v>7</v>
      </c>
      <c r="B10" t="s">
        <v>5</v>
      </c>
    </row>
    <row r="11" spans="1:2" x14ac:dyDescent="0.15">
      <c r="A11" s="1">
        <v>8</v>
      </c>
      <c r="B11" t="s">
        <v>6</v>
      </c>
    </row>
    <row r="12" spans="1:2" x14ac:dyDescent="0.15">
      <c r="A12" s="1">
        <v>9</v>
      </c>
      <c r="B12" t="s">
        <v>7</v>
      </c>
    </row>
    <row r="13" spans="1:2" x14ac:dyDescent="0.15">
      <c r="A13" s="1">
        <v>10</v>
      </c>
      <c r="B13" t="s">
        <v>8</v>
      </c>
    </row>
    <row r="14" spans="1:2" x14ac:dyDescent="0.15">
      <c r="A14" s="1">
        <v>11</v>
      </c>
      <c r="B14" t="s">
        <v>9</v>
      </c>
    </row>
    <row r="15" spans="1:2" x14ac:dyDescent="0.15">
      <c r="A15" s="1">
        <v>12</v>
      </c>
      <c r="B15" t="s">
        <v>10</v>
      </c>
    </row>
    <row r="16" spans="1:2" x14ac:dyDescent="0.15">
      <c r="A16" s="1">
        <v>13</v>
      </c>
      <c r="B16" t="s">
        <v>11</v>
      </c>
    </row>
    <row r="17" spans="1:2" x14ac:dyDescent="0.15">
      <c r="A17" s="1">
        <v>14</v>
      </c>
      <c r="B17" t="s">
        <v>12</v>
      </c>
    </row>
    <row r="18" spans="1:2" x14ac:dyDescent="0.15">
      <c r="A18" s="1">
        <v>15</v>
      </c>
      <c r="B18" t="s">
        <v>13</v>
      </c>
    </row>
    <row r="19" spans="1:2" x14ac:dyDescent="0.15">
      <c r="A19" s="1">
        <v>16</v>
      </c>
      <c r="B19" t="s">
        <v>14</v>
      </c>
    </row>
    <row r="20" spans="1:2" x14ac:dyDescent="0.15">
      <c r="A20" s="1">
        <v>17</v>
      </c>
      <c r="B20" t="s">
        <v>35</v>
      </c>
    </row>
    <row r="21" spans="1:2" x14ac:dyDescent="0.15">
      <c r="A21" s="1">
        <v>18</v>
      </c>
      <c r="B21" t="s">
        <v>15</v>
      </c>
    </row>
    <row r="22" spans="1:2" x14ac:dyDescent="0.15">
      <c r="A22" s="1">
        <v>19</v>
      </c>
      <c r="B22" t="s">
        <v>36</v>
      </c>
    </row>
    <row r="23" spans="1:2" x14ac:dyDescent="0.15">
      <c r="A23" s="1">
        <v>20</v>
      </c>
      <c r="B23" t="s">
        <v>16</v>
      </c>
    </row>
    <row r="24" spans="1:2" x14ac:dyDescent="0.15">
      <c r="A24" s="1">
        <v>30</v>
      </c>
      <c r="B24" t="s">
        <v>17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20" zoomScaleNormal="120" workbookViewId="0"/>
  </sheetViews>
  <sheetFormatPr baseColWidth="10" defaultRowHeight="13" x14ac:dyDescent="0.15"/>
  <cols>
    <col min="1" max="1" width="18.33203125" customWidth="1"/>
    <col min="2" max="2" width="14.83203125" bestFit="1" customWidth="1"/>
    <col min="3" max="3" width="32.1640625" bestFit="1" customWidth="1"/>
    <col min="4" max="4" width="19.1640625" bestFit="1" customWidth="1"/>
  </cols>
  <sheetData>
    <row r="1" spans="1:4" ht="16" x14ac:dyDescent="0.2">
      <c r="A1" s="4" t="s">
        <v>46</v>
      </c>
    </row>
    <row r="3" spans="1:4" x14ac:dyDescent="0.15">
      <c r="A3" t="s">
        <v>28</v>
      </c>
      <c r="B3" t="s">
        <v>30</v>
      </c>
      <c r="C3" t="s">
        <v>31</v>
      </c>
      <c r="D3" t="s">
        <v>32</v>
      </c>
    </row>
    <row r="4" spans="1:4" x14ac:dyDescent="0.15">
      <c r="A4">
        <v>1</v>
      </c>
      <c r="B4" s="7">
        <v>0</v>
      </c>
      <c r="C4" s="7">
        <v>29999</v>
      </c>
      <c r="D4" t="s">
        <v>24</v>
      </c>
    </row>
    <row r="5" spans="1:4" x14ac:dyDescent="0.15">
      <c r="A5">
        <v>2</v>
      </c>
      <c r="B5" s="7">
        <v>30000</v>
      </c>
      <c r="C5" s="7">
        <v>59999</v>
      </c>
      <c r="D5" t="s">
        <v>25</v>
      </c>
    </row>
    <row r="6" spans="1:4" x14ac:dyDescent="0.15">
      <c r="A6">
        <v>3</v>
      </c>
      <c r="B6" s="7">
        <v>60000</v>
      </c>
      <c r="C6" s="7">
        <v>89999</v>
      </c>
      <c r="D6" t="s">
        <v>26</v>
      </c>
    </row>
    <row r="7" spans="1:4" x14ac:dyDescent="0.15">
      <c r="A7">
        <v>4</v>
      </c>
      <c r="B7" s="7">
        <v>90000</v>
      </c>
      <c r="C7" s="7">
        <v>119999</v>
      </c>
      <c r="D7" t="s">
        <v>39</v>
      </c>
    </row>
    <row r="8" spans="1:4" x14ac:dyDescent="0.15">
      <c r="A8">
        <v>5</v>
      </c>
      <c r="B8" s="7">
        <v>120000</v>
      </c>
      <c r="C8" s="7">
        <v>1E+20</v>
      </c>
      <c r="D8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30" zoomScaleNormal="130" workbookViewId="0">
      <selection activeCell="D9" sqref="D9"/>
    </sheetView>
  </sheetViews>
  <sheetFormatPr baseColWidth="10" defaultRowHeight="13" x14ac:dyDescent="0.15"/>
  <cols>
    <col min="2" max="2" width="14.83203125" bestFit="1" customWidth="1"/>
    <col min="3" max="3" width="33.5" bestFit="1" customWidth="1"/>
    <col min="4" max="4" width="16.5" bestFit="1" customWidth="1"/>
  </cols>
  <sheetData>
    <row r="1" spans="1:4" ht="16" x14ac:dyDescent="0.2">
      <c r="A1" s="4" t="s">
        <v>47</v>
      </c>
    </row>
    <row r="3" spans="1:4" x14ac:dyDescent="0.15">
      <c r="A3" t="s">
        <v>41</v>
      </c>
      <c r="B3" t="s">
        <v>48</v>
      </c>
      <c r="C3" t="s">
        <v>49</v>
      </c>
      <c r="D3" t="s">
        <v>50</v>
      </c>
    </row>
    <row r="4" spans="1:4" x14ac:dyDescent="0.15">
      <c r="A4">
        <v>1</v>
      </c>
      <c r="B4" s="7">
        <v>0</v>
      </c>
      <c r="C4" s="7">
        <v>49999</v>
      </c>
      <c r="D4" t="s">
        <v>51</v>
      </c>
    </row>
    <row r="5" spans="1:4" x14ac:dyDescent="0.15">
      <c r="A5">
        <v>2</v>
      </c>
      <c r="B5" s="7">
        <v>50000</v>
      </c>
      <c r="C5" s="7">
        <v>99999</v>
      </c>
      <c r="D5" t="s">
        <v>52</v>
      </c>
    </row>
    <row r="6" spans="1:4" x14ac:dyDescent="0.15">
      <c r="A6">
        <v>3</v>
      </c>
      <c r="B6" s="7">
        <v>100000</v>
      </c>
      <c r="C6" s="7">
        <v>299999</v>
      </c>
      <c r="D6" t="s">
        <v>54</v>
      </c>
    </row>
    <row r="7" spans="1:4" x14ac:dyDescent="0.15">
      <c r="A7">
        <v>4</v>
      </c>
      <c r="B7" s="7">
        <v>300000</v>
      </c>
      <c r="C7" s="7">
        <v>599999</v>
      </c>
      <c r="D7" t="s">
        <v>53</v>
      </c>
    </row>
    <row r="8" spans="1:4" x14ac:dyDescent="0.15">
      <c r="A8">
        <v>5</v>
      </c>
      <c r="B8" s="7">
        <v>700000</v>
      </c>
      <c r="C8" s="7">
        <v>1E+21</v>
      </c>
      <c r="D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</vt:lpstr>
      <vt:lpstr>Assets</vt:lpstr>
      <vt:lpstr>mapping_wohnviertel_geo_id</vt:lpstr>
      <vt:lpstr>mapping_wohnviertel_id</vt:lpstr>
      <vt:lpstr>mapping_incomeclass_id</vt:lpstr>
      <vt:lpstr>mapping_assetclass_id</vt:lpstr>
    </vt:vector>
  </TitlesOfParts>
  <Company>Kanton Basel-Stadt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Statistisches Amt Basel-Stadt</dc:creator>
  <cp:lastModifiedBy>Microsoft Office User</cp:lastModifiedBy>
  <dcterms:created xsi:type="dcterms:W3CDTF">2018-03-13T11:20:03Z</dcterms:created>
  <dcterms:modified xsi:type="dcterms:W3CDTF">2018-03-14T18:49:23Z</dcterms:modified>
</cp:coreProperties>
</file>