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Public\Documents\R_poverty_publications_2022\output\"/>
    </mc:Choice>
  </mc:AlternateContent>
  <bookViews>
    <workbookView xWindow="0" yWindow="0" windowWidth="13130" windowHeight="6110"/>
  </bookViews>
  <sheets>
    <sheet name="Readme" sheetId="1094" r:id="rId1"/>
    <sheet name="Contents" sheetId="1093" r:id="rId2"/>
    <sheet name="1" sheetId="1050" r:id="rId3"/>
    <sheet name="2" sheetId="1051" r:id="rId4"/>
    <sheet name="3" sheetId="1052" r:id="rId5"/>
    <sheet name="4" sheetId="1053" r:id="rId6"/>
    <sheet name="5" sheetId="1054" r:id="rId7"/>
    <sheet name="6" sheetId="1055" r:id="rId8"/>
    <sheet name="7" sheetId="1056" r:id="rId9"/>
    <sheet name="8" sheetId="1057" r:id="rId10"/>
    <sheet name="9" sheetId="1058" r:id="rId11"/>
    <sheet name="10" sheetId="1059" r:id="rId12"/>
    <sheet name="11" sheetId="1060" r:id="rId13"/>
    <sheet name="12" sheetId="1061" r:id="rId14"/>
    <sheet name="13" sheetId="1062" r:id="rId15"/>
    <sheet name="14" sheetId="1063" r:id="rId16"/>
    <sheet name="15" sheetId="1064" r:id="rId17"/>
    <sheet name="16" sheetId="1065" r:id="rId18"/>
    <sheet name="17" sheetId="1066" r:id="rId19"/>
    <sheet name="18" sheetId="1067" r:id="rId20"/>
    <sheet name="19" sheetId="1068" r:id="rId21"/>
    <sheet name="20" sheetId="1069" r:id="rId22"/>
    <sheet name="21" sheetId="1070" r:id="rId23"/>
    <sheet name="22" sheetId="1071" r:id="rId24"/>
    <sheet name="23" sheetId="1072" r:id="rId25"/>
    <sheet name="24" sheetId="1073" r:id="rId26"/>
    <sheet name="25" sheetId="1074" r:id="rId27"/>
    <sheet name="26" sheetId="1075" r:id="rId28"/>
    <sheet name="27" sheetId="1076" r:id="rId29"/>
    <sheet name="28" sheetId="1077" r:id="rId30"/>
    <sheet name="29" sheetId="1078" r:id="rId31"/>
    <sheet name="30" sheetId="1079" r:id="rId32"/>
    <sheet name="31" sheetId="1080" r:id="rId33"/>
    <sheet name="32" sheetId="1081" r:id="rId34"/>
    <sheet name="33" sheetId="1082" r:id="rId35"/>
    <sheet name="34" sheetId="1083" r:id="rId36"/>
    <sheet name="35" sheetId="1084" r:id="rId37"/>
    <sheet name="36" sheetId="1085" r:id="rId38"/>
    <sheet name="37" sheetId="1086" r:id="rId39"/>
    <sheet name="38" sheetId="1087" r:id="rId40"/>
    <sheet name="39" sheetId="1088" r:id="rId41"/>
    <sheet name="40" sheetId="1089" r:id="rId42"/>
    <sheet name="41" sheetId="1090" r:id="rId43"/>
    <sheet name="42" sheetId="1091" r:id="rId44"/>
    <sheet name="43" sheetId="1092" r:id="rId45"/>
  </sheets>
  <calcPr calcId="162913" calcMode="manual"/>
</workbook>
</file>

<file path=xl/calcChain.xml><?xml version="1.0" encoding="utf-8"?>
<calcChain xmlns="http://schemas.openxmlformats.org/spreadsheetml/2006/main">
  <c r="A6" i="1093" l="1"/>
  <c r="A5" i="1093"/>
  <c r="A4" i="1093"/>
  <c r="A51" i="1093"/>
  <c r="A50" i="1093"/>
  <c r="A49" i="1093"/>
  <c r="A48" i="1093"/>
  <c r="A47" i="1093"/>
  <c r="A46" i="1093"/>
  <c r="A44" i="1093"/>
  <c r="A43" i="1093"/>
  <c r="A42" i="1093"/>
  <c r="A41" i="1093"/>
  <c r="A40" i="1093"/>
  <c r="A39" i="1093"/>
  <c r="A38" i="1093"/>
  <c r="A37" i="1093"/>
  <c r="A36" i="1093"/>
  <c r="A35" i="1093"/>
  <c r="A34" i="1093"/>
  <c r="A33" i="1093"/>
  <c r="A32" i="1093"/>
  <c r="A31" i="1093"/>
  <c r="A30" i="1093"/>
  <c r="A28" i="1093"/>
  <c r="A27" i="1093"/>
  <c r="A26" i="1093"/>
  <c r="A25" i="1093"/>
  <c r="A24" i="1093"/>
  <c r="A23" i="1093"/>
  <c r="A22" i="1093"/>
  <c r="A21" i="1093"/>
  <c r="A20" i="1093"/>
  <c r="A19" i="1093"/>
  <c r="A18" i="1093"/>
  <c r="A17" i="1093"/>
  <c r="A16" i="1093"/>
  <c r="A15" i="1093"/>
  <c r="A13" i="1093"/>
  <c r="A12" i="1093"/>
  <c r="A10" i="1093"/>
  <c r="A9" i="1093"/>
  <c r="A8" i="1093"/>
</calcChain>
</file>

<file path=xl/sharedStrings.xml><?xml version="1.0" encoding="utf-8"?>
<sst xmlns="http://schemas.openxmlformats.org/spreadsheetml/2006/main" count="8637" uniqueCount="548">
  <si>
    <t>Source: Scottish Government analysis of the Family Resources Survey</t>
  </si>
  <si>
    <t>Poverty measures</t>
  </si>
  <si>
    <t>Missing data</t>
  </si>
  <si>
    <t>Reliability of the estimates</t>
  </si>
  <si>
    <t>Contact</t>
  </si>
  <si>
    <t>Tables</t>
  </si>
  <si>
    <t>Important notes</t>
  </si>
  <si>
    <t>Headline poverty measures - before housing costs</t>
  </si>
  <si>
    <t>Material deprivation</t>
  </si>
  <si>
    <t>Poverty characteristics - relative and severe poverty after housing costs</t>
  </si>
  <si>
    <t>Child poverty characteristics - relative and severe poverty after housing costs</t>
  </si>
  <si>
    <t>Income and income inequality</t>
  </si>
  <si>
    <t>Headline poverty measures - after housing costs</t>
  </si>
  <si>
    <t>Table of contents</t>
  </si>
  <si>
    <t>1b Composition: Proportion of people in relative poverty (below 60% of UK median income after housing costs) who are in each group, Scotland</t>
  </si>
  <si>
    <t>1c Number: Number of people in each group who are in relative poverty (below 60% of UK median income after housing costs), Scotland</t>
  </si>
  <si>
    <t>1d Sample size: Number of families in each group in the combined three-year survey sample, Scotland</t>
  </si>
  <si>
    <t>1a Rate: Proportion of people in each group who are in relative poverty (below 60% of UK median income after housing costs), Scotland</t>
  </si>
  <si>
    <t>1 Relative poverty after housing costs</t>
  </si>
  <si>
    <t>2b Composition: Composition of those in severe poverty: Proportion of people in severe poverty (below 60% of the 2010/11 UK median income after housing costs) who are in each group, Scotland</t>
  </si>
  <si>
    <t>2c Number: Number of people in each group who are in severe poverty (below 60% of the 2010/11 UK median income after housing costs), Scotland</t>
  </si>
  <si>
    <t>2d Sample size: Number of families in each group in the combined three-year survey sample, Scotland</t>
  </si>
  <si>
    <t>2a Rate: Proportion of people in each group who are in absolute poverty (below 60% of the 2010/11 UK median income after housing costs), Scotland</t>
  </si>
  <si>
    <t>2 Absolute poverty after housing costs</t>
  </si>
  <si>
    <t>3b Composition: Composition of those in severe poverty: Proportion of people in severe poverty (below 50% of UK median income after housing costs) who are in each group, Scotland</t>
  </si>
  <si>
    <t>3c Number: Number of people in each group who are in severe poverty (below 50% of UK median income after housing costs), Scotland</t>
  </si>
  <si>
    <t>3d Sample size: Number of families in each group in the combined three-year survey sample, Scotland</t>
  </si>
  <si>
    <t>3a Rate: Proportion of people in each group who are in severe poverty (below 50% of UK median income after housing costs), Scotland</t>
  </si>
  <si>
    <t>3 Severe poverty after housing costs</t>
  </si>
  <si>
    <t>4b Composition: Composition of those in relative poverty: Proportion of people in relative poverty (below 60% of UK median income before housing costs) who are in each group, Scotland</t>
  </si>
  <si>
    <t>4c Number: Relative poverty numbers: Number of people in each group who are in relative poverty (below 60% of UK median income before housing costs), Scotland</t>
  </si>
  <si>
    <t>4d Sample size: Number of families in each group in the combined three-year survey sample, Scotland</t>
  </si>
  <si>
    <t>4a Rate: Relative poverty rate: Proportion of people in each group who are in relative poverty (below 60% of UK median income before housing costs), Scotland</t>
  </si>
  <si>
    <t>4 Relative poverty before housing costs</t>
  </si>
  <si>
    <t>5b Composition: Composition of those in severe poverty: Proportion of people in severe poverty (below 60% of the 2010/11 UK median income before housing costs) who are in each group, Scotland</t>
  </si>
  <si>
    <t>5c Number: Number of people in each group who are in severe poverty (below 60% of the 2010/11 UK median income before housing costs), Scotland</t>
  </si>
  <si>
    <t>5d Sample size: Number of families in each group in the combined three-year survey sample, Scotland</t>
  </si>
  <si>
    <t>5a Rate: Proportion of people in each group who are in absolute poverty (below 60% of the 2010/11 UK median income before housing costs), Scotland</t>
  </si>
  <si>
    <t>5 Absolute poverty before housing costs</t>
  </si>
  <si>
    <t>6b Composition: Composition of those in severe poverty: Proportion of people in severe poverty (below 50% of UK median income before housing costs) who are in each group, Scotland</t>
  </si>
  <si>
    <t>6c Number: Number of people in each group who are in severe poverty (below 50% of UK median income before housing costs), Scotland</t>
  </si>
  <si>
    <t>6d Sample size: Number of families in each group in the combined three-year survey sample, Scotland</t>
  </si>
  <si>
    <t>6a Rate: Proportion of people in each group who are in severe poverty (below 50% of UK median income before housing costs), Scotland</t>
  </si>
  <si>
    <t>6 Severe poverty before housing costs</t>
  </si>
  <si>
    <t>7b Number: Number of children who are in combined low income (below 70% of UK median income) and material deprivation, Scotland</t>
  </si>
  <si>
    <t>7c Sample size: Sample size: Number of families with children in the combined three-year survey sample, Scotland</t>
  </si>
  <si>
    <t>7a Rate: Proportion of children who are in combined low income (below 70% of UK median income) and material deprivation, Scotland</t>
  </si>
  <si>
    <t>7 Children's combined low income and material deprivation</t>
  </si>
  <si>
    <t>8b Number: Number of pensioners aged 65 and over who have limited access to goods and services, Scotland</t>
  </si>
  <si>
    <t>8c Sample size: Number of families with pensioners aged 65 and over in the combined three-year survey sample, Scotland</t>
  </si>
  <si>
    <t>8a Rate: Proportion of pensioners aged 65 and over who have limited access to goods and services, Scotland</t>
  </si>
  <si>
    <t>8 Pensioners material deprivation</t>
  </si>
  <si>
    <t>9b Composition of those in relative poverty: Proportion of adults in relative poverty (below 60% of UK median income after housing costs) who are in each category, Scotland</t>
  </si>
  <si>
    <t>9c Numbers in relative poverty: Number of adults in each category who are in relative poverty (below 60% of UK median income after housing costs), Scotland</t>
  </si>
  <si>
    <t>9d Severe poverty rate: Proportion of adults in each category who are in severe poverty (below 50% of UK median income after housing costs), Scotland</t>
  </si>
  <si>
    <t>9e Composition of those in severe poverty: Proportion of adults in severe poverty (below 50% of UK median income after housing costs) who are in each category, Scotland</t>
  </si>
  <si>
    <t>9f Numbers in severe poverty: Number of adults in each category who are in severe poverty (below 50% of UK median income after housing costs), Scotland</t>
  </si>
  <si>
    <t>9g Sample size: Number of families in each category in the combined three-year survey sample, Scotland</t>
  </si>
  <si>
    <t>9a Relative poverty rate: Proportion of adults in each category who are in relative poverty (below 60% of UK median income after housing costs), Scotland</t>
  </si>
  <si>
    <t>9 Family type</t>
  </si>
  <si>
    <t>10b Composition of those in relative poverty: Proportion of people in relative poverty (below 60% of UK median income after housing costs) who are in each category, Scotland</t>
  </si>
  <si>
    <t>10c Numbers in relative poverty: Number of people in each category who are in relative poverty (below 60% of UK median income after housing costs), Scotland</t>
  </si>
  <si>
    <t>10d Severe poverty rate: Proportion of people in each category who are in severe poverty (below 50% of UK median income after housing costs), Scotland</t>
  </si>
  <si>
    <t>10e Composition of those in severe poverty: Proportion of people in severe poverty (below 50% of UK median income after housing costs) who are in each category, Scotland</t>
  </si>
  <si>
    <t>10f Numbers in severe poverty: Number of people in each category who are in severe poverty (below 50% of UK median income after housing costs), Scotland</t>
  </si>
  <si>
    <t>10g Sample size: Number of families in each category in the combined three-year survey sample, Scotland</t>
  </si>
  <si>
    <t>10a Relative poverty rate: Proportion of people in each category who are in relative poverty (below 60% of UK median income after housing costs), Scotland</t>
  </si>
  <si>
    <t>10 Number of children in the household</t>
  </si>
  <si>
    <t>11b Composition of those in relative poverty: Proportion of working-age adults in relative poverty (below 60% of UK median income after housing costs) who are in each category, Scotland</t>
  </si>
  <si>
    <t>11c Numbers in relative poverty: Number of working-age adults in each category who are in relative poverty (below 60% of UK median income after housing costs), Scotland</t>
  </si>
  <si>
    <t>11d Severe poverty rate: Proportion of working-age adults in each category who are in severe poverty (below 50% of UK median income after housing costs), Scotland</t>
  </si>
  <si>
    <t>11e Composition of those in severe poverty: Proportion of working-age adults in severe poverty (below 50% of UK median income after housing costs) who are in each category, Scotland</t>
  </si>
  <si>
    <t>11f Numbers in severe poverty: Number of working-age adults in each category who are in severe poverty (below 50% of UK median income after housing costs), Scotland</t>
  </si>
  <si>
    <t>11g Sample size: Number of families with working-age adults in each category in the combined three-year survey sample, Scotland</t>
  </si>
  <si>
    <t>11a Relative poverty rate: Proportion of working-age adults in each category who are in relative poverty (below 60% of UK median income after housing costs), Scotland</t>
  </si>
  <si>
    <t>11 Family economic status</t>
  </si>
  <si>
    <t>12b Composition of those in relative poverty: Proportion of working-age adults in relative poverty (below 60% of UK median income after housing costs) who are in each category, Scotland</t>
  </si>
  <si>
    <t>12c Numbers in relative poverty: Number of working-age adults in each category who are in relative poverty (below 60% of UK median income after housing costs), Scotland</t>
  </si>
  <si>
    <t>12d Severe poverty rate: Proportion of working-age adults in each category who are in severe poverty (below 50% of UK median income after housing costs), Scotland</t>
  </si>
  <si>
    <t>12e Composition of those in severe poverty: Proportion of working-age adults in severe poverty (below 50% of UK median income after housing costs) who are in each category, Scotland</t>
  </si>
  <si>
    <t>12f Numbers in severe poverty: Number of working-age adults in each category who are in severe poverty (below 50% of UK median income after housing costs), Scotland</t>
  </si>
  <si>
    <t>12g Sample size: Number of families with working-age adults in each category in the combined three-year survey sample, Scotland</t>
  </si>
  <si>
    <t>12a Relative poverty rate: Proportion of working-age adults in each category who are in relative poverty (below 60% of UK median income after housing costs), Scotland</t>
  </si>
  <si>
    <t>12 Household work status</t>
  </si>
  <si>
    <t>13b Composition of those in relative poverty: Proportion of people in relative poverty (below 60% of UK median income after housing costs) who are in each category, Scotland</t>
  </si>
  <si>
    <t>13c Numbers in relative poverty: Number of people in each category who are in relative poverty (below 60% of UK median income after housing costs), Scotland</t>
  </si>
  <si>
    <t>13d Severe poverty rate: Proportion of people in each category who are in severe poverty (below 50% of UK median income after housing costs), Scotland</t>
  </si>
  <si>
    <t>13e Composition of those in severe poverty: Proportion of people in severe poverty (below 50% of UK median income after housing costs) who are in each category, Scotland</t>
  </si>
  <si>
    <t>13f Numbers in severe poverty: Number of people in each category who are in severe poverty (below 50% of UK median income after housing costs), Scotland</t>
  </si>
  <si>
    <t>13g Sample size: Number of families in each category in the combined three-year survey sample, Scotland</t>
  </si>
  <si>
    <t>13a Relative poverty rate: Proportion of people in each category who are in relative poverty (below 60% of UK median income after housing costs), Scotland</t>
  </si>
  <si>
    <t>13 Housing tenure</t>
  </si>
  <si>
    <t>14b Composition of those in relative poverty: Proportion of people in relative poverty (below 60% of UK median income after housing costs) who are in each category, Scotland</t>
  </si>
  <si>
    <t>14c Numbers in relative poverty: Number of people in each category who are in relative poverty (below 60% of UK median income after housing costs), Scotland</t>
  </si>
  <si>
    <t>14d Severe poverty rate: Proportion of people in each category who are in severe poverty (below 50% of UK median income after housing costs), Scotland</t>
  </si>
  <si>
    <t>14e Composition of those in severe poverty: Proportion of people in severe poverty (below 50% of UK median income after housing costs) who are in each category, Scotland</t>
  </si>
  <si>
    <t>14f Numbers in severe poverty: Number of people in each category who are in severe poverty (below 50% of UK median income after housing costs), Scotland</t>
  </si>
  <si>
    <t>14g Sample size: Number of families in each category in the combined three-year survey sample, Scotland</t>
  </si>
  <si>
    <t>14a Relative poverty rate: Proportion of people in each category who are in relative poverty (below 60% of UK median income after housing costs), Scotland</t>
  </si>
  <si>
    <t>14 Urban and rural areas</t>
  </si>
  <si>
    <t>15b Composition of those in relative poverty: Proportion of adults in relative poverty (below 60% of UK median income after housing costs) who are in each category, Scotland</t>
  </si>
  <si>
    <t>15c Numbers in relative poverty: Number of adults in each category who are in relative poverty (below 60% of UK median income after housing costs), Scotland</t>
  </si>
  <si>
    <t>15d Severe poverty rate: Proportion of adults in each category who are in severe poverty (below 50% of UK median income after housing costs), Scotland</t>
  </si>
  <si>
    <t>15e Composition of those in severe poverty: Proportion of adults in severe poverty (below 50% of UK median income after housing costs) who are in each category, Scotland</t>
  </si>
  <si>
    <t>15f Numbers in severe poverty: Number of adults in each category who are in severe poverty (below 50% of UK median income after housing costs), Scotland</t>
  </si>
  <si>
    <t>15g Sample size: Number of adults in each category in the combined three-year survey sample, Scotland</t>
  </si>
  <si>
    <t>15a Relative poverty rate: Proportion of adults in each category who are in relative poverty (below 60% of UK median income after housing costs), Scotland</t>
  </si>
  <si>
    <t>15 Adult age</t>
  </si>
  <si>
    <t>16b Composition of those in relative poverty: Proportion of single adults in relative poverty (below 60% of UK median income after housing costs) who are in each category, Scotland</t>
  </si>
  <si>
    <t>16c Numbers in relative poverty: Number of single adults in each category who are in relative poverty (below 60% of UK median income after housing costs), Scotland</t>
  </si>
  <si>
    <t>16d Severe poverty rate: Proportion of single adults in each category who are in severe poverty (below 50% of UK median income after housing costs), Scotland</t>
  </si>
  <si>
    <t>16e Composition of those in severe poverty: Proportion of single adults in severe poverty (below 50% of UK median income after housing costs) who are in each category, Scotland</t>
  </si>
  <si>
    <t>16f Numbers in severe poverty: Number of single adults in each category who are in severe poverty (below 50% of UK median income after housing costs), Scotland</t>
  </si>
  <si>
    <t>16g Sample size: Number of single adults in each category in the combined three-year survey sample, Scotland</t>
  </si>
  <si>
    <t>16a Relative poverty rate: Proportion of single adults in each category who are in relative poverty (below 60% of UK median income after housing costs), Scotland</t>
  </si>
  <si>
    <t>16 Gender of single adults</t>
  </si>
  <si>
    <t>17b Composition of those in relative poverty: Proportion of adults in relative poverty (below 60% of UK median income after housing costs) who are in each category, Scotland</t>
  </si>
  <si>
    <t>17c Numbers in relative poverty: Number of adults in each category who are in relative poverty (below 60% of UK median income after housing costs), Scotland</t>
  </si>
  <si>
    <t>17d Severe poverty rate: Proportion of adults in each category who are in severe poverty (below 50% of UK median income after housing costs), Scotland</t>
  </si>
  <si>
    <t>17e Composition of those in severe poverty: Proportion of adults in severe poverty (below 50% of UK median income after housing costs) who are in each category, Scotland</t>
  </si>
  <si>
    <t>17f Numbers in severe poverty: Number of adults in each category who are in severe poverty (below 50% of UK median income after housing costs), Scotland</t>
  </si>
  <si>
    <t>17g Sample size: Number of adults in each category in the combined three-year survey sample, Scotland</t>
  </si>
  <si>
    <t>17a Relative poverty rate: Proportion of adults in each category who are in relative poverty (below 60% of UK median income after housing costs), Scotland</t>
  </si>
  <si>
    <t>17 Marital status</t>
  </si>
  <si>
    <t>18b Composition of those in relative poverty: Proportion of people in relative poverty (below 60% of UK median income after housing costs) who are in each category, Scotland</t>
  </si>
  <si>
    <t>18c Numbers in relative poverty: Number of people in each category who are in relative poverty (below 60% of UK median income after housing costs), Scotland</t>
  </si>
  <si>
    <t>18d Severe poverty rate: Proportion of people in each category who are in severe poverty (below 50% of UK median income after housing costs), Scotland</t>
  </si>
  <si>
    <t>18e Composition of those in severe poverty: Proportion of people in severe poverty (below 50% of UK median income after housing costs) who are in each category, Scotland</t>
  </si>
  <si>
    <t>18f Numbers in severe poverty: Number of people in each category who are in severe poverty (below 50% of UK median income after housing costs), Scotland</t>
  </si>
  <si>
    <t>18g Sample size: Number of families in each category in the combined three-year survey sample, Scotland</t>
  </si>
  <si>
    <t>18a Relative poverty rate: Proportion of people in each category who are in relative poverty (below 60% of UK median income after housing costs), Scotland</t>
  </si>
  <si>
    <t>18 Disabled household members</t>
  </si>
  <si>
    <t>19b Composition of those in relative poverty: Proportion of people in relative poverty (below 60% of UK median income after housing costs) who are in each category, Scotland</t>
  </si>
  <si>
    <t>19c Numbers in relative poverty: Number of people in each category who are in relative poverty (below 60% of UK median income after housing costs), Scotland</t>
  </si>
  <si>
    <t>19d Severe poverty rate: Proportion of people in each category who are in severe poverty (below 50% of UK median income after housing costs), Scotland</t>
  </si>
  <si>
    <t>19e Composition of those in severe poverty: Proportion of people in severe poverty (below 50% of UK median income after housing costs) who are in each category, Scotland</t>
  </si>
  <si>
    <t>19f Numbers in severe poverty: Number of people in each category who are in severe poverty (below 50% of UK median income after housing costs), Scotland</t>
  </si>
  <si>
    <t>19g Sample size: Number of families in each category in the combined three-year survey sample, Scotland</t>
  </si>
  <si>
    <t>19a Relative poverty rate: Proportion of people in each category who are in relative poverty (below 60% of UK median income after housing costs), Scotland</t>
  </si>
  <si>
    <t>19 Disabled household members, disability benefits removed from household income</t>
  </si>
  <si>
    <t>20b Composition of those in relative poverty: Proportion of people in relative poverty (below 60% of UK median income after housing costs) who are in each category, Scotland</t>
  </si>
  <si>
    <t>20c Numbers in relative poverty: Number of people in each category who are in relative poverty (below 60% of UK median income after housing costs), Scotland</t>
  </si>
  <si>
    <t>20d Severe poverty rate: Proportion of people in each category who are in severe poverty (below 50% of UK median income after housing costs), Scotland</t>
  </si>
  <si>
    <t>20e Composition of those in severe poverty: Proportion of people in severe poverty (below 50% of UK median income after housing costs) who are in each category, Scotland</t>
  </si>
  <si>
    <t>20f Numbers in severe poverty: Number of people in each category who are in severe poverty (below 50% of UK median income after housing costs), Scotland</t>
  </si>
  <si>
    <t>20a Relative poverty rate: Proportion of people in each category who are in relative poverty (below 60% of UK median income after housing costs), Scotland</t>
  </si>
  <si>
    <t>20 Ethnicity - detailed breakdown (5-year average)</t>
  </si>
  <si>
    <t>21b Composition of those in relative poverty: Proportion of adults in relative poverty (below 60% of UK median income after housing costs) who are in each category, Scotland</t>
  </si>
  <si>
    <t>21c Numbers in relative poverty: Number of adults in each category who are in relative poverty (below 60% of UK median income after housing costs), Scotland</t>
  </si>
  <si>
    <t>21d Severe poverty rate: Proportion of adults in each category who are in severe poverty (below 50% of UK median income after housing costs), Scotland</t>
  </si>
  <si>
    <t>21e Composition of those in severe poverty: Proportion of adults in severe poverty (below 50% of UK median income after housing costs) who are in each category, Scotland</t>
  </si>
  <si>
    <t>21f Numbers in severe poverty: Number of adults in each category who are in severe poverty (below 50% of UK median income after housing costs), Scotland</t>
  </si>
  <si>
    <t>21a Relative poverty rate: Proportion of adults in each category who are in relative poverty (below 60% of UK median income after housing costs), Scotland</t>
  </si>
  <si>
    <t>21 Religion of adults - detailed breakdown (5-year average)</t>
  </si>
  <si>
    <t>22b Number of people in each household food security category, Scotland 2019/20-2020/21</t>
  </si>
  <si>
    <t>22c Number of families in each group in the combined two-year survey sample, Scotland 2019/20-2020/21</t>
  </si>
  <si>
    <t>22a Proportion of people in each household food security category, Scotland 2019/20-2020/21</t>
  </si>
  <si>
    <t>22 Household food security levels (2-year average)</t>
  </si>
  <si>
    <t>23b Composition of those in relative poverty: Proportion of children in relative poverty (below 60% of UK median income after housing costs) who are in each category, Scotland</t>
  </si>
  <si>
    <t>23c Numbers in relative poverty: Number of children in each category who are in relative poverty (below 60% of UK median income after housing costs), Scotland</t>
  </si>
  <si>
    <t>23d Severe poverty rate: Proportion of children in each category who are in severe poverty (below 50% of UK median income after housing costs), Scotland</t>
  </si>
  <si>
    <t>23e Composition of those in severe poverty: Proportion of children in severe poverty (below 50% of UK median income after housing costs) who are in each category, Scotland</t>
  </si>
  <si>
    <t>23f Numbers in severe poverty: Number of children in each category who are in severe poverty (below 50% of UK median income after housing costs), Scotland</t>
  </si>
  <si>
    <t>23g Sample size: Number of families with children in each category in the combined three-year survey sample, Scotland</t>
  </si>
  <si>
    <t>23a Relative poverty rate: Proportion of children in each category who are in relative poverty (below 60% of UK median income after housing costs), Scotland</t>
  </si>
  <si>
    <t>23 Lone parenthood</t>
  </si>
  <si>
    <t>24b Composition of those in relative poverty: Proportion of children in relative poverty (below 60% of UK median income after housing costs) who are in each category, Scotland</t>
  </si>
  <si>
    <t>24c Numbers in relative poverty: Number of children in each category who are in relative poverty (below 60% of UK median income after housing costs), Scotland</t>
  </si>
  <si>
    <t>24d Severe poverty rate: Proportion of children in each category who are in severe poverty (below 50% of UK median income after housing costs), Scotland</t>
  </si>
  <si>
    <t>24e Composition of those in severe poverty: Proportion of children in severe poverty (below 50% of UK median income after housing costs) who are in each category, Scotland</t>
  </si>
  <si>
    <t>24f Numbers in severe poverty: Number of children in each category who are in severe poverty (below 50% of UK median income after housing costs), Scotland</t>
  </si>
  <si>
    <t>24g Sample size: Number of families with children in each category in the combined three-year survey sample, Scotland</t>
  </si>
  <si>
    <t>24a Relative poverty rate: Proportion of children in each category who are in relative poverty (below 60% of UK median income after housing costs), Scotland</t>
  </si>
  <si>
    <t>24 Number of children in the household</t>
  </si>
  <si>
    <t>25b Composition of those in relative poverty: Proportion of children in relative poverty (below 60% of UK median income after housing costs) who are in each category, Scotland</t>
  </si>
  <si>
    <t>25c Numbers in relative poverty: Number of children in each category who are in relative poverty (below 60% of UK median income after housing costs), Scotland</t>
  </si>
  <si>
    <t>25d Severe poverty rate: Proportion of children in each category who are in severe poverty (below 50% of UK median income after housing costs), Scotland</t>
  </si>
  <si>
    <t>25e Composition of those in severe poverty: Proportion of children in severe poverty (below 50% of UK median income after housing costs) who are in each category, Scotland</t>
  </si>
  <si>
    <t>25f Numbers in severe poverty: Number of children in each category who are in severe poverty (below 50% of UK median income after housing costs), Scotland</t>
  </si>
  <si>
    <t>25g Sample size: Number of families with children in each category in the combined three-year survey sample, Scotland</t>
  </si>
  <si>
    <t>25a Relative poverty rate: Proportion of children in each category who are in relative poverty (below 60% of UK median income after housing costs), Scotland</t>
  </si>
  <si>
    <t>25 Child age</t>
  </si>
  <si>
    <t>26b Composition of those in relative poverty: Proportion of children in relative poverty (below 60% of UK median income after housing costs) who are in each category, Scotland</t>
  </si>
  <si>
    <t>26c Numbers in relative poverty: Number of children in each category who are in relative poverty (below 60% of UK median income after housing costs), Scotland</t>
  </si>
  <si>
    <t>26d Severe poverty rate: Proportion of children in each category who are in severe poverty (below 50% of UK median income after housing costs), Scotland</t>
  </si>
  <si>
    <t>26e Composition of those in severe poverty: Proportion of children in severe poverty (below 50% of UK median income after housing costs) who are in each category, Scotland</t>
  </si>
  <si>
    <t>26f Numbers in severe poverty: Number of children in each category who are in severe poverty (below 50% of UK median income after housing costs), Scotland</t>
  </si>
  <si>
    <t>26g Sample size: Number of families with children in each category in the combined three-year survey sample, Scotland</t>
  </si>
  <si>
    <t>26a Relative poverty rate: Proportion of children in each category who are in relative poverty (below 60% of UK median income after housing costs), Scotland</t>
  </si>
  <si>
    <t>26 Age of youngest child in the household</t>
  </si>
  <si>
    <t>27b Composition of those in relative poverty: Proportion of children in relative poverty (below 60% of UK median income after housing costs) who are in each category, Scotland</t>
  </si>
  <si>
    <t>27c Numbers in relative poverty: Number of children in each category who are in relative poverty (below 60% of UK median income after housing costs), Scotland</t>
  </si>
  <si>
    <t>27d Severe poverty rate: Proportion of children in each category who are in severe poverty (below 50% of UK median income after housing costs), Scotland</t>
  </si>
  <si>
    <t>27e Composition of those in severe poverty: Proportion of children in severe poverty (below 50% of UK median income after housing costs) who are in each category, Scotland</t>
  </si>
  <si>
    <t>27f Numbers in severe poverty: Number of children in each category who are in severe poverty (below 50% of UK median income after housing costs), Scotland</t>
  </si>
  <si>
    <t>27g Sample size: Number of families with children in each category in the combined three-year survey sample, Scotland</t>
  </si>
  <si>
    <t>27a Relative poverty rate: Proportion of children in each category who are in relative poverty (below 60% of UK median income after housing costs), Scotland</t>
  </si>
  <si>
    <t>27 Age of mother</t>
  </si>
  <si>
    <t>28b Composition of those in relative poverty: Proportion of children in relative poverty (below 60% of UK median income after housing costs) who are in each category, Scotland</t>
  </si>
  <si>
    <t>28c Numbers in relative poverty: Number of children in each category who are in relative poverty (below 60% of UK median income after housing costs), Scotland</t>
  </si>
  <si>
    <t>28d Severe poverty rate: Proportion of children in each category who are in severe poverty (below 50% of UK median income after housing costs), Scotland</t>
  </si>
  <si>
    <t>28e Composition of those in severe poverty: Proportion of children in severe poverty (below 50% of UK median income after housing costs) who are in each category, Scotland</t>
  </si>
  <si>
    <t>28f Numbers in severe poverty: Number of children in each category who are in severe poverty (below 50% of UK median income after housing costs), Scotland</t>
  </si>
  <si>
    <t>28g Sample size: Number of families with children in each category in the combined three-year survey sample, Scotland</t>
  </si>
  <si>
    <t>28a Relative poverty rate: Proportion of children in each category who are in relative poverty (below 60% of UK median income after housing costs), Scotland</t>
  </si>
  <si>
    <t>28 Family economic status</t>
  </si>
  <si>
    <t>29b Composition of those in relative poverty: Proportion of children in relative poverty (below 60% of UK median income after housing costs) who are in each category, Scotland</t>
  </si>
  <si>
    <t>29c Numbers in relative poverty: Number of children in each category who are in relative poverty (below 60% of UK median income after housing costs), Scotland</t>
  </si>
  <si>
    <t>29d Severe poverty rate: Proportion of children in each category who are in severe poverty (below 50% of UK median income after housing costs), Scotland</t>
  </si>
  <si>
    <t>29e Composition of those in severe poverty: Proportion of children in severe poverty (below 50% of UK median income after housing costs) who are in each category, Scotland</t>
  </si>
  <si>
    <t>29f Numbers in severe poverty: Number of children in each category who are in severe poverty (below 50% of UK median income after housing costs), Scotland</t>
  </si>
  <si>
    <t>29g Sample size: Number of families with children in each category in the combined three-year survey sample, Scotland</t>
  </si>
  <si>
    <t>29a Relative poverty rate: Proportion of children in each category who are in relative poverty (below 60% of UK median income after housing costs), Scotland</t>
  </si>
  <si>
    <t>29 Household work status</t>
  </si>
  <si>
    <t>30b Composition of those in relative poverty: Proportion of children in relative poverty (below 60% of UK median income after housing costs) who are in each category, Scotland</t>
  </si>
  <si>
    <t>30c Numbers in relative poverty: Number of children in each category who are in relative poverty (below 60% of UK median income after housing costs), Scotland</t>
  </si>
  <si>
    <t>30d Severe poverty rate: Proportion of children in each category who are in severe poverty (below 50% of UK median income after housing costs), Scotland</t>
  </si>
  <si>
    <t>30e Composition of those in severe poverty: Proportion of children in severe poverty (below 50% of UK median income after housing costs) who are in each category, Scotland</t>
  </si>
  <si>
    <t>30f Numbers in severe poverty: Number of children in each category who are in severe poverty (below 50% of UK median income after housing costs), Scotland</t>
  </si>
  <si>
    <t>30g Sample size: Number of families with children in each category in the combined three-year survey sample, Scotland</t>
  </si>
  <si>
    <t>30a Relative poverty rate: Proportion of children in each category who are in relative poverty (below 60% of UK median income after housing costs), Scotland</t>
  </si>
  <si>
    <t>30 Housing tenure</t>
  </si>
  <si>
    <t>31b Composition of those in relative poverty: Proportion of children in relative poverty (below 60% of UK median income after housing costs) who are in each category, Scotland</t>
  </si>
  <si>
    <t>31c Numbers in relative poverty: Number of children in each category who are in relative poverty (below 60% of UK median income after housing costs), Scotland</t>
  </si>
  <si>
    <t>31d Severe poverty rate: Proportion of children in each category who are in severe poverty (below 50% of UK median income after housing costs), Scotland</t>
  </si>
  <si>
    <t>31e Composition of those in severe poverty: Proportion of children in severe poverty (below 50% of UK median income after housing costs) who are in each category, Scotland</t>
  </si>
  <si>
    <t>31f Numbers in severe poverty: Number of children in each category who are in severe poverty (below 50% of UK median income after housing costs), Scotland</t>
  </si>
  <si>
    <t>31g Sample size: Number of families with children in each category in the combined three-year survey sample, Scotland</t>
  </si>
  <si>
    <t>31a Relative poverty rate: Proportion of children in each category who are in relative poverty (below 60% of UK median income after housing costs), Scotland</t>
  </si>
  <si>
    <t>31 Urban and rural areas</t>
  </si>
  <si>
    <t>32b Composition of those in relative poverty: Proportion of children in relative poverty (below 60% of UK median income after housing costs) who are in each category, Scotland</t>
  </si>
  <si>
    <t>32c Numbers in relative poverty: Number of children in each category who are in relative poverty (below 60% of UK median income after housing costs), Scotland</t>
  </si>
  <si>
    <t>32d Severe poverty rate: Proportion of children in each category who are in severe poverty (below 50% of UK median income after housing costs), Scotland</t>
  </si>
  <si>
    <t>32e Composition of those in severe poverty: Proportion of children in severe poverty (below 50% of UK median income after housing costs) who are in each category, Scotland</t>
  </si>
  <si>
    <t>32f Numbers in severe poverty: Number of children in each category who are in severe poverty (below 50% of UK median income after housing costs), Scotland</t>
  </si>
  <si>
    <t>32g Sample size: Number of families with children in each category in the combined three-year survey sample, Scotland</t>
  </si>
  <si>
    <t>32a Relative poverty rate: Proportion of children in each category who are in relative poverty (below 60% of UK median income after housing costs), Scotland</t>
  </si>
  <si>
    <t>32 Disabled household members</t>
  </si>
  <si>
    <t>33b Composition of those in relative poverty: Proportion of children in relative poverty (below 60% of UK median income after housing costs) who are in each category, Scotland</t>
  </si>
  <si>
    <t>33c Numbers in relative poverty: Number of children in each category who are in relative poverty (below 60% of UK median income after housing costs), Scotland</t>
  </si>
  <si>
    <t>33d Severe poverty rate: Proportion of children in each category who are in severe poverty (below 50% of UK median income after housing costs), Scotland</t>
  </si>
  <si>
    <t>33e Composition of those in severe poverty: Proportion of children in severe poverty (below 50% of UK median income after housing costs) who are in each category, Scotland</t>
  </si>
  <si>
    <t>33f Numbers in severe poverty: Number of children in each category who are in severe poverty (below 50% of UK median income after housing costs), Scotland</t>
  </si>
  <si>
    <t>33g Sample size: Number of families with children in each category in the combined three-year survey sample, Scotland</t>
  </si>
  <si>
    <t>33a Relative poverty rate: Proportion of children in each category who are in relative poverty (below 60% of UK median income after housing costs), Scotland</t>
  </si>
  <si>
    <t>33 Disabled household members, disability benefits removed from household income</t>
  </si>
  <si>
    <t>34b Composition of those in relative poverty: Proportion of children in relative poverty (below 60% of UK median income after housing costs) who are in each category, Scotland</t>
  </si>
  <si>
    <t>34c Numbers in relative poverty: Number of children in each category who are in relative poverty (below 60% of UK median income after housing costs), Scotland</t>
  </si>
  <si>
    <t>34d Severe poverty rate: Proportion of children in each category who are in severe poverty (below 50% of UK median income after housing costs), Scotland</t>
  </si>
  <si>
    <t>34e Composition of those in severe poverty: Proportion of children in severe poverty (below 50% of UK median income after housing costs) who are in each category, Scotland</t>
  </si>
  <si>
    <t>34f Numbers in severe poverty: Number of children in each category who are in severe poverty (below 50% of UK median income after housing costs), Scotland</t>
  </si>
  <si>
    <t>34a Relative poverty rate: Proportion of children in each category who are in relative poverty (below 60% of UK median income after housing costs), Scotland</t>
  </si>
  <si>
    <t>34 Ethnicity - detailed breakdown (5-year average)</t>
  </si>
  <si>
    <t>35b Composition of those in relative poverty: Proportion of children in relative poverty (below 60% of UK median income after housing costs) who are in each category, Scotland</t>
  </si>
  <si>
    <t>35c Numbers in relative poverty: Number of children in each category who are in relative poverty (below 60% of UK median income after housing costs), Scotland</t>
  </si>
  <si>
    <t>35d Severe poverty rate: Proportion of children in each category who are in severe poverty (below 50% of UK median income after housing costs), Scotland</t>
  </si>
  <si>
    <t>35e Composition of those in severe poverty: Proportion of children in severe poverty (below 50% of UK median income after housing costs) who are in each category, Scotland</t>
  </si>
  <si>
    <t>35f Numbers in severe poverty: Number of children in each category who are in severe poverty (below 50% of UK median income after housing costs), Scotland</t>
  </si>
  <si>
    <t>35a Relative poverty rate: Proportion of children in each category who are in relative poverty (below 60% of UK median income after housing costs), Scotland</t>
  </si>
  <si>
    <t>35 Ethnicity (3-year average)</t>
  </si>
  <si>
    <t>36b Number of children in each household food security category, Scotland 2019/20-2020/21</t>
  </si>
  <si>
    <t>36c Sample size: Number of families with children in each group in the combined two-year survey sample, Scotland 2019/20-2020/21</t>
  </si>
  <si>
    <t>36a Proportion of children in each household food security category, Scotland 2019/20-2020/21</t>
  </si>
  <si>
    <t>36 Children's household food security levels (2-year average)</t>
  </si>
  <si>
    <t>39c Sample size: Number of families in the combined three-year survey sample, Scotland</t>
  </si>
  <si>
    <t>40c Sample size: Number of families in the combined three-year survey sample, Scotland</t>
  </si>
  <si>
    <t>37b Absolute poverty rate: Proportion of children in each category who are in absolute poverty (below 60% of the 2010/11 UK median income after housing costs), Scotland 2018-21</t>
  </si>
  <si>
    <t>37c Child material deprivation: Proportion of children in each category who are in combined low income after housing costs (below 70% of UK median income) and material deprivation, Scotland 2018-21</t>
  </si>
  <si>
    <t>37a Relative poverty rate: Proportion of children in each category who are in relative poverty (below 60% of UK median income after housing costs), Scotland 2018-21</t>
  </si>
  <si>
    <t>37 Priority characteristics</t>
  </si>
  <si>
    <t>38c Sample size: Number of families in each group in the combined three-year survey sample, Scotland</t>
  </si>
  <si>
    <t>38 Median household income</t>
  </si>
  <si>
    <t>39 Household income decile points</t>
  </si>
  <si>
    <t>40 Income decile shares</t>
  </si>
  <si>
    <t>41b Gini coefficient</t>
  </si>
  <si>
    <t>41c Sample size: Number of families in the combined three-year survey sample, Scotland</t>
  </si>
  <si>
    <t>41a Palma ratio (income share of the top 10% divided by the the bottom 40% of the household population), Scotland</t>
  </si>
  <si>
    <t>41 Income inequality measures</t>
  </si>
  <si>
    <t>42 Poverty and other income thresholds</t>
  </si>
  <si>
    <t>43a Gross household income by income type as a share of total income, Scotland 2018-21</t>
  </si>
  <si>
    <t>43 Income sources by income decile</t>
  </si>
  <si>
    <t xml:space="preserve">The most commonly used poverty indicator in Scotland is relative poverty after housing costs. After-housing-costs measures describe disposable household income after housing costs are paid for. They therefore better describe what is available to spend on food, bills and leisure every week or month. </t>
  </si>
  <si>
    <t>Housing costs</t>
  </si>
  <si>
    <t>Rounding</t>
  </si>
  <si>
    <t>Data revision</t>
  </si>
  <si>
    <t>COVID-19 impact</t>
  </si>
  <si>
    <t>20g Age: Median age of household head in each category, Scotland</t>
  </si>
  <si>
    <t>20h Sample size: Number of families in each category in the combined five-year survey sample, Scotland</t>
  </si>
  <si>
    <t>21g Age: Median adult age in each category, Scotland</t>
  </si>
  <si>
    <t>21h Sample size: Number of adults in each category in the combined five-year survey sample, Scotland</t>
  </si>
  <si>
    <t>34g Age: Median age of family head (families with children) in each category, Scotland</t>
  </si>
  <si>
    <t>34h Sample size: Number of families with children in each category in the combined five-year survey sample, Scotland</t>
  </si>
  <si>
    <t>35g Age: Median age of family head (families with children) in each category, Scotland</t>
  </si>
  <si>
    <t>35h Sample size: Number of families with children in each category in the combined three-year survey sample, Scotland</t>
  </si>
  <si>
    <t>This worksheet contains four tables.</t>
  </si>
  <si>
    <t>Important: The latest estimate is unreliable, please do not use. See README for more information.</t>
  </si>
  <si>
    <t>Group</t>
  </si>
  <si>
    <t>1994-97</t>
  </si>
  <si>
    <t>1995-98</t>
  </si>
  <si>
    <t>1996-99</t>
  </si>
  <si>
    <t>1997-00</t>
  </si>
  <si>
    <t>1998-01</t>
  </si>
  <si>
    <t>1999-02</t>
  </si>
  <si>
    <t>2000-03</t>
  </si>
  <si>
    <t>2001-04</t>
  </si>
  <si>
    <t>2002-05</t>
  </si>
  <si>
    <t>2003-06</t>
  </si>
  <si>
    <t>2004-07</t>
  </si>
  <si>
    <t>2005-08</t>
  </si>
  <si>
    <t>2006-09</t>
  </si>
  <si>
    <t>2007-10</t>
  </si>
  <si>
    <t>2008-11</t>
  </si>
  <si>
    <t>2009-12</t>
  </si>
  <si>
    <t>2010-13</t>
  </si>
  <si>
    <t>2011-14</t>
  </si>
  <si>
    <t>2012-15</t>
  </si>
  <si>
    <t>2013-16</t>
  </si>
  <si>
    <t>2014-17</t>
  </si>
  <si>
    <t>2015-18</t>
  </si>
  <si>
    <t>2016-19</t>
  </si>
  <si>
    <t>2017-20</t>
  </si>
  <si>
    <t>2018-21</t>
  </si>
  <si>
    <t>All people</t>
  </si>
  <si>
    <t>Children</t>
  </si>
  <si>
    <t>Working-age adults</t>
  </si>
  <si>
    <t>Pensioners</t>
  </si>
  <si>
    <t>This worksheet contains three tables.</t>
  </si>
  <si>
    <t>Note: The definition of material deprivation changed in 2010/11, creating a break in the time series.</t>
  </si>
  <si>
    <t>Measure</t>
  </si>
  <si>
    <t>New measure, after housing costs</t>
  </si>
  <si>
    <t>[u]</t>
  </si>
  <si>
    <t>New measure, before housing costs</t>
  </si>
  <si>
    <t>Old measure, after housing costs</t>
  </si>
  <si>
    <t>Old measure, before housing costs</t>
  </si>
  <si>
    <t>New measure</t>
  </si>
  <si>
    <t>Old measure</t>
  </si>
  <si>
    <t>Note: Pensioner material deprivation is calculated for pensioners aged 65 or over. Pensioner material deprivation is different to other measures of poverty, including the child low income and material deprivation measure in that it is not associated with an income threshold. It captures issues such as whether poor health, disability and social isolation prevent access to goods and services, rather than solely low income.</t>
  </si>
  <si>
    <t>Pensioners aged 65 and older</t>
  </si>
  <si>
    <t>This worksheet contains seven tables.</t>
  </si>
  <si>
    <t>Note: 'Pensioner couples' include working-age adults who are in a couple with a pensioner.</t>
  </si>
  <si>
    <t>Note: The term 'family' here refers to the core family in a household, consisting of one or two adults and their dependent children if any. A household may contain more than one family.</t>
  </si>
  <si>
    <t>Note: 'Single' adults in this analysis refer to single-adult families, not single-adult households. In some cases, single adult families may share a household with other families. This differs from the analysis in the 'Gender' worksheet, where single adults are those who share the household with no other adults.</t>
  </si>
  <si>
    <t>All</t>
  </si>
  <si>
    <t>Pensioner couple</t>
  </si>
  <si>
    <t>Single pensioner - female</t>
  </si>
  <si>
    <t>Single pensioner - male</t>
  </si>
  <si>
    <t>Working-age couple with dependent children</t>
  </si>
  <si>
    <t>Working-age couple without dependent children</t>
  </si>
  <si>
    <t>Working-age single with dependent children</t>
  </si>
  <si>
    <t>Working-age single without dependent children - female</t>
  </si>
  <si>
    <t>Working-age single without dependent children - male</t>
  </si>
  <si>
    <t>1 child in the household</t>
  </si>
  <si>
    <t>2 children in the household</t>
  </si>
  <si>
    <t>3 or more children in the household</t>
  </si>
  <si>
    <t>No children in the household</t>
  </si>
  <si>
    <t>Note: The term 'family' here refers to the core family in a household, consisting of one or two adults and their dependent children if any.</t>
  </si>
  <si>
    <t>All in full-time work</t>
  </si>
  <si>
    <t>Couple: one full-time, one not in paid work</t>
  </si>
  <si>
    <t>Couple: one full-time, one part-time</t>
  </si>
  <si>
    <t>Inactive or retired</t>
  </si>
  <si>
    <t>Part-time work only</t>
  </si>
  <si>
    <t>Self-employed (at least one full-time)</t>
  </si>
  <si>
    <t>Unemployed</t>
  </si>
  <si>
    <t>No one in paid work</t>
  </si>
  <si>
    <t>Someone in paid work</t>
  </si>
  <si>
    <t>Note: Information on housing tenure is not available prior to 2003.</t>
  </si>
  <si>
    <t>Buying with a mortgage</t>
  </si>
  <si>
    <t>Owned outright [3]</t>
  </si>
  <si>
    <t>Rented from council or housing association</t>
  </si>
  <si>
    <t>Rented privately</t>
  </si>
  <si>
    <t>Note: Information on urban/rural class is not available prior to 2006.</t>
  </si>
  <si>
    <t>Rural</t>
  </si>
  <si>
    <t>Urban</t>
  </si>
  <si>
    <t>16-24</t>
  </si>
  <si>
    <t>25-34</t>
  </si>
  <si>
    <t>35-44</t>
  </si>
  <si>
    <t>45-54</t>
  </si>
  <si>
    <t>55-64</t>
  </si>
  <si>
    <t>65+</t>
  </si>
  <si>
    <t>Note: The term 'single' here refers to adults who are sharing a household with no other adults. This differs from the analysis in the 'Family type' worksheet, where single adults may share the household with other families.</t>
  </si>
  <si>
    <t>Female pensioner</t>
  </si>
  <si>
    <t>Female working-age adult with dependent children</t>
  </si>
  <si>
    <t>Female working-age adult, no dependent children</t>
  </si>
  <si>
    <t>Male pensioner</t>
  </si>
  <si>
    <t>Male working-age adult with dependent children</t>
  </si>
  <si>
    <t>Male working-age adult, no dependent children</t>
  </si>
  <si>
    <t>Note: 'Single' refers to adults who have never been married or in a civil partnership, and are not living with a partner. 'Separated' refers to adults who are married or in a civil partnership, but are not living together because of estrangement. 'Married / Civil Partnership' includes couples who are temporarily living apart (e.g. due to serving in the armed forces). 'Adults' includes working-age adults and pensioners.</t>
  </si>
  <si>
    <t>Cohabiting</t>
  </si>
  <si>
    <t>Divorced / Civil Partnership dissolved / separated</t>
  </si>
  <si>
    <t>Married / Civil Partnership</t>
  </si>
  <si>
    <t>Single</t>
  </si>
  <si>
    <t>Widowed</t>
  </si>
  <si>
    <t>Note: The way in which information on disabled people is collected changed several times during this timeseries. This causes breaks in the timeseries between 2001/02 and 2002/03, between 2003/04 and 2004/05, and between 2011/12 and 2012/13. Since 2012/13, disabled people are identified as those who report any physical or mental health condition(s) or illness(es) that last or are expected to last 12 months or more, and which limit their ability to carry out day-to-day activities. Therefore, care needs to be taken when considering long-term trends.</t>
  </si>
  <si>
    <t>Note: The last break in the methodology caused a large change in the size of the disabled population. Therefore, the estimated numbers in poverty before and after the break cannot be directly compared and no three-year averaged data is available during the break.</t>
  </si>
  <si>
    <t>Note: Data on disabled children is available from 1995/96.</t>
  </si>
  <si>
    <t>In household with disabled person(s)</t>
  </si>
  <si>
    <t>In household with no disabled person(s)</t>
  </si>
  <si>
    <t>In household with disabled child(ren)</t>
  </si>
  <si>
    <t>In household with no disabled child(ren)</t>
  </si>
  <si>
    <t>In household with disabled adult(s)</t>
  </si>
  <si>
    <t>In household with no disabled adult(s)</t>
  </si>
  <si>
    <t>Note: Income from Disability Living Allowance, Attendance Allowance, and Personal Independence Payments have been excluded from income in this worksheet. This income is related to additional living costs associated with a disability.</t>
  </si>
  <si>
    <t>This worksheet contains eight tables.</t>
  </si>
  <si>
    <t>Note: Ethnicity data relates to all people in a household and is based on the ethnicity of the adult with the highest income.</t>
  </si>
  <si>
    <t>Note: Different ethnic groups have been combined into one for this analysis, as sample sizes are too small to reliably report on individual groups.</t>
  </si>
  <si>
    <t>Note: Ethnicity data according to the categories below has been available since 2001/02.</t>
  </si>
  <si>
    <t>2001-06</t>
  </si>
  <si>
    <t>2002-07</t>
  </si>
  <si>
    <t>2003-08</t>
  </si>
  <si>
    <t>2004-09</t>
  </si>
  <si>
    <t>2005-10</t>
  </si>
  <si>
    <t>2006-11</t>
  </si>
  <si>
    <t>2007-12</t>
  </si>
  <si>
    <t>2008-13</t>
  </si>
  <si>
    <t>2009-14</t>
  </si>
  <si>
    <t>2010-15</t>
  </si>
  <si>
    <t>2011-16</t>
  </si>
  <si>
    <t>2012-17</t>
  </si>
  <si>
    <t>2013-18</t>
  </si>
  <si>
    <t>2014-19</t>
  </si>
  <si>
    <t>2015-20</t>
  </si>
  <si>
    <t>2016-21</t>
  </si>
  <si>
    <t>White - British</t>
  </si>
  <si>
    <t>White - Other</t>
  </si>
  <si>
    <t>Asian or Asian British</t>
  </si>
  <si>
    <t>Mixed, Black or Black British, and Other</t>
  </si>
  <si>
    <t>Note: In these tables, 'adults' include working-age adults as well as pensioners.</t>
  </si>
  <si>
    <t>Note: Different religious groups have been combined into one for this analysis, as sample sizes are too small to reliably report on individual groups.</t>
  </si>
  <si>
    <t>Note: Religion data is available from 2011/12.</t>
  </si>
  <si>
    <t>Church of Scotland</t>
  </si>
  <si>
    <t>Roman Catholic</t>
  </si>
  <si>
    <t>Other Christian</t>
  </si>
  <si>
    <t>Muslim</t>
  </si>
  <si>
    <t>Other religion</t>
  </si>
  <si>
    <t>No religion</t>
  </si>
  <si>
    <t>Note: Food security questions were newly added to the Family Resources Survey in 2019/20. Therefore, only a two-year average is available. The questions ask about whether people were worried about running out of food, had to reduce meal sizes or skip meals.</t>
  </si>
  <si>
    <t>Note: Shared households such as such as a group of students, or other unrelated adults were excluded from the analysis</t>
  </si>
  <si>
    <t>Very low</t>
  </si>
  <si>
    <t>Low</t>
  </si>
  <si>
    <t>Marginal</t>
  </si>
  <si>
    <t>High</t>
  </si>
  <si>
    <t>In relative poverty</t>
  </si>
  <si>
    <t>In absolute poverty</t>
  </si>
  <si>
    <t>Sample</t>
  </si>
  <si>
    <t>No single parent in household</t>
  </si>
  <si>
    <t>Single parent in household</t>
  </si>
  <si>
    <t>1-2 children in the household</t>
  </si>
  <si>
    <t>0-4</t>
  </si>
  <si>
    <t>5-12</t>
  </si>
  <si>
    <t>13-19</t>
  </si>
  <si>
    <t>Note: Individual child age data is not available between 2003 and 2007.</t>
  </si>
  <si>
    <t>Youngest child in household is 1 or older</t>
  </si>
  <si>
    <t>Youngest child is younger than 1</t>
  </si>
  <si>
    <t>Note: Individual age data is available from 1997, but not between 2003 and 2007.</t>
  </si>
  <si>
    <t>Mother under 25 in household</t>
  </si>
  <si>
    <t>No mother under 25 in household</t>
  </si>
  <si>
    <t>Note: The term 'family' here refers to the core family in a household, consisting of one or two adults and their dependent children if any. A household can contain more than one family.</t>
  </si>
  <si>
    <t>Note: Information on economic status is not available prior to 1996.</t>
  </si>
  <si>
    <t>Note: Categories have changed. Previously, we combined white ethnic minorities with white British, while in this worksheet, they are combined with other ethnic minorities.</t>
  </si>
  <si>
    <t>Note: Ethnicity data according to the categories above has been available since 2001/02.</t>
  </si>
  <si>
    <t>Minority ethnic</t>
  </si>
  <si>
    <t>All children</t>
  </si>
  <si>
    <t>Rate</t>
  </si>
  <si>
    <t>Disabled household member(s)</t>
  </si>
  <si>
    <t>Youngest child in the household is under 1</t>
  </si>
  <si>
    <t>Minority ethnic household</t>
  </si>
  <si>
    <t>Single parent in the household</t>
  </si>
  <si>
    <t>Decile</t>
  </si>
  <si>
    <t>1</t>
  </si>
  <si>
    <t>2</t>
  </si>
  <si>
    <t>3</t>
  </si>
  <si>
    <t>4</t>
  </si>
  <si>
    <t>5</t>
  </si>
  <si>
    <t>6</t>
  </si>
  <si>
    <t>7</t>
  </si>
  <si>
    <t>8</t>
  </si>
  <si>
    <t>9</t>
  </si>
  <si>
    <t>Before housing costs</t>
  </si>
  <si>
    <t>After housing costs</t>
  </si>
  <si>
    <t>Single person with no children</t>
  </si>
  <si>
    <t>Couple with no children</t>
  </si>
  <si>
    <t>Single person with children aged 5 and 14</t>
  </si>
  <si>
    <t>Couple with children aged 5 and 14</t>
  </si>
  <si>
    <t>UK median income</t>
  </si>
  <si>
    <t>Scottish median income</t>
  </si>
  <si>
    <t>Relative poverty threshold (60% of UK median income)</t>
  </si>
  <si>
    <t>Absolute poverty threshold (60% of inflation-adjusted 2010/11 UK median income)</t>
  </si>
  <si>
    <t>Scottish 1st income decile point</t>
  </si>
  <si>
    <t>Scottish 2nd income decile point</t>
  </si>
  <si>
    <t>Scottish 3rd income decile point</t>
  </si>
  <si>
    <t>Scottish 4th income decile point</t>
  </si>
  <si>
    <t>Scottish 5th income decile point</t>
  </si>
  <si>
    <t>Scottish 6th income decile point</t>
  </si>
  <si>
    <t>Scottish 7th income decile point</t>
  </si>
  <si>
    <t>Scottish 8th income decile point</t>
  </si>
  <si>
    <t>Scottish 9th income decile point</t>
  </si>
  <si>
    <t>This worksheet contains one table.</t>
  </si>
  <si>
    <t>Earnings</t>
  </si>
  <si>
    <t>Social Security payments</t>
  </si>
  <si>
    <t>Occupational pensions</t>
  </si>
  <si>
    <t>Investments</t>
  </si>
  <si>
    <t>Other sources</t>
  </si>
  <si>
    <t>10</t>
  </si>
  <si>
    <t>[x]</t>
  </si>
  <si>
    <t>[b]</t>
  </si>
  <si>
    <t>These are not official statistics. The latest estimates (all estimates which include data from 2020/21, including 2018-21, and 2016-21) are unreliable as they are based on data collected during the first year of the coronavirus (COVID-19) pandemic. Lockdown rules severely disrupted the data collection. As a result, we were unable to obtain a representative sample for Scotland. Please refer to Poverty and Income Inequality in Scotland 2017-20 for the latest National Statistics on poverty and income inequality.</t>
  </si>
  <si>
    <t>Published: 31 March 2022</t>
  </si>
  <si>
    <t>Next update: March 2023</t>
  </si>
  <si>
    <t>The tables in this spreadsheet contain all estimates shown in the 'Poverty and Income Inequality in Scotland' analytical report, and further breakdowns. The report can be found here: https://data.gov.scot/poverty/2022</t>
  </si>
  <si>
    <t>Estimates are based on Scotland data from the Family Resources Survey. This survey is managed by the Department for Work and Pensions, who also published a report, available on their website.</t>
  </si>
  <si>
    <t>Detailed information on definitions and methodology can be found in the report.</t>
  </si>
  <si>
    <t>Estimates provided here are in most cases averages of three years of data. Three-year averages show trends better than single-year estimates. Single-year estimates of the headline measures are also available for download. Ethnicity and religion breakdowns are published as five-year averages.</t>
  </si>
  <si>
    <t>These are not official statistics. The latest estimates (all estimates which include data from 2020/21, for example 2018-21, and 2016-21) are unreliable as they are based on data collected during the first year of the coronavirus (COVID-19) pandemic. Lockdown rules severely disrupted the data collection. As a result, we were unable to obtain a representative sample for Scotland. Please refer to Poverty and Income Inequality in Scotland 2017-20 for the latest National Statistics on poverty and income inequality. These tables are made available in the interest of transparency.</t>
  </si>
  <si>
    <t>Each worksheet contains one or more tables. The main table is at the top, and extra tables are below. The extra tables give context such as sample sizes, average ages (for ethnicity and religion breakdowns), compositions, or population estimates.</t>
  </si>
  <si>
    <t>Poverty rate tables show the proportion of individuals who are in poverty. Poverty rates describe the risk of being in poverty. If one group has a higher poverty rate than another, people in this group have a higher risk of being in poverty.</t>
  </si>
  <si>
    <t>Composition tables show how people in poverty break down into subgroups. For example, it shows how many of those who are in poverty rent their homes versus how many own their homes. The poverty composition describes the scale of poverty for certain groups of people.</t>
  </si>
  <si>
    <t>Numbers tables show the numbers of people (or children or adults) in poverty.</t>
  </si>
  <si>
    <t>In this spreadsheet, we use different measures of poverty. Each measures a different aspect of people's living standards.</t>
  </si>
  <si>
    <t>Relative poverty is the measure of low income that we use most often. It measures whether low-income households are keeping pace with middle income households. The relative poverty line is 60% of median UK income, and it changes every year along with median income.</t>
  </si>
  <si>
    <t>Severe poverty is like relative poverty, but with a stricter threshold. It measures whether the lowest-income households are keeping pace with middle income households. The severe poverty line is 50% of median UK income, and it also changes every year.</t>
  </si>
  <si>
    <t>Absolute poverty is another measure of low income. It measures whether the incomes of low-income households are keeping pace with inflation. The absolute poverty line is fixed at 60% of median UK income from 2010/11. It changes only a little due to inflation. It is now lower than the relative poverty line, but higher than the severe poverty line.</t>
  </si>
  <si>
    <t>Material deprivation measures look at whether households can access basic goods and activities. The child measure combines material deprivation and low income. It looks at families who would like certain goods or activities but cannot afford them. The pensioner measure looks at pensioners who would like certain goods or activities but cannot access them. The barriers for this could be money, poor health, disability and social isolation.</t>
  </si>
  <si>
    <t>The food security measure looks at how many people worry about running out of food or have to skip meals. Note that we measure food security on a household level, but not everyone in the household always experiences this in the same way. For example, a parent may reduce their own meal sizes but not those of their young children.</t>
  </si>
  <si>
    <t>The poverty characteristics tables are only available for poverty after housing costs.</t>
  </si>
  <si>
    <t>In the tables, the following conventions have been used where figures are unavailable:</t>
  </si>
  <si>
    <t>[u] - unreliable due to small sample size</t>
  </si>
  <si>
    <t>[b] - break in the time series</t>
  </si>
  <si>
    <t>[x] - not available for another reason (data accuracy, data wasn't collected etc.)</t>
  </si>
  <si>
    <t>The figures in these tables are estimates only, based on data from a sample survey. Thus, they could be a little bit higher or lower if we interviewed a different sample of the population.</t>
  </si>
  <si>
    <t>The precision of poverty rate estimates for the whole Scottish population is usually the central estimate plus or minus two percentage points, or plus or minus four percentage points for the Scottish child population. (Note that the precision is lower for 2018-21 estimates.) Precision is lower for smaller groups.</t>
  </si>
  <si>
    <t>Any small changes from year to year may not reflect real changes in the population. Longer-term trends are a better sign of a real change. Small differences between groups do not always reflect real differences in the population. Differences are more likely to be real if they are consistent over time.</t>
  </si>
  <si>
    <t>Estimates are considered unreliable when they are based on a very small sample size. For averages such as median incomes, this is less than 50 cases. For proportions and population estimates, it is less than 100 cases.</t>
  </si>
  <si>
    <t>Proportions are rounded to five decimal places. Population numbers are rounded to the nearest 10,000 people. Annual GBP amounts are rounded to the nearest £100. Weekly GBP amounts are rounded to the nearest £1.</t>
  </si>
  <si>
    <t>In 2021, previously published datasets underwent a minor methodological revision to capture all income from child maintenance. This led to small changes in household income and small adjustments to some poverty estimates. Therefore, some poverty and income estimates that have been published since March 2021 may not exactly match previously published estimates for 1994/95 to 2019/20. The revision did not affect any trends in poverty or household income.</t>
  </si>
  <si>
    <t>Maike Waldmann</t>
  </si>
  <si>
    <t>Scottish Government</t>
  </si>
  <si>
    <t>Communities Analysis Division</t>
  </si>
  <si>
    <t>Email: social-justice-analysis@gov.scot</t>
  </si>
  <si>
    <t>38b After housing costs: Median weekly equivalised household income in £ (in 2020/21 prices), Scotland</t>
  </si>
  <si>
    <t>38a Before housing costs: Median weekly equivalised household income in £ (in 2020/21 prices), Scotland</t>
  </si>
  <si>
    <t>39b After housing costs: Median weekly equivalised household income decile points in £ (in 2020/21 prices), Scotland</t>
  </si>
  <si>
    <t>39a Before housing costs: Median weekly equivalised household income decile points in £ (in 2020/21 prices), Scotland</t>
  </si>
  <si>
    <t>40b After housing costs: Annual household income shares in £ million (in 2020/21 prices), Scotland</t>
  </si>
  <si>
    <t>40a Before housing costs: Annual household income shares in £ million (in 2020/21 prices), Scotland</t>
  </si>
  <si>
    <t>42b After housing costs: Annual income in £, and after tax and transfers, Scotland 2018-21</t>
  </si>
  <si>
    <t>42c Before housing costs: Weekly income in £, and after tax and transfers, Scotland 2018-21</t>
  </si>
  <si>
    <t>42d After housing costs: Annual income in £, after tax and transfers, Scotland 2018-21</t>
  </si>
  <si>
    <t>42a Before housing costs: Weekly income in £, and after tax and transfers, Scotland 2018-21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</si>
</sst>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rgb="FF000000"/>
      <name val="Calibri"/>
      <family val="2"/>
      <scheme val="minor"/>
    </font>
    <font>
      <b/>
      <sz val="15"/>
      <color theme="3"/>
      <name val="Calibri"/>
      <family val="2"/>
      <scheme val="minor"/>
    </font>
    <font>
      <b/>
      <sz val="13"/>
      <color theme="3"/>
      <name val="Calibri"/>
      <family val="2"/>
      <scheme val="minor"/>
    </font>
    <font>
      <i/>
      <sz val="11"/>
      <color rgb="FF7F7F7F"/>
      <name val="Calibri"/>
      <family val="2"/>
      <scheme val="minor"/>
    </font>
    <font>
      <b/>
      <sz val="15"/>
      <name val="Calibri"/>
      <family val="2"/>
      <scheme val="minor"/>
    </font>
    <font>
      <sz val="12"/>
      <name val="Calibri"/>
    </font>
    <font>
      <b/>
      <sz val="13"/>
      <name val="Calibri"/>
      <family val="2"/>
      <scheme val="minor"/>
    </font>
    <font>
      <sz val="12"/>
      <name val="Segoe UI"/>
    </font>
    <font>
      <u/>
      <sz val="12"/>
      <name val="Segoe UI"/>
    </font>
    <font>
      <sz val="11"/>
      <name val="Calibri"/>
      <family val="2"/>
      <scheme val="minor"/>
    </font>
    <font>
      <sz val="11"/>
      <name val="Calibri"/>
    </font>
    <font>
      <i/>
      <sz val="11"/>
      <name val="Calibri"/>
      <family val="2"/>
      <scheme val="minor"/>
    </font>
    <font>
      <u/>
      <sz val="12"/>
      <color rgb="FF3333FF"/>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2" fillId="0" borderId="0" applyNumberFormat="0" applyFill="0" applyBorder="0" applyAlignment="0" applyProtection="0"/>
    <xf numFmtId="0" fontId="1" fillId="0" borderId="0" applyNumberFormat="0" applyFill="0" applyAlignment="0" applyProtection="0"/>
    <xf numFmtId="0" fontId="2" fillId="0" borderId="0" applyNumberFormat="0" applyFill="0" applyAlignment="0" applyProtection="0"/>
    <xf numFmtId="0" fontId="3" fillId="0" borderId="0" applyNumberFormat="0" applyFill="0" applyBorder="0" applyAlignment="0" applyProtection="0"/>
  </cellStyleXfs>
  <cellXfs count="19">
    <xf numFmtId="0" fontId="0" fillId="0" borderId="0" xfId="0"/>
    <xf numFmtId="0" fontId="4" fillId="0" borderId="0" xfId="2" applyFont="1"/>
    <xf numFmtId="0" fontId="5" fillId="0" borderId="0" xfId="0" applyFont="1" applyAlignment="1">
      <alignment horizontal="left" wrapText="1"/>
    </xf>
    <xf numFmtId="0" fontId="6" fillId="0" borderId="0" xfId="3" applyFont="1"/>
    <xf numFmtId="0" fontId="4" fillId="0" borderId="0" xfId="2" applyFont="1" applyAlignment="1">
      <alignment horizontal="left"/>
    </xf>
    <xf numFmtId="0" fontId="7" fillId="0" borderId="0" xfId="0" applyFont="1" applyAlignment="1">
      <alignment horizontal="left" wrapText="1"/>
    </xf>
    <xf numFmtId="0" fontId="6" fillId="0" borderId="0" xfId="3" applyFont="1" applyAlignment="1">
      <alignment horizontal="left"/>
    </xf>
    <xf numFmtId="0" fontId="8" fillId="0" borderId="0" xfId="0" applyFont="1" applyAlignment="1">
      <alignment horizontal="left"/>
    </xf>
    <xf numFmtId="0" fontId="9" fillId="0" borderId="0" xfId="0" applyFont="1"/>
    <xf numFmtId="0" fontId="10" fillId="0" borderId="0" xfId="0" applyFont="1" applyAlignment="1">
      <alignment horizontal="left" wrapText="1"/>
    </xf>
    <xf numFmtId="0" fontId="10" fillId="0" borderId="0" xfId="0" applyFont="1" applyAlignment="1">
      <alignment horizontal="right"/>
    </xf>
    <xf numFmtId="0" fontId="11" fillId="0" borderId="0" xfId="4" applyFont="1" applyAlignment="1">
      <alignment horizontal="left" wrapText="1"/>
    </xf>
    <xf numFmtId="0" fontId="10" fillId="0" borderId="0" xfId="0" applyFont="1" applyAlignment="1">
      <alignment horizontal="left"/>
    </xf>
    <xf numFmtId="0" fontId="10" fillId="0" borderId="0" xfId="0" applyFont="1" applyAlignment="1">
      <alignment horizontal="right" wrapText="1"/>
    </xf>
    <xf numFmtId="9" fontId="10" fillId="0" borderId="0" xfId="0" applyNumberFormat="1" applyFont="1" applyAlignment="1">
      <alignment horizontal="right"/>
    </xf>
    <xf numFmtId="9" fontId="10" fillId="0" borderId="0" xfId="0" applyNumberFormat="1" applyFont="1" applyAlignment="1">
      <alignment horizontal="right" wrapText="1"/>
    </xf>
    <xf numFmtId="3" fontId="10" fillId="0" borderId="0" xfId="0" applyNumberFormat="1" applyFont="1" applyAlignment="1">
      <alignment horizontal="right"/>
    </xf>
    <xf numFmtId="3" fontId="10" fillId="0" borderId="0" xfId="0" applyNumberFormat="1" applyFont="1" applyAlignment="1">
      <alignment horizontal="right" wrapText="1"/>
    </xf>
    <xf numFmtId="0" fontId="12" fillId="0" borderId="0" xfId="1" applyAlignment="1">
      <alignment horizontal="left" indent="3"/>
    </xf>
  </cellXfs>
  <cellStyles count="5">
    <cellStyle name="Explanatory Text" xfId="4" builtinId="53"/>
    <cellStyle name="Heading 1" xfId="2" builtinId="16" customBuiltin="1"/>
    <cellStyle name="Heading 2" xfId="3" builtinId="17" customBuiltin="1"/>
    <cellStyle name="Hyperlink" xfId="1" builtinId="8" customBuiltin="1"/>
    <cellStyle name="Normal" xfId="0" builtinId="0"/>
  </cellStyles>
  <dxfs count="5670">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tables/table1.xml><?xml version="1.0" encoding="utf-8"?>
<table xmlns="http://schemas.openxmlformats.org/spreadsheetml/2006/main" id="3" name="table1a" displayName="table1a" ref="A6:Z10" totalsRowShown="0" headerRowDxfId="5643" dataDxfId="5642">
  <tableColumns count="26">
    <tableColumn id="1" name="Group" dataDxfId="5669"/>
    <tableColumn id="2" name="1994-97" dataDxfId="5668"/>
    <tableColumn id="3" name="1995-98" dataDxfId="5667"/>
    <tableColumn id="4" name="1996-99" dataDxfId="5666"/>
    <tableColumn id="5" name="1997-00" dataDxfId="5665"/>
    <tableColumn id="6" name="1998-01" dataDxfId="5664"/>
    <tableColumn id="7" name="1999-02" dataDxfId="5663"/>
    <tableColumn id="8" name="2000-03" dataDxfId="5662"/>
    <tableColumn id="9" name="2001-04" dataDxfId="5661"/>
    <tableColumn id="10" name="2002-05" dataDxfId="5660"/>
    <tableColumn id="11" name="2003-06" dataDxfId="5659"/>
    <tableColumn id="12" name="2004-07" dataDxfId="5658"/>
    <tableColumn id="13" name="2005-08" dataDxfId="5657"/>
    <tableColumn id="14" name="2006-09" dataDxfId="5656"/>
    <tableColumn id="15" name="2007-10" dataDxfId="5655"/>
    <tableColumn id="16" name="2008-11" dataDxfId="5654"/>
    <tableColumn id="17" name="2009-12" dataDxfId="5653"/>
    <tableColumn id="18" name="2010-13" dataDxfId="5652"/>
    <tableColumn id="19" name="2011-14" dataDxfId="5651"/>
    <tableColumn id="20" name="2012-15" dataDxfId="5650"/>
    <tableColumn id="21" name="2013-16" dataDxfId="5649"/>
    <tableColumn id="22" name="2014-17" dataDxfId="5648"/>
    <tableColumn id="23" name="2015-18" dataDxfId="5647"/>
    <tableColumn id="24" name="2016-19" dataDxfId="5646"/>
    <tableColumn id="25" name="2017-20" dataDxfId="5645"/>
    <tableColumn id="26" name="2018-21" dataDxfId="5644"/>
  </tableColumns>
  <tableStyleInfo name="TableStyleLight1" showFirstColumn="1" showLastColumn="0" showRowStripes="0" showColumnStripes="0"/>
</table>
</file>

<file path=xl/tables/table10.xml><?xml version="1.0" encoding="utf-8"?>
<table xmlns="http://schemas.openxmlformats.org/spreadsheetml/2006/main" id="12" name="table3b" displayName="table3b" ref="A12:Z16" totalsRowShown="0" headerRowDxfId="5391" dataDxfId="5390">
  <tableColumns count="26">
    <tableColumn id="1" name="Group" dataDxfId="5417"/>
    <tableColumn id="2" name="1994-97" dataDxfId="5416"/>
    <tableColumn id="3" name="1995-98" dataDxfId="5415"/>
    <tableColumn id="4" name="1996-99" dataDxfId="5414"/>
    <tableColumn id="5" name="1997-00" dataDxfId="5413"/>
    <tableColumn id="6" name="1998-01" dataDxfId="5412"/>
    <tableColumn id="7" name="1999-02" dataDxfId="5411"/>
    <tableColumn id="8" name="2000-03" dataDxfId="5410"/>
    <tableColumn id="9" name="2001-04" dataDxfId="5409"/>
    <tableColumn id="10" name="2002-05" dataDxfId="5408"/>
    <tableColumn id="11" name="2003-06" dataDxfId="5407"/>
    <tableColumn id="12" name="2004-07" dataDxfId="5406"/>
    <tableColumn id="13" name="2005-08" dataDxfId="5405"/>
    <tableColumn id="14" name="2006-09" dataDxfId="5404"/>
    <tableColumn id="15" name="2007-10" dataDxfId="5403"/>
    <tableColumn id="16" name="2008-11" dataDxfId="5402"/>
    <tableColumn id="17" name="2009-12" dataDxfId="5401"/>
    <tableColumn id="18" name="2010-13" dataDxfId="5400"/>
    <tableColumn id="19" name="2011-14" dataDxfId="5399"/>
    <tableColumn id="20" name="2012-15" dataDxfId="5398"/>
    <tableColumn id="21" name="2013-16" dataDxfId="5397"/>
    <tableColumn id="22" name="2014-17" dataDxfId="5396"/>
    <tableColumn id="23" name="2015-18" dataDxfId="5395"/>
    <tableColumn id="24" name="2016-19" dataDxfId="5394"/>
    <tableColumn id="25" name="2017-20" dataDxfId="5393"/>
    <tableColumn id="26" name="2018-21" dataDxfId="5392"/>
  </tableColumns>
  <tableStyleInfo name="TableStyleLight1" showFirstColumn="1" showLastColumn="0" showRowStripes="0" showColumnStripes="0"/>
</table>
</file>

<file path=xl/tables/table100.xml><?xml version="1.0" encoding="utf-8"?>
<table xmlns="http://schemas.openxmlformats.org/spreadsheetml/2006/main" id="102" name="table18g" displayName="table18g" ref="A63:Z70" totalsRowShown="0" headerRowDxfId="3121" dataDxfId="3120">
  <tableColumns count="26">
    <tableColumn id="1" name="Group" dataDxfId="3147"/>
    <tableColumn id="2" name="1994-97" dataDxfId="3146"/>
    <tableColumn id="3" name="1995-98" dataDxfId="3145"/>
    <tableColumn id="4" name="1996-99" dataDxfId="3144"/>
    <tableColumn id="5" name="1997-00" dataDxfId="3143"/>
    <tableColumn id="6" name="1998-01" dataDxfId="3142"/>
    <tableColumn id="7" name="1999-02" dataDxfId="3141"/>
    <tableColumn id="8" name="2000-03" dataDxfId="3140"/>
    <tableColumn id="9" name="2001-04" dataDxfId="3139"/>
    <tableColumn id="10" name="2002-05" dataDxfId="3138"/>
    <tableColumn id="11" name="2003-06" dataDxfId="3137"/>
    <tableColumn id="12" name="2004-07" dataDxfId="3136"/>
    <tableColumn id="13" name="2005-08" dataDxfId="3135"/>
    <tableColumn id="14" name="2006-09" dataDxfId="3134"/>
    <tableColumn id="15" name="2007-10" dataDxfId="3133"/>
    <tableColumn id="16" name="2008-11" dataDxfId="3132"/>
    <tableColumn id="17" name="2009-12" dataDxfId="3131"/>
    <tableColumn id="18" name="2010-13" dataDxfId="3130"/>
    <tableColumn id="19" name="2011-14" dataDxfId="3129"/>
    <tableColumn id="20" name="2012-15" dataDxfId="3128"/>
    <tableColumn id="21" name="2013-16" dataDxfId="3127"/>
    <tableColumn id="22" name="2014-17" dataDxfId="3126"/>
    <tableColumn id="23" name="2015-18" dataDxfId="3125"/>
    <tableColumn id="24" name="2016-19" dataDxfId="3124"/>
    <tableColumn id="25" name="2017-20" dataDxfId="3123"/>
    <tableColumn id="26" name="2018-21" dataDxfId="3122"/>
  </tableColumns>
  <tableStyleInfo name="TableStyleLight1" showFirstColumn="1" showLastColumn="0" showRowStripes="0" showColumnStripes="0"/>
</table>
</file>

<file path=xl/tables/table101.xml><?xml version="1.0" encoding="utf-8"?>
<table xmlns="http://schemas.openxmlformats.org/spreadsheetml/2006/main" id="103" name="table19a" displayName="table19a" ref="A10:Z17" totalsRowShown="0" headerRowDxfId="3093" dataDxfId="3092">
  <tableColumns count="26">
    <tableColumn id="1" name="Group" dataDxfId="3119"/>
    <tableColumn id="2" name="1994-97" dataDxfId="3118"/>
    <tableColumn id="3" name="1995-98" dataDxfId="3117"/>
    <tableColumn id="4" name="1996-99" dataDxfId="3116"/>
    <tableColumn id="5" name="1997-00" dataDxfId="3115"/>
    <tableColumn id="6" name="1998-01" dataDxfId="3114"/>
    <tableColumn id="7" name="1999-02" dataDxfId="3113"/>
    <tableColumn id="8" name="2000-03" dataDxfId="3112"/>
    <tableColumn id="9" name="2001-04" dataDxfId="3111"/>
    <tableColumn id="10" name="2002-05" dataDxfId="3110"/>
    <tableColumn id="11" name="2003-06" dataDxfId="3109"/>
    <tableColumn id="12" name="2004-07" dataDxfId="3108"/>
    <tableColumn id="13" name="2005-08" dataDxfId="3107"/>
    <tableColumn id="14" name="2006-09" dataDxfId="3106"/>
    <tableColumn id="15" name="2007-10" dataDxfId="3105"/>
    <tableColumn id="16" name="2008-11" dataDxfId="3104"/>
    <tableColumn id="17" name="2009-12" dataDxfId="3103"/>
    <tableColumn id="18" name="2010-13" dataDxfId="3102"/>
    <tableColumn id="19" name="2011-14" dataDxfId="3101"/>
    <tableColumn id="20" name="2012-15" dataDxfId="3100"/>
    <tableColumn id="21" name="2013-16" dataDxfId="3099"/>
    <tableColumn id="22" name="2014-17" dataDxfId="3098"/>
    <tableColumn id="23" name="2015-18" dataDxfId="3097"/>
    <tableColumn id="24" name="2016-19" dataDxfId="3096"/>
    <tableColumn id="25" name="2017-20" dataDxfId="3095"/>
    <tableColumn id="26" name="2018-21" dataDxfId="3094"/>
  </tableColumns>
  <tableStyleInfo name="TableStyleLight1" showFirstColumn="1" showLastColumn="0" showRowStripes="0" showColumnStripes="0"/>
</table>
</file>

<file path=xl/tables/table102.xml><?xml version="1.0" encoding="utf-8"?>
<table xmlns="http://schemas.openxmlformats.org/spreadsheetml/2006/main" id="104" name="table19b" displayName="table19b" ref="A19:Z26" totalsRowShown="0" headerRowDxfId="3065" dataDxfId="3064">
  <tableColumns count="26">
    <tableColumn id="1" name="Group" dataDxfId="3091"/>
    <tableColumn id="2" name="1994-97" dataDxfId="3090"/>
    <tableColumn id="3" name="1995-98" dataDxfId="3089"/>
    <tableColumn id="4" name="1996-99" dataDxfId="3088"/>
    <tableColumn id="5" name="1997-00" dataDxfId="3087"/>
    <tableColumn id="6" name="1998-01" dataDxfId="3086"/>
    <tableColumn id="7" name="1999-02" dataDxfId="3085"/>
    <tableColumn id="8" name="2000-03" dataDxfId="3084"/>
    <tableColumn id="9" name="2001-04" dataDxfId="3083"/>
    <tableColumn id="10" name="2002-05" dataDxfId="3082"/>
    <tableColumn id="11" name="2003-06" dataDxfId="3081"/>
    <tableColumn id="12" name="2004-07" dataDxfId="3080"/>
    <tableColumn id="13" name="2005-08" dataDxfId="3079"/>
    <tableColumn id="14" name="2006-09" dataDxfId="3078"/>
    <tableColumn id="15" name="2007-10" dataDxfId="3077"/>
    <tableColumn id="16" name="2008-11" dataDxfId="3076"/>
    <tableColumn id="17" name="2009-12" dataDxfId="3075"/>
    <tableColumn id="18" name="2010-13" dataDxfId="3074"/>
    <tableColumn id="19" name="2011-14" dataDxfId="3073"/>
    <tableColumn id="20" name="2012-15" dataDxfId="3072"/>
    <tableColumn id="21" name="2013-16" dataDxfId="3071"/>
    <tableColumn id="22" name="2014-17" dataDxfId="3070"/>
    <tableColumn id="23" name="2015-18" dataDxfId="3069"/>
    <tableColumn id="24" name="2016-19" dataDxfId="3068"/>
    <tableColumn id="25" name="2017-20" dataDxfId="3067"/>
    <tableColumn id="26" name="2018-21" dataDxfId="3066"/>
  </tableColumns>
  <tableStyleInfo name="TableStyleLight1" showFirstColumn="1" showLastColumn="0" showRowStripes="0" showColumnStripes="0"/>
</table>
</file>

<file path=xl/tables/table103.xml><?xml version="1.0" encoding="utf-8"?>
<table xmlns="http://schemas.openxmlformats.org/spreadsheetml/2006/main" id="105" name="table19c" displayName="table19c" ref="A28:Z35" totalsRowShown="0" headerRowDxfId="3037" dataDxfId="3036">
  <tableColumns count="26">
    <tableColumn id="1" name="Group" dataDxfId="3063"/>
    <tableColumn id="2" name="1994-97" dataDxfId="3062"/>
    <tableColumn id="3" name="1995-98" dataDxfId="3061"/>
    <tableColumn id="4" name="1996-99" dataDxfId="3060"/>
    <tableColumn id="5" name="1997-00" dataDxfId="3059"/>
    <tableColumn id="6" name="1998-01" dataDxfId="3058"/>
    <tableColumn id="7" name="1999-02" dataDxfId="3057"/>
    <tableColumn id="8" name="2000-03" dataDxfId="3056"/>
    <tableColumn id="9" name="2001-04" dataDxfId="3055"/>
    <tableColumn id="10" name="2002-05" dataDxfId="3054"/>
    <tableColumn id="11" name="2003-06" dataDxfId="3053"/>
    <tableColumn id="12" name="2004-07" dataDxfId="3052"/>
    <tableColumn id="13" name="2005-08" dataDxfId="3051"/>
    <tableColumn id="14" name="2006-09" dataDxfId="3050"/>
    <tableColumn id="15" name="2007-10" dataDxfId="3049"/>
    <tableColumn id="16" name="2008-11" dataDxfId="3048"/>
    <tableColumn id="17" name="2009-12" dataDxfId="3047"/>
    <tableColumn id="18" name="2010-13" dataDxfId="3046"/>
    <tableColumn id="19" name="2011-14" dataDxfId="3045"/>
    <tableColumn id="20" name="2012-15" dataDxfId="3044"/>
    <tableColumn id="21" name="2013-16" dataDxfId="3043"/>
    <tableColumn id="22" name="2014-17" dataDxfId="3042"/>
    <tableColumn id="23" name="2015-18" dataDxfId="3041"/>
    <tableColumn id="24" name="2016-19" dataDxfId="3040"/>
    <tableColumn id="25" name="2017-20" dataDxfId="3039"/>
    <tableColumn id="26" name="2018-21" dataDxfId="3038"/>
  </tableColumns>
  <tableStyleInfo name="TableStyleLight1" showFirstColumn="1" showLastColumn="0" showRowStripes="0" showColumnStripes="0"/>
</table>
</file>

<file path=xl/tables/table104.xml><?xml version="1.0" encoding="utf-8"?>
<table xmlns="http://schemas.openxmlformats.org/spreadsheetml/2006/main" id="106" name="table19d" displayName="table19d" ref="A37:Z44" totalsRowShown="0" headerRowDxfId="3009" dataDxfId="3008">
  <tableColumns count="26">
    <tableColumn id="1" name="Group" dataDxfId="3035"/>
    <tableColumn id="2" name="1994-97" dataDxfId="3034"/>
    <tableColumn id="3" name="1995-98" dataDxfId="3033"/>
    <tableColumn id="4" name="1996-99" dataDxfId="3032"/>
    <tableColumn id="5" name="1997-00" dataDxfId="3031"/>
    <tableColumn id="6" name="1998-01" dataDxfId="3030"/>
    <tableColumn id="7" name="1999-02" dataDxfId="3029"/>
    <tableColumn id="8" name="2000-03" dataDxfId="3028"/>
    <tableColumn id="9" name="2001-04" dataDxfId="3027"/>
    <tableColumn id="10" name="2002-05" dataDxfId="3026"/>
    <tableColumn id="11" name="2003-06" dataDxfId="3025"/>
    <tableColumn id="12" name="2004-07" dataDxfId="3024"/>
    <tableColumn id="13" name="2005-08" dataDxfId="3023"/>
    <tableColumn id="14" name="2006-09" dataDxfId="3022"/>
    <tableColumn id="15" name="2007-10" dataDxfId="3021"/>
    <tableColumn id="16" name="2008-11" dataDxfId="3020"/>
    <tableColumn id="17" name="2009-12" dataDxfId="3019"/>
    <tableColumn id="18" name="2010-13" dataDxfId="3018"/>
    <tableColumn id="19" name="2011-14" dataDxfId="3017"/>
    <tableColumn id="20" name="2012-15" dataDxfId="3016"/>
    <tableColumn id="21" name="2013-16" dataDxfId="3015"/>
    <tableColumn id="22" name="2014-17" dataDxfId="3014"/>
    <tableColumn id="23" name="2015-18" dataDxfId="3013"/>
    <tableColumn id="24" name="2016-19" dataDxfId="3012"/>
    <tableColumn id="25" name="2017-20" dataDxfId="3011"/>
    <tableColumn id="26" name="2018-21" dataDxfId="3010"/>
  </tableColumns>
  <tableStyleInfo name="TableStyleLight1" showFirstColumn="1" showLastColumn="0" showRowStripes="0" showColumnStripes="0"/>
</table>
</file>

<file path=xl/tables/table105.xml><?xml version="1.0" encoding="utf-8"?>
<table xmlns="http://schemas.openxmlformats.org/spreadsheetml/2006/main" id="107" name="table19e" displayName="table19e" ref="A46:Z53" totalsRowShown="0" headerRowDxfId="2981" dataDxfId="2980">
  <tableColumns count="26">
    <tableColumn id="1" name="Group" dataDxfId="3007"/>
    <tableColumn id="2" name="1994-97" dataDxfId="3006"/>
    <tableColumn id="3" name="1995-98" dataDxfId="3005"/>
    <tableColumn id="4" name="1996-99" dataDxfId="3004"/>
    <tableColumn id="5" name="1997-00" dataDxfId="3003"/>
    <tableColumn id="6" name="1998-01" dataDxfId="3002"/>
    <tableColumn id="7" name="1999-02" dataDxfId="3001"/>
    <tableColumn id="8" name="2000-03" dataDxfId="3000"/>
    <tableColumn id="9" name="2001-04" dataDxfId="2999"/>
    <tableColumn id="10" name="2002-05" dataDxfId="2998"/>
    <tableColumn id="11" name="2003-06" dataDxfId="2997"/>
    <tableColumn id="12" name="2004-07" dataDxfId="2996"/>
    <tableColumn id="13" name="2005-08" dataDxfId="2995"/>
    <tableColumn id="14" name="2006-09" dataDxfId="2994"/>
    <tableColumn id="15" name="2007-10" dataDxfId="2993"/>
    <tableColumn id="16" name="2008-11" dataDxfId="2992"/>
    <tableColumn id="17" name="2009-12" dataDxfId="2991"/>
    <tableColumn id="18" name="2010-13" dataDxfId="2990"/>
    <tableColumn id="19" name="2011-14" dataDxfId="2989"/>
    <tableColumn id="20" name="2012-15" dataDxfId="2988"/>
    <tableColumn id="21" name="2013-16" dataDxfId="2987"/>
    <tableColumn id="22" name="2014-17" dataDxfId="2986"/>
    <tableColumn id="23" name="2015-18" dataDxfId="2985"/>
    <tableColumn id="24" name="2016-19" dataDxfId="2984"/>
    <tableColumn id="25" name="2017-20" dataDxfId="2983"/>
    <tableColumn id="26" name="2018-21" dataDxfId="2982"/>
  </tableColumns>
  <tableStyleInfo name="TableStyleLight1" showFirstColumn="1" showLastColumn="0" showRowStripes="0" showColumnStripes="0"/>
</table>
</file>

<file path=xl/tables/table106.xml><?xml version="1.0" encoding="utf-8"?>
<table xmlns="http://schemas.openxmlformats.org/spreadsheetml/2006/main" id="108" name="table19f" displayName="table19f" ref="A55:Z62" totalsRowShown="0" headerRowDxfId="2953" dataDxfId="2952">
  <tableColumns count="26">
    <tableColumn id="1" name="Group" dataDxfId="2979"/>
    <tableColumn id="2" name="1994-97" dataDxfId="2978"/>
    <tableColumn id="3" name="1995-98" dataDxfId="2977"/>
    <tableColumn id="4" name="1996-99" dataDxfId="2976"/>
    <tableColumn id="5" name="1997-00" dataDxfId="2975"/>
    <tableColumn id="6" name="1998-01" dataDxfId="2974"/>
    <tableColumn id="7" name="1999-02" dataDxfId="2973"/>
    <tableColumn id="8" name="2000-03" dataDxfId="2972"/>
    <tableColumn id="9" name="2001-04" dataDxfId="2971"/>
    <tableColumn id="10" name="2002-05" dataDxfId="2970"/>
    <tableColumn id="11" name="2003-06" dataDxfId="2969"/>
    <tableColumn id="12" name="2004-07" dataDxfId="2968"/>
    <tableColumn id="13" name="2005-08" dataDxfId="2967"/>
    <tableColumn id="14" name="2006-09" dataDxfId="2966"/>
    <tableColumn id="15" name="2007-10" dataDxfId="2965"/>
    <tableColumn id="16" name="2008-11" dataDxfId="2964"/>
    <tableColumn id="17" name="2009-12" dataDxfId="2963"/>
    <tableColumn id="18" name="2010-13" dataDxfId="2962"/>
    <tableColumn id="19" name="2011-14" dataDxfId="2961"/>
    <tableColumn id="20" name="2012-15" dataDxfId="2960"/>
    <tableColumn id="21" name="2013-16" dataDxfId="2959"/>
    <tableColumn id="22" name="2014-17" dataDxfId="2958"/>
    <tableColumn id="23" name="2015-18" dataDxfId="2957"/>
    <tableColumn id="24" name="2016-19" dataDxfId="2956"/>
    <tableColumn id="25" name="2017-20" dataDxfId="2955"/>
    <tableColumn id="26" name="2018-21" dataDxfId="2954"/>
  </tableColumns>
  <tableStyleInfo name="TableStyleLight1" showFirstColumn="1" showLastColumn="0" showRowStripes="0" showColumnStripes="0"/>
</table>
</file>

<file path=xl/tables/table107.xml><?xml version="1.0" encoding="utf-8"?>
<table xmlns="http://schemas.openxmlformats.org/spreadsheetml/2006/main" id="109" name="table19g" displayName="table19g" ref="A64:Z71" totalsRowShown="0" headerRowDxfId="2925" dataDxfId="2924">
  <tableColumns count="26">
    <tableColumn id="1" name="Group" dataDxfId="2951"/>
    <tableColumn id="2" name="1994-97" dataDxfId="2950"/>
    <tableColumn id="3" name="1995-98" dataDxfId="2949"/>
    <tableColumn id="4" name="1996-99" dataDxfId="2948"/>
    <tableColumn id="5" name="1997-00" dataDxfId="2947"/>
    <tableColumn id="6" name="1998-01" dataDxfId="2946"/>
    <tableColumn id="7" name="1999-02" dataDxfId="2945"/>
    <tableColumn id="8" name="2000-03" dataDxfId="2944"/>
    <tableColumn id="9" name="2001-04" dataDxfId="2943"/>
    <tableColumn id="10" name="2002-05" dataDxfId="2942"/>
    <tableColumn id="11" name="2003-06" dataDxfId="2941"/>
    <tableColumn id="12" name="2004-07" dataDxfId="2940"/>
    <tableColumn id="13" name="2005-08" dataDxfId="2939"/>
    <tableColumn id="14" name="2006-09" dataDxfId="2938"/>
    <tableColumn id="15" name="2007-10" dataDxfId="2937"/>
    <tableColumn id="16" name="2008-11" dataDxfId="2936"/>
    <tableColumn id="17" name="2009-12" dataDxfId="2935"/>
    <tableColumn id="18" name="2010-13" dataDxfId="2934"/>
    <tableColumn id="19" name="2011-14" dataDxfId="2933"/>
    <tableColumn id="20" name="2012-15" dataDxfId="2932"/>
    <tableColumn id="21" name="2013-16" dataDxfId="2931"/>
    <tableColumn id="22" name="2014-17" dataDxfId="2930"/>
    <tableColumn id="23" name="2015-18" dataDxfId="2929"/>
    <tableColumn id="24" name="2016-19" dataDxfId="2928"/>
    <tableColumn id="25" name="2017-20" dataDxfId="2927"/>
    <tableColumn id="26" name="2018-21" dataDxfId="2926"/>
  </tableColumns>
  <tableStyleInfo name="TableStyleLight1" showFirstColumn="1" showLastColumn="0" showRowStripes="0" showColumnStripes="0"/>
</table>
</file>

<file path=xl/tables/table108.xml><?xml version="1.0" encoding="utf-8"?>
<table xmlns="http://schemas.openxmlformats.org/spreadsheetml/2006/main" id="110" name="table20a" displayName="table20a" ref="A9:Q14" totalsRowShown="0" headerRowDxfId="2906" dataDxfId="2905">
  <tableColumns count="17">
    <tableColumn id="1" name="Group" dataDxfId="2923"/>
    <tableColumn id="2" name="2001-06" dataDxfId="2922"/>
    <tableColumn id="3" name="2002-07" dataDxfId="2921"/>
    <tableColumn id="4" name="2003-08" dataDxfId="2920"/>
    <tableColumn id="5" name="2004-09" dataDxfId="2919"/>
    <tableColumn id="6" name="2005-10" dataDxfId="2918"/>
    <tableColumn id="7" name="2006-11" dataDxfId="2917"/>
    <tableColumn id="8" name="2007-12" dataDxfId="2916"/>
    <tableColumn id="9" name="2008-13" dataDxfId="2915"/>
    <tableColumn id="10" name="2009-14" dataDxfId="2914"/>
    <tableColumn id="11" name="2010-15" dataDxfId="2913"/>
    <tableColumn id="12" name="2011-16" dataDxfId="2912"/>
    <tableColumn id="13" name="2012-17" dataDxfId="2911"/>
    <tableColumn id="14" name="2013-18" dataDxfId="2910"/>
    <tableColumn id="15" name="2014-19" dataDxfId="2909"/>
    <tableColumn id="16" name="2015-20" dataDxfId="2908"/>
    <tableColumn id="17" name="2016-21" dataDxfId="2907"/>
  </tableColumns>
  <tableStyleInfo name="TableStyleLight1" showFirstColumn="1" showLastColumn="0" showRowStripes="0" showColumnStripes="0"/>
</table>
</file>

<file path=xl/tables/table109.xml><?xml version="1.0" encoding="utf-8"?>
<table xmlns="http://schemas.openxmlformats.org/spreadsheetml/2006/main" id="111" name="table20b" displayName="table20b" ref="A16:Q21" totalsRowShown="0" headerRowDxfId="2887" dataDxfId="2886">
  <tableColumns count="17">
    <tableColumn id="1" name="Group" dataDxfId="2904"/>
    <tableColumn id="2" name="2001-06" dataDxfId="2903"/>
    <tableColumn id="3" name="2002-07" dataDxfId="2902"/>
    <tableColumn id="4" name="2003-08" dataDxfId="2901"/>
    <tableColumn id="5" name="2004-09" dataDxfId="2900"/>
    <tableColumn id="6" name="2005-10" dataDxfId="2899"/>
    <tableColumn id="7" name="2006-11" dataDxfId="2898"/>
    <tableColumn id="8" name="2007-12" dataDxfId="2897"/>
    <tableColumn id="9" name="2008-13" dataDxfId="2896"/>
    <tableColumn id="10" name="2009-14" dataDxfId="2895"/>
    <tableColumn id="11" name="2010-15" dataDxfId="2894"/>
    <tableColumn id="12" name="2011-16" dataDxfId="2893"/>
    <tableColumn id="13" name="2012-17" dataDxfId="2892"/>
    <tableColumn id="14" name="2013-18" dataDxfId="2891"/>
    <tableColumn id="15" name="2014-19" dataDxfId="2890"/>
    <tableColumn id="16" name="2015-20" dataDxfId="2889"/>
    <tableColumn id="17" name="2016-21" dataDxfId="2888"/>
  </tableColumns>
  <tableStyleInfo name="TableStyleLight1" showFirstColumn="1" showLastColumn="0" showRowStripes="0" showColumnStripes="0"/>
</table>
</file>

<file path=xl/tables/table11.xml><?xml version="1.0" encoding="utf-8"?>
<table xmlns="http://schemas.openxmlformats.org/spreadsheetml/2006/main" id="13" name="table3c" displayName="table3c" ref="A18:Z22" totalsRowShown="0" headerRowDxfId="5363" dataDxfId="5362">
  <tableColumns count="26">
    <tableColumn id="1" name="Group" dataDxfId="5389"/>
    <tableColumn id="2" name="1994-97" dataDxfId="5388"/>
    <tableColumn id="3" name="1995-98" dataDxfId="5387"/>
    <tableColumn id="4" name="1996-99" dataDxfId="5386"/>
    <tableColumn id="5" name="1997-00" dataDxfId="5385"/>
    <tableColumn id="6" name="1998-01" dataDxfId="5384"/>
    <tableColumn id="7" name="1999-02" dataDxfId="5383"/>
    <tableColumn id="8" name="2000-03" dataDxfId="5382"/>
    <tableColumn id="9" name="2001-04" dataDxfId="5381"/>
    <tableColumn id="10" name="2002-05" dataDxfId="5380"/>
    <tableColumn id="11" name="2003-06" dataDxfId="5379"/>
    <tableColumn id="12" name="2004-07" dataDxfId="5378"/>
    <tableColumn id="13" name="2005-08" dataDxfId="5377"/>
    <tableColumn id="14" name="2006-09" dataDxfId="5376"/>
    <tableColumn id="15" name="2007-10" dataDxfId="5375"/>
    <tableColumn id="16" name="2008-11" dataDxfId="5374"/>
    <tableColumn id="17" name="2009-12" dataDxfId="5373"/>
    <tableColumn id="18" name="2010-13" dataDxfId="5372"/>
    <tableColumn id="19" name="2011-14" dataDxfId="5371"/>
    <tableColumn id="20" name="2012-15" dataDxfId="5370"/>
    <tableColumn id="21" name="2013-16" dataDxfId="5369"/>
    <tableColumn id="22" name="2014-17" dataDxfId="5368"/>
    <tableColumn id="23" name="2015-18" dataDxfId="5367"/>
    <tableColumn id="24" name="2016-19" dataDxfId="5366"/>
    <tableColumn id="25" name="2017-20" dataDxfId="5365"/>
    <tableColumn id="26" name="2018-21" dataDxfId="5364"/>
  </tableColumns>
  <tableStyleInfo name="TableStyleLight1" showFirstColumn="1" showLastColumn="0" showRowStripes="0" showColumnStripes="0"/>
</table>
</file>

<file path=xl/tables/table110.xml><?xml version="1.0" encoding="utf-8"?>
<table xmlns="http://schemas.openxmlformats.org/spreadsheetml/2006/main" id="112" name="table20c" displayName="table20c" ref="A23:Q28" totalsRowShown="0" headerRowDxfId="2868" dataDxfId="2867">
  <tableColumns count="17">
    <tableColumn id="1" name="Group" dataDxfId="2885"/>
    <tableColumn id="2" name="2001-06" dataDxfId="2884"/>
    <tableColumn id="3" name="2002-07" dataDxfId="2883"/>
    <tableColumn id="4" name="2003-08" dataDxfId="2882"/>
    <tableColumn id="5" name="2004-09" dataDxfId="2881"/>
    <tableColumn id="6" name="2005-10" dataDxfId="2880"/>
    <tableColumn id="7" name="2006-11" dataDxfId="2879"/>
    <tableColumn id="8" name="2007-12" dataDxfId="2878"/>
    <tableColumn id="9" name="2008-13" dataDxfId="2877"/>
    <tableColumn id="10" name="2009-14" dataDxfId="2876"/>
    <tableColumn id="11" name="2010-15" dataDxfId="2875"/>
    <tableColumn id="12" name="2011-16" dataDxfId="2874"/>
    <tableColumn id="13" name="2012-17" dataDxfId="2873"/>
    <tableColumn id="14" name="2013-18" dataDxfId="2872"/>
    <tableColumn id="15" name="2014-19" dataDxfId="2871"/>
    <tableColumn id="16" name="2015-20" dataDxfId="2870"/>
    <tableColumn id="17" name="2016-21" dataDxfId="2869"/>
  </tableColumns>
  <tableStyleInfo name="TableStyleLight1" showFirstColumn="1" showLastColumn="0" showRowStripes="0" showColumnStripes="0"/>
</table>
</file>

<file path=xl/tables/table111.xml><?xml version="1.0" encoding="utf-8"?>
<table xmlns="http://schemas.openxmlformats.org/spreadsheetml/2006/main" id="113" name="table20d" displayName="table20d" ref="A30:Q35" totalsRowShown="0" headerRowDxfId="2849" dataDxfId="2848">
  <tableColumns count="17">
    <tableColumn id="1" name="Group" dataDxfId="2866"/>
    <tableColumn id="2" name="2001-06" dataDxfId="2865"/>
    <tableColumn id="3" name="2002-07" dataDxfId="2864"/>
    <tableColumn id="4" name="2003-08" dataDxfId="2863"/>
    <tableColumn id="5" name="2004-09" dataDxfId="2862"/>
    <tableColumn id="6" name="2005-10" dataDxfId="2861"/>
    <tableColumn id="7" name="2006-11" dataDxfId="2860"/>
    <tableColumn id="8" name="2007-12" dataDxfId="2859"/>
    <tableColumn id="9" name="2008-13" dataDxfId="2858"/>
    <tableColumn id="10" name="2009-14" dataDxfId="2857"/>
    <tableColumn id="11" name="2010-15" dataDxfId="2856"/>
    <tableColumn id="12" name="2011-16" dataDxfId="2855"/>
    <tableColumn id="13" name="2012-17" dataDxfId="2854"/>
    <tableColumn id="14" name="2013-18" dataDxfId="2853"/>
    <tableColumn id="15" name="2014-19" dataDxfId="2852"/>
    <tableColumn id="16" name="2015-20" dataDxfId="2851"/>
    <tableColumn id="17" name="2016-21" dataDxfId="2850"/>
  </tableColumns>
  <tableStyleInfo name="TableStyleLight1" showFirstColumn="1" showLastColumn="0" showRowStripes="0" showColumnStripes="0"/>
</table>
</file>

<file path=xl/tables/table112.xml><?xml version="1.0" encoding="utf-8"?>
<table xmlns="http://schemas.openxmlformats.org/spreadsheetml/2006/main" id="114" name="table20e" displayName="table20e" ref="A37:Q42" totalsRowShown="0" headerRowDxfId="2830" dataDxfId="2829">
  <tableColumns count="17">
    <tableColumn id="1" name="Group" dataDxfId="2847"/>
    <tableColumn id="2" name="2001-06" dataDxfId="2846"/>
    <tableColumn id="3" name="2002-07" dataDxfId="2845"/>
    <tableColumn id="4" name="2003-08" dataDxfId="2844"/>
    <tableColumn id="5" name="2004-09" dataDxfId="2843"/>
    <tableColumn id="6" name="2005-10" dataDxfId="2842"/>
    <tableColumn id="7" name="2006-11" dataDxfId="2841"/>
    <tableColumn id="8" name="2007-12" dataDxfId="2840"/>
    <tableColumn id="9" name="2008-13" dataDxfId="2839"/>
    <tableColumn id="10" name="2009-14" dataDxfId="2838"/>
    <tableColumn id="11" name="2010-15" dataDxfId="2837"/>
    <tableColumn id="12" name="2011-16" dataDxfId="2836"/>
    <tableColumn id="13" name="2012-17" dataDxfId="2835"/>
    <tableColumn id="14" name="2013-18" dataDxfId="2834"/>
    <tableColumn id="15" name="2014-19" dataDxfId="2833"/>
    <tableColumn id="16" name="2015-20" dataDxfId="2832"/>
    <tableColumn id="17" name="2016-21" dataDxfId="2831"/>
  </tableColumns>
  <tableStyleInfo name="TableStyleLight1" showFirstColumn="1" showLastColumn="0" showRowStripes="0" showColumnStripes="0"/>
</table>
</file>

<file path=xl/tables/table113.xml><?xml version="1.0" encoding="utf-8"?>
<table xmlns="http://schemas.openxmlformats.org/spreadsheetml/2006/main" id="115" name="table20f" displayName="table20f" ref="A44:Q49" totalsRowShown="0" headerRowDxfId="2811" dataDxfId="2810">
  <tableColumns count="17">
    <tableColumn id="1" name="Group" dataDxfId="2828"/>
    <tableColumn id="2" name="2001-06" dataDxfId="2827"/>
    <tableColumn id="3" name="2002-07" dataDxfId="2826"/>
    <tableColumn id="4" name="2003-08" dataDxfId="2825"/>
    <tableColumn id="5" name="2004-09" dataDxfId="2824"/>
    <tableColumn id="6" name="2005-10" dataDxfId="2823"/>
    <tableColumn id="7" name="2006-11" dataDxfId="2822"/>
    <tableColumn id="8" name="2007-12" dataDxfId="2821"/>
    <tableColumn id="9" name="2008-13" dataDxfId="2820"/>
    <tableColumn id="10" name="2009-14" dataDxfId="2819"/>
    <tableColumn id="11" name="2010-15" dataDxfId="2818"/>
    <tableColumn id="12" name="2011-16" dataDxfId="2817"/>
    <tableColumn id="13" name="2012-17" dataDxfId="2816"/>
    <tableColumn id="14" name="2013-18" dataDxfId="2815"/>
    <tableColumn id="15" name="2014-19" dataDxfId="2814"/>
    <tableColumn id="16" name="2015-20" dataDxfId="2813"/>
    <tableColumn id="17" name="2016-21" dataDxfId="2812"/>
  </tableColumns>
  <tableStyleInfo name="TableStyleLight1" showFirstColumn="1" showLastColumn="0" showRowStripes="0" showColumnStripes="0"/>
</table>
</file>

<file path=xl/tables/table114.xml><?xml version="1.0" encoding="utf-8"?>
<table xmlns="http://schemas.openxmlformats.org/spreadsheetml/2006/main" id="116" name="table20g" displayName="table20g" ref="A51:Q56" totalsRowShown="0" headerRowDxfId="2792" dataDxfId="2791">
  <tableColumns count="17">
    <tableColumn id="1" name="Group" dataDxfId="2809"/>
    <tableColumn id="2" name="2001-06" dataDxfId="2808"/>
    <tableColumn id="3" name="2002-07" dataDxfId="2807"/>
    <tableColumn id="4" name="2003-08" dataDxfId="2806"/>
    <tableColumn id="5" name="2004-09" dataDxfId="2805"/>
    <tableColumn id="6" name="2005-10" dataDxfId="2804"/>
    <tableColumn id="7" name="2006-11" dataDxfId="2803"/>
    <tableColumn id="8" name="2007-12" dataDxfId="2802"/>
    <tableColumn id="9" name="2008-13" dataDxfId="2801"/>
    <tableColumn id="10" name="2009-14" dataDxfId="2800"/>
    <tableColumn id="11" name="2010-15" dataDxfId="2799"/>
    <tableColumn id="12" name="2011-16" dataDxfId="2798"/>
    <tableColumn id="13" name="2012-17" dataDxfId="2797"/>
    <tableColumn id="14" name="2013-18" dataDxfId="2796"/>
    <tableColumn id="15" name="2014-19" dataDxfId="2795"/>
    <tableColumn id="16" name="2015-20" dataDxfId="2794"/>
    <tableColumn id="17" name="2016-21" dataDxfId="2793"/>
  </tableColumns>
  <tableStyleInfo name="TableStyleLight1" showFirstColumn="1" showLastColumn="0" showRowStripes="0" showColumnStripes="0"/>
</table>
</file>

<file path=xl/tables/table115.xml><?xml version="1.0" encoding="utf-8"?>
<table xmlns="http://schemas.openxmlformats.org/spreadsheetml/2006/main" id="117" name="table20h" displayName="table20h" ref="A58:Q63" totalsRowShown="0" headerRowDxfId="2773" dataDxfId="2772">
  <tableColumns count="17">
    <tableColumn id="1" name="Group" dataDxfId="2790"/>
    <tableColumn id="2" name="2001-06" dataDxfId="2789"/>
    <tableColumn id="3" name="2002-07" dataDxfId="2788"/>
    <tableColumn id="4" name="2003-08" dataDxfId="2787"/>
    <tableColumn id="5" name="2004-09" dataDxfId="2786"/>
    <tableColumn id="6" name="2005-10" dataDxfId="2785"/>
    <tableColumn id="7" name="2006-11" dataDxfId="2784"/>
    <tableColumn id="8" name="2007-12" dataDxfId="2783"/>
    <tableColumn id="9" name="2008-13" dataDxfId="2782"/>
    <tableColumn id="10" name="2009-14" dataDxfId="2781"/>
    <tableColumn id="11" name="2010-15" dataDxfId="2780"/>
    <tableColumn id="12" name="2011-16" dataDxfId="2779"/>
    <tableColumn id="13" name="2012-17" dataDxfId="2778"/>
    <tableColumn id="14" name="2013-18" dataDxfId="2777"/>
    <tableColumn id="15" name="2014-19" dataDxfId="2776"/>
    <tableColumn id="16" name="2015-20" dataDxfId="2775"/>
    <tableColumn id="17" name="2016-21" dataDxfId="2774"/>
  </tableColumns>
  <tableStyleInfo name="TableStyleLight1" showFirstColumn="1" showLastColumn="0" showRowStripes="0" showColumnStripes="0"/>
</table>
</file>

<file path=xl/tables/table116.xml><?xml version="1.0" encoding="utf-8"?>
<table xmlns="http://schemas.openxmlformats.org/spreadsheetml/2006/main" id="118" name="table21a" displayName="table21a" ref="A9:G16" totalsRowShown="0" headerRowDxfId="2764" dataDxfId="2763">
  <tableColumns count="7">
    <tableColumn id="1" name="Group" dataDxfId="2771"/>
    <tableColumn id="2" name="2011-16" dataDxfId="2770"/>
    <tableColumn id="3" name="2012-17" dataDxfId="2769"/>
    <tableColumn id="4" name="2013-18" dataDxfId="2768"/>
    <tableColumn id="5" name="2014-19" dataDxfId="2767"/>
    <tableColumn id="6" name="2015-20" dataDxfId="2766"/>
    <tableColumn id="7" name="2016-21" dataDxfId="2765"/>
  </tableColumns>
  <tableStyleInfo name="TableStyleLight1" showFirstColumn="1" showLastColumn="0" showRowStripes="0" showColumnStripes="0"/>
</table>
</file>

<file path=xl/tables/table117.xml><?xml version="1.0" encoding="utf-8"?>
<table xmlns="http://schemas.openxmlformats.org/spreadsheetml/2006/main" id="119" name="table21b" displayName="table21b" ref="A18:G25" totalsRowShown="0" headerRowDxfId="2755" dataDxfId="2754">
  <tableColumns count="7">
    <tableColumn id="1" name="Group" dataDxfId="2762"/>
    <tableColumn id="2" name="2011-16" dataDxfId="2761"/>
    <tableColumn id="3" name="2012-17" dataDxfId="2760"/>
    <tableColumn id="4" name="2013-18" dataDxfId="2759"/>
    <tableColumn id="5" name="2014-19" dataDxfId="2758"/>
    <tableColumn id="6" name="2015-20" dataDxfId="2757"/>
    <tableColumn id="7" name="2016-21" dataDxfId="2756"/>
  </tableColumns>
  <tableStyleInfo name="TableStyleLight1" showFirstColumn="1" showLastColumn="0" showRowStripes="0" showColumnStripes="0"/>
</table>
</file>

<file path=xl/tables/table118.xml><?xml version="1.0" encoding="utf-8"?>
<table xmlns="http://schemas.openxmlformats.org/spreadsheetml/2006/main" id="120" name="table21c" displayName="table21c" ref="A27:G34" totalsRowShown="0" headerRowDxfId="2746" dataDxfId="2745">
  <tableColumns count="7">
    <tableColumn id="1" name="Group" dataDxfId="2753"/>
    <tableColumn id="2" name="2011-16" dataDxfId="2752"/>
    <tableColumn id="3" name="2012-17" dataDxfId="2751"/>
    <tableColumn id="4" name="2013-18" dataDxfId="2750"/>
    <tableColumn id="5" name="2014-19" dataDxfId="2749"/>
    <tableColumn id="6" name="2015-20" dataDxfId="2748"/>
    <tableColumn id="7" name="2016-21" dataDxfId="2747"/>
  </tableColumns>
  <tableStyleInfo name="TableStyleLight1" showFirstColumn="1" showLastColumn="0" showRowStripes="0" showColumnStripes="0"/>
</table>
</file>

<file path=xl/tables/table119.xml><?xml version="1.0" encoding="utf-8"?>
<table xmlns="http://schemas.openxmlformats.org/spreadsheetml/2006/main" id="121" name="table21d" displayName="table21d" ref="A36:G43" totalsRowShown="0" headerRowDxfId="2737" dataDxfId="2736">
  <tableColumns count="7">
    <tableColumn id="1" name="Group" dataDxfId="2744"/>
    <tableColumn id="2" name="2011-16" dataDxfId="2743"/>
    <tableColumn id="3" name="2012-17" dataDxfId="2742"/>
    <tableColumn id="4" name="2013-18" dataDxfId="2741"/>
    <tableColumn id="5" name="2014-19" dataDxfId="2740"/>
    <tableColumn id="6" name="2015-20" dataDxfId="2739"/>
    <tableColumn id="7" name="2016-21" dataDxfId="2738"/>
  </tableColumns>
  <tableStyleInfo name="TableStyleLight1" showFirstColumn="1" showLastColumn="0" showRowStripes="0" showColumnStripes="0"/>
</table>
</file>

<file path=xl/tables/table12.xml><?xml version="1.0" encoding="utf-8"?>
<table xmlns="http://schemas.openxmlformats.org/spreadsheetml/2006/main" id="14" name="table3d" displayName="table3d" ref="A24:Z28" totalsRowShown="0" headerRowDxfId="5335" dataDxfId="5334">
  <tableColumns count="26">
    <tableColumn id="1" name="Group" dataDxfId="5361"/>
    <tableColumn id="2" name="1994-97" dataDxfId="5360"/>
    <tableColumn id="3" name="1995-98" dataDxfId="5359"/>
    <tableColumn id="4" name="1996-99" dataDxfId="5358"/>
    <tableColumn id="5" name="1997-00" dataDxfId="5357"/>
    <tableColumn id="6" name="1998-01" dataDxfId="5356"/>
    <tableColumn id="7" name="1999-02" dataDxfId="5355"/>
    <tableColumn id="8" name="2000-03" dataDxfId="5354"/>
    <tableColumn id="9" name="2001-04" dataDxfId="5353"/>
    <tableColumn id="10" name="2002-05" dataDxfId="5352"/>
    <tableColumn id="11" name="2003-06" dataDxfId="5351"/>
    <tableColumn id="12" name="2004-07" dataDxfId="5350"/>
    <tableColumn id="13" name="2005-08" dataDxfId="5349"/>
    <tableColumn id="14" name="2006-09" dataDxfId="5348"/>
    <tableColumn id="15" name="2007-10" dataDxfId="5347"/>
    <tableColumn id="16" name="2008-11" dataDxfId="5346"/>
    <tableColumn id="17" name="2009-12" dataDxfId="5345"/>
    <tableColumn id="18" name="2010-13" dataDxfId="5344"/>
    <tableColumn id="19" name="2011-14" dataDxfId="5343"/>
    <tableColumn id="20" name="2012-15" dataDxfId="5342"/>
    <tableColumn id="21" name="2013-16" dataDxfId="5341"/>
    <tableColumn id="22" name="2014-17" dataDxfId="5340"/>
    <tableColumn id="23" name="2015-18" dataDxfId="5339"/>
    <tableColumn id="24" name="2016-19" dataDxfId="5338"/>
    <tableColumn id="25" name="2017-20" dataDxfId="5337"/>
    <tableColumn id="26" name="2018-21" dataDxfId="5336"/>
  </tableColumns>
  <tableStyleInfo name="TableStyleLight1" showFirstColumn="1" showLastColumn="0" showRowStripes="0" showColumnStripes="0"/>
</table>
</file>

<file path=xl/tables/table120.xml><?xml version="1.0" encoding="utf-8"?>
<table xmlns="http://schemas.openxmlformats.org/spreadsheetml/2006/main" id="122" name="table21e" displayName="table21e" ref="A45:G52" totalsRowShown="0" headerRowDxfId="2728" dataDxfId="2727">
  <tableColumns count="7">
    <tableColumn id="1" name="Group" dataDxfId="2735"/>
    <tableColumn id="2" name="2011-16" dataDxfId="2734"/>
    <tableColumn id="3" name="2012-17" dataDxfId="2733"/>
    <tableColumn id="4" name="2013-18" dataDxfId="2732"/>
    <tableColumn id="5" name="2014-19" dataDxfId="2731"/>
    <tableColumn id="6" name="2015-20" dataDxfId="2730"/>
    <tableColumn id="7" name="2016-21" dataDxfId="2729"/>
  </tableColumns>
  <tableStyleInfo name="TableStyleLight1" showFirstColumn="1" showLastColumn="0" showRowStripes="0" showColumnStripes="0"/>
</table>
</file>

<file path=xl/tables/table121.xml><?xml version="1.0" encoding="utf-8"?>
<table xmlns="http://schemas.openxmlformats.org/spreadsheetml/2006/main" id="123" name="table21f" displayName="table21f" ref="A54:G61" totalsRowShown="0" headerRowDxfId="2719" dataDxfId="2718">
  <tableColumns count="7">
    <tableColumn id="1" name="Group" dataDxfId="2726"/>
    <tableColumn id="2" name="2011-16" dataDxfId="2725"/>
    <tableColumn id="3" name="2012-17" dataDxfId="2724"/>
    <tableColumn id="4" name="2013-18" dataDxfId="2723"/>
    <tableColumn id="5" name="2014-19" dataDxfId="2722"/>
    <tableColumn id="6" name="2015-20" dataDxfId="2721"/>
    <tableColumn id="7" name="2016-21" dataDxfId="2720"/>
  </tableColumns>
  <tableStyleInfo name="TableStyleLight1" showFirstColumn="1" showLastColumn="0" showRowStripes="0" showColumnStripes="0"/>
</table>
</file>

<file path=xl/tables/table122.xml><?xml version="1.0" encoding="utf-8"?>
<table xmlns="http://schemas.openxmlformats.org/spreadsheetml/2006/main" id="124" name="table21g" displayName="table21g" ref="A63:G70" totalsRowShown="0" headerRowDxfId="2710" dataDxfId="2709">
  <tableColumns count="7">
    <tableColumn id="1" name="Group" dataDxfId="2717"/>
    <tableColumn id="2" name="2011-16" dataDxfId="2716"/>
    <tableColumn id="3" name="2012-17" dataDxfId="2715"/>
    <tableColumn id="4" name="2013-18" dataDxfId="2714"/>
    <tableColumn id="5" name="2014-19" dataDxfId="2713"/>
    <tableColumn id="6" name="2015-20" dataDxfId="2712"/>
    <tableColumn id="7" name="2016-21" dataDxfId="2711"/>
  </tableColumns>
  <tableStyleInfo name="TableStyleLight1" showFirstColumn="1" showLastColumn="0" showRowStripes="0" showColumnStripes="0"/>
</table>
</file>

<file path=xl/tables/table123.xml><?xml version="1.0" encoding="utf-8"?>
<table xmlns="http://schemas.openxmlformats.org/spreadsheetml/2006/main" id="125" name="table21h" displayName="table21h" ref="A72:G79" totalsRowShown="0" headerRowDxfId="2701" dataDxfId="2700">
  <tableColumns count="7">
    <tableColumn id="1" name="Group" dataDxfId="2708"/>
    <tableColumn id="2" name="2011-16" dataDxfId="2707"/>
    <tableColumn id="3" name="2012-17" dataDxfId="2706"/>
    <tableColumn id="4" name="2013-18" dataDxfId="2705"/>
    <tableColumn id="5" name="2014-19" dataDxfId="2704"/>
    <tableColumn id="6" name="2015-20" dataDxfId="2703"/>
    <tableColumn id="7" name="2016-21" dataDxfId="2702"/>
  </tableColumns>
  <tableStyleInfo name="TableStyleLight1" showFirstColumn="1" showLastColumn="0" showRowStripes="0" showColumnStripes="0"/>
</table>
</file>

<file path=xl/tables/table124.xml><?xml version="1.0" encoding="utf-8"?>
<table xmlns="http://schemas.openxmlformats.org/spreadsheetml/2006/main" id="126" name="table22a" displayName="table22a" ref="A8:E11" totalsRowShown="0" headerRowDxfId="2694" dataDxfId="2693">
  <tableColumns count="5">
    <tableColumn id="1" name="Group" dataDxfId="2699"/>
    <tableColumn id="2" name="Very low" dataDxfId="2698"/>
    <tableColumn id="3" name="Low" dataDxfId="2697"/>
    <tableColumn id="4" name="Marginal" dataDxfId="2696"/>
    <tableColumn id="5" name="High" dataDxfId="2695"/>
  </tableColumns>
  <tableStyleInfo name="TableStyleLight1" showFirstColumn="1" showLastColumn="0" showRowStripes="0" showColumnStripes="0"/>
</table>
</file>

<file path=xl/tables/table125.xml><?xml version="1.0" encoding="utf-8"?>
<table xmlns="http://schemas.openxmlformats.org/spreadsheetml/2006/main" id="127" name="table22b" displayName="table22b" ref="A13:E16" totalsRowShown="0" headerRowDxfId="2687" dataDxfId="2686">
  <tableColumns count="5">
    <tableColumn id="1" name="Group" dataDxfId="2692"/>
    <tableColumn id="2" name="Very low" dataDxfId="2691"/>
    <tableColumn id="3" name="Low" dataDxfId="2690"/>
    <tableColumn id="4" name="Marginal" dataDxfId="2689"/>
    <tableColumn id="5" name="High" dataDxfId="2688"/>
  </tableColumns>
  <tableStyleInfo name="TableStyleLight1" showFirstColumn="1" showLastColumn="0" showRowStripes="0" showColumnStripes="0"/>
</table>
</file>

<file path=xl/tables/table126.xml><?xml version="1.0" encoding="utf-8"?>
<table xmlns="http://schemas.openxmlformats.org/spreadsheetml/2006/main" id="128" name="table22c" displayName="table22c" ref="A18:B21" totalsRowShown="0" headerRowDxfId="2683" dataDxfId="2682">
  <tableColumns count="2">
    <tableColumn id="1" name="Group" dataDxfId="2685"/>
    <tableColumn id="2" name="Sample" dataDxfId="2684"/>
  </tableColumns>
  <tableStyleInfo name="TableStyleLight1" showFirstColumn="1" showLastColumn="0" showRowStripes="0" showColumnStripes="0"/>
</table>
</file>

<file path=xl/tables/table127.xml><?xml version="1.0" encoding="utf-8"?>
<table xmlns="http://schemas.openxmlformats.org/spreadsheetml/2006/main" id="129" name="table23a" displayName="table23a" ref="A6:Z9" totalsRowShown="0" headerRowDxfId="2655" dataDxfId="2654">
  <tableColumns count="26">
    <tableColumn id="1" name="Group" dataDxfId="2681"/>
    <tableColumn id="2" name="1994-97" dataDxfId="2680"/>
    <tableColumn id="3" name="1995-98" dataDxfId="2679"/>
    <tableColumn id="4" name="1996-99" dataDxfId="2678"/>
    <tableColumn id="5" name="1997-00" dataDxfId="2677"/>
    <tableColumn id="6" name="1998-01" dataDxfId="2676"/>
    <tableColumn id="7" name="1999-02" dataDxfId="2675"/>
    <tableColumn id="8" name="2000-03" dataDxfId="2674"/>
    <tableColumn id="9" name="2001-04" dataDxfId="2673"/>
    <tableColumn id="10" name="2002-05" dataDxfId="2672"/>
    <tableColumn id="11" name="2003-06" dataDxfId="2671"/>
    <tableColumn id="12" name="2004-07" dataDxfId="2670"/>
    <tableColumn id="13" name="2005-08" dataDxfId="2669"/>
    <tableColumn id="14" name="2006-09" dataDxfId="2668"/>
    <tableColumn id="15" name="2007-10" dataDxfId="2667"/>
    <tableColumn id="16" name="2008-11" dataDxfId="2666"/>
    <tableColumn id="17" name="2009-12" dataDxfId="2665"/>
    <tableColumn id="18" name="2010-13" dataDxfId="2664"/>
    <tableColumn id="19" name="2011-14" dataDxfId="2663"/>
    <tableColumn id="20" name="2012-15" dataDxfId="2662"/>
    <tableColumn id="21" name="2013-16" dataDxfId="2661"/>
    <tableColumn id="22" name="2014-17" dataDxfId="2660"/>
    <tableColumn id="23" name="2015-18" dataDxfId="2659"/>
    <tableColumn id="24" name="2016-19" dataDxfId="2658"/>
    <tableColumn id="25" name="2017-20" dataDxfId="2657"/>
    <tableColumn id="26" name="2018-21" dataDxfId="2656"/>
  </tableColumns>
  <tableStyleInfo name="TableStyleLight1" showFirstColumn="1" showLastColumn="0" showRowStripes="0" showColumnStripes="0"/>
</table>
</file>

<file path=xl/tables/table128.xml><?xml version="1.0" encoding="utf-8"?>
<table xmlns="http://schemas.openxmlformats.org/spreadsheetml/2006/main" id="130" name="table23b" displayName="table23b" ref="A11:Z14" totalsRowShown="0" headerRowDxfId="2627" dataDxfId="2626">
  <tableColumns count="26">
    <tableColumn id="1" name="Group" dataDxfId="2653"/>
    <tableColumn id="2" name="1994-97" dataDxfId="2652"/>
    <tableColumn id="3" name="1995-98" dataDxfId="2651"/>
    <tableColumn id="4" name="1996-99" dataDxfId="2650"/>
    <tableColumn id="5" name="1997-00" dataDxfId="2649"/>
    <tableColumn id="6" name="1998-01" dataDxfId="2648"/>
    <tableColumn id="7" name="1999-02" dataDxfId="2647"/>
    <tableColumn id="8" name="2000-03" dataDxfId="2646"/>
    <tableColumn id="9" name="2001-04" dataDxfId="2645"/>
    <tableColumn id="10" name="2002-05" dataDxfId="2644"/>
    <tableColumn id="11" name="2003-06" dataDxfId="2643"/>
    <tableColumn id="12" name="2004-07" dataDxfId="2642"/>
    <tableColumn id="13" name="2005-08" dataDxfId="2641"/>
    <tableColumn id="14" name="2006-09" dataDxfId="2640"/>
    <tableColumn id="15" name="2007-10" dataDxfId="2639"/>
    <tableColumn id="16" name="2008-11" dataDxfId="2638"/>
    <tableColumn id="17" name="2009-12" dataDxfId="2637"/>
    <tableColumn id="18" name="2010-13" dataDxfId="2636"/>
    <tableColumn id="19" name="2011-14" dataDxfId="2635"/>
    <tableColumn id="20" name="2012-15" dataDxfId="2634"/>
    <tableColumn id="21" name="2013-16" dataDxfId="2633"/>
    <tableColumn id="22" name="2014-17" dataDxfId="2632"/>
    <tableColumn id="23" name="2015-18" dataDxfId="2631"/>
    <tableColumn id="24" name="2016-19" dataDxfId="2630"/>
    <tableColumn id="25" name="2017-20" dataDxfId="2629"/>
    <tableColumn id="26" name="2018-21" dataDxfId="2628"/>
  </tableColumns>
  <tableStyleInfo name="TableStyleLight1" showFirstColumn="1" showLastColumn="0" showRowStripes="0" showColumnStripes="0"/>
</table>
</file>

<file path=xl/tables/table129.xml><?xml version="1.0" encoding="utf-8"?>
<table xmlns="http://schemas.openxmlformats.org/spreadsheetml/2006/main" id="131" name="table23c" displayName="table23c" ref="A16:Z19" totalsRowShown="0" headerRowDxfId="2599" dataDxfId="2598">
  <tableColumns count="26">
    <tableColumn id="1" name="Group" dataDxfId="2625"/>
    <tableColumn id="2" name="1994-97" dataDxfId="2624"/>
    <tableColumn id="3" name="1995-98" dataDxfId="2623"/>
    <tableColumn id="4" name="1996-99" dataDxfId="2622"/>
    <tableColumn id="5" name="1997-00" dataDxfId="2621"/>
    <tableColumn id="6" name="1998-01" dataDxfId="2620"/>
    <tableColumn id="7" name="1999-02" dataDxfId="2619"/>
    <tableColumn id="8" name="2000-03" dataDxfId="2618"/>
    <tableColumn id="9" name="2001-04" dataDxfId="2617"/>
    <tableColumn id="10" name="2002-05" dataDxfId="2616"/>
    <tableColumn id="11" name="2003-06" dataDxfId="2615"/>
    <tableColumn id="12" name="2004-07" dataDxfId="2614"/>
    <tableColumn id="13" name="2005-08" dataDxfId="2613"/>
    <tableColumn id="14" name="2006-09" dataDxfId="2612"/>
    <tableColumn id="15" name="2007-10" dataDxfId="2611"/>
    <tableColumn id="16" name="2008-11" dataDxfId="2610"/>
    <tableColumn id="17" name="2009-12" dataDxfId="2609"/>
    <tableColumn id="18" name="2010-13" dataDxfId="2608"/>
    <tableColumn id="19" name="2011-14" dataDxfId="2607"/>
    <tableColumn id="20" name="2012-15" dataDxfId="2606"/>
    <tableColumn id="21" name="2013-16" dataDxfId="2605"/>
    <tableColumn id="22" name="2014-17" dataDxfId="2604"/>
    <tableColumn id="23" name="2015-18" dataDxfId="2603"/>
    <tableColumn id="24" name="2016-19" dataDxfId="2602"/>
    <tableColumn id="25" name="2017-20" dataDxfId="2601"/>
    <tableColumn id="26" name="2018-21" dataDxfId="2600"/>
  </tableColumns>
  <tableStyleInfo name="TableStyleLight1" showFirstColumn="1" showLastColumn="0" showRowStripes="0" showColumnStripes="0"/>
</table>
</file>

<file path=xl/tables/table13.xml><?xml version="1.0" encoding="utf-8"?>
<table xmlns="http://schemas.openxmlformats.org/spreadsheetml/2006/main" id="15" name="table4a" displayName="table4a" ref="A6:Z10" totalsRowShown="0" headerRowDxfId="5307" dataDxfId="5306">
  <tableColumns count="26">
    <tableColumn id="1" name="Group" dataDxfId="5333"/>
    <tableColumn id="2" name="1994-97" dataDxfId="5332"/>
    <tableColumn id="3" name="1995-98" dataDxfId="5331"/>
    <tableColumn id="4" name="1996-99" dataDxfId="5330"/>
    <tableColumn id="5" name="1997-00" dataDxfId="5329"/>
    <tableColumn id="6" name="1998-01" dataDxfId="5328"/>
    <tableColumn id="7" name="1999-02" dataDxfId="5327"/>
    <tableColumn id="8" name="2000-03" dataDxfId="5326"/>
    <tableColumn id="9" name="2001-04" dataDxfId="5325"/>
    <tableColumn id="10" name="2002-05" dataDxfId="5324"/>
    <tableColumn id="11" name="2003-06" dataDxfId="5323"/>
    <tableColumn id="12" name="2004-07" dataDxfId="5322"/>
    <tableColumn id="13" name="2005-08" dataDxfId="5321"/>
    <tableColumn id="14" name="2006-09" dataDxfId="5320"/>
    <tableColumn id="15" name="2007-10" dataDxfId="5319"/>
    <tableColumn id="16" name="2008-11" dataDxfId="5318"/>
    <tableColumn id="17" name="2009-12" dataDxfId="5317"/>
    <tableColumn id="18" name="2010-13" dataDxfId="5316"/>
    <tableColumn id="19" name="2011-14" dataDxfId="5315"/>
    <tableColumn id="20" name="2012-15" dataDxfId="5314"/>
    <tableColumn id="21" name="2013-16" dataDxfId="5313"/>
    <tableColumn id="22" name="2014-17" dataDxfId="5312"/>
    <tableColumn id="23" name="2015-18" dataDxfId="5311"/>
    <tableColumn id="24" name="2016-19" dataDxfId="5310"/>
    <tableColumn id="25" name="2017-20" dataDxfId="5309"/>
    <tableColumn id="26" name="2018-21" dataDxfId="5308"/>
  </tableColumns>
  <tableStyleInfo name="TableStyleLight1" showFirstColumn="1" showLastColumn="0" showRowStripes="0" showColumnStripes="0"/>
</table>
</file>

<file path=xl/tables/table130.xml><?xml version="1.0" encoding="utf-8"?>
<table xmlns="http://schemas.openxmlformats.org/spreadsheetml/2006/main" id="132" name="table23d" displayName="table23d" ref="A21:Z24" totalsRowShown="0" headerRowDxfId="2571" dataDxfId="2570">
  <tableColumns count="26">
    <tableColumn id="1" name="Group" dataDxfId="2597"/>
    <tableColumn id="2" name="1994-97" dataDxfId="2596"/>
    <tableColumn id="3" name="1995-98" dataDxfId="2595"/>
    <tableColumn id="4" name="1996-99" dataDxfId="2594"/>
    <tableColumn id="5" name="1997-00" dataDxfId="2593"/>
    <tableColumn id="6" name="1998-01" dataDxfId="2592"/>
    <tableColumn id="7" name="1999-02" dataDxfId="2591"/>
    <tableColumn id="8" name="2000-03" dataDxfId="2590"/>
    <tableColumn id="9" name="2001-04" dataDxfId="2589"/>
    <tableColumn id="10" name="2002-05" dataDxfId="2588"/>
    <tableColumn id="11" name="2003-06" dataDxfId="2587"/>
    <tableColumn id="12" name="2004-07" dataDxfId="2586"/>
    <tableColumn id="13" name="2005-08" dataDxfId="2585"/>
    <tableColumn id="14" name="2006-09" dataDxfId="2584"/>
    <tableColumn id="15" name="2007-10" dataDxfId="2583"/>
    <tableColumn id="16" name="2008-11" dataDxfId="2582"/>
    <tableColumn id="17" name="2009-12" dataDxfId="2581"/>
    <tableColumn id="18" name="2010-13" dataDxfId="2580"/>
    <tableColumn id="19" name="2011-14" dataDxfId="2579"/>
    <tableColumn id="20" name="2012-15" dataDxfId="2578"/>
    <tableColumn id="21" name="2013-16" dataDxfId="2577"/>
    <tableColumn id="22" name="2014-17" dataDxfId="2576"/>
    <tableColumn id="23" name="2015-18" dataDxfId="2575"/>
    <tableColumn id="24" name="2016-19" dataDxfId="2574"/>
    <tableColumn id="25" name="2017-20" dataDxfId="2573"/>
    <tableColumn id="26" name="2018-21" dataDxfId="2572"/>
  </tableColumns>
  <tableStyleInfo name="TableStyleLight1" showFirstColumn="1" showLastColumn="0" showRowStripes="0" showColumnStripes="0"/>
</table>
</file>

<file path=xl/tables/table131.xml><?xml version="1.0" encoding="utf-8"?>
<table xmlns="http://schemas.openxmlformats.org/spreadsheetml/2006/main" id="133" name="table23e" displayName="table23e" ref="A26:Z29" totalsRowShown="0" headerRowDxfId="2543" dataDxfId="2542">
  <tableColumns count="26">
    <tableColumn id="1" name="Group" dataDxfId="2569"/>
    <tableColumn id="2" name="1994-97" dataDxfId="2568"/>
    <tableColumn id="3" name="1995-98" dataDxfId="2567"/>
    <tableColumn id="4" name="1996-99" dataDxfId="2566"/>
    <tableColumn id="5" name="1997-00" dataDxfId="2565"/>
    <tableColumn id="6" name="1998-01" dataDxfId="2564"/>
    <tableColumn id="7" name="1999-02" dataDxfId="2563"/>
    <tableColumn id="8" name="2000-03" dataDxfId="2562"/>
    <tableColumn id="9" name="2001-04" dataDxfId="2561"/>
    <tableColumn id="10" name="2002-05" dataDxfId="2560"/>
    <tableColumn id="11" name="2003-06" dataDxfId="2559"/>
    <tableColumn id="12" name="2004-07" dataDxfId="2558"/>
    <tableColumn id="13" name="2005-08" dataDxfId="2557"/>
    <tableColumn id="14" name="2006-09" dataDxfId="2556"/>
    <tableColumn id="15" name="2007-10" dataDxfId="2555"/>
    <tableColumn id="16" name="2008-11" dataDxfId="2554"/>
    <tableColumn id="17" name="2009-12" dataDxfId="2553"/>
    <tableColumn id="18" name="2010-13" dataDxfId="2552"/>
    <tableColumn id="19" name="2011-14" dataDxfId="2551"/>
    <tableColumn id="20" name="2012-15" dataDxfId="2550"/>
    <tableColumn id="21" name="2013-16" dataDxfId="2549"/>
    <tableColumn id="22" name="2014-17" dataDxfId="2548"/>
    <tableColumn id="23" name="2015-18" dataDxfId="2547"/>
    <tableColumn id="24" name="2016-19" dataDxfId="2546"/>
    <tableColumn id="25" name="2017-20" dataDxfId="2545"/>
    <tableColumn id="26" name="2018-21" dataDxfId="2544"/>
  </tableColumns>
  <tableStyleInfo name="TableStyleLight1" showFirstColumn="1" showLastColumn="0" showRowStripes="0" showColumnStripes="0"/>
</table>
</file>

<file path=xl/tables/table132.xml><?xml version="1.0" encoding="utf-8"?>
<table xmlns="http://schemas.openxmlformats.org/spreadsheetml/2006/main" id="134" name="table23f" displayName="table23f" ref="A31:Z34" totalsRowShown="0" headerRowDxfId="2515" dataDxfId="2514">
  <tableColumns count="26">
    <tableColumn id="1" name="Group" dataDxfId="2541"/>
    <tableColumn id="2" name="1994-97" dataDxfId="2540"/>
    <tableColumn id="3" name="1995-98" dataDxfId="2539"/>
    <tableColumn id="4" name="1996-99" dataDxfId="2538"/>
    <tableColumn id="5" name="1997-00" dataDxfId="2537"/>
    <tableColumn id="6" name="1998-01" dataDxfId="2536"/>
    <tableColumn id="7" name="1999-02" dataDxfId="2535"/>
    <tableColumn id="8" name="2000-03" dataDxfId="2534"/>
    <tableColumn id="9" name="2001-04" dataDxfId="2533"/>
    <tableColumn id="10" name="2002-05" dataDxfId="2532"/>
    <tableColumn id="11" name="2003-06" dataDxfId="2531"/>
    <tableColumn id="12" name="2004-07" dataDxfId="2530"/>
    <tableColumn id="13" name="2005-08" dataDxfId="2529"/>
    <tableColumn id="14" name="2006-09" dataDxfId="2528"/>
    <tableColumn id="15" name="2007-10" dataDxfId="2527"/>
    <tableColumn id="16" name="2008-11" dataDxfId="2526"/>
    <tableColumn id="17" name="2009-12" dataDxfId="2525"/>
    <tableColumn id="18" name="2010-13" dataDxfId="2524"/>
    <tableColumn id="19" name="2011-14" dataDxfId="2523"/>
    <tableColumn id="20" name="2012-15" dataDxfId="2522"/>
    <tableColumn id="21" name="2013-16" dataDxfId="2521"/>
    <tableColumn id="22" name="2014-17" dataDxfId="2520"/>
    <tableColumn id="23" name="2015-18" dataDxfId="2519"/>
    <tableColumn id="24" name="2016-19" dataDxfId="2518"/>
    <tableColumn id="25" name="2017-20" dataDxfId="2517"/>
    <tableColumn id="26" name="2018-21" dataDxfId="2516"/>
  </tableColumns>
  <tableStyleInfo name="TableStyleLight1" showFirstColumn="1" showLastColumn="0" showRowStripes="0" showColumnStripes="0"/>
</table>
</file>

<file path=xl/tables/table133.xml><?xml version="1.0" encoding="utf-8"?>
<table xmlns="http://schemas.openxmlformats.org/spreadsheetml/2006/main" id="135" name="table23g" displayName="table23g" ref="A36:Z39" totalsRowShown="0" headerRowDxfId="2487" dataDxfId="2486">
  <tableColumns count="26">
    <tableColumn id="1" name="Group" dataDxfId="2513"/>
    <tableColumn id="2" name="1994-97" dataDxfId="2512"/>
    <tableColumn id="3" name="1995-98" dataDxfId="2511"/>
    <tableColumn id="4" name="1996-99" dataDxfId="2510"/>
    <tableColumn id="5" name="1997-00" dataDxfId="2509"/>
    <tableColumn id="6" name="1998-01" dataDxfId="2508"/>
    <tableColumn id="7" name="1999-02" dataDxfId="2507"/>
    <tableColumn id="8" name="2000-03" dataDxfId="2506"/>
    <tableColumn id="9" name="2001-04" dataDxfId="2505"/>
    <tableColumn id="10" name="2002-05" dataDxfId="2504"/>
    <tableColumn id="11" name="2003-06" dataDxfId="2503"/>
    <tableColumn id="12" name="2004-07" dataDxfId="2502"/>
    <tableColumn id="13" name="2005-08" dataDxfId="2501"/>
    <tableColumn id="14" name="2006-09" dataDxfId="2500"/>
    <tableColumn id="15" name="2007-10" dataDxfId="2499"/>
    <tableColumn id="16" name="2008-11" dataDxfId="2498"/>
    <tableColumn id="17" name="2009-12" dataDxfId="2497"/>
    <tableColumn id="18" name="2010-13" dataDxfId="2496"/>
    <tableColumn id="19" name="2011-14" dataDxfId="2495"/>
    <tableColumn id="20" name="2012-15" dataDxfId="2494"/>
    <tableColumn id="21" name="2013-16" dataDxfId="2493"/>
    <tableColumn id="22" name="2014-17" dataDxfId="2492"/>
    <tableColumn id="23" name="2015-18" dataDxfId="2491"/>
    <tableColumn id="24" name="2016-19" dataDxfId="2490"/>
    <tableColumn id="25" name="2017-20" dataDxfId="2489"/>
    <tableColumn id="26" name="2018-21" dataDxfId="2488"/>
  </tableColumns>
  <tableStyleInfo name="TableStyleLight1" showFirstColumn="1" showLastColumn="0" showRowStripes="0" showColumnStripes="0"/>
</table>
</file>

<file path=xl/tables/table134.xml><?xml version="1.0" encoding="utf-8"?>
<table xmlns="http://schemas.openxmlformats.org/spreadsheetml/2006/main" id="136" name="table24a" displayName="table24a" ref="A6:Z9" totalsRowShown="0" headerRowDxfId="2459" dataDxfId="2458">
  <tableColumns count="26">
    <tableColumn id="1" name="Group" dataDxfId="2485"/>
    <tableColumn id="2" name="1994-97" dataDxfId="2484"/>
    <tableColumn id="3" name="1995-98" dataDxfId="2483"/>
    <tableColumn id="4" name="1996-99" dataDxfId="2482"/>
    <tableColumn id="5" name="1997-00" dataDxfId="2481"/>
    <tableColumn id="6" name="1998-01" dataDxfId="2480"/>
    <tableColumn id="7" name="1999-02" dataDxfId="2479"/>
    <tableColumn id="8" name="2000-03" dataDxfId="2478"/>
    <tableColumn id="9" name="2001-04" dataDxfId="2477"/>
    <tableColumn id="10" name="2002-05" dataDxfId="2476"/>
    <tableColumn id="11" name="2003-06" dataDxfId="2475"/>
    <tableColumn id="12" name="2004-07" dataDxfId="2474"/>
    <tableColumn id="13" name="2005-08" dataDxfId="2473"/>
    <tableColumn id="14" name="2006-09" dataDxfId="2472"/>
    <tableColumn id="15" name="2007-10" dataDxfId="2471"/>
    <tableColumn id="16" name="2008-11" dataDxfId="2470"/>
    <tableColumn id="17" name="2009-12" dataDxfId="2469"/>
    <tableColumn id="18" name="2010-13" dataDxfId="2468"/>
    <tableColumn id="19" name="2011-14" dataDxfId="2467"/>
    <tableColumn id="20" name="2012-15" dataDxfId="2466"/>
    <tableColumn id="21" name="2013-16" dataDxfId="2465"/>
    <tableColumn id="22" name="2014-17" dataDxfId="2464"/>
    <tableColumn id="23" name="2015-18" dataDxfId="2463"/>
    <tableColumn id="24" name="2016-19" dataDxfId="2462"/>
    <tableColumn id="25" name="2017-20" dataDxfId="2461"/>
    <tableColumn id="26" name="2018-21" dataDxfId="2460"/>
  </tableColumns>
  <tableStyleInfo name="TableStyleLight1" showFirstColumn="1" showLastColumn="0" showRowStripes="0" showColumnStripes="0"/>
</table>
</file>

<file path=xl/tables/table135.xml><?xml version="1.0" encoding="utf-8"?>
<table xmlns="http://schemas.openxmlformats.org/spreadsheetml/2006/main" id="137" name="table24b" displayName="table24b" ref="A11:Z14" totalsRowShown="0" headerRowDxfId="2431" dataDxfId="2430">
  <tableColumns count="26">
    <tableColumn id="1" name="Group" dataDxfId="2457"/>
    <tableColumn id="2" name="1994-97" dataDxfId="2456"/>
    <tableColumn id="3" name="1995-98" dataDxfId="2455"/>
    <tableColumn id="4" name="1996-99" dataDxfId="2454"/>
    <tableColumn id="5" name="1997-00" dataDxfId="2453"/>
    <tableColumn id="6" name="1998-01" dataDxfId="2452"/>
    <tableColumn id="7" name="1999-02" dataDxfId="2451"/>
    <tableColumn id="8" name="2000-03" dataDxfId="2450"/>
    <tableColumn id="9" name="2001-04" dataDxfId="2449"/>
    <tableColumn id="10" name="2002-05" dataDxfId="2448"/>
    <tableColumn id="11" name="2003-06" dataDxfId="2447"/>
    <tableColumn id="12" name="2004-07" dataDxfId="2446"/>
    <tableColumn id="13" name="2005-08" dataDxfId="2445"/>
    <tableColumn id="14" name="2006-09" dataDxfId="2444"/>
    <tableColumn id="15" name="2007-10" dataDxfId="2443"/>
    <tableColumn id="16" name="2008-11" dataDxfId="2442"/>
    <tableColumn id="17" name="2009-12" dataDxfId="2441"/>
    <tableColumn id="18" name="2010-13" dataDxfId="2440"/>
    <tableColumn id="19" name="2011-14" dataDxfId="2439"/>
    <tableColumn id="20" name="2012-15" dataDxfId="2438"/>
    <tableColumn id="21" name="2013-16" dataDxfId="2437"/>
    <tableColumn id="22" name="2014-17" dataDxfId="2436"/>
    <tableColumn id="23" name="2015-18" dataDxfId="2435"/>
    <tableColumn id="24" name="2016-19" dataDxfId="2434"/>
    <tableColumn id="25" name="2017-20" dataDxfId="2433"/>
    <tableColumn id="26" name="2018-21" dataDxfId="2432"/>
  </tableColumns>
  <tableStyleInfo name="TableStyleLight1" showFirstColumn="1" showLastColumn="0" showRowStripes="0" showColumnStripes="0"/>
</table>
</file>

<file path=xl/tables/table136.xml><?xml version="1.0" encoding="utf-8"?>
<table xmlns="http://schemas.openxmlformats.org/spreadsheetml/2006/main" id="138" name="table24c" displayName="table24c" ref="A16:Z19" totalsRowShown="0" headerRowDxfId="2403" dataDxfId="2402">
  <tableColumns count="26">
    <tableColumn id="1" name="Group" dataDxfId="2429"/>
    <tableColumn id="2" name="1994-97" dataDxfId="2428"/>
    <tableColumn id="3" name="1995-98" dataDxfId="2427"/>
    <tableColumn id="4" name="1996-99" dataDxfId="2426"/>
    <tableColumn id="5" name="1997-00" dataDxfId="2425"/>
    <tableColumn id="6" name="1998-01" dataDxfId="2424"/>
    <tableColumn id="7" name="1999-02" dataDxfId="2423"/>
    <tableColumn id="8" name="2000-03" dataDxfId="2422"/>
    <tableColumn id="9" name="2001-04" dataDxfId="2421"/>
    <tableColumn id="10" name="2002-05" dataDxfId="2420"/>
    <tableColumn id="11" name="2003-06" dataDxfId="2419"/>
    <tableColumn id="12" name="2004-07" dataDxfId="2418"/>
    <tableColumn id="13" name="2005-08" dataDxfId="2417"/>
    <tableColumn id="14" name="2006-09" dataDxfId="2416"/>
    <tableColumn id="15" name="2007-10" dataDxfId="2415"/>
    <tableColumn id="16" name="2008-11" dataDxfId="2414"/>
    <tableColumn id="17" name="2009-12" dataDxfId="2413"/>
    <tableColumn id="18" name="2010-13" dataDxfId="2412"/>
    <tableColumn id="19" name="2011-14" dataDxfId="2411"/>
    <tableColumn id="20" name="2012-15" dataDxfId="2410"/>
    <tableColumn id="21" name="2013-16" dataDxfId="2409"/>
    <tableColumn id="22" name="2014-17" dataDxfId="2408"/>
    <tableColumn id="23" name="2015-18" dataDxfId="2407"/>
    <tableColumn id="24" name="2016-19" dataDxfId="2406"/>
    <tableColumn id="25" name="2017-20" dataDxfId="2405"/>
    <tableColumn id="26" name="2018-21" dataDxfId="2404"/>
  </tableColumns>
  <tableStyleInfo name="TableStyleLight1" showFirstColumn="1" showLastColumn="0" showRowStripes="0" showColumnStripes="0"/>
</table>
</file>

<file path=xl/tables/table137.xml><?xml version="1.0" encoding="utf-8"?>
<table xmlns="http://schemas.openxmlformats.org/spreadsheetml/2006/main" id="139" name="table24d" displayName="table24d" ref="A21:Z24" totalsRowShown="0" headerRowDxfId="2375" dataDxfId="2374">
  <tableColumns count="26">
    <tableColumn id="1" name="Group" dataDxfId="2401"/>
    <tableColumn id="2" name="1994-97" dataDxfId="2400"/>
    <tableColumn id="3" name="1995-98" dataDxfId="2399"/>
    <tableColumn id="4" name="1996-99" dataDxfId="2398"/>
    <tableColumn id="5" name="1997-00" dataDxfId="2397"/>
    <tableColumn id="6" name="1998-01" dataDxfId="2396"/>
    <tableColumn id="7" name="1999-02" dataDxfId="2395"/>
    <tableColumn id="8" name="2000-03" dataDxfId="2394"/>
    <tableColumn id="9" name="2001-04" dataDxfId="2393"/>
    <tableColumn id="10" name="2002-05" dataDxfId="2392"/>
    <tableColumn id="11" name="2003-06" dataDxfId="2391"/>
    <tableColumn id="12" name="2004-07" dataDxfId="2390"/>
    <tableColumn id="13" name="2005-08" dataDxfId="2389"/>
    <tableColumn id="14" name="2006-09" dataDxfId="2388"/>
    <tableColumn id="15" name="2007-10" dataDxfId="2387"/>
    <tableColumn id="16" name="2008-11" dataDxfId="2386"/>
    <tableColumn id="17" name="2009-12" dataDxfId="2385"/>
    <tableColumn id="18" name="2010-13" dataDxfId="2384"/>
    <tableColumn id="19" name="2011-14" dataDxfId="2383"/>
    <tableColumn id="20" name="2012-15" dataDxfId="2382"/>
    <tableColumn id="21" name="2013-16" dataDxfId="2381"/>
    <tableColumn id="22" name="2014-17" dataDxfId="2380"/>
    <tableColumn id="23" name="2015-18" dataDxfId="2379"/>
    <tableColumn id="24" name="2016-19" dataDxfId="2378"/>
    <tableColumn id="25" name="2017-20" dataDxfId="2377"/>
    <tableColumn id="26" name="2018-21" dataDxfId="2376"/>
  </tableColumns>
  <tableStyleInfo name="TableStyleLight1" showFirstColumn="1" showLastColumn="0" showRowStripes="0" showColumnStripes="0"/>
</table>
</file>

<file path=xl/tables/table138.xml><?xml version="1.0" encoding="utf-8"?>
<table xmlns="http://schemas.openxmlformats.org/spreadsheetml/2006/main" id="140" name="table24e" displayName="table24e" ref="A26:Z29" totalsRowShown="0" headerRowDxfId="2347" dataDxfId="2346">
  <tableColumns count="26">
    <tableColumn id="1" name="Group" dataDxfId="2373"/>
    <tableColumn id="2" name="1994-97" dataDxfId="2372"/>
    <tableColumn id="3" name="1995-98" dataDxfId="2371"/>
    <tableColumn id="4" name="1996-99" dataDxfId="2370"/>
    <tableColumn id="5" name="1997-00" dataDxfId="2369"/>
    <tableColumn id="6" name="1998-01" dataDxfId="2368"/>
    <tableColumn id="7" name="1999-02" dataDxfId="2367"/>
    <tableColumn id="8" name="2000-03" dataDxfId="2366"/>
    <tableColumn id="9" name="2001-04" dataDxfId="2365"/>
    <tableColumn id="10" name="2002-05" dataDxfId="2364"/>
    <tableColumn id="11" name="2003-06" dataDxfId="2363"/>
    <tableColumn id="12" name="2004-07" dataDxfId="2362"/>
    <tableColumn id="13" name="2005-08" dataDxfId="2361"/>
    <tableColumn id="14" name="2006-09" dataDxfId="2360"/>
    <tableColumn id="15" name="2007-10" dataDxfId="2359"/>
    <tableColumn id="16" name="2008-11" dataDxfId="2358"/>
    <tableColumn id="17" name="2009-12" dataDxfId="2357"/>
    <tableColumn id="18" name="2010-13" dataDxfId="2356"/>
    <tableColumn id="19" name="2011-14" dataDxfId="2355"/>
    <tableColumn id="20" name="2012-15" dataDxfId="2354"/>
    <tableColumn id="21" name="2013-16" dataDxfId="2353"/>
    <tableColumn id="22" name="2014-17" dataDxfId="2352"/>
    <tableColumn id="23" name="2015-18" dataDxfId="2351"/>
    <tableColumn id="24" name="2016-19" dataDxfId="2350"/>
    <tableColumn id="25" name="2017-20" dataDxfId="2349"/>
    <tableColumn id="26" name="2018-21" dataDxfId="2348"/>
  </tableColumns>
  <tableStyleInfo name="TableStyleLight1" showFirstColumn="1" showLastColumn="0" showRowStripes="0" showColumnStripes="0"/>
</table>
</file>

<file path=xl/tables/table139.xml><?xml version="1.0" encoding="utf-8"?>
<table xmlns="http://schemas.openxmlformats.org/spreadsheetml/2006/main" id="141" name="table24f" displayName="table24f" ref="A31:Z34" totalsRowShown="0" headerRowDxfId="2319" dataDxfId="2318">
  <tableColumns count="26">
    <tableColumn id="1" name="Group" dataDxfId="2345"/>
    <tableColumn id="2" name="1994-97" dataDxfId="2344"/>
    <tableColumn id="3" name="1995-98" dataDxfId="2343"/>
    <tableColumn id="4" name="1996-99" dataDxfId="2342"/>
    <tableColumn id="5" name="1997-00" dataDxfId="2341"/>
    <tableColumn id="6" name="1998-01" dataDxfId="2340"/>
    <tableColumn id="7" name="1999-02" dataDxfId="2339"/>
    <tableColumn id="8" name="2000-03" dataDxfId="2338"/>
    <tableColumn id="9" name="2001-04" dataDxfId="2337"/>
    <tableColumn id="10" name="2002-05" dataDxfId="2336"/>
    <tableColumn id="11" name="2003-06" dataDxfId="2335"/>
    <tableColumn id="12" name="2004-07" dataDxfId="2334"/>
    <tableColumn id="13" name="2005-08" dataDxfId="2333"/>
    <tableColumn id="14" name="2006-09" dataDxfId="2332"/>
    <tableColumn id="15" name="2007-10" dataDxfId="2331"/>
    <tableColumn id="16" name="2008-11" dataDxfId="2330"/>
    <tableColumn id="17" name="2009-12" dataDxfId="2329"/>
    <tableColumn id="18" name="2010-13" dataDxfId="2328"/>
    <tableColumn id="19" name="2011-14" dataDxfId="2327"/>
    <tableColumn id="20" name="2012-15" dataDxfId="2326"/>
    <tableColumn id="21" name="2013-16" dataDxfId="2325"/>
    <tableColumn id="22" name="2014-17" dataDxfId="2324"/>
    <tableColumn id="23" name="2015-18" dataDxfId="2323"/>
    <tableColumn id="24" name="2016-19" dataDxfId="2322"/>
    <tableColumn id="25" name="2017-20" dataDxfId="2321"/>
    <tableColumn id="26" name="2018-21" dataDxfId="2320"/>
  </tableColumns>
  <tableStyleInfo name="TableStyleLight1" showFirstColumn="1" showLastColumn="0" showRowStripes="0" showColumnStripes="0"/>
</table>
</file>

<file path=xl/tables/table14.xml><?xml version="1.0" encoding="utf-8"?>
<table xmlns="http://schemas.openxmlformats.org/spreadsheetml/2006/main" id="16" name="table4b" displayName="table4b" ref="A12:Z16" totalsRowShown="0" headerRowDxfId="5279" dataDxfId="5278">
  <tableColumns count="26">
    <tableColumn id="1" name="Group" dataDxfId="5305"/>
    <tableColumn id="2" name="1994-97" dataDxfId="5304"/>
    <tableColumn id="3" name="1995-98" dataDxfId="5303"/>
    <tableColumn id="4" name="1996-99" dataDxfId="5302"/>
    <tableColumn id="5" name="1997-00" dataDxfId="5301"/>
    <tableColumn id="6" name="1998-01" dataDxfId="5300"/>
    <tableColumn id="7" name="1999-02" dataDxfId="5299"/>
    <tableColumn id="8" name="2000-03" dataDxfId="5298"/>
    <tableColumn id="9" name="2001-04" dataDxfId="5297"/>
    <tableColumn id="10" name="2002-05" dataDxfId="5296"/>
    <tableColumn id="11" name="2003-06" dataDxfId="5295"/>
    <tableColumn id="12" name="2004-07" dataDxfId="5294"/>
    <tableColumn id="13" name="2005-08" dataDxfId="5293"/>
    <tableColumn id="14" name="2006-09" dataDxfId="5292"/>
    <tableColumn id="15" name="2007-10" dataDxfId="5291"/>
    <tableColumn id="16" name="2008-11" dataDxfId="5290"/>
    <tableColumn id="17" name="2009-12" dataDxfId="5289"/>
    <tableColumn id="18" name="2010-13" dataDxfId="5288"/>
    <tableColumn id="19" name="2011-14" dataDxfId="5287"/>
    <tableColumn id="20" name="2012-15" dataDxfId="5286"/>
    <tableColumn id="21" name="2013-16" dataDxfId="5285"/>
    <tableColumn id="22" name="2014-17" dataDxfId="5284"/>
    <tableColumn id="23" name="2015-18" dataDxfId="5283"/>
    <tableColumn id="24" name="2016-19" dataDxfId="5282"/>
    <tableColumn id="25" name="2017-20" dataDxfId="5281"/>
    <tableColumn id="26" name="2018-21" dataDxfId="5280"/>
  </tableColumns>
  <tableStyleInfo name="TableStyleLight1" showFirstColumn="1" showLastColumn="0" showRowStripes="0" showColumnStripes="0"/>
</table>
</file>

<file path=xl/tables/table140.xml><?xml version="1.0" encoding="utf-8"?>
<table xmlns="http://schemas.openxmlformats.org/spreadsheetml/2006/main" id="142" name="table24g" displayName="table24g" ref="A36:Z39" totalsRowShown="0" headerRowDxfId="2291" dataDxfId="2290">
  <tableColumns count="26">
    <tableColumn id="1" name="Group" dataDxfId="2317"/>
    <tableColumn id="2" name="1994-97" dataDxfId="2316"/>
    <tableColumn id="3" name="1995-98" dataDxfId="2315"/>
    <tableColumn id="4" name="1996-99" dataDxfId="2314"/>
    <tableColumn id="5" name="1997-00" dataDxfId="2313"/>
    <tableColumn id="6" name="1998-01" dataDxfId="2312"/>
    <tableColumn id="7" name="1999-02" dataDxfId="2311"/>
    <tableColumn id="8" name="2000-03" dataDxfId="2310"/>
    <tableColumn id="9" name="2001-04" dataDxfId="2309"/>
    <tableColumn id="10" name="2002-05" dataDxfId="2308"/>
    <tableColumn id="11" name="2003-06" dataDxfId="2307"/>
    <tableColumn id="12" name="2004-07" dataDxfId="2306"/>
    <tableColumn id="13" name="2005-08" dataDxfId="2305"/>
    <tableColumn id="14" name="2006-09" dataDxfId="2304"/>
    <tableColumn id="15" name="2007-10" dataDxfId="2303"/>
    <tableColumn id="16" name="2008-11" dataDxfId="2302"/>
    <tableColumn id="17" name="2009-12" dataDxfId="2301"/>
    <tableColumn id="18" name="2010-13" dataDxfId="2300"/>
    <tableColumn id="19" name="2011-14" dataDxfId="2299"/>
    <tableColumn id="20" name="2012-15" dataDxfId="2298"/>
    <tableColumn id="21" name="2013-16" dataDxfId="2297"/>
    <tableColumn id="22" name="2014-17" dataDxfId="2296"/>
    <tableColumn id="23" name="2015-18" dataDxfId="2295"/>
    <tableColumn id="24" name="2016-19" dataDxfId="2294"/>
    <tableColumn id="25" name="2017-20" dataDxfId="2293"/>
    <tableColumn id="26" name="2018-21" dataDxfId="2292"/>
  </tableColumns>
  <tableStyleInfo name="TableStyleLight1" showFirstColumn="1" showLastColumn="0" showRowStripes="0" showColumnStripes="0"/>
</table>
</file>

<file path=xl/tables/table141.xml><?xml version="1.0" encoding="utf-8"?>
<table xmlns="http://schemas.openxmlformats.org/spreadsheetml/2006/main" id="143" name="table25a" displayName="table25a" ref="A6:Z10" totalsRowShown="0" headerRowDxfId="2263" dataDxfId="2262">
  <tableColumns count="26">
    <tableColumn id="1" name="Group" dataDxfId="2289"/>
    <tableColumn id="2" name="1994-97" dataDxfId="2288"/>
    <tableColumn id="3" name="1995-98" dataDxfId="2287"/>
    <tableColumn id="4" name="1996-99" dataDxfId="2286"/>
    <tableColumn id="5" name="1997-00" dataDxfId="2285"/>
    <tableColumn id="6" name="1998-01" dataDxfId="2284"/>
    <tableColumn id="7" name="1999-02" dataDxfId="2283"/>
    <tableColumn id="8" name="2000-03" dataDxfId="2282"/>
    <tableColumn id="9" name="2001-04" dataDxfId="2281"/>
    <tableColumn id="10" name="2002-05" dataDxfId="2280"/>
    <tableColumn id="11" name="2003-06" dataDxfId="2279"/>
    <tableColumn id="12" name="2004-07" dataDxfId="2278"/>
    <tableColumn id="13" name="2005-08" dataDxfId="2277"/>
    <tableColumn id="14" name="2006-09" dataDxfId="2276"/>
    <tableColumn id="15" name="2007-10" dataDxfId="2275"/>
    <tableColumn id="16" name="2008-11" dataDxfId="2274"/>
    <tableColumn id="17" name="2009-12" dataDxfId="2273"/>
    <tableColumn id="18" name="2010-13" dataDxfId="2272"/>
    <tableColumn id="19" name="2011-14" dataDxfId="2271"/>
    <tableColumn id="20" name="2012-15" dataDxfId="2270"/>
    <tableColumn id="21" name="2013-16" dataDxfId="2269"/>
    <tableColumn id="22" name="2014-17" dataDxfId="2268"/>
    <tableColumn id="23" name="2015-18" dataDxfId="2267"/>
    <tableColumn id="24" name="2016-19" dataDxfId="2266"/>
    <tableColumn id="25" name="2017-20" dataDxfId="2265"/>
    <tableColumn id="26" name="2018-21" dataDxfId="2264"/>
  </tableColumns>
  <tableStyleInfo name="TableStyleLight1" showFirstColumn="1" showLastColumn="0" showRowStripes="0" showColumnStripes="0"/>
</table>
</file>

<file path=xl/tables/table142.xml><?xml version="1.0" encoding="utf-8"?>
<table xmlns="http://schemas.openxmlformats.org/spreadsheetml/2006/main" id="144" name="table25b" displayName="table25b" ref="A12:Z16" totalsRowShown="0" headerRowDxfId="2235" dataDxfId="2234">
  <tableColumns count="26">
    <tableColumn id="1" name="Group" dataDxfId="2261"/>
    <tableColumn id="2" name="1994-97" dataDxfId="2260"/>
    <tableColumn id="3" name="1995-98" dataDxfId="2259"/>
    <tableColumn id="4" name="1996-99" dataDxfId="2258"/>
    <tableColumn id="5" name="1997-00" dataDxfId="2257"/>
    <tableColumn id="6" name="1998-01" dataDxfId="2256"/>
    <tableColumn id="7" name="1999-02" dataDxfId="2255"/>
    <tableColumn id="8" name="2000-03" dataDxfId="2254"/>
    <tableColumn id="9" name="2001-04" dataDxfId="2253"/>
    <tableColumn id="10" name="2002-05" dataDxfId="2252"/>
    <tableColumn id="11" name="2003-06" dataDxfId="2251"/>
    <tableColumn id="12" name="2004-07" dataDxfId="2250"/>
    <tableColumn id="13" name="2005-08" dataDxfId="2249"/>
    <tableColumn id="14" name="2006-09" dataDxfId="2248"/>
    <tableColumn id="15" name="2007-10" dataDxfId="2247"/>
    <tableColumn id="16" name="2008-11" dataDxfId="2246"/>
    <tableColumn id="17" name="2009-12" dataDxfId="2245"/>
    <tableColumn id="18" name="2010-13" dataDxfId="2244"/>
    <tableColumn id="19" name="2011-14" dataDxfId="2243"/>
    <tableColumn id="20" name="2012-15" dataDxfId="2242"/>
    <tableColumn id="21" name="2013-16" dataDxfId="2241"/>
    <tableColumn id="22" name="2014-17" dataDxfId="2240"/>
    <tableColumn id="23" name="2015-18" dataDxfId="2239"/>
    <tableColumn id="24" name="2016-19" dataDxfId="2238"/>
    <tableColumn id="25" name="2017-20" dataDxfId="2237"/>
    <tableColumn id="26" name="2018-21" dataDxfId="2236"/>
  </tableColumns>
  <tableStyleInfo name="TableStyleLight1" showFirstColumn="1" showLastColumn="0" showRowStripes="0" showColumnStripes="0"/>
</table>
</file>

<file path=xl/tables/table143.xml><?xml version="1.0" encoding="utf-8"?>
<table xmlns="http://schemas.openxmlformats.org/spreadsheetml/2006/main" id="145" name="table25c" displayName="table25c" ref="A18:Z22" totalsRowShown="0" headerRowDxfId="2207" dataDxfId="2206">
  <tableColumns count="26">
    <tableColumn id="1" name="Group" dataDxfId="2233"/>
    <tableColumn id="2" name="1994-97" dataDxfId="2232"/>
    <tableColumn id="3" name="1995-98" dataDxfId="2231"/>
    <tableColumn id="4" name="1996-99" dataDxfId="2230"/>
    <tableColumn id="5" name="1997-00" dataDxfId="2229"/>
    <tableColumn id="6" name="1998-01" dataDxfId="2228"/>
    <tableColumn id="7" name="1999-02" dataDxfId="2227"/>
    <tableColumn id="8" name="2000-03" dataDxfId="2226"/>
    <tableColumn id="9" name="2001-04" dataDxfId="2225"/>
    <tableColumn id="10" name="2002-05" dataDxfId="2224"/>
    <tableColumn id="11" name="2003-06" dataDxfId="2223"/>
    <tableColumn id="12" name="2004-07" dataDxfId="2222"/>
    <tableColumn id="13" name="2005-08" dataDxfId="2221"/>
    <tableColumn id="14" name="2006-09" dataDxfId="2220"/>
    <tableColumn id="15" name="2007-10" dataDxfId="2219"/>
    <tableColumn id="16" name="2008-11" dataDxfId="2218"/>
    <tableColumn id="17" name="2009-12" dataDxfId="2217"/>
    <tableColumn id="18" name="2010-13" dataDxfId="2216"/>
    <tableColumn id="19" name="2011-14" dataDxfId="2215"/>
    <tableColumn id="20" name="2012-15" dataDxfId="2214"/>
    <tableColumn id="21" name="2013-16" dataDxfId="2213"/>
    <tableColumn id="22" name="2014-17" dataDxfId="2212"/>
    <tableColumn id="23" name="2015-18" dataDxfId="2211"/>
    <tableColumn id="24" name="2016-19" dataDxfId="2210"/>
    <tableColumn id="25" name="2017-20" dataDxfId="2209"/>
    <tableColumn id="26" name="2018-21" dataDxfId="2208"/>
  </tableColumns>
  <tableStyleInfo name="TableStyleLight1" showFirstColumn="1" showLastColumn="0" showRowStripes="0" showColumnStripes="0"/>
</table>
</file>

<file path=xl/tables/table144.xml><?xml version="1.0" encoding="utf-8"?>
<table xmlns="http://schemas.openxmlformats.org/spreadsheetml/2006/main" id="146" name="table25d" displayName="table25d" ref="A24:Z28" totalsRowShown="0" headerRowDxfId="2179" dataDxfId="2178">
  <tableColumns count="26">
    <tableColumn id="1" name="Group" dataDxfId="2205"/>
    <tableColumn id="2" name="1994-97" dataDxfId="2204"/>
    <tableColumn id="3" name="1995-98" dataDxfId="2203"/>
    <tableColumn id="4" name="1996-99" dataDxfId="2202"/>
    <tableColumn id="5" name="1997-00" dataDxfId="2201"/>
    <tableColumn id="6" name="1998-01" dataDxfId="2200"/>
    <tableColumn id="7" name="1999-02" dataDxfId="2199"/>
    <tableColumn id="8" name="2000-03" dataDxfId="2198"/>
    <tableColumn id="9" name="2001-04" dataDxfId="2197"/>
    <tableColumn id="10" name="2002-05" dataDxfId="2196"/>
    <tableColumn id="11" name="2003-06" dataDxfId="2195"/>
    <tableColumn id="12" name="2004-07" dataDxfId="2194"/>
    <tableColumn id="13" name="2005-08" dataDxfId="2193"/>
    <tableColumn id="14" name="2006-09" dataDxfId="2192"/>
    <tableColumn id="15" name="2007-10" dataDxfId="2191"/>
    <tableColumn id="16" name="2008-11" dataDxfId="2190"/>
    <tableColumn id="17" name="2009-12" dataDxfId="2189"/>
    <tableColumn id="18" name="2010-13" dataDxfId="2188"/>
    <tableColumn id="19" name="2011-14" dataDxfId="2187"/>
    <tableColumn id="20" name="2012-15" dataDxfId="2186"/>
    <tableColumn id="21" name="2013-16" dataDxfId="2185"/>
    <tableColumn id="22" name="2014-17" dataDxfId="2184"/>
    <tableColumn id="23" name="2015-18" dataDxfId="2183"/>
    <tableColumn id="24" name="2016-19" dataDxfId="2182"/>
    <tableColumn id="25" name="2017-20" dataDxfId="2181"/>
    <tableColumn id="26" name="2018-21" dataDxfId="2180"/>
  </tableColumns>
  <tableStyleInfo name="TableStyleLight1" showFirstColumn="1" showLastColumn="0" showRowStripes="0" showColumnStripes="0"/>
</table>
</file>

<file path=xl/tables/table145.xml><?xml version="1.0" encoding="utf-8"?>
<table xmlns="http://schemas.openxmlformats.org/spreadsheetml/2006/main" id="147" name="table25e" displayName="table25e" ref="A30:Z34" totalsRowShown="0" headerRowDxfId="2151" dataDxfId="2150">
  <tableColumns count="26">
    <tableColumn id="1" name="Group" dataDxfId="2177"/>
    <tableColumn id="2" name="1994-97" dataDxfId="2176"/>
    <tableColumn id="3" name="1995-98" dataDxfId="2175"/>
    <tableColumn id="4" name="1996-99" dataDxfId="2174"/>
    <tableColumn id="5" name="1997-00" dataDxfId="2173"/>
    <tableColumn id="6" name="1998-01" dataDxfId="2172"/>
    <tableColumn id="7" name="1999-02" dataDxfId="2171"/>
    <tableColumn id="8" name="2000-03" dataDxfId="2170"/>
    <tableColumn id="9" name="2001-04" dataDxfId="2169"/>
    <tableColumn id="10" name="2002-05" dataDxfId="2168"/>
    <tableColumn id="11" name="2003-06" dataDxfId="2167"/>
    <tableColumn id="12" name="2004-07" dataDxfId="2166"/>
    <tableColumn id="13" name="2005-08" dataDxfId="2165"/>
    <tableColumn id="14" name="2006-09" dataDxfId="2164"/>
    <tableColumn id="15" name="2007-10" dataDxfId="2163"/>
    <tableColumn id="16" name="2008-11" dataDxfId="2162"/>
    <tableColumn id="17" name="2009-12" dataDxfId="2161"/>
    <tableColumn id="18" name="2010-13" dataDxfId="2160"/>
    <tableColumn id="19" name="2011-14" dataDxfId="2159"/>
    <tableColumn id="20" name="2012-15" dataDxfId="2158"/>
    <tableColumn id="21" name="2013-16" dataDxfId="2157"/>
    <tableColumn id="22" name="2014-17" dataDxfId="2156"/>
    <tableColumn id="23" name="2015-18" dataDxfId="2155"/>
    <tableColumn id="24" name="2016-19" dataDxfId="2154"/>
    <tableColumn id="25" name="2017-20" dataDxfId="2153"/>
    <tableColumn id="26" name="2018-21" dataDxfId="2152"/>
  </tableColumns>
  <tableStyleInfo name="TableStyleLight1" showFirstColumn="1" showLastColumn="0" showRowStripes="0" showColumnStripes="0"/>
</table>
</file>

<file path=xl/tables/table146.xml><?xml version="1.0" encoding="utf-8"?>
<table xmlns="http://schemas.openxmlformats.org/spreadsheetml/2006/main" id="148" name="table25f" displayName="table25f" ref="A36:Z40" totalsRowShown="0" headerRowDxfId="2123" dataDxfId="2122">
  <tableColumns count="26">
    <tableColumn id="1" name="Group" dataDxfId="2149"/>
    <tableColumn id="2" name="1994-97" dataDxfId="2148"/>
    <tableColumn id="3" name="1995-98" dataDxfId="2147"/>
    <tableColumn id="4" name="1996-99" dataDxfId="2146"/>
    <tableColumn id="5" name="1997-00" dataDxfId="2145"/>
    <tableColumn id="6" name="1998-01" dataDxfId="2144"/>
    <tableColumn id="7" name="1999-02" dataDxfId="2143"/>
    <tableColumn id="8" name="2000-03" dataDxfId="2142"/>
    <tableColumn id="9" name="2001-04" dataDxfId="2141"/>
    <tableColumn id="10" name="2002-05" dataDxfId="2140"/>
    <tableColumn id="11" name="2003-06" dataDxfId="2139"/>
    <tableColumn id="12" name="2004-07" dataDxfId="2138"/>
    <tableColumn id="13" name="2005-08" dataDxfId="2137"/>
    <tableColumn id="14" name="2006-09" dataDxfId="2136"/>
    <tableColumn id="15" name="2007-10" dataDxfId="2135"/>
    <tableColumn id="16" name="2008-11" dataDxfId="2134"/>
    <tableColumn id="17" name="2009-12" dataDxfId="2133"/>
    <tableColumn id="18" name="2010-13" dataDxfId="2132"/>
    <tableColumn id="19" name="2011-14" dataDxfId="2131"/>
    <tableColumn id="20" name="2012-15" dataDxfId="2130"/>
    <tableColumn id="21" name="2013-16" dataDxfId="2129"/>
    <tableColumn id="22" name="2014-17" dataDxfId="2128"/>
    <tableColumn id="23" name="2015-18" dataDxfId="2127"/>
    <tableColumn id="24" name="2016-19" dataDxfId="2126"/>
    <tableColumn id="25" name="2017-20" dataDxfId="2125"/>
    <tableColumn id="26" name="2018-21" dataDxfId="2124"/>
  </tableColumns>
  <tableStyleInfo name="TableStyleLight1" showFirstColumn="1" showLastColumn="0" showRowStripes="0" showColumnStripes="0"/>
</table>
</file>

<file path=xl/tables/table147.xml><?xml version="1.0" encoding="utf-8"?>
<table xmlns="http://schemas.openxmlformats.org/spreadsheetml/2006/main" id="149" name="table25g" displayName="table25g" ref="A42:Z46" totalsRowShown="0" headerRowDxfId="2095" dataDxfId="2094">
  <tableColumns count="26">
    <tableColumn id="1" name="Group" dataDxfId="2121"/>
    <tableColumn id="2" name="1994-97" dataDxfId="2120"/>
    <tableColumn id="3" name="1995-98" dataDxfId="2119"/>
    <tableColumn id="4" name="1996-99" dataDxfId="2118"/>
    <tableColumn id="5" name="1997-00" dataDxfId="2117"/>
    <tableColumn id="6" name="1998-01" dataDxfId="2116"/>
    <tableColumn id="7" name="1999-02" dataDxfId="2115"/>
    <tableColumn id="8" name="2000-03" dataDxfId="2114"/>
    <tableColumn id="9" name="2001-04" dataDxfId="2113"/>
    <tableColumn id="10" name="2002-05" dataDxfId="2112"/>
    <tableColumn id="11" name="2003-06" dataDxfId="2111"/>
    <tableColumn id="12" name="2004-07" dataDxfId="2110"/>
    <tableColumn id="13" name="2005-08" dataDxfId="2109"/>
    <tableColumn id="14" name="2006-09" dataDxfId="2108"/>
    <tableColumn id="15" name="2007-10" dataDxfId="2107"/>
    <tableColumn id="16" name="2008-11" dataDxfId="2106"/>
    <tableColumn id="17" name="2009-12" dataDxfId="2105"/>
    <tableColumn id="18" name="2010-13" dataDxfId="2104"/>
    <tableColumn id="19" name="2011-14" dataDxfId="2103"/>
    <tableColumn id="20" name="2012-15" dataDxfId="2102"/>
    <tableColumn id="21" name="2013-16" dataDxfId="2101"/>
    <tableColumn id="22" name="2014-17" dataDxfId="2100"/>
    <tableColumn id="23" name="2015-18" dataDxfId="2099"/>
    <tableColumn id="24" name="2016-19" dataDxfId="2098"/>
    <tableColumn id="25" name="2017-20" dataDxfId="2097"/>
    <tableColumn id="26" name="2018-21" dataDxfId="2096"/>
  </tableColumns>
  <tableStyleInfo name="TableStyleLight1" showFirstColumn="1" showLastColumn="0" showRowStripes="0" showColumnStripes="0"/>
</table>
</file>

<file path=xl/tables/table148.xml><?xml version="1.0" encoding="utf-8"?>
<table xmlns="http://schemas.openxmlformats.org/spreadsheetml/2006/main" id="150" name="table26a" displayName="table26a" ref="A7:Z10" totalsRowShown="0" headerRowDxfId="2067" dataDxfId="2066">
  <tableColumns count="26">
    <tableColumn id="1" name="Group" dataDxfId="2093"/>
    <tableColumn id="2" name="1994-97" dataDxfId="2092"/>
    <tableColumn id="3" name="1995-98" dataDxfId="2091"/>
    <tableColumn id="4" name="1996-99" dataDxfId="2090"/>
    <tableColumn id="5" name="1997-00" dataDxfId="2089"/>
    <tableColumn id="6" name="1998-01" dataDxfId="2088"/>
    <tableColumn id="7" name="1999-02" dataDxfId="2087"/>
    <tableColumn id="8" name="2000-03" dataDxfId="2086"/>
    <tableColumn id="9" name="2001-04" dataDxfId="2085"/>
    <tableColumn id="10" name="2002-05" dataDxfId="2084"/>
    <tableColumn id="11" name="2003-06" dataDxfId="2083"/>
    <tableColumn id="12" name="2004-07" dataDxfId="2082"/>
    <tableColumn id="13" name="2005-08" dataDxfId="2081"/>
    <tableColumn id="14" name="2006-09" dataDxfId="2080"/>
    <tableColumn id="15" name="2007-10" dataDxfId="2079"/>
    <tableColumn id="16" name="2008-11" dataDxfId="2078"/>
    <tableColumn id="17" name="2009-12" dataDxfId="2077"/>
    <tableColumn id="18" name="2010-13" dataDxfId="2076"/>
    <tableColumn id="19" name="2011-14" dataDxfId="2075"/>
    <tableColumn id="20" name="2012-15" dataDxfId="2074"/>
    <tableColumn id="21" name="2013-16" dataDxfId="2073"/>
    <tableColumn id="22" name="2014-17" dataDxfId="2072"/>
    <tableColumn id="23" name="2015-18" dataDxfId="2071"/>
    <tableColumn id="24" name="2016-19" dataDxfId="2070"/>
    <tableColumn id="25" name="2017-20" dataDxfId="2069"/>
    <tableColumn id="26" name="2018-21" dataDxfId="2068"/>
  </tableColumns>
  <tableStyleInfo name="TableStyleLight1" showFirstColumn="1" showLastColumn="0" showRowStripes="0" showColumnStripes="0"/>
</table>
</file>

<file path=xl/tables/table149.xml><?xml version="1.0" encoding="utf-8"?>
<table xmlns="http://schemas.openxmlformats.org/spreadsheetml/2006/main" id="151" name="table26b" displayName="table26b" ref="A12:Z15" totalsRowShown="0" headerRowDxfId="2039" dataDxfId="2038">
  <tableColumns count="26">
    <tableColumn id="1" name="Group" dataDxfId="2065"/>
    <tableColumn id="2" name="1994-97" dataDxfId="2064"/>
    <tableColumn id="3" name="1995-98" dataDxfId="2063"/>
    <tableColumn id="4" name="1996-99" dataDxfId="2062"/>
    <tableColumn id="5" name="1997-00" dataDxfId="2061"/>
    <tableColumn id="6" name="1998-01" dataDxfId="2060"/>
    <tableColumn id="7" name="1999-02" dataDxfId="2059"/>
    <tableColumn id="8" name="2000-03" dataDxfId="2058"/>
    <tableColumn id="9" name="2001-04" dataDxfId="2057"/>
    <tableColumn id="10" name="2002-05" dataDxfId="2056"/>
    <tableColumn id="11" name="2003-06" dataDxfId="2055"/>
    <tableColumn id="12" name="2004-07" dataDxfId="2054"/>
    <tableColumn id="13" name="2005-08" dataDxfId="2053"/>
    <tableColumn id="14" name="2006-09" dataDxfId="2052"/>
    <tableColumn id="15" name="2007-10" dataDxfId="2051"/>
    <tableColumn id="16" name="2008-11" dataDxfId="2050"/>
    <tableColumn id="17" name="2009-12" dataDxfId="2049"/>
    <tableColumn id="18" name="2010-13" dataDxfId="2048"/>
    <tableColumn id="19" name="2011-14" dataDxfId="2047"/>
    <tableColumn id="20" name="2012-15" dataDxfId="2046"/>
    <tableColumn id="21" name="2013-16" dataDxfId="2045"/>
    <tableColumn id="22" name="2014-17" dataDxfId="2044"/>
    <tableColumn id="23" name="2015-18" dataDxfId="2043"/>
    <tableColumn id="24" name="2016-19" dataDxfId="2042"/>
    <tableColumn id="25" name="2017-20" dataDxfId="2041"/>
    <tableColumn id="26" name="2018-21" dataDxfId="2040"/>
  </tableColumns>
  <tableStyleInfo name="TableStyleLight1" showFirstColumn="1" showLastColumn="0" showRowStripes="0" showColumnStripes="0"/>
</table>
</file>

<file path=xl/tables/table15.xml><?xml version="1.0" encoding="utf-8"?>
<table xmlns="http://schemas.openxmlformats.org/spreadsheetml/2006/main" id="17" name="table4c" displayName="table4c" ref="A18:Z22" totalsRowShown="0" headerRowDxfId="5251" dataDxfId="5250">
  <tableColumns count="26">
    <tableColumn id="1" name="Group" dataDxfId="5277"/>
    <tableColumn id="2" name="1994-97" dataDxfId="5276"/>
    <tableColumn id="3" name="1995-98" dataDxfId="5275"/>
    <tableColumn id="4" name="1996-99" dataDxfId="5274"/>
    <tableColumn id="5" name="1997-00" dataDxfId="5273"/>
    <tableColumn id="6" name="1998-01" dataDxfId="5272"/>
    <tableColumn id="7" name="1999-02" dataDxfId="5271"/>
    <tableColumn id="8" name="2000-03" dataDxfId="5270"/>
    <tableColumn id="9" name="2001-04" dataDxfId="5269"/>
    <tableColumn id="10" name="2002-05" dataDxfId="5268"/>
    <tableColumn id="11" name="2003-06" dataDxfId="5267"/>
    <tableColumn id="12" name="2004-07" dataDxfId="5266"/>
    <tableColumn id="13" name="2005-08" dataDxfId="5265"/>
    <tableColumn id="14" name="2006-09" dataDxfId="5264"/>
    <tableColumn id="15" name="2007-10" dataDxfId="5263"/>
    <tableColumn id="16" name="2008-11" dataDxfId="5262"/>
    <tableColumn id="17" name="2009-12" dataDxfId="5261"/>
    <tableColumn id="18" name="2010-13" dataDxfId="5260"/>
    <tableColumn id="19" name="2011-14" dataDxfId="5259"/>
    <tableColumn id="20" name="2012-15" dataDxfId="5258"/>
    <tableColumn id="21" name="2013-16" dataDxfId="5257"/>
    <tableColumn id="22" name="2014-17" dataDxfId="5256"/>
    <tableColumn id="23" name="2015-18" dataDxfId="5255"/>
    <tableColumn id="24" name="2016-19" dataDxfId="5254"/>
    <tableColumn id="25" name="2017-20" dataDxfId="5253"/>
    <tableColumn id="26" name="2018-21" dataDxfId="5252"/>
  </tableColumns>
  <tableStyleInfo name="TableStyleLight1" showFirstColumn="1" showLastColumn="0" showRowStripes="0" showColumnStripes="0"/>
</table>
</file>

<file path=xl/tables/table150.xml><?xml version="1.0" encoding="utf-8"?>
<table xmlns="http://schemas.openxmlformats.org/spreadsheetml/2006/main" id="152" name="table26c" displayName="table26c" ref="A17:Z20" totalsRowShown="0" headerRowDxfId="2011" dataDxfId="2010">
  <tableColumns count="26">
    <tableColumn id="1" name="Group" dataDxfId="2037"/>
    <tableColumn id="2" name="1994-97" dataDxfId="2036"/>
    <tableColumn id="3" name="1995-98" dataDxfId="2035"/>
    <tableColumn id="4" name="1996-99" dataDxfId="2034"/>
    <tableColumn id="5" name="1997-00" dataDxfId="2033"/>
    <tableColumn id="6" name="1998-01" dataDxfId="2032"/>
    <tableColumn id="7" name="1999-02" dataDxfId="2031"/>
    <tableColumn id="8" name="2000-03" dataDxfId="2030"/>
    <tableColumn id="9" name="2001-04" dataDxfId="2029"/>
    <tableColumn id="10" name="2002-05" dataDxfId="2028"/>
    <tableColumn id="11" name="2003-06" dataDxfId="2027"/>
    <tableColumn id="12" name="2004-07" dataDxfId="2026"/>
    <tableColumn id="13" name="2005-08" dataDxfId="2025"/>
    <tableColumn id="14" name="2006-09" dataDxfId="2024"/>
    <tableColumn id="15" name="2007-10" dataDxfId="2023"/>
    <tableColumn id="16" name="2008-11" dataDxfId="2022"/>
    <tableColumn id="17" name="2009-12" dataDxfId="2021"/>
    <tableColumn id="18" name="2010-13" dataDxfId="2020"/>
    <tableColumn id="19" name="2011-14" dataDxfId="2019"/>
    <tableColumn id="20" name="2012-15" dataDxfId="2018"/>
    <tableColumn id="21" name="2013-16" dataDxfId="2017"/>
    <tableColumn id="22" name="2014-17" dataDxfId="2016"/>
    <tableColumn id="23" name="2015-18" dataDxfId="2015"/>
    <tableColumn id="24" name="2016-19" dataDxfId="2014"/>
    <tableColumn id="25" name="2017-20" dataDxfId="2013"/>
    <tableColumn id="26" name="2018-21" dataDxfId="2012"/>
  </tableColumns>
  <tableStyleInfo name="TableStyleLight1" showFirstColumn="1" showLastColumn="0" showRowStripes="0" showColumnStripes="0"/>
</table>
</file>

<file path=xl/tables/table151.xml><?xml version="1.0" encoding="utf-8"?>
<table xmlns="http://schemas.openxmlformats.org/spreadsheetml/2006/main" id="153" name="table26d" displayName="table26d" ref="A22:Z25" totalsRowShown="0" headerRowDxfId="1983" dataDxfId="1982">
  <tableColumns count="26">
    <tableColumn id="1" name="Group" dataDxfId="2009"/>
    <tableColumn id="2" name="1994-97" dataDxfId="2008"/>
    <tableColumn id="3" name="1995-98" dataDxfId="2007"/>
    <tableColumn id="4" name="1996-99" dataDxfId="2006"/>
    <tableColumn id="5" name="1997-00" dataDxfId="2005"/>
    <tableColumn id="6" name="1998-01" dataDxfId="2004"/>
    <tableColumn id="7" name="1999-02" dataDxfId="2003"/>
    <tableColumn id="8" name="2000-03" dataDxfId="2002"/>
    <tableColumn id="9" name="2001-04" dataDxfId="2001"/>
    <tableColumn id="10" name="2002-05" dataDxfId="2000"/>
    <tableColumn id="11" name="2003-06" dataDxfId="1999"/>
    <tableColumn id="12" name="2004-07" dataDxfId="1998"/>
    <tableColumn id="13" name="2005-08" dataDxfId="1997"/>
    <tableColumn id="14" name="2006-09" dataDxfId="1996"/>
    <tableColumn id="15" name="2007-10" dataDxfId="1995"/>
    <tableColumn id="16" name="2008-11" dataDxfId="1994"/>
    <tableColumn id="17" name="2009-12" dataDxfId="1993"/>
    <tableColumn id="18" name="2010-13" dataDxfId="1992"/>
    <tableColumn id="19" name="2011-14" dataDxfId="1991"/>
    <tableColumn id="20" name="2012-15" dataDxfId="1990"/>
    <tableColumn id="21" name="2013-16" dataDxfId="1989"/>
    <tableColumn id="22" name="2014-17" dataDxfId="1988"/>
    <tableColumn id="23" name="2015-18" dataDxfId="1987"/>
    <tableColumn id="24" name="2016-19" dataDxfId="1986"/>
    <tableColumn id="25" name="2017-20" dataDxfId="1985"/>
    <tableColumn id="26" name="2018-21" dataDxfId="1984"/>
  </tableColumns>
  <tableStyleInfo name="TableStyleLight1" showFirstColumn="1" showLastColumn="0" showRowStripes="0" showColumnStripes="0"/>
</table>
</file>

<file path=xl/tables/table152.xml><?xml version="1.0" encoding="utf-8"?>
<table xmlns="http://schemas.openxmlformats.org/spreadsheetml/2006/main" id="154" name="table26e" displayName="table26e" ref="A27:Z30" totalsRowShown="0" headerRowDxfId="1955" dataDxfId="1954">
  <tableColumns count="26">
    <tableColumn id="1" name="Group" dataDxfId="1981"/>
    <tableColumn id="2" name="1994-97" dataDxfId="1980"/>
    <tableColumn id="3" name="1995-98" dataDxfId="1979"/>
    <tableColumn id="4" name="1996-99" dataDxfId="1978"/>
    <tableColumn id="5" name="1997-00" dataDxfId="1977"/>
    <tableColumn id="6" name="1998-01" dataDxfId="1976"/>
    <tableColumn id="7" name="1999-02" dataDxfId="1975"/>
    <tableColumn id="8" name="2000-03" dataDxfId="1974"/>
    <tableColumn id="9" name="2001-04" dataDxfId="1973"/>
    <tableColumn id="10" name="2002-05" dataDxfId="1972"/>
    <tableColumn id="11" name="2003-06" dataDxfId="1971"/>
    <tableColumn id="12" name="2004-07" dataDxfId="1970"/>
    <tableColumn id="13" name="2005-08" dataDxfId="1969"/>
    <tableColumn id="14" name="2006-09" dataDxfId="1968"/>
    <tableColumn id="15" name="2007-10" dataDxfId="1967"/>
    <tableColumn id="16" name="2008-11" dataDxfId="1966"/>
    <tableColumn id="17" name="2009-12" dataDxfId="1965"/>
    <tableColumn id="18" name="2010-13" dataDxfId="1964"/>
    <tableColumn id="19" name="2011-14" dataDxfId="1963"/>
    <tableColumn id="20" name="2012-15" dataDxfId="1962"/>
    <tableColumn id="21" name="2013-16" dataDxfId="1961"/>
    <tableColumn id="22" name="2014-17" dataDxfId="1960"/>
    <tableColumn id="23" name="2015-18" dataDxfId="1959"/>
    <tableColumn id="24" name="2016-19" dataDxfId="1958"/>
    <tableColumn id="25" name="2017-20" dataDxfId="1957"/>
    <tableColumn id="26" name="2018-21" dataDxfId="1956"/>
  </tableColumns>
  <tableStyleInfo name="TableStyleLight1" showFirstColumn="1" showLastColumn="0" showRowStripes="0" showColumnStripes="0"/>
</table>
</file>

<file path=xl/tables/table153.xml><?xml version="1.0" encoding="utf-8"?>
<table xmlns="http://schemas.openxmlformats.org/spreadsheetml/2006/main" id="155" name="table26f" displayName="table26f" ref="A32:Z35" totalsRowShown="0" headerRowDxfId="1927" dataDxfId="1926">
  <tableColumns count="26">
    <tableColumn id="1" name="Group" dataDxfId="1953"/>
    <tableColumn id="2" name="1994-97" dataDxfId="1952"/>
    <tableColumn id="3" name="1995-98" dataDxfId="1951"/>
    <tableColumn id="4" name="1996-99" dataDxfId="1950"/>
    <tableColumn id="5" name="1997-00" dataDxfId="1949"/>
    <tableColumn id="6" name="1998-01" dataDxfId="1948"/>
    <tableColumn id="7" name="1999-02" dataDxfId="1947"/>
    <tableColumn id="8" name="2000-03" dataDxfId="1946"/>
    <tableColumn id="9" name="2001-04" dataDxfId="1945"/>
    <tableColumn id="10" name="2002-05" dataDxfId="1944"/>
    <tableColumn id="11" name="2003-06" dataDxfId="1943"/>
    <tableColumn id="12" name="2004-07" dataDxfId="1942"/>
    <tableColumn id="13" name="2005-08" dataDxfId="1941"/>
    <tableColumn id="14" name="2006-09" dataDxfId="1940"/>
    <tableColumn id="15" name="2007-10" dataDxfId="1939"/>
    <tableColumn id="16" name="2008-11" dataDxfId="1938"/>
    <tableColumn id="17" name="2009-12" dataDxfId="1937"/>
    <tableColumn id="18" name="2010-13" dataDxfId="1936"/>
    <tableColumn id="19" name="2011-14" dataDxfId="1935"/>
    <tableColumn id="20" name="2012-15" dataDxfId="1934"/>
    <tableColumn id="21" name="2013-16" dataDxfId="1933"/>
    <tableColumn id="22" name="2014-17" dataDxfId="1932"/>
    <tableColumn id="23" name="2015-18" dataDxfId="1931"/>
    <tableColumn id="24" name="2016-19" dataDxfId="1930"/>
    <tableColumn id="25" name="2017-20" dataDxfId="1929"/>
    <tableColumn id="26" name="2018-21" dataDxfId="1928"/>
  </tableColumns>
  <tableStyleInfo name="TableStyleLight1" showFirstColumn="1" showLastColumn="0" showRowStripes="0" showColumnStripes="0"/>
</table>
</file>

<file path=xl/tables/table154.xml><?xml version="1.0" encoding="utf-8"?>
<table xmlns="http://schemas.openxmlformats.org/spreadsheetml/2006/main" id="156" name="table26g" displayName="table26g" ref="A37:Z40" totalsRowShown="0" headerRowDxfId="1899" dataDxfId="1898">
  <tableColumns count="26">
    <tableColumn id="1" name="Group" dataDxfId="1925"/>
    <tableColumn id="2" name="1994-97" dataDxfId="1924"/>
    <tableColumn id="3" name="1995-98" dataDxfId="1923"/>
    <tableColumn id="4" name="1996-99" dataDxfId="1922"/>
    <tableColumn id="5" name="1997-00" dataDxfId="1921"/>
    <tableColumn id="6" name="1998-01" dataDxfId="1920"/>
    <tableColumn id="7" name="1999-02" dataDxfId="1919"/>
    <tableColumn id="8" name="2000-03" dataDxfId="1918"/>
    <tableColumn id="9" name="2001-04" dataDxfId="1917"/>
    <tableColumn id="10" name="2002-05" dataDxfId="1916"/>
    <tableColumn id="11" name="2003-06" dataDxfId="1915"/>
    <tableColumn id="12" name="2004-07" dataDxfId="1914"/>
    <tableColumn id="13" name="2005-08" dataDxfId="1913"/>
    <tableColumn id="14" name="2006-09" dataDxfId="1912"/>
    <tableColumn id="15" name="2007-10" dataDxfId="1911"/>
    <tableColumn id="16" name="2008-11" dataDxfId="1910"/>
    <tableColumn id="17" name="2009-12" dataDxfId="1909"/>
    <tableColumn id="18" name="2010-13" dataDxfId="1908"/>
    <tableColumn id="19" name="2011-14" dataDxfId="1907"/>
    <tableColumn id="20" name="2012-15" dataDxfId="1906"/>
    <tableColumn id="21" name="2013-16" dataDxfId="1905"/>
    <tableColumn id="22" name="2014-17" dataDxfId="1904"/>
    <tableColumn id="23" name="2015-18" dataDxfId="1903"/>
    <tableColumn id="24" name="2016-19" dataDxfId="1902"/>
    <tableColumn id="25" name="2017-20" dataDxfId="1901"/>
    <tableColumn id="26" name="2018-21" dataDxfId="1900"/>
  </tableColumns>
  <tableStyleInfo name="TableStyleLight1" showFirstColumn="1" showLastColumn="0" showRowStripes="0" showColumnStripes="0"/>
</table>
</file>

<file path=xl/tables/table155.xml><?xml version="1.0" encoding="utf-8"?>
<table xmlns="http://schemas.openxmlformats.org/spreadsheetml/2006/main" id="157" name="table27a" displayName="table27a" ref="A7:W10" totalsRowShown="0" headerRowDxfId="1874" dataDxfId="1873">
  <tableColumns count="23">
    <tableColumn id="1" name="Group" dataDxfId="1897"/>
    <tableColumn id="2" name="1997-00" dataDxfId="1896"/>
    <tableColumn id="3" name="1998-01" dataDxfId="1895"/>
    <tableColumn id="4" name="1999-02" dataDxfId="1894"/>
    <tableColumn id="5" name="2000-03" dataDxfId="1893"/>
    <tableColumn id="6" name="2001-04" dataDxfId="1892"/>
    <tableColumn id="7" name="2002-05" dataDxfId="1891"/>
    <tableColumn id="8" name="2003-06" dataDxfId="1890"/>
    <tableColumn id="9" name="2004-07" dataDxfId="1889"/>
    <tableColumn id="10" name="2005-08" dataDxfId="1888"/>
    <tableColumn id="11" name="2006-09" dataDxfId="1887"/>
    <tableColumn id="12" name="2007-10" dataDxfId="1886"/>
    <tableColumn id="13" name="2008-11" dataDxfId="1885"/>
    <tableColumn id="14" name="2009-12" dataDxfId="1884"/>
    <tableColumn id="15" name="2010-13" dataDxfId="1883"/>
    <tableColumn id="16" name="2011-14" dataDxfId="1882"/>
    <tableColumn id="17" name="2012-15" dataDxfId="1881"/>
    <tableColumn id="18" name="2013-16" dataDxfId="1880"/>
    <tableColumn id="19" name="2014-17" dataDxfId="1879"/>
    <tableColumn id="20" name="2015-18" dataDxfId="1878"/>
    <tableColumn id="21" name="2016-19" dataDxfId="1877"/>
    <tableColumn id="22" name="2017-20" dataDxfId="1876"/>
    <tableColumn id="23" name="2018-21" dataDxfId="1875"/>
  </tableColumns>
  <tableStyleInfo name="TableStyleLight1" showFirstColumn="1" showLastColumn="0" showRowStripes="0" showColumnStripes="0"/>
</table>
</file>

<file path=xl/tables/table156.xml><?xml version="1.0" encoding="utf-8"?>
<table xmlns="http://schemas.openxmlformats.org/spreadsheetml/2006/main" id="158" name="table27b" displayName="table27b" ref="A12:W15" totalsRowShown="0" headerRowDxfId="1849" dataDxfId="1848">
  <tableColumns count="23">
    <tableColumn id="1" name="Group" dataDxfId="1872"/>
    <tableColumn id="2" name="1997-00" dataDxfId="1871"/>
    <tableColumn id="3" name="1998-01" dataDxfId="1870"/>
    <tableColumn id="4" name="1999-02" dataDxfId="1869"/>
    <tableColumn id="5" name="2000-03" dataDxfId="1868"/>
    <tableColumn id="6" name="2001-04" dataDxfId="1867"/>
    <tableColumn id="7" name="2002-05" dataDxfId="1866"/>
    <tableColumn id="8" name="2003-06" dataDxfId="1865"/>
    <tableColumn id="9" name="2004-07" dataDxfId="1864"/>
    <tableColumn id="10" name="2005-08" dataDxfId="1863"/>
    <tableColumn id="11" name="2006-09" dataDxfId="1862"/>
    <tableColumn id="12" name="2007-10" dataDxfId="1861"/>
    <tableColumn id="13" name="2008-11" dataDxfId="1860"/>
    <tableColumn id="14" name="2009-12" dataDxfId="1859"/>
    <tableColumn id="15" name="2010-13" dataDxfId="1858"/>
    <tableColumn id="16" name="2011-14" dataDxfId="1857"/>
    <tableColumn id="17" name="2012-15" dataDxfId="1856"/>
    <tableColumn id="18" name="2013-16" dataDxfId="1855"/>
    <tableColumn id="19" name="2014-17" dataDxfId="1854"/>
    <tableColumn id="20" name="2015-18" dataDxfId="1853"/>
    <tableColumn id="21" name="2016-19" dataDxfId="1852"/>
    <tableColumn id="22" name="2017-20" dataDxfId="1851"/>
    <tableColumn id="23" name="2018-21" dataDxfId="1850"/>
  </tableColumns>
  <tableStyleInfo name="TableStyleLight1" showFirstColumn="1" showLastColumn="0" showRowStripes="0" showColumnStripes="0"/>
</table>
</file>

<file path=xl/tables/table157.xml><?xml version="1.0" encoding="utf-8"?>
<table xmlns="http://schemas.openxmlformats.org/spreadsheetml/2006/main" id="159" name="table27c" displayName="table27c" ref="A17:W20" totalsRowShown="0" headerRowDxfId="1824" dataDxfId="1823">
  <tableColumns count="23">
    <tableColumn id="1" name="Group" dataDxfId="1847"/>
    <tableColumn id="2" name="1997-00" dataDxfId="1846"/>
    <tableColumn id="3" name="1998-01" dataDxfId="1845"/>
    <tableColumn id="4" name="1999-02" dataDxfId="1844"/>
    <tableColumn id="5" name="2000-03" dataDxfId="1843"/>
    <tableColumn id="6" name="2001-04" dataDxfId="1842"/>
    <tableColumn id="7" name="2002-05" dataDxfId="1841"/>
    <tableColumn id="8" name="2003-06" dataDxfId="1840"/>
    <tableColumn id="9" name="2004-07" dataDxfId="1839"/>
    <tableColumn id="10" name="2005-08" dataDxfId="1838"/>
    <tableColumn id="11" name="2006-09" dataDxfId="1837"/>
    <tableColumn id="12" name="2007-10" dataDxfId="1836"/>
    <tableColumn id="13" name="2008-11" dataDxfId="1835"/>
    <tableColumn id="14" name="2009-12" dataDxfId="1834"/>
    <tableColumn id="15" name="2010-13" dataDxfId="1833"/>
    <tableColumn id="16" name="2011-14" dataDxfId="1832"/>
    <tableColumn id="17" name="2012-15" dataDxfId="1831"/>
    <tableColumn id="18" name="2013-16" dataDxfId="1830"/>
    <tableColumn id="19" name="2014-17" dataDxfId="1829"/>
    <tableColumn id="20" name="2015-18" dataDxfId="1828"/>
    <tableColumn id="21" name="2016-19" dataDxfId="1827"/>
    <tableColumn id="22" name="2017-20" dataDxfId="1826"/>
    <tableColumn id="23" name="2018-21" dataDxfId="1825"/>
  </tableColumns>
  <tableStyleInfo name="TableStyleLight1" showFirstColumn="1" showLastColumn="0" showRowStripes="0" showColumnStripes="0"/>
</table>
</file>

<file path=xl/tables/table158.xml><?xml version="1.0" encoding="utf-8"?>
<table xmlns="http://schemas.openxmlformats.org/spreadsheetml/2006/main" id="160" name="table27d" displayName="table27d" ref="A22:W25" totalsRowShown="0" headerRowDxfId="1799" dataDxfId="1798">
  <tableColumns count="23">
    <tableColumn id="1" name="Group" dataDxfId="1822"/>
    <tableColumn id="2" name="1997-00" dataDxfId="1821"/>
    <tableColumn id="3" name="1998-01" dataDxfId="1820"/>
    <tableColumn id="4" name="1999-02" dataDxfId="1819"/>
    <tableColumn id="5" name="2000-03" dataDxfId="1818"/>
    <tableColumn id="6" name="2001-04" dataDxfId="1817"/>
    <tableColumn id="7" name="2002-05" dataDxfId="1816"/>
    <tableColumn id="8" name="2003-06" dataDxfId="1815"/>
    <tableColumn id="9" name="2004-07" dataDxfId="1814"/>
    <tableColumn id="10" name="2005-08" dataDxfId="1813"/>
    <tableColumn id="11" name="2006-09" dataDxfId="1812"/>
    <tableColumn id="12" name="2007-10" dataDxfId="1811"/>
    <tableColumn id="13" name="2008-11" dataDxfId="1810"/>
    <tableColumn id="14" name="2009-12" dataDxfId="1809"/>
    <tableColumn id="15" name="2010-13" dataDxfId="1808"/>
    <tableColumn id="16" name="2011-14" dataDxfId="1807"/>
    <tableColumn id="17" name="2012-15" dataDxfId="1806"/>
    <tableColumn id="18" name="2013-16" dataDxfId="1805"/>
    <tableColumn id="19" name="2014-17" dataDxfId="1804"/>
    <tableColumn id="20" name="2015-18" dataDxfId="1803"/>
    <tableColumn id="21" name="2016-19" dataDxfId="1802"/>
    <tableColumn id="22" name="2017-20" dataDxfId="1801"/>
    <tableColumn id="23" name="2018-21" dataDxfId="1800"/>
  </tableColumns>
  <tableStyleInfo name="TableStyleLight1" showFirstColumn="1" showLastColumn="0" showRowStripes="0" showColumnStripes="0"/>
</table>
</file>

<file path=xl/tables/table159.xml><?xml version="1.0" encoding="utf-8"?>
<table xmlns="http://schemas.openxmlformats.org/spreadsheetml/2006/main" id="161" name="table27e" displayName="table27e" ref="A27:W30" totalsRowShown="0" headerRowDxfId="1774" dataDxfId="1773">
  <tableColumns count="23">
    <tableColumn id="1" name="Group" dataDxfId="1797"/>
    <tableColumn id="2" name="1997-00" dataDxfId="1796"/>
    <tableColumn id="3" name="1998-01" dataDxfId="1795"/>
    <tableColumn id="4" name="1999-02" dataDxfId="1794"/>
    <tableColumn id="5" name="2000-03" dataDxfId="1793"/>
    <tableColumn id="6" name="2001-04" dataDxfId="1792"/>
    <tableColumn id="7" name="2002-05" dataDxfId="1791"/>
    <tableColumn id="8" name="2003-06" dataDxfId="1790"/>
    <tableColumn id="9" name="2004-07" dataDxfId="1789"/>
    <tableColumn id="10" name="2005-08" dataDxfId="1788"/>
    <tableColumn id="11" name="2006-09" dataDxfId="1787"/>
    <tableColumn id="12" name="2007-10" dataDxfId="1786"/>
    <tableColumn id="13" name="2008-11" dataDxfId="1785"/>
    <tableColumn id="14" name="2009-12" dataDxfId="1784"/>
    <tableColumn id="15" name="2010-13" dataDxfId="1783"/>
    <tableColumn id="16" name="2011-14" dataDxfId="1782"/>
    <tableColumn id="17" name="2012-15" dataDxfId="1781"/>
    <tableColumn id="18" name="2013-16" dataDxfId="1780"/>
    <tableColumn id="19" name="2014-17" dataDxfId="1779"/>
    <tableColumn id="20" name="2015-18" dataDxfId="1778"/>
    <tableColumn id="21" name="2016-19" dataDxfId="1777"/>
    <tableColumn id="22" name="2017-20" dataDxfId="1776"/>
    <tableColumn id="23" name="2018-21" dataDxfId="1775"/>
  </tableColumns>
  <tableStyleInfo name="TableStyleLight1" showFirstColumn="1" showLastColumn="0" showRowStripes="0" showColumnStripes="0"/>
</table>
</file>

<file path=xl/tables/table16.xml><?xml version="1.0" encoding="utf-8"?>
<table xmlns="http://schemas.openxmlformats.org/spreadsheetml/2006/main" id="18" name="table4d" displayName="table4d" ref="A24:Z28" totalsRowShown="0" headerRowDxfId="5223" dataDxfId="5222">
  <tableColumns count="26">
    <tableColumn id="1" name="Group" dataDxfId="5249"/>
    <tableColumn id="2" name="1994-97" dataDxfId="5248"/>
    <tableColumn id="3" name="1995-98" dataDxfId="5247"/>
    <tableColumn id="4" name="1996-99" dataDxfId="5246"/>
    <tableColumn id="5" name="1997-00" dataDxfId="5245"/>
    <tableColumn id="6" name="1998-01" dataDxfId="5244"/>
    <tableColumn id="7" name="1999-02" dataDxfId="5243"/>
    <tableColumn id="8" name="2000-03" dataDxfId="5242"/>
    <tableColumn id="9" name="2001-04" dataDxfId="5241"/>
    <tableColumn id="10" name="2002-05" dataDxfId="5240"/>
    <tableColumn id="11" name="2003-06" dataDxfId="5239"/>
    <tableColumn id="12" name="2004-07" dataDxfId="5238"/>
    <tableColumn id="13" name="2005-08" dataDxfId="5237"/>
    <tableColumn id="14" name="2006-09" dataDxfId="5236"/>
    <tableColumn id="15" name="2007-10" dataDxfId="5235"/>
    <tableColumn id="16" name="2008-11" dataDxfId="5234"/>
    <tableColumn id="17" name="2009-12" dataDxfId="5233"/>
    <tableColumn id="18" name="2010-13" dataDxfId="5232"/>
    <tableColumn id="19" name="2011-14" dataDxfId="5231"/>
    <tableColumn id="20" name="2012-15" dataDxfId="5230"/>
    <tableColumn id="21" name="2013-16" dataDxfId="5229"/>
    <tableColumn id="22" name="2014-17" dataDxfId="5228"/>
    <tableColumn id="23" name="2015-18" dataDxfId="5227"/>
    <tableColumn id="24" name="2016-19" dataDxfId="5226"/>
    <tableColumn id="25" name="2017-20" dataDxfId="5225"/>
    <tableColumn id="26" name="2018-21" dataDxfId="5224"/>
  </tableColumns>
  <tableStyleInfo name="TableStyleLight1" showFirstColumn="1" showLastColumn="0" showRowStripes="0" showColumnStripes="0"/>
</table>
</file>

<file path=xl/tables/table160.xml><?xml version="1.0" encoding="utf-8"?>
<table xmlns="http://schemas.openxmlformats.org/spreadsheetml/2006/main" id="162" name="table27f" displayName="table27f" ref="A32:W35" totalsRowShown="0" headerRowDxfId="1749" dataDxfId="1748">
  <tableColumns count="23">
    <tableColumn id="1" name="Group" dataDxfId="1772"/>
    <tableColumn id="2" name="1997-00" dataDxfId="1771"/>
    <tableColumn id="3" name="1998-01" dataDxfId="1770"/>
    <tableColumn id="4" name="1999-02" dataDxfId="1769"/>
    <tableColumn id="5" name="2000-03" dataDxfId="1768"/>
    <tableColumn id="6" name="2001-04" dataDxfId="1767"/>
    <tableColumn id="7" name="2002-05" dataDxfId="1766"/>
    <tableColumn id="8" name="2003-06" dataDxfId="1765"/>
    <tableColumn id="9" name="2004-07" dataDxfId="1764"/>
    <tableColumn id="10" name="2005-08" dataDxfId="1763"/>
    <tableColumn id="11" name="2006-09" dataDxfId="1762"/>
    <tableColumn id="12" name="2007-10" dataDxfId="1761"/>
    <tableColumn id="13" name="2008-11" dataDxfId="1760"/>
    <tableColumn id="14" name="2009-12" dataDxfId="1759"/>
    <tableColumn id="15" name="2010-13" dataDxfId="1758"/>
    <tableColumn id="16" name="2011-14" dataDxfId="1757"/>
    <tableColumn id="17" name="2012-15" dataDxfId="1756"/>
    <tableColumn id="18" name="2013-16" dataDxfId="1755"/>
    <tableColumn id="19" name="2014-17" dataDxfId="1754"/>
    <tableColumn id="20" name="2015-18" dataDxfId="1753"/>
    <tableColumn id="21" name="2016-19" dataDxfId="1752"/>
    <tableColumn id="22" name="2017-20" dataDxfId="1751"/>
    <tableColumn id="23" name="2018-21" dataDxfId="1750"/>
  </tableColumns>
  <tableStyleInfo name="TableStyleLight1" showFirstColumn="1" showLastColumn="0" showRowStripes="0" showColumnStripes="0"/>
</table>
</file>

<file path=xl/tables/table161.xml><?xml version="1.0" encoding="utf-8"?>
<table xmlns="http://schemas.openxmlformats.org/spreadsheetml/2006/main" id="163" name="table27g" displayName="table27g" ref="A37:W40" totalsRowShown="0" headerRowDxfId="1724" dataDxfId="1723">
  <tableColumns count="23">
    <tableColumn id="1" name="Group" dataDxfId="1747"/>
    <tableColumn id="2" name="1997-00" dataDxfId="1746"/>
    <tableColumn id="3" name="1998-01" dataDxfId="1745"/>
    <tableColumn id="4" name="1999-02" dataDxfId="1744"/>
    <tableColumn id="5" name="2000-03" dataDxfId="1743"/>
    <tableColumn id="6" name="2001-04" dataDxfId="1742"/>
    <tableColumn id="7" name="2002-05" dataDxfId="1741"/>
    <tableColumn id="8" name="2003-06" dataDxfId="1740"/>
    <tableColumn id="9" name="2004-07" dataDxfId="1739"/>
    <tableColumn id="10" name="2005-08" dataDxfId="1738"/>
    <tableColumn id="11" name="2006-09" dataDxfId="1737"/>
    <tableColumn id="12" name="2007-10" dataDxfId="1736"/>
    <tableColumn id="13" name="2008-11" dataDxfId="1735"/>
    <tableColumn id="14" name="2009-12" dataDxfId="1734"/>
    <tableColumn id="15" name="2010-13" dataDxfId="1733"/>
    <tableColumn id="16" name="2011-14" dataDxfId="1732"/>
    <tableColumn id="17" name="2012-15" dataDxfId="1731"/>
    <tableColumn id="18" name="2013-16" dataDxfId="1730"/>
    <tableColumn id="19" name="2014-17" dataDxfId="1729"/>
    <tableColumn id="20" name="2015-18" dataDxfId="1728"/>
    <tableColumn id="21" name="2016-19" dataDxfId="1727"/>
    <tableColumn id="22" name="2017-20" dataDxfId="1726"/>
    <tableColumn id="23" name="2018-21" dataDxfId="1725"/>
  </tableColumns>
  <tableStyleInfo name="TableStyleLight1" showFirstColumn="1" showLastColumn="0" showRowStripes="0" showColumnStripes="0"/>
</table>
</file>

<file path=xl/tables/table162.xml><?xml version="1.0" encoding="utf-8"?>
<table xmlns="http://schemas.openxmlformats.org/spreadsheetml/2006/main" id="164" name="table28a" displayName="table28a" ref="A7:X15" totalsRowShown="0" headerRowDxfId="1698" dataDxfId="1697">
  <tableColumns count="24">
    <tableColumn id="1" name="Group" dataDxfId="1722"/>
    <tableColumn id="2" name="1996-99" dataDxfId="1721"/>
    <tableColumn id="3" name="1997-00" dataDxfId="1720"/>
    <tableColumn id="4" name="1998-01" dataDxfId="1719"/>
    <tableColumn id="5" name="1999-02" dataDxfId="1718"/>
    <tableColumn id="6" name="2000-03" dataDxfId="1717"/>
    <tableColumn id="7" name="2001-04" dataDxfId="1716"/>
    <tableColumn id="8" name="2002-05" dataDxfId="1715"/>
    <tableColumn id="9" name="2003-06" dataDxfId="1714"/>
    <tableColumn id="10" name="2004-07" dataDxfId="1713"/>
    <tableColumn id="11" name="2005-08" dataDxfId="1712"/>
    <tableColumn id="12" name="2006-09" dataDxfId="1711"/>
    <tableColumn id="13" name="2007-10" dataDxfId="1710"/>
    <tableColumn id="14" name="2008-11" dataDxfId="1709"/>
    <tableColumn id="15" name="2009-12" dataDxfId="1708"/>
    <tableColumn id="16" name="2010-13" dataDxfId="1707"/>
    <tableColumn id="17" name="2011-14" dataDxfId="1706"/>
    <tableColumn id="18" name="2012-15" dataDxfId="1705"/>
    <tableColumn id="19" name="2013-16" dataDxfId="1704"/>
    <tableColumn id="20" name="2014-17" dataDxfId="1703"/>
    <tableColumn id="21" name="2015-18" dataDxfId="1702"/>
    <tableColumn id="22" name="2016-19" dataDxfId="1701"/>
    <tableColumn id="23" name="2017-20" dataDxfId="1700"/>
    <tableColumn id="24" name="2018-21" dataDxfId="1699"/>
  </tableColumns>
  <tableStyleInfo name="TableStyleLight1" showFirstColumn="1" showLastColumn="0" showRowStripes="0" showColumnStripes="0"/>
</table>
</file>

<file path=xl/tables/table163.xml><?xml version="1.0" encoding="utf-8"?>
<table xmlns="http://schemas.openxmlformats.org/spreadsheetml/2006/main" id="165" name="table28b" displayName="table28b" ref="A17:X25" totalsRowShown="0" headerRowDxfId="1672" dataDxfId="1671">
  <tableColumns count="24">
    <tableColumn id="1" name="Group" dataDxfId="1696"/>
    <tableColumn id="2" name="1996-99" dataDxfId="1695"/>
    <tableColumn id="3" name="1997-00" dataDxfId="1694"/>
    <tableColumn id="4" name="1998-01" dataDxfId="1693"/>
    <tableColumn id="5" name="1999-02" dataDxfId="1692"/>
    <tableColumn id="6" name="2000-03" dataDxfId="1691"/>
    <tableColumn id="7" name="2001-04" dataDxfId="1690"/>
    <tableColumn id="8" name="2002-05" dataDxfId="1689"/>
    <tableColumn id="9" name="2003-06" dataDxfId="1688"/>
    <tableColumn id="10" name="2004-07" dataDxfId="1687"/>
    <tableColumn id="11" name="2005-08" dataDxfId="1686"/>
    <tableColumn id="12" name="2006-09" dataDxfId="1685"/>
    <tableColumn id="13" name="2007-10" dataDxfId="1684"/>
    <tableColumn id="14" name="2008-11" dataDxfId="1683"/>
    <tableColumn id="15" name="2009-12" dataDxfId="1682"/>
    <tableColumn id="16" name="2010-13" dataDxfId="1681"/>
    <tableColumn id="17" name="2011-14" dataDxfId="1680"/>
    <tableColumn id="18" name="2012-15" dataDxfId="1679"/>
    <tableColumn id="19" name="2013-16" dataDxfId="1678"/>
    <tableColumn id="20" name="2014-17" dataDxfId="1677"/>
    <tableColumn id="21" name="2015-18" dataDxfId="1676"/>
    <tableColumn id="22" name="2016-19" dataDxfId="1675"/>
    <tableColumn id="23" name="2017-20" dataDxfId="1674"/>
    <tableColumn id="24" name="2018-21" dataDxfId="1673"/>
  </tableColumns>
  <tableStyleInfo name="TableStyleLight1" showFirstColumn="1" showLastColumn="0" showRowStripes="0" showColumnStripes="0"/>
</table>
</file>

<file path=xl/tables/table164.xml><?xml version="1.0" encoding="utf-8"?>
<table xmlns="http://schemas.openxmlformats.org/spreadsheetml/2006/main" id="166" name="table28c" displayName="table28c" ref="A27:X35" totalsRowShown="0" headerRowDxfId="1646" dataDxfId="1645">
  <tableColumns count="24">
    <tableColumn id="1" name="Group" dataDxfId="1670"/>
    <tableColumn id="2" name="1996-99" dataDxfId="1669"/>
    <tableColumn id="3" name="1997-00" dataDxfId="1668"/>
    <tableColumn id="4" name="1998-01" dataDxfId="1667"/>
    <tableColumn id="5" name="1999-02" dataDxfId="1666"/>
    <tableColumn id="6" name="2000-03" dataDxfId="1665"/>
    <tableColumn id="7" name="2001-04" dataDxfId="1664"/>
    <tableColumn id="8" name="2002-05" dataDxfId="1663"/>
    <tableColumn id="9" name="2003-06" dataDxfId="1662"/>
    <tableColumn id="10" name="2004-07" dataDxfId="1661"/>
    <tableColumn id="11" name="2005-08" dataDxfId="1660"/>
    <tableColumn id="12" name="2006-09" dataDxfId="1659"/>
    <tableColumn id="13" name="2007-10" dataDxfId="1658"/>
    <tableColumn id="14" name="2008-11" dataDxfId="1657"/>
    <tableColumn id="15" name="2009-12" dataDxfId="1656"/>
    <tableColumn id="16" name="2010-13" dataDxfId="1655"/>
    <tableColumn id="17" name="2011-14" dataDxfId="1654"/>
    <tableColumn id="18" name="2012-15" dataDxfId="1653"/>
    <tableColumn id="19" name="2013-16" dataDxfId="1652"/>
    <tableColumn id="20" name="2014-17" dataDxfId="1651"/>
    <tableColumn id="21" name="2015-18" dataDxfId="1650"/>
    <tableColumn id="22" name="2016-19" dataDxfId="1649"/>
    <tableColumn id="23" name="2017-20" dataDxfId="1648"/>
    <tableColumn id="24" name="2018-21" dataDxfId="1647"/>
  </tableColumns>
  <tableStyleInfo name="TableStyleLight1" showFirstColumn="1" showLastColumn="0" showRowStripes="0" showColumnStripes="0"/>
</table>
</file>

<file path=xl/tables/table165.xml><?xml version="1.0" encoding="utf-8"?>
<table xmlns="http://schemas.openxmlformats.org/spreadsheetml/2006/main" id="167" name="table28d" displayName="table28d" ref="A37:X45" totalsRowShown="0" headerRowDxfId="1620" dataDxfId="1619">
  <tableColumns count="24">
    <tableColumn id="1" name="Group" dataDxfId="1644"/>
    <tableColumn id="2" name="1996-99" dataDxfId="1643"/>
    <tableColumn id="3" name="1997-00" dataDxfId="1642"/>
    <tableColumn id="4" name="1998-01" dataDxfId="1641"/>
    <tableColumn id="5" name="1999-02" dataDxfId="1640"/>
    <tableColumn id="6" name="2000-03" dataDxfId="1639"/>
    <tableColumn id="7" name="2001-04" dataDxfId="1638"/>
    <tableColumn id="8" name="2002-05" dataDxfId="1637"/>
    <tableColumn id="9" name="2003-06" dataDxfId="1636"/>
    <tableColumn id="10" name="2004-07" dataDxfId="1635"/>
    <tableColumn id="11" name="2005-08" dataDxfId="1634"/>
    <tableColumn id="12" name="2006-09" dataDxfId="1633"/>
    <tableColumn id="13" name="2007-10" dataDxfId="1632"/>
    <tableColumn id="14" name="2008-11" dataDxfId="1631"/>
    <tableColumn id="15" name="2009-12" dataDxfId="1630"/>
    <tableColumn id="16" name="2010-13" dataDxfId="1629"/>
    <tableColumn id="17" name="2011-14" dataDxfId="1628"/>
    <tableColumn id="18" name="2012-15" dataDxfId="1627"/>
    <tableColumn id="19" name="2013-16" dataDxfId="1626"/>
    <tableColumn id="20" name="2014-17" dataDxfId="1625"/>
    <tableColumn id="21" name="2015-18" dataDxfId="1624"/>
    <tableColumn id="22" name="2016-19" dataDxfId="1623"/>
    <tableColumn id="23" name="2017-20" dataDxfId="1622"/>
    <tableColumn id="24" name="2018-21" dataDxfId="1621"/>
  </tableColumns>
  <tableStyleInfo name="TableStyleLight1" showFirstColumn="1" showLastColumn="0" showRowStripes="0" showColumnStripes="0"/>
</table>
</file>

<file path=xl/tables/table166.xml><?xml version="1.0" encoding="utf-8"?>
<table xmlns="http://schemas.openxmlformats.org/spreadsheetml/2006/main" id="168" name="table28e" displayName="table28e" ref="A47:X55" totalsRowShown="0" headerRowDxfId="1594" dataDxfId="1593">
  <tableColumns count="24">
    <tableColumn id="1" name="Group" dataDxfId="1618"/>
    <tableColumn id="2" name="1996-99" dataDxfId="1617"/>
    <tableColumn id="3" name="1997-00" dataDxfId="1616"/>
    <tableColumn id="4" name="1998-01" dataDxfId="1615"/>
    <tableColumn id="5" name="1999-02" dataDxfId="1614"/>
    <tableColumn id="6" name="2000-03" dataDxfId="1613"/>
    <tableColumn id="7" name="2001-04" dataDxfId="1612"/>
    <tableColumn id="8" name="2002-05" dataDxfId="1611"/>
    <tableColumn id="9" name="2003-06" dataDxfId="1610"/>
    <tableColumn id="10" name="2004-07" dataDxfId="1609"/>
    <tableColumn id="11" name="2005-08" dataDxfId="1608"/>
    <tableColumn id="12" name="2006-09" dataDxfId="1607"/>
    <tableColumn id="13" name="2007-10" dataDxfId="1606"/>
    <tableColumn id="14" name="2008-11" dataDxfId="1605"/>
    <tableColumn id="15" name="2009-12" dataDxfId="1604"/>
    <tableColumn id="16" name="2010-13" dataDxfId="1603"/>
    <tableColumn id="17" name="2011-14" dataDxfId="1602"/>
    <tableColumn id="18" name="2012-15" dataDxfId="1601"/>
    <tableColumn id="19" name="2013-16" dataDxfId="1600"/>
    <tableColumn id="20" name="2014-17" dataDxfId="1599"/>
    <tableColumn id="21" name="2015-18" dataDxfId="1598"/>
    <tableColumn id="22" name="2016-19" dataDxfId="1597"/>
    <tableColumn id="23" name="2017-20" dataDxfId="1596"/>
    <tableColumn id="24" name="2018-21" dataDxfId="1595"/>
  </tableColumns>
  <tableStyleInfo name="TableStyleLight1" showFirstColumn="1" showLastColumn="0" showRowStripes="0" showColumnStripes="0"/>
</table>
</file>

<file path=xl/tables/table167.xml><?xml version="1.0" encoding="utf-8"?>
<table xmlns="http://schemas.openxmlformats.org/spreadsheetml/2006/main" id="169" name="table28f" displayName="table28f" ref="A57:X65" totalsRowShown="0" headerRowDxfId="1568" dataDxfId="1567">
  <tableColumns count="24">
    <tableColumn id="1" name="Group" dataDxfId="1592"/>
    <tableColumn id="2" name="1996-99" dataDxfId="1591"/>
    <tableColumn id="3" name="1997-00" dataDxfId="1590"/>
    <tableColumn id="4" name="1998-01" dataDxfId="1589"/>
    <tableColumn id="5" name="1999-02" dataDxfId="1588"/>
    <tableColumn id="6" name="2000-03" dataDxfId="1587"/>
    <tableColumn id="7" name="2001-04" dataDxfId="1586"/>
    <tableColumn id="8" name="2002-05" dataDxfId="1585"/>
    <tableColumn id="9" name="2003-06" dataDxfId="1584"/>
    <tableColumn id="10" name="2004-07" dataDxfId="1583"/>
    <tableColumn id="11" name="2005-08" dataDxfId="1582"/>
    <tableColumn id="12" name="2006-09" dataDxfId="1581"/>
    <tableColumn id="13" name="2007-10" dataDxfId="1580"/>
    <tableColumn id="14" name="2008-11" dataDxfId="1579"/>
    <tableColumn id="15" name="2009-12" dataDxfId="1578"/>
    <tableColumn id="16" name="2010-13" dataDxfId="1577"/>
    <tableColumn id="17" name="2011-14" dataDxfId="1576"/>
    <tableColumn id="18" name="2012-15" dataDxfId="1575"/>
    <tableColumn id="19" name="2013-16" dataDxfId="1574"/>
    <tableColumn id="20" name="2014-17" dataDxfId="1573"/>
    <tableColumn id="21" name="2015-18" dataDxfId="1572"/>
    <tableColumn id="22" name="2016-19" dataDxfId="1571"/>
    <tableColumn id="23" name="2017-20" dataDxfId="1570"/>
    <tableColumn id="24" name="2018-21" dataDxfId="1569"/>
  </tableColumns>
  <tableStyleInfo name="TableStyleLight1" showFirstColumn="1" showLastColumn="0" showRowStripes="0" showColumnStripes="0"/>
</table>
</file>

<file path=xl/tables/table168.xml><?xml version="1.0" encoding="utf-8"?>
<table xmlns="http://schemas.openxmlformats.org/spreadsheetml/2006/main" id="170" name="table28g" displayName="table28g" ref="A67:X75" totalsRowShown="0" headerRowDxfId="1542" dataDxfId="1541">
  <tableColumns count="24">
    <tableColumn id="1" name="Group" dataDxfId="1566"/>
    <tableColumn id="2" name="1996-99" dataDxfId="1565"/>
    <tableColumn id="3" name="1997-00" dataDxfId="1564"/>
    <tableColumn id="4" name="1998-01" dataDxfId="1563"/>
    <tableColumn id="5" name="1999-02" dataDxfId="1562"/>
    <tableColumn id="6" name="2000-03" dataDxfId="1561"/>
    <tableColumn id="7" name="2001-04" dataDxfId="1560"/>
    <tableColumn id="8" name="2002-05" dataDxfId="1559"/>
    <tableColumn id="9" name="2003-06" dataDxfId="1558"/>
    <tableColumn id="10" name="2004-07" dataDxfId="1557"/>
    <tableColumn id="11" name="2005-08" dataDxfId="1556"/>
    <tableColumn id="12" name="2006-09" dataDxfId="1555"/>
    <tableColumn id="13" name="2007-10" dataDxfId="1554"/>
    <tableColumn id="14" name="2008-11" dataDxfId="1553"/>
    <tableColumn id="15" name="2009-12" dataDxfId="1552"/>
    <tableColumn id="16" name="2010-13" dataDxfId="1551"/>
    <tableColumn id="17" name="2011-14" dataDxfId="1550"/>
    <tableColumn id="18" name="2012-15" dataDxfId="1549"/>
    <tableColumn id="19" name="2013-16" dataDxfId="1548"/>
    <tableColumn id="20" name="2014-17" dataDxfId="1547"/>
    <tableColumn id="21" name="2015-18" dataDxfId="1546"/>
    <tableColumn id="22" name="2016-19" dataDxfId="1545"/>
    <tableColumn id="23" name="2017-20" dataDxfId="1544"/>
    <tableColumn id="24" name="2018-21" dataDxfId="1543"/>
  </tableColumns>
  <tableStyleInfo name="TableStyleLight1" showFirstColumn="1" showLastColumn="0" showRowStripes="0" showColumnStripes="0"/>
</table>
</file>

<file path=xl/tables/table169.xml><?xml version="1.0" encoding="utf-8"?>
<table xmlns="http://schemas.openxmlformats.org/spreadsheetml/2006/main" id="171" name="table29a" displayName="table29a" ref="A7:X10" totalsRowShown="0" headerRowDxfId="1516" dataDxfId="1515">
  <tableColumns count="24">
    <tableColumn id="1" name="Group" dataDxfId="1540"/>
    <tableColumn id="2" name="1996-99" dataDxfId="1539"/>
    <tableColumn id="3" name="1997-00" dataDxfId="1538"/>
    <tableColumn id="4" name="1998-01" dataDxfId="1537"/>
    <tableColumn id="5" name="1999-02" dataDxfId="1536"/>
    <tableColumn id="6" name="2000-03" dataDxfId="1535"/>
    <tableColumn id="7" name="2001-04" dataDxfId="1534"/>
    <tableColumn id="8" name="2002-05" dataDxfId="1533"/>
    <tableColumn id="9" name="2003-06" dataDxfId="1532"/>
    <tableColumn id="10" name="2004-07" dataDxfId="1531"/>
    <tableColumn id="11" name="2005-08" dataDxfId="1530"/>
    <tableColumn id="12" name="2006-09" dataDxfId="1529"/>
    <tableColumn id="13" name="2007-10" dataDxfId="1528"/>
    <tableColumn id="14" name="2008-11" dataDxfId="1527"/>
    <tableColumn id="15" name="2009-12" dataDxfId="1526"/>
    <tableColumn id="16" name="2010-13" dataDxfId="1525"/>
    <tableColumn id="17" name="2011-14" dataDxfId="1524"/>
    <tableColumn id="18" name="2012-15" dataDxfId="1523"/>
    <tableColumn id="19" name="2013-16" dataDxfId="1522"/>
    <tableColumn id="20" name="2014-17" dataDxfId="1521"/>
    <tableColumn id="21" name="2015-18" dataDxfId="1520"/>
    <tableColumn id="22" name="2016-19" dataDxfId="1519"/>
    <tableColumn id="23" name="2017-20" dataDxfId="1518"/>
    <tableColumn id="24" name="2018-21" dataDxfId="1517"/>
  </tableColumns>
  <tableStyleInfo name="TableStyleLight1" showFirstColumn="1" showLastColumn="0" showRowStripes="0" showColumnStripes="0"/>
</table>
</file>

<file path=xl/tables/table17.xml><?xml version="1.0" encoding="utf-8"?>
<table xmlns="http://schemas.openxmlformats.org/spreadsheetml/2006/main" id="19" name="table5a" displayName="table5a" ref="A6:Z10" totalsRowShown="0" headerRowDxfId="5195" dataDxfId="5194">
  <tableColumns count="26">
    <tableColumn id="1" name="Group" dataDxfId="5221"/>
    <tableColumn id="2" name="1994-97" dataDxfId="5220"/>
    <tableColumn id="3" name="1995-98" dataDxfId="5219"/>
    <tableColumn id="4" name="1996-99" dataDxfId="5218"/>
    <tableColumn id="5" name="1997-00" dataDxfId="5217"/>
    <tableColumn id="6" name="1998-01" dataDxfId="5216"/>
    <tableColumn id="7" name="1999-02" dataDxfId="5215"/>
    <tableColumn id="8" name="2000-03" dataDxfId="5214"/>
    <tableColumn id="9" name="2001-04" dataDxfId="5213"/>
    <tableColumn id="10" name="2002-05" dataDxfId="5212"/>
    <tableColumn id="11" name="2003-06" dataDxfId="5211"/>
    <tableColumn id="12" name="2004-07" dataDxfId="5210"/>
    <tableColumn id="13" name="2005-08" dataDxfId="5209"/>
    <tableColumn id="14" name="2006-09" dataDxfId="5208"/>
    <tableColumn id="15" name="2007-10" dataDxfId="5207"/>
    <tableColumn id="16" name="2008-11" dataDxfId="5206"/>
    <tableColumn id="17" name="2009-12" dataDxfId="5205"/>
    <tableColumn id="18" name="2010-13" dataDxfId="5204"/>
    <tableColumn id="19" name="2011-14" dataDxfId="5203"/>
    <tableColumn id="20" name="2012-15" dataDxfId="5202"/>
    <tableColumn id="21" name="2013-16" dataDxfId="5201"/>
    <tableColumn id="22" name="2014-17" dataDxfId="5200"/>
    <tableColumn id="23" name="2015-18" dataDxfId="5199"/>
    <tableColumn id="24" name="2016-19" dataDxfId="5198"/>
    <tableColumn id="25" name="2017-20" dataDxfId="5197"/>
    <tableColumn id="26" name="2018-21" dataDxfId="5196"/>
  </tableColumns>
  <tableStyleInfo name="TableStyleLight1" showFirstColumn="1" showLastColumn="0" showRowStripes="0" showColumnStripes="0"/>
</table>
</file>

<file path=xl/tables/table170.xml><?xml version="1.0" encoding="utf-8"?>
<table xmlns="http://schemas.openxmlformats.org/spreadsheetml/2006/main" id="172" name="table29b" displayName="table29b" ref="A12:X15" totalsRowShown="0" headerRowDxfId="1490" dataDxfId="1489">
  <tableColumns count="24">
    <tableColumn id="1" name="Group" dataDxfId="1514"/>
    <tableColumn id="2" name="1996-99" dataDxfId="1513"/>
    <tableColumn id="3" name="1997-00" dataDxfId="1512"/>
    <tableColumn id="4" name="1998-01" dataDxfId="1511"/>
    <tableColumn id="5" name="1999-02" dataDxfId="1510"/>
    <tableColumn id="6" name="2000-03" dataDxfId="1509"/>
    <tableColumn id="7" name="2001-04" dataDxfId="1508"/>
    <tableColumn id="8" name="2002-05" dataDxfId="1507"/>
    <tableColumn id="9" name="2003-06" dataDxfId="1506"/>
    <tableColumn id="10" name="2004-07" dataDxfId="1505"/>
    <tableColumn id="11" name="2005-08" dataDxfId="1504"/>
    <tableColumn id="12" name="2006-09" dataDxfId="1503"/>
    <tableColumn id="13" name="2007-10" dataDxfId="1502"/>
    <tableColumn id="14" name="2008-11" dataDxfId="1501"/>
    <tableColumn id="15" name="2009-12" dataDxfId="1500"/>
    <tableColumn id="16" name="2010-13" dataDxfId="1499"/>
    <tableColumn id="17" name="2011-14" dataDxfId="1498"/>
    <tableColumn id="18" name="2012-15" dataDxfId="1497"/>
    <tableColumn id="19" name="2013-16" dataDxfId="1496"/>
    <tableColumn id="20" name="2014-17" dataDxfId="1495"/>
    <tableColumn id="21" name="2015-18" dataDxfId="1494"/>
    <tableColumn id="22" name="2016-19" dataDxfId="1493"/>
    <tableColumn id="23" name="2017-20" dataDxfId="1492"/>
    <tableColumn id="24" name="2018-21" dataDxfId="1491"/>
  </tableColumns>
  <tableStyleInfo name="TableStyleLight1" showFirstColumn="1" showLastColumn="0" showRowStripes="0" showColumnStripes="0"/>
</table>
</file>

<file path=xl/tables/table171.xml><?xml version="1.0" encoding="utf-8"?>
<table xmlns="http://schemas.openxmlformats.org/spreadsheetml/2006/main" id="173" name="table29c" displayName="table29c" ref="A17:X20" totalsRowShown="0" headerRowDxfId="1464" dataDxfId="1463">
  <tableColumns count="24">
    <tableColumn id="1" name="Group" dataDxfId="1488"/>
    <tableColumn id="2" name="1996-99" dataDxfId="1487"/>
    <tableColumn id="3" name="1997-00" dataDxfId="1486"/>
    <tableColumn id="4" name="1998-01" dataDxfId="1485"/>
    <tableColumn id="5" name="1999-02" dataDxfId="1484"/>
    <tableColumn id="6" name="2000-03" dataDxfId="1483"/>
    <tableColumn id="7" name="2001-04" dataDxfId="1482"/>
    <tableColumn id="8" name="2002-05" dataDxfId="1481"/>
    <tableColumn id="9" name="2003-06" dataDxfId="1480"/>
    <tableColumn id="10" name="2004-07" dataDxfId="1479"/>
    <tableColumn id="11" name="2005-08" dataDxfId="1478"/>
    <tableColumn id="12" name="2006-09" dataDxfId="1477"/>
    <tableColumn id="13" name="2007-10" dataDxfId="1476"/>
    <tableColumn id="14" name="2008-11" dataDxfId="1475"/>
    <tableColumn id="15" name="2009-12" dataDxfId="1474"/>
    <tableColumn id="16" name="2010-13" dataDxfId="1473"/>
    <tableColumn id="17" name="2011-14" dataDxfId="1472"/>
    <tableColumn id="18" name="2012-15" dataDxfId="1471"/>
    <tableColumn id="19" name="2013-16" dataDxfId="1470"/>
    <tableColumn id="20" name="2014-17" dataDxfId="1469"/>
    <tableColumn id="21" name="2015-18" dataDxfId="1468"/>
    <tableColumn id="22" name="2016-19" dataDxfId="1467"/>
    <tableColumn id="23" name="2017-20" dataDxfId="1466"/>
    <tableColumn id="24" name="2018-21" dataDxfId="1465"/>
  </tableColumns>
  <tableStyleInfo name="TableStyleLight1" showFirstColumn="1" showLastColumn="0" showRowStripes="0" showColumnStripes="0"/>
</table>
</file>

<file path=xl/tables/table172.xml><?xml version="1.0" encoding="utf-8"?>
<table xmlns="http://schemas.openxmlformats.org/spreadsheetml/2006/main" id="174" name="table29d" displayName="table29d" ref="A22:X25" totalsRowShown="0" headerRowDxfId="1438" dataDxfId="1437">
  <tableColumns count="24">
    <tableColumn id="1" name="Group" dataDxfId="1462"/>
    <tableColumn id="2" name="1996-99" dataDxfId="1461"/>
    <tableColumn id="3" name="1997-00" dataDxfId="1460"/>
    <tableColumn id="4" name="1998-01" dataDxfId="1459"/>
    <tableColumn id="5" name="1999-02" dataDxfId="1458"/>
    <tableColumn id="6" name="2000-03" dataDxfId="1457"/>
    <tableColumn id="7" name="2001-04" dataDxfId="1456"/>
    <tableColumn id="8" name="2002-05" dataDxfId="1455"/>
    <tableColumn id="9" name="2003-06" dataDxfId="1454"/>
    <tableColumn id="10" name="2004-07" dataDxfId="1453"/>
    <tableColumn id="11" name="2005-08" dataDxfId="1452"/>
    <tableColumn id="12" name="2006-09" dataDxfId="1451"/>
    <tableColumn id="13" name="2007-10" dataDxfId="1450"/>
    <tableColumn id="14" name="2008-11" dataDxfId="1449"/>
    <tableColumn id="15" name="2009-12" dataDxfId="1448"/>
    <tableColumn id="16" name="2010-13" dataDxfId="1447"/>
    <tableColumn id="17" name="2011-14" dataDxfId="1446"/>
    <tableColumn id="18" name="2012-15" dataDxfId="1445"/>
    <tableColumn id="19" name="2013-16" dataDxfId="1444"/>
    <tableColumn id="20" name="2014-17" dataDxfId="1443"/>
    <tableColumn id="21" name="2015-18" dataDxfId="1442"/>
    <tableColumn id="22" name="2016-19" dataDxfId="1441"/>
    <tableColumn id="23" name="2017-20" dataDxfId="1440"/>
    <tableColumn id="24" name="2018-21" dataDxfId="1439"/>
  </tableColumns>
  <tableStyleInfo name="TableStyleLight1" showFirstColumn="1" showLastColumn="0" showRowStripes="0" showColumnStripes="0"/>
</table>
</file>

<file path=xl/tables/table173.xml><?xml version="1.0" encoding="utf-8"?>
<table xmlns="http://schemas.openxmlformats.org/spreadsheetml/2006/main" id="175" name="table29e" displayName="table29e" ref="A27:X30" totalsRowShown="0" headerRowDxfId="1412" dataDxfId="1411">
  <tableColumns count="24">
    <tableColumn id="1" name="Group" dataDxfId="1436"/>
    <tableColumn id="2" name="1996-99" dataDxfId="1435"/>
    <tableColumn id="3" name="1997-00" dataDxfId="1434"/>
    <tableColumn id="4" name="1998-01" dataDxfId="1433"/>
    <tableColumn id="5" name="1999-02" dataDxfId="1432"/>
    <tableColumn id="6" name="2000-03" dataDxfId="1431"/>
    <tableColumn id="7" name="2001-04" dataDxfId="1430"/>
    <tableColumn id="8" name="2002-05" dataDxfId="1429"/>
    <tableColumn id="9" name="2003-06" dataDxfId="1428"/>
    <tableColumn id="10" name="2004-07" dataDxfId="1427"/>
    <tableColumn id="11" name="2005-08" dataDxfId="1426"/>
    <tableColumn id="12" name="2006-09" dataDxfId="1425"/>
    <tableColumn id="13" name="2007-10" dataDxfId="1424"/>
    <tableColumn id="14" name="2008-11" dataDxfId="1423"/>
    <tableColumn id="15" name="2009-12" dataDxfId="1422"/>
    <tableColumn id="16" name="2010-13" dataDxfId="1421"/>
    <tableColumn id="17" name="2011-14" dataDxfId="1420"/>
    <tableColumn id="18" name="2012-15" dataDxfId="1419"/>
    <tableColumn id="19" name="2013-16" dataDxfId="1418"/>
    <tableColumn id="20" name="2014-17" dataDxfId="1417"/>
    <tableColumn id="21" name="2015-18" dataDxfId="1416"/>
    <tableColumn id="22" name="2016-19" dataDxfId="1415"/>
    <tableColumn id="23" name="2017-20" dataDxfId="1414"/>
    <tableColumn id="24" name="2018-21" dataDxfId="1413"/>
  </tableColumns>
  <tableStyleInfo name="TableStyleLight1" showFirstColumn="1" showLastColumn="0" showRowStripes="0" showColumnStripes="0"/>
</table>
</file>

<file path=xl/tables/table174.xml><?xml version="1.0" encoding="utf-8"?>
<table xmlns="http://schemas.openxmlformats.org/spreadsheetml/2006/main" id="176" name="table29f" displayName="table29f" ref="A32:X35" totalsRowShown="0" headerRowDxfId="1386" dataDxfId="1385">
  <tableColumns count="24">
    <tableColumn id="1" name="Group" dataDxfId="1410"/>
    <tableColumn id="2" name="1996-99" dataDxfId="1409"/>
    <tableColumn id="3" name="1997-00" dataDxfId="1408"/>
    <tableColumn id="4" name="1998-01" dataDxfId="1407"/>
    <tableColumn id="5" name="1999-02" dataDxfId="1406"/>
    <tableColumn id="6" name="2000-03" dataDxfId="1405"/>
    <tableColumn id="7" name="2001-04" dataDxfId="1404"/>
    <tableColumn id="8" name="2002-05" dataDxfId="1403"/>
    <tableColumn id="9" name="2003-06" dataDxfId="1402"/>
    <tableColumn id="10" name="2004-07" dataDxfId="1401"/>
    <tableColumn id="11" name="2005-08" dataDxfId="1400"/>
    <tableColumn id="12" name="2006-09" dataDxfId="1399"/>
    <tableColumn id="13" name="2007-10" dataDxfId="1398"/>
    <tableColumn id="14" name="2008-11" dataDxfId="1397"/>
    <tableColumn id="15" name="2009-12" dataDxfId="1396"/>
    <tableColumn id="16" name="2010-13" dataDxfId="1395"/>
    <tableColumn id="17" name="2011-14" dataDxfId="1394"/>
    <tableColumn id="18" name="2012-15" dataDxfId="1393"/>
    <tableColumn id="19" name="2013-16" dataDxfId="1392"/>
    <tableColumn id="20" name="2014-17" dataDxfId="1391"/>
    <tableColumn id="21" name="2015-18" dataDxfId="1390"/>
    <tableColumn id="22" name="2016-19" dataDxfId="1389"/>
    <tableColumn id="23" name="2017-20" dataDxfId="1388"/>
    <tableColumn id="24" name="2018-21" dataDxfId="1387"/>
  </tableColumns>
  <tableStyleInfo name="TableStyleLight1" showFirstColumn="1" showLastColumn="0" showRowStripes="0" showColumnStripes="0"/>
</table>
</file>

<file path=xl/tables/table175.xml><?xml version="1.0" encoding="utf-8"?>
<table xmlns="http://schemas.openxmlformats.org/spreadsheetml/2006/main" id="177" name="table29g" displayName="table29g" ref="A37:X40" totalsRowShown="0" headerRowDxfId="1360" dataDxfId="1359">
  <tableColumns count="24">
    <tableColumn id="1" name="Group" dataDxfId="1384"/>
    <tableColumn id="2" name="1996-99" dataDxfId="1383"/>
    <tableColumn id="3" name="1997-00" dataDxfId="1382"/>
    <tableColumn id="4" name="1998-01" dataDxfId="1381"/>
    <tableColumn id="5" name="1999-02" dataDxfId="1380"/>
    <tableColumn id="6" name="2000-03" dataDxfId="1379"/>
    <tableColumn id="7" name="2001-04" dataDxfId="1378"/>
    <tableColumn id="8" name="2002-05" dataDxfId="1377"/>
    <tableColumn id="9" name="2003-06" dataDxfId="1376"/>
    <tableColumn id="10" name="2004-07" dataDxfId="1375"/>
    <tableColumn id="11" name="2005-08" dataDxfId="1374"/>
    <tableColumn id="12" name="2006-09" dataDxfId="1373"/>
    <tableColumn id="13" name="2007-10" dataDxfId="1372"/>
    <tableColumn id="14" name="2008-11" dataDxfId="1371"/>
    <tableColumn id="15" name="2009-12" dataDxfId="1370"/>
    <tableColumn id="16" name="2010-13" dataDxfId="1369"/>
    <tableColumn id="17" name="2011-14" dataDxfId="1368"/>
    <tableColumn id="18" name="2012-15" dataDxfId="1367"/>
    <tableColumn id="19" name="2013-16" dataDxfId="1366"/>
    <tableColumn id="20" name="2014-17" dataDxfId="1365"/>
    <tableColumn id="21" name="2015-18" dataDxfId="1364"/>
    <tableColumn id="22" name="2016-19" dataDxfId="1363"/>
    <tableColumn id="23" name="2017-20" dataDxfId="1362"/>
    <tableColumn id="24" name="2018-21" dataDxfId="1361"/>
  </tableColumns>
  <tableStyleInfo name="TableStyleLight1" showFirstColumn="1" showLastColumn="0" showRowStripes="0" showColumnStripes="0"/>
</table>
</file>

<file path=xl/tables/table176.xml><?xml version="1.0" encoding="utf-8"?>
<table xmlns="http://schemas.openxmlformats.org/spreadsheetml/2006/main" id="178" name="table30a" displayName="table30a" ref="A7:Q12" totalsRowShown="0" headerRowDxfId="1341" dataDxfId="1340">
  <tableColumns count="17">
    <tableColumn id="1" name="Group" dataDxfId="1358"/>
    <tableColumn id="2" name="2003-06" dataDxfId="1357"/>
    <tableColumn id="3" name="2004-07" dataDxfId="1356"/>
    <tableColumn id="4" name="2005-08" dataDxfId="1355"/>
    <tableColumn id="5" name="2006-09" dataDxfId="1354"/>
    <tableColumn id="6" name="2007-10" dataDxfId="1353"/>
    <tableColumn id="7" name="2008-11" dataDxfId="1352"/>
    <tableColumn id="8" name="2009-12" dataDxfId="1351"/>
    <tableColumn id="9" name="2010-13" dataDxfId="1350"/>
    <tableColumn id="10" name="2011-14" dataDxfId="1349"/>
    <tableColumn id="11" name="2012-15" dataDxfId="1348"/>
    <tableColumn id="12" name="2013-16" dataDxfId="1347"/>
    <tableColumn id="13" name="2014-17" dataDxfId="1346"/>
    <tableColumn id="14" name="2015-18" dataDxfId="1345"/>
    <tableColumn id="15" name="2016-19" dataDxfId="1344"/>
    <tableColumn id="16" name="2017-20" dataDxfId="1343"/>
    <tableColumn id="17" name="2018-21" dataDxfId="1342"/>
  </tableColumns>
  <tableStyleInfo name="TableStyleLight1" showFirstColumn="1" showLastColumn="0" showRowStripes="0" showColumnStripes="0"/>
</table>
</file>

<file path=xl/tables/table177.xml><?xml version="1.0" encoding="utf-8"?>
<table xmlns="http://schemas.openxmlformats.org/spreadsheetml/2006/main" id="179" name="table30b" displayName="table30b" ref="A14:Q19" totalsRowShown="0" headerRowDxfId="1322" dataDxfId="1321">
  <tableColumns count="17">
    <tableColumn id="1" name="Group" dataDxfId="1339"/>
    <tableColumn id="2" name="2003-06" dataDxfId="1338"/>
    <tableColumn id="3" name="2004-07" dataDxfId="1337"/>
    <tableColumn id="4" name="2005-08" dataDxfId="1336"/>
    <tableColumn id="5" name="2006-09" dataDxfId="1335"/>
    <tableColumn id="6" name="2007-10" dataDxfId="1334"/>
    <tableColumn id="7" name="2008-11" dataDxfId="1333"/>
    <tableColumn id="8" name="2009-12" dataDxfId="1332"/>
    <tableColumn id="9" name="2010-13" dataDxfId="1331"/>
    <tableColumn id="10" name="2011-14" dataDxfId="1330"/>
    <tableColumn id="11" name="2012-15" dataDxfId="1329"/>
    <tableColumn id="12" name="2013-16" dataDxfId="1328"/>
    <tableColumn id="13" name="2014-17" dataDxfId="1327"/>
    <tableColumn id="14" name="2015-18" dataDxfId="1326"/>
    <tableColumn id="15" name="2016-19" dataDxfId="1325"/>
    <tableColumn id="16" name="2017-20" dataDxfId="1324"/>
    <tableColumn id="17" name="2018-21" dataDxfId="1323"/>
  </tableColumns>
  <tableStyleInfo name="TableStyleLight1" showFirstColumn="1" showLastColumn="0" showRowStripes="0" showColumnStripes="0"/>
</table>
</file>

<file path=xl/tables/table178.xml><?xml version="1.0" encoding="utf-8"?>
<table xmlns="http://schemas.openxmlformats.org/spreadsheetml/2006/main" id="180" name="table30c" displayName="table30c" ref="A21:Q26" totalsRowShown="0" headerRowDxfId="1303" dataDxfId="1302">
  <tableColumns count="17">
    <tableColumn id="1" name="Group" dataDxfId="1320"/>
    <tableColumn id="2" name="2003-06" dataDxfId="1319"/>
    <tableColumn id="3" name="2004-07" dataDxfId="1318"/>
    <tableColumn id="4" name="2005-08" dataDxfId="1317"/>
    <tableColumn id="5" name="2006-09" dataDxfId="1316"/>
    <tableColumn id="6" name="2007-10" dataDxfId="1315"/>
    <tableColumn id="7" name="2008-11" dataDxfId="1314"/>
    <tableColumn id="8" name="2009-12" dataDxfId="1313"/>
    <tableColumn id="9" name="2010-13" dataDxfId="1312"/>
    <tableColumn id="10" name="2011-14" dataDxfId="1311"/>
    <tableColumn id="11" name="2012-15" dataDxfId="1310"/>
    <tableColumn id="12" name="2013-16" dataDxfId="1309"/>
    <tableColumn id="13" name="2014-17" dataDxfId="1308"/>
    <tableColumn id="14" name="2015-18" dataDxfId="1307"/>
    <tableColumn id="15" name="2016-19" dataDxfId="1306"/>
    <tableColumn id="16" name="2017-20" dataDxfId="1305"/>
    <tableColumn id="17" name="2018-21" dataDxfId="1304"/>
  </tableColumns>
  <tableStyleInfo name="TableStyleLight1" showFirstColumn="1" showLastColumn="0" showRowStripes="0" showColumnStripes="0"/>
</table>
</file>

<file path=xl/tables/table179.xml><?xml version="1.0" encoding="utf-8"?>
<table xmlns="http://schemas.openxmlformats.org/spreadsheetml/2006/main" id="181" name="table30d" displayName="table30d" ref="A28:Q33" totalsRowShown="0" headerRowDxfId="1284" dataDxfId="1283">
  <tableColumns count="17">
    <tableColumn id="1" name="Group" dataDxfId="1301"/>
    <tableColumn id="2" name="2003-06" dataDxfId="1300"/>
    <tableColumn id="3" name="2004-07" dataDxfId="1299"/>
    <tableColumn id="4" name="2005-08" dataDxfId="1298"/>
    <tableColumn id="5" name="2006-09" dataDxfId="1297"/>
    <tableColumn id="6" name="2007-10" dataDxfId="1296"/>
    <tableColumn id="7" name="2008-11" dataDxfId="1295"/>
    <tableColumn id="8" name="2009-12" dataDxfId="1294"/>
    <tableColumn id="9" name="2010-13" dataDxfId="1293"/>
    <tableColumn id="10" name="2011-14" dataDxfId="1292"/>
    <tableColumn id="11" name="2012-15" dataDxfId="1291"/>
    <tableColumn id="12" name="2013-16" dataDxfId="1290"/>
    <tableColumn id="13" name="2014-17" dataDxfId="1289"/>
    <tableColumn id="14" name="2015-18" dataDxfId="1288"/>
    <tableColumn id="15" name="2016-19" dataDxfId="1287"/>
    <tableColumn id="16" name="2017-20" dataDxfId="1286"/>
    <tableColumn id="17" name="2018-21" dataDxfId="1285"/>
  </tableColumns>
  <tableStyleInfo name="TableStyleLight1" showFirstColumn="1" showLastColumn="0" showRowStripes="0" showColumnStripes="0"/>
</table>
</file>

<file path=xl/tables/table18.xml><?xml version="1.0" encoding="utf-8"?>
<table xmlns="http://schemas.openxmlformats.org/spreadsheetml/2006/main" id="20" name="table5b" displayName="table5b" ref="A12:Z16" totalsRowShown="0" headerRowDxfId="5167" dataDxfId="5166">
  <tableColumns count="26">
    <tableColumn id="1" name="Group" dataDxfId="5193"/>
    <tableColumn id="2" name="1994-97" dataDxfId="5192"/>
    <tableColumn id="3" name="1995-98" dataDxfId="5191"/>
    <tableColumn id="4" name="1996-99" dataDxfId="5190"/>
    <tableColumn id="5" name="1997-00" dataDxfId="5189"/>
    <tableColumn id="6" name="1998-01" dataDxfId="5188"/>
    <tableColumn id="7" name="1999-02" dataDxfId="5187"/>
    <tableColumn id="8" name="2000-03" dataDxfId="5186"/>
    <tableColumn id="9" name="2001-04" dataDxfId="5185"/>
    <tableColumn id="10" name="2002-05" dataDxfId="5184"/>
    <tableColumn id="11" name="2003-06" dataDxfId="5183"/>
    <tableColumn id="12" name="2004-07" dataDxfId="5182"/>
    <tableColumn id="13" name="2005-08" dataDxfId="5181"/>
    <tableColumn id="14" name="2006-09" dataDxfId="5180"/>
    <tableColumn id="15" name="2007-10" dataDxfId="5179"/>
    <tableColumn id="16" name="2008-11" dataDxfId="5178"/>
    <tableColumn id="17" name="2009-12" dataDxfId="5177"/>
    <tableColumn id="18" name="2010-13" dataDxfId="5176"/>
    <tableColumn id="19" name="2011-14" dataDxfId="5175"/>
    <tableColumn id="20" name="2012-15" dataDxfId="5174"/>
    <tableColumn id="21" name="2013-16" dataDxfId="5173"/>
    <tableColumn id="22" name="2014-17" dataDxfId="5172"/>
    <tableColumn id="23" name="2015-18" dataDxfId="5171"/>
    <tableColumn id="24" name="2016-19" dataDxfId="5170"/>
    <tableColumn id="25" name="2017-20" dataDxfId="5169"/>
    <tableColumn id="26" name="2018-21" dataDxfId="5168"/>
  </tableColumns>
  <tableStyleInfo name="TableStyleLight1" showFirstColumn="1" showLastColumn="0" showRowStripes="0" showColumnStripes="0"/>
</table>
</file>

<file path=xl/tables/table180.xml><?xml version="1.0" encoding="utf-8"?>
<table xmlns="http://schemas.openxmlformats.org/spreadsheetml/2006/main" id="182" name="table30e" displayName="table30e" ref="A35:Q40" totalsRowShown="0" headerRowDxfId="1265" dataDxfId="1264">
  <tableColumns count="17">
    <tableColumn id="1" name="Group" dataDxfId="1282"/>
    <tableColumn id="2" name="2003-06" dataDxfId="1281"/>
    <tableColumn id="3" name="2004-07" dataDxfId="1280"/>
    <tableColumn id="4" name="2005-08" dataDxfId="1279"/>
    <tableColumn id="5" name="2006-09" dataDxfId="1278"/>
    <tableColumn id="6" name="2007-10" dataDxfId="1277"/>
    <tableColumn id="7" name="2008-11" dataDxfId="1276"/>
    <tableColumn id="8" name="2009-12" dataDxfId="1275"/>
    <tableColumn id="9" name="2010-13" dataDxfId="1274"/>
    <tableColumn id="10" name="2011-14" dataDxfId="1273"/>
    <tableColumn id="11" name="2012-15" dataDxfId="1272"/>
    <tableColumn id="12" name="2013-16" dataDxfId="1271"/>
    <tableColumn id="13" name="2014-17" dataDxfId="1270"/>
    <tableColumn id="14" name="2015-18" dataDxfId="1269"/>
    <tableColumn id="15" name="2016-19" dataDxfId="1268"/>
    <tableColumn id="16" name="2017-20" dataDxfId="1267"/>
    <tableColumn id="17" name="2018-21" dataDxfId="1266"/>
  </tableColumns>
  <tableStyleInfo name="TableStyleLight1" showFirstColumn="1" showLastColumn="0" showRowStripes="0" showColumnStripes="0"/>
</table>
</file>

<file path=xl/tables/table181.xml><?xml version="1.0" encoding="utf-8"?>
<table xmlns="http://schemas.openxmlformats.org/spreadsheetml/2006/main" id="183" name="table30f" displayName="table30f" ref="A42:Q47" totalsRowShown="0" headerRowDxfId="1246" dataDxfId="1245">
  <tableColumns count="17">
    <tableColumn id="1" name="Group" dataDxfId="1263"/>
    <tableColumn id="2" name="2003-06" dataDxfId="1262"/>
    <tableColumn id="3" name="2004-07" dataDxfId="1261"/>
    <tableColumn id="4" name="2005-08" dataDxfId="1260"/>
    <tableColumn id="5" name="2006-09" dataDxfId="1259"/>
    <tableColumn id="6" name="2007-10" dataDxfId="1258"/>
    <tableColumn id="7" name="2008-11" dataDxfId="1257"/>
    <tableColumn id="8" name="2009-12" dataDxfId="1256"/>
    <tableColumn id="9" name="2010-13" dataDxfId="1255"/>
    <tableColumn id="10" name="2011-14" dataDxfId="1254"/>
    <tableColumn id="11" name="2012-15" dataDxfId="1253"/>
    <tableColumn id="12" name="2013-16" dataDxfId="1252"/>
    <tableColumn id="13" name="2014-17" dataDxfId="1251"/>
    <tableColumn id="14" name="2015-18" dataDxfId="1250"/>
    <tableColumn id="15" name="2016-19" dataDxfId="1249"/>
    <tableColumn id="16" name="2017-20" dataDxfId="1248"/>
    <tableColumn id="17" name="2018-21" dataDxfId="1247"/>
  </tableColumns>
  <tableStyleInfo name="TableStyleLight1" showFirstColumn="1" showLastColumn="0" showRowStripes="0" showColumnStripes="0"/>
</table>
</file>

<file path=xl/tables/table182.xml><?xml version="1.0" encoding="utf-8"?>
<table xmlns="http://schemas.openxmlformats.org/spreadsheetml/2006/main" id="184" name="table30g" displayName="table30g" ref="A49:Q54" totalsRowShown="0" headerRowDxfId="1227" dataDxfId="1226">
  <tableColumns count="17">
    <tableColumn id="1" name="Group" dataDxfId="1244"/>
    <tableColumn id="2" name="2003-06" dataDxfId="1243"/>
    <tableColumn id="3" name="2004-07" dataDxfId="1242"/>
    <tableColumn id="4" name="2005-08" dataDxfId="1241"/>
    <tableColumn id="5" name="2006-09" dataDxfId="1240"/>
    <tableColumn id="6" name="2007-10" dataDxfId="1239"/>
    <tableColumn id="7" name="2008-11" dataDxfId="1238"/>
    <tableColumn id="8" name="2009-12" dataDxfId="1237"/>
    <tableColumn id="9" name="2010-13" dataDxfId="1236"/>
    <tableColumn id="10" name="2011-14" dataDxfId="1235"/>
    <tableColumn id="11" name="2012-15" dataDxfId="1234"/>
    <tableColumn id="12" name="2013-16" dataDxfId="1233"/>
    <tableColumn id="13" name="2014-17" dataDxfId="1232"/>
    <tableColumn id="14" name="2015-18" dataDxfId="1231"/>
    <tableColumn id="15" name="2016-19" dataDxfId="1230"/>
    <tableColumn id="16" name="2017-20" dataDxfId="1229"/>
    <tableColumn id="17" name="2018-21" dataDxfId="1228"/>
  </tableColumns>
  <tableStyleInfo name="TableStyleLight1" showFirstColumn="1" showLastColumn="0" showRowStripes="0" showColumnStripes="0"/>
</table>
</file>

<file path=xl/tables/table183.xml><?xml version="1.0" encoding="utf-8"?>
<table xmlns="http://schemas.openxmlformats.org/spreadsheetml/2006/main" id="185" name="table31a" displayName="table31a" ref="A7:N10" totalsRowShown="0" headerRowDxfId="1211" dataDxfId="1210">
  <tableColumns count="14">
    <tableColumn id="1" name="Group" dataDxfId="1225"/>
    <tableColumn id="2" name="2006-09" dataDxfId="1224"/>
    <tableColumn id="3" name="2007-10" dataDxfId="1223"/>
    <tableColumn id="4" name="2008-11" dataDxfId="1222"/>
    <tableColumn id="5" name="2009-12" dataDxfId="1221"/>
    <tableColumn id="6" name="2010-13" dataDxfId="1220"/>
    <tableColumn id="7" name="2011-14" dataDxfId="1219"/>
    <tableColumn id="8" name="2012-15" dataDxfId="1218"/>
    <tableColumn id="9" name="2013-16" dataDxfId="1217"/>
    <tableColumn id="10" name="2014-17" dataDxfId="1216"/>
    <tableColumn id="11" name="2015-18" dataDxfId="1215"/>
    <tableColumn id="12" name="2016-19" dataDxfId="1214"/>
    <tableColumn id="13" name="2017-20" dataDxfId="1213"/>
    <tableColumn id="14" name="2018-21" dataDxfId="1212"/>
  </tableColumns>
  <tableStyleInfo name="TableStyleLight1" showFirstColumn="1" showLastColumn="0" showRowStripes="0" showColumnStripes="0"/>
</table>
</file>

<file path=xl/tables/table184.xml><?xml version="1.0" encoding="utf-8"?>
<table xmlns="http://schemas.openxmlformats.org/spreadsheetml/2006/main" id="186" name="table31b" displayName="table31b" ref="A12:N15" totalsRowShown="0" headerRowDxfId="1195" dataDxfId="1194">
  <tableColumns count="14">
    <tableColumn id="1" name="Group" dataDxfId="1209"/>
    <tableColumn id="2" name="2006-09" dataDxfId="1208"/>
    <tableColumn id="3" name="2007-10" dataDxfId="1207"/>
    <tableColumn id="4" name="2008-11" dataDxfId="1206"/>
    <tableColumn id="5" name="2009-12" dataDxfId="1205"/>
    <tableColumn id="6" name="2010-13" dataDxfId="1204"/>
    <tableColumn id="7" name="2011-14" dataDxfId="1203"/>
    <tableColumn id="8" name="2012-15" dataDxfId="1202"/>
    <tableColumn id="9" name="2013-16" dataDxfId="1201"/>
    <tableColumn id="10" name="2014-17" dataDxfId="1200"/>
    <tableColumn id="11" name="2015-18" dataDxfId="1199"/>
    <tableColumn id="12" name="2016-19" dataDxfId="1198"/>
    <tableColumn id="13" name="2017-20" dataDxfId="1197"/>
    <tableColumn id="14" name="2018-21" dataDxfId="1196"/>
  </tableColumns>
  <tableStyleInfo name="TableStyleLight1" showFirstColumn="1" showLastColumn="0" showRowStripes="0" showColumnStripes="0"/>
</table>
</file>

<file path=xl/tables/table185.xml><?xml version="1.0" encoding="utf-8"?>
<table xmlns="http://schemas.openxmlformats.org/spreadsheetml/2006/main" id="187" name="table31c" displayName="table31c" ref="A17:N20" totalsRowShown="0" headerRowDxfId="1179" dataDxfId="1178">
  <tableColumns count="14">
    <tableColumn id="1" name="Group" dataDxfId="1193"/>
    <tableColumn id="2" name="2006-09" dataDxfId="1192"/>
    <tableColumn id="3" name="2007-10" dataDxfId="1191"/>
    <tableColumn id="4" name="2008-11" dataDxfId="1190"/>
    <tableColumn id="5" name="2009-12" dataDxfId="1189"/>
    <tableColumn id="6" name="2010-13" dataDxfId="1188"/>
    <tableColumn id="7" name="2011-14" dataDxfId="1187"/>
    <tableColumn id="8" name="2012-15" dataDxfId="1186"/>
    <tableColumn id="9" name="2013-16" dataDxfId="1185"/>
    <tableColumn id="10" name="2014-17" dataDxfId="1184"/>
    <tableColumn id="11" name="2015-18" dataDxfId="1183"/>
    <tableColumn id="12" name="2016-19" dataDxfId="1182"/>
    <tableColumn id="13" name="2017-20" dataDxfId="1181"/>
    <tableColumn id="14" name="2018-21" dataDxfId="1180"/>
  </tableColumns>
  <tableStyleInfo name="TableStyleLight1" showFirstColumn="1" showLastColumn="0" showRowStripes="0" showColumnStripes="0"/>
</table>
</file>

<file path=xl/tables/table186.xml><?xml version="1.0" encoding="utf-8"?>
<table xmlns="http://schemas.openxmlformats.org/spreadsheetml/2006/main" id="188" name="table31d" displayName="table31d" ref="A22:N25" totalsRowShown="0" headerRowDxfId="1163" dataDxfId="1162">
  <tableColumns count="14">
    <tableColumn id="1" name="Group" dataDxfId="1177"/>
    <tableColumn id="2" name="2006-09" dataDxfId="1176"/>
    <tableColumn id="3" name="2007-10" dataDxfId="1175"/>
    <tableColumn id="4" name="2008-11" dataDxfId="1174"/>
    <tableColumn id="5" name="2009-12" dataDxfId="1173"/>
    <tableColumn id="6" name="2010-13" dataDxfId="1172"/>
    <tableColumn id="7" name="2011-14" dataDxfId="1171"/>
    <tableColumn id="8" name="2012-15" dataDxfId="1170"/>
    <tableColumn id="9" name="2013-16" dataDxfId="1169"/>
    <tableColumn id="10" name="2014-17" dataDxfId="1168"/>
    <tableColumn id="11" name="2015-18" dataDxfId="1167"/>
    <tableColumn id="12" name="2016-19" dataDxfId="1166"/>
    <tableColumn id="13" name="2017-20" dataDxfId="1165"/>
    <tableColumn id="14" name="2018-21" dataDxfId="1164"/>
  </tableColumns>
  <tableStyleInfo name="TableStyleLight1" showFirstColumn="1" showLastColumn="0" showRowStripes="0" showColumnStripes="0"/>
</table>
</file>

<file path=xl/tables/table187.xml><?xml version="1.0" encoding="utf-8"?>
<table xmlns="http://schemas.openxmlformats.org/spreadsheetml/2006/main" id="189" name="table31e" displayName="table31e" ref="A27:N30" totalsRowShown="0" headerRowDxfId="1147" dataDxfId="1146">
  <tableColumns count="14">
    <tableColumn id="1" name="Group" dataDxfId="1161"/>
    <tableColumn id="2" name="2006-09" dataDxfId="1160"/>
    <tableColumn id="3" name="2007-10" dataDxfId="1159"/>
    <tableColumn id="4" name="2008-11" dataDxfId="1158"/>
    <tableColumn id="5" name="2009-12" dataDxfId="1157"/>
    <tableColumn id="6" name="2010-13" dataDxfId="1156"/>
    <tableColumn id="7" name="2011-14" dataDxfId="1155"/>
    <tableColumn id="8" name="2012-15" dataDxfId="1154"/>
    <tableColumn id="9" name="2013-16" dataDxfId="1153"/>
    <tableColumn id="10" name="2014-17" dataDxfId="1152"/>
    <tableColumn id="11" name="2015-18" dataDxfId="1151"/>
    <tableColumn id="12" name="2016-19" dataDxfId="1150"/>
    <tableColumn id="13" name="2017-20" dataDxfId="1149"/>
    <tableColumn id="14" name="2018-21" dataDxfId="1148"/>
  </tableColumns>
  <tableStyleInfo name="TableStyleLight1" showFirstColumn="1" showLastColumn="0" showRowStripes="0" showColumnStripes="0"/>
</table>
</file>

<file path=xl/tables/table188.xml><?xml version="1.0" encoding="utf-8"?>
<table xmlns="http://schemas.openxmlformats.org/spreadsheetml/2006/main" id="190" name="table31f" displayName="table31f" ref="A32:N35" totalsRowShown="0" headerRowDxfId="1131" dataDxfId="1130">
  <tableColumns count="14">
    <tableColumn id="1" name="Group" dataDxfId="1145"/>
    <tableColumn id="2" name="2006-09" dataDxfId="1144"/>
    <tableColumn id="3" name="2007-10" dataDxfId="1143"/>
    <tableColumn id="4" name="2008-11" dataDxfId="1142"/>
    <tableColumn id="5" name="2009-12" dataDxfId="1141"/>
    <tableColumn id="6" name="2010-13" dataDxfId="1140"/>
    <tableColumn id="7" name="2011-14" dataDxfId="1139"/>
    <tableColumn id="8" name="2012-15" dataDxfId="1138"/>
    <tableColumn id="9" name="2013-16" dataDxfId="1137"/>
    <tableColumn id="10" name="2014-17" dataDxfId="1136"/>
    <tableColumn id="11" name="2015-18" dataDxfId="1135"/>
    <tableColumn id="12" name="2016-19" dataDxfId="1134"/>
    <tableColumn id="13" name="2017-20" dataDxfId="1133"/>
    <tableColumn id="14" name="2018-21" dataDxfId="1132"/>
  </tableColumns>
  <tableStyleInfo name="TableStyleLight1" showFirstColumn="1" showLastColumn="0" showRowStripes="0" showColumnStripes="0"/>
</table>
</file>

<file path=xl/tables/table189.xml><?xml version="1.0" encoding="utf-8"?>
<table xmlns="http://schemas.openxmlformats.org/spreadsheetml/2006/main" id="191" name="table31g" displayName="table31g" ref="A37:N40" totalsRowShown="0" headerRowDxfId="1115" dataDxfId="1114">
  <tableColumns count="14">
    <tableColumn id="1" name="Group" dataDxfId="1129"/>
    <tableColumn id="2" name="2006-09" dataDxfId="1128"/>
    <tableColumn id="3" name="2007-10" dataDxfId="1127"/>
    <tableColumn id="4" name="2008-11" dataDxfId="1126"/>
    <tableColumn id="5" name="2009-12" dataDxfId="1125"/>
    <tableColumn id="6" name="2010-13" dataDxfId="1124"/>
    <tableColumn id="7" name="2011-14" dataDxfId="1123"/>
    <tableColumn id="8" name="2012-15" dataDxfId="1122"/>
    <tableColumn id="9" name="2013-16" dataDxfId="1121"/>
    <tableColumn id="10" name="2014-17" dataDxfId="1120"/>
    <tableColumn id="11" name="2015-18" dataDxfId="1119"/>
    <tableColumn id="12" name="2016-19" dataDxfId="1118"/>
    <tableColumn id="13" name="2017-20" dataDxfId="1117"/>
    <tableColumn id="14" name="2018-21" dataDxfId="1116"/>
  </tableColumns>
  <tableStyleInfo name="TableStyleLight1" showFirstColumn="1" showLastColumn="0" showRowStripes="0" showColumnStripes="0"/>
</table>
</file>

<file path=xl/tables/table19.xml><?xml version="1.0" encoding="utf-8"?>
<table xmlns="http://schemas.openxmlformats.org/spreadsheetml/2006/main" id="21" name="table5c" displayName="table5c" ref="A18:Z22" totalsRowShown="0" headerRowDxfId="5139" dataDxfId="5138">
  <tableColumns count="26">
    <tableColumn id="1" name="Group" dataDxfId="5165"/>
    <tableColumn id="2" name="1994-97" dataDxfId="5164"/>
    <tableColumn id="3" name="1995-98" dataDxfId="5163"/>
    <tableColumn id="4" name="1996-99" dataDxfId="5162"/>
    <tableColumn id="5" name="1997-00" dataDxfId="5161"/>
    <tableColumn id="6" name="1998-01" dataDxfId="5160"/>
    <tableColumn id="7" name="1999-02" dataDxfId="5159"/>
    <tableColumn id="8" name="2000-03" dataDxfId="5158"/>
    <tableColumn id="9" name="2001-04" dataDxfId="5157"/>
    <tableColumn id="10" name="2002-05" dataDxfId="5156"/>
    <tableColumn id="11" name="2003-06" dataDxfId="5155"/>
    <tableColumn id="12" name="2004-07" dataDxfId="5154"/>
    <tableColumn id="13" name="2005-08" dataDxfId="5153"/>
    <tableColumn id="14" name="2006-09" dataDxfId="5152"/>
    <tableColumn id="15" name="2007-10" dataDxfId="5151"/>
    <tableColumn id="16" name="2008-11" dataDxfId="5150"/>
    <tableColumn id="17" name="2009-12" dataDxfId="5149"/>
    <tableColumn id="18" name="2010-13" dataDxfId="5148"/>
    <tableColumn id="19" name="2011-14" dataDxfId="5147"/>
    <tableColumn id="20" name="2012-15" dataDxfId="5146"/>
    <tableColumn id="21" name="2013-16" dataDxfId="5145"/>
    <tableColumn id="22" name="2014-17" dataDxfId="5144"/>
    <tableColumn id="23" name="2015-18" dataDxfId="5143"/>
    <tableColumn id="24" name="2016-19" dataDxfId="5142"/>
    <tableColumn id="25" name="2017-20" dataDxfId="5141"/>
    <tableColumn id="26" name="2018-21" dataDxfId="5140"/>
  </tableColumns>
  <tableStyleInfo name="TableStyleLight1" showFirstColumn="1" showLastColumn="0" showRowStripes="0" showColumnStripes="0"/>
</table>
</file>

<file path=xl/tables/table190.xml><?xml version="1.0" encoding="utf-8"?>
<table xmlns="http://schemas.openxmlformats.org/spreadsheetml/2006/main" id="192" name="table32a" displayName="table32a" ref="A9:Z16" totalsRowShown="0" headerRowDxfId="1087" dataDxfId="1086">
  <tableColumns count="26">
    <tableColumn id="1" name="Group" dataDxfId="1113"/>
    <tableColumn id="2" name="1994-97" dataDxfId="1112"/>
    <tableColumn id="3" name="1995-98" dataDxfId="1111"/>
    <tableColumn id="4" name="1996-99" dataDxfId="1110"/>
    <tableColumn id="5" name="1997-00" dataDxfId="1109"/>
    <tableColumn id="6" name="1998-01" dataDxfId="1108"/>
    <tableColumn id="7" name="1999-02" dataDxfId="1107"/>
    <tableColumn id="8" name="2000-03" dataDxfId="1106"/>
    <tableColumn id="9" name="2001-04" dataDxfId="1105"/>
    <tableColumn id="10" name="2002-05" dataDxfId="1104"/>
    <tableColumn id="11" name="2003-06" dataDxfId="1103"/>
    <tableColumn id="12" name="2004-07" dataDxfId="1102"/>
    <tableColumn id="13" name="2005-08" dataDxfId="1101"/>
    <tableColumn id="14" name="2006-09" dataDxfId="1100"/>
    <tableColumn id="15" name="2007-10" dataDxfId="1099"/>
    <tableColumn id="16" name="2008-11" dataDxfId="1098"/>
    <tableColumn id="17" name="2009-12" dataDxfId="1097"/>
    <tableColumn id="18" name="2010-13" dataDxfId="1096"/>
    <tableColumn id="19" name="2011-14" dataDxfId="1095"/>
    <tableColumn id="20" name="2012-15" dataDxfId="1094"/>
    <tableColumn id="21" name="2013-16" dataDxfId="1093"/>
    <tableColumn id="22" name="2014-17" dataDxfId="1092"/>
    <tableColumn id="23" name="2015-18" dataDxfId="1091"/>
    <tableColumn id="24" name="2016-19" dataDxfId="1090"/>
    <tableColumn id="25" name="2017-20" dataDxfId="1089"/>
    <tableColumn id="26" name="2018-21" dataDxfId="1088"/>
  </tableColumns>
  <tableStyleInfo name="TableStyleLight1" showFirstColumn="1" showLastColumn="0" showRowStripes="0" showColumnStripes="0"/>
</table>
</file>

<file path=xl/tables/table191.xml><?xml version="1.0" encoding="utf-8"?>
<table xmlns="http://schemas.openxmlformats.org/spreadsheetml/2006/main" id="193" name="table32b" displayName="table32b" ref="A18:Z25" totalsRowShown="0" headerRowDxfId="1059" dataDxfId="1058">
  <tableColumns count="26">
    <tableColumn id="1" name="Group" dataDxfId="1085"/>
    <tableColumn id="2" name="1994-97" dataDxfId="1084"/>
    <tableColumn id="3" name="1995-98" dataDxfId="1083"/>
    <tableColumn id="4" name="1996-99" dataDxfId="1082"/>
    <tableColumn id="5" name="1997-00" dataDxfId="1081"/>
    <tableColumn id="6" name="1998-01" dataDxfId="1080"/>
    <tableColumn id="7" name="1999-02" dataDxfId="1079"/>
    <tableColumn id="8" name="2000-03" dataDxfId="1078"/>
    <tableColumn id="9" name="2001-04" dataDxfId="1077"/>
    <tableColumn id="10" name="2002-05" dataDxfId="1076"/>
    <tableColumn id="11" name="2003-06" dataDxfId="1075"/>
    <tableColumn id="12" name="2004-07" dataDxfId="1074"/>
    <tableColumn id="13" name="2005-08" dataDxfId="1073"/>
    <tableColumn id="14" name="2006-09" dataDxfId="1072"/>
    <tableColumn id="15" name="2007-10" dataDxfId="1071"/>
    <tableColumn id="16" name="2008-11" dataDxfId="1070"/>
    <tableColumn id="17" name="2009-12" dataDxfId="1069"/>
    <tableColumn id="18" name="2010-13" dataDxfId="1068"/>
    <tableColumn id="19" name="2011-14" dataDxfId="1067"/>
    <tableColumn id="20" name="2012-15" dataDxfId="1066"/>
    <tableColumn id="21" name="2013-16" dataDxfId="1065"/>
    <tableColumn id="22" name="2014-17" dataDxfId="1064"/>
    <tableColumn id="23" name="2015-18" dataDxfId="1063"/>
    <tableColumn id="24" name="2016-19" dataDxfId="1062"/>
    <tableColumn id="25" name="2017-20" dataDxfId="1061"/>
    <tableColumn id="26" name="2018-21" dataDxfId="1060"/>
  </tableColumns>
  <tableStyleInfo name="TableStyleLight1" showFirstColumn="1" showLastColumn="0" showRowStripes="0" showColumnStripes="0"/>
</table>
</file>

<file path=xl/tables/table192.xml><?xml version="1.0" encoding="utf-8"?>
<table xmlns="http://schemas.openxmlformats.org/spreadsheetml/2006/main" id="194" name="table32c" displayName="table32c" ref="A27:Z34" totalsRowShown="0" headerRowDxfId="1031" dataDxfId="1030">
  <tableColumns count="26">
    <tableColumn id="1" name="Group" dataDxfId="1057"/>
    <tableColumn id="2" name="1994-97" dataDxfId="1056"/>
    <tableColumn id="3" name="1995-98" dataDxfId="1055"/>
    <tableColumn id="4" name="1996-99" dataDxfId="1054"/>
    <tableColumn id="5" name="1997-00" dataDxfId="1053"/>
    <tableColumn id="6" name="1998-01" dataDxfId="1052"/>
    <tableColumn id="7" name="1999-02" dataDxfId="1051"/>
    <tableColumn id="8" name="2000-03" dataDxfId="1050"/>
    <tableColumn id="9" name="2001-04" dataDxfId="1049"/>
    <tableColumn id="10" name="2002-05" dataDxfId="1048"/>
    <tableColumn id="11" name="2003-06" dataDxfId="1047"/>
    <tableColumn id="12" name="2004-07" dataDxfId="1046"/>
    <tableColumn id="13" name="2005-08" dataDxfId="1045"/>
    <tableColumn id="14" name="2006-09" dataDxfId="1044"/>
    <tableColumn id="15" name="2007-10" dataDxfId="1043"/>
    <tableColumn id="16" name="2008-11" dataDxfId="1042"/>
    <tableColumn id="17" name="2009-12" dataDxfId="1041"/>
    <tableColumn id="18" name="2010-13" dataDxfId="1040"/>
    <tableColumn id="19" name="2011-14" dataDxfId="1039"/>
    <tableColumn id="20" name="2012-15" dataDxfId="1038"/>
    <tableColumn id="21" name="2013-16" dataDxfId="1037"/>
    <tableColumn id="22" name="2014-17" dataDxfId="1036"/>
    <tableColumn id="23" name="2015-18" dataDxfId="1035"/>
    <tableColumn id="24" name="2016-19" dataDxfId="1034"/>
    <tableColumn id="25" name="2017-20" dataDxfId="1033"/>
    <tableColumn id="26" name="2018-21" dataDxfId="1032"/>
  </tableColumns>
  <tableStyleInfo name="TableStyleLight1" showFirstColumn="1" showLastColumn="0" showRowStripes="0" showColumnStripes="0"/>
</table>
</file>

<file path=xl/tables/table193.xml><?xml version="1.0" encoding="utf-8"?>
<table xmlns="http://schemas.openxmlformats.org/spreadsheetml/2006/main" id="195" name="table32d" displayName="table32d" ref="A36:Z43" totalsRowShown="0" headerRowDxfId="1003" dataDxfId="1002">
  <tableColumns count="26">
    <tableColumn id="1" name="Group" dataDxfId="1029"/>
    <tableColumn id="2" name="1994-97" dataDxfId="1028"/>
    <tableColumn id="3" name="1995-98" dataDxfId="1027"/>
    <tableColumn id="4" name="1996-99" dataDxfId="1026"/>
    <tableColumn id="5" name="1997-00" dataDxfId="1025"/>
    <tableColumn id="6" name="1998-01" dataDxfId="1024"/>
    <tableColumn id="7" name="1999-02" dataDxfId="1023"/>
    <tableColumn id="8" name="2000-03" dataDxfId="1022"/>
    <tableColumn id="9" name="2001-04" dataDxfId="1021"/>
    <tableColumn id="10" name="2002-05" dataDxfId="1020"/>
    <tableColumn id="11" name="2003-06" dataDxfId="1019"/>
    <tableColumn id="12" name="2004-07" dataDxfId="1018"/>
    <tableColumn id="13" name="2005-08" dataDxfId="1017"/>
    <tableColumn id="14" name="2006-09" dataDxfId="1016"/>
    <tableColumn id="15" name="2007-10" dataDxfId="1015"/>
    <tableColumn id="16" name="2008-11" dataDxfId="1014"/>
    <tableColumn id="17" name="2009-12" dataDxfId="1013"/>
    <tableColumn id="18" name="2010-13" dataDxfId="1012"/>
    <tableColumn id="19" name="2011-14" dataDxfId="1011"/>
    <tableColumn id="20" name="2012-15" dataDxfId="1010"/>
    <tableColumn id="21" name="2013-16" dataDxfId="1009"/>
    <tableColumn id="22" name="2014-17" dataDxfId="1008"/>
    <tableColumn id="23" name="2015-18" dataDxfId="1007"/>
    <tableColumn id="24" name="2016-19" dataDxfId="1006"/>
    <tableColumn id="25" name="2017-20" dataDxfId="1005"/>
    <tableColumn id="26" name="2018-21" dataDxfId="1004"/>
  </tableColumns>
  <tableStyleInfo name="TableStyleLight1" showFirstColumn="1" showLastColumn="0" showRowStripes="0" showColumnStripes="0"/>
</table>
</file>

<file path=xl/tables/table194.xml><?xml version="1.0" encoding="utf-8"?>
<table xmlns="http://schemas.openxmlformats.org/spreadsheetml/2006/main" id="196" name="table32e" displayName="table32e" ref="A45:Z52" totalsRowShown="0" headerRowDxfId="975" dataDxfId="974">
  <tableColumns count="26">
    <tableColumn id="1" name="Group" dataDxfId="1001"/>
    <tableColumn id="2" name="1994-97" dataDxfId="1000"/>
    <tableColumn id="3" name="1995-98" dataDxfId="999"/>
    <tableColumn id="4" name="1996-99" dataDxfId="998"/>
    <tableColumn id="5" name="1997-00" dataDxfId="997"/>
    <tableColumn id="6" name="1998-01" dataDxfId="996"/>
    <tableColumn id="7" name="1999-02" dataDxfId="995"/>
    <tableColumn id="8" name="2000-03" dataDxfId="994"/>
    <tableColumn id="9" name="2001-04" dataDxfId="993"/>
    <tableColumn id="10" name="2002-05" dataDxfId="992"/>
    <tableColumn id="11" name="2003-06" dataDxfId="991"/>
    <tableColumn id="12" name="2004-07" dataDxfId="990"/>
    <tableColumn id="13" name="2005-08" dataDxfId="989"/>
    <tableColumn id="14" name="2006-09" dataDxfId="988"/>
    <tableColumn id="15" name="2007-10" dataDxfId="987"/>
    <tableColumn id="16" name="2008-11" dataDxfId="986"/>
    <tableColumn id="17" name="2009-12" dataDxfId="985"/>
    <tableColumn id="18" name="2010-13" dataDxfId="984"/>
    <tableColumn id="19" name="2011-14" dataDxfId="983"/>
    <tableColumn id="20" name="2012-15" dataDxfId="982"/>
    <tableColumn id="21" name="2013-16" dataDxfId="981"/>
    <tableColumn id="22" name="2014-17" dataDxfId="980"/>
    <tableColumn id="23" name="2015-18" dataDxfId="979"/>
    <tableColumn id="24" name="2016-19" dataDxfId="978"/>
    <tableColumn id="25" name="2017-20" dataDxfId="977"/>
    <tableColumn id="26" name="2018-21" dataDxfId="976"/>
  </tableColumns>
  <tableStyleInfo name="TableStyleLight1" showFirstColumn="1" showLastColumn="0" showRowStripes="0" showColumnStripes="0"/>
</table>
</file>

<file path=xl/tables/table195.xml><?xml version="1.0" encoding="utf-8"?>
<table xmlns="http://schemas.openxmlformats.org/spreadsheetml/2006/main" id="197" name="table32f" displayName="table32f" ref="A54:Z61" totalsRowShown="0" headerRowDxfId="947" dataDxfId="946">
  <tableColumns count="26">
    <tableColumn id="1" name="Group" dataDxfId="973"/>
    <tableColumn id="2" name="1994-97" dataDxfId="972"/>
    <tableColumn id="3" name="1995-98" dataDxfId="971"/>
    <tableColumn id="4" name="1996-99" dataDxfId="970"/>
    <tableColumn id="5" name="1997-00" dataDxfId="969"/>
    <tableColumn id="6" name="1998-01" dataDxfId="968"/>
    <tableColumn id="7" name="1999-02" dataDxfId="967"/>
    <tableColumn id="8" name="2000-03" dataDxfId="966"/>
    <tableColumn id="9" name="2001-04" dataDxfId="965"/>
    <tableColumn id="10" name="2002-05" dataDxfId="964"/>
    <tableColumn id="11" name="2003-06" dataDxfId="963"/>
    <tableColumn id="12" name="2004-07" dataDxfId="962"/>
    <tableColumn id="13" name="2005-08" dataDxfId="961"/>
    <tableColumn id="14" name="2006-09" dataDxfId="960"/>
    <tableColumn id="15" name="2007-10" dataDxfId="959"/>
    <tableColumn id="16" name="2008-11" dataDxfId="958"/>
    <tableColumn id="17" name="2009-12" dataDxfId="957"/>
    <tableColumn id="18" name="2010-13" dataDxfId="956"/>
    <tableColumn id="19" name="2011-14" dataDxfId="955"/>
    <tableColumn id="20" name="2012-15" dataDxfId="954"/>
    <tableColumn id="21" name="2013-16" dataDxfId="953"/>
    <tableColumn id="22" name="2014-17" dataDxfId="952"/>
    <tableColumn id="23" name="2015-18" dataDxfId="951"/>
    <tableColumn id="24" name="2016-19" dataDxfId="950"/>
    <tableColumn id="25" name="2017-20" dataDxfId="949"/>
    <tableColumn id="26" name="2018-21" dataDxfId="948"/>
  </tableColumns>
  <tableStyleInfo name="TableStyleLight1" showFirstColumn="1" showLastColumn="0" showRowStripes="0" showColumnStripes="0"/>
</table>
</file>

<file path=xl/tables/table196.xml><?xml version="1.0" encoding="utf-8"?>
<table xmlns="http://schemas.openxmlformats.org/spreadsheetml/2006/main" id="198" name="table32g" displayName="table32g" ref="A63:Z70" totalsRowShown="0" headerRowDxfId="919" dataDxfId="918">
  <tableColumns count="26">
    <tableColumn id="1" name="Group" dataDxfId="945"/>
    <tableColumn id="2" name="1994-97" dataDxfId="944"/>
    <tableColumn id="3" name="1995-98" dataDxfId="943"/>
    <tableColumn id="4" name="1996-99" dataDxfId="942"/>
    <tableColumn id="5" name="1997-00" dataDxfId="941"/>
    <tableColumn id="6" name="1998-01" dataDxfId="940"/>
    <tableColumn id="7" name="1999-02" dataDxfId="939"/>
    <tableColumn id="8" name="2000-03" dataDxfId="938"/>
    <tableColumn id="9" name="2001-04" dataDxfId="937"/>
    <tableColumn id="10" name="2002-05" dataDxfId="936"/>
    <tableColumn id="11" name="2003-06" dataDxfId="935"/>
    <tableColumn id="12" name="2004-07" dataDxfId="934"/>
    <tableColumn id="13" name="2005-08" dataDxfId="933"/>
    <tableColumn id="14" name="2006-09" dataDxfId="932"/>
    <tableColumn id="15" name="2007-10" dataDxfId="931"/>
    <tableColumn id="16" name="2008-11" dataDxfId="930"/>
    <tableColumn id="17" name="2009-12" dataDxfId="929"/>
    <tableColumn id="18" name="2010-13" dataDxfId="928"/>
    <tableColumn id="19" name="2011-14" dataDxfId="927"/>
    <tableColumn id="20" name="2012-15" dataDxfId="926"/>
    <tableColumn id="21" name="2013-16" dataDxfId="925"/>
    <tableColumn id="22" name="2014-17" dataDxfId="924"/>
    <tableColumn id="23" name="2015-18" dataDxfId="923"/>
    <tableColumn id="24" name="2016-19" dataDxfId="922"/>
    <tableColumn id="25" name="2017-20" dataDxfId="921"/>
    <tableColumn id="26" name="2018-21" dataDxfId="920"/>
  </tableColumns>
  <tableStyleInfo name="TableStyleLight1" showFirstColumn="1" showLastColumn="0" showRowStripes="0" showColumnStripes="0"/>
</table>
</file>

<file path=xl/tables/table197.xml><?xml version="1.0" encoding="utf-8"?>
<table xmlns="http://schemas.openxmlformats.org/spreadsheetml/2006/main" id="199" name="table33a" displayName="table33a" ref="A10:Z17" totalsRowShown="0" headerRowDxfId="891" dataDxfId="890">
  <tableColumns count="26">
    <tableColumn id="1" name="Group" dataDxfId="917"/>
    <tableColumn id="2" name="1994-97" dataDxfId="916"/>
    <tableColumn id="3" name="1995-98" dataDxfId="915"/>
    <tableColumn id="4" name="1996-99" dataDxfId="914"/>
    <tableColumn id="5" name="1997-00" dataDxfId="913"/>
    <tableColumn id="6" name="1998-01" dataDxfId="912"/>
    <tableColumn id="7" name="1999-02" dataDxfId="911"/>
    <tableColumn id="8" name="2000-03" dataDxfId="910"/>
    <tableColumn id="9" name="2001-04" dataDxfId="909"/>
    <tableColumn id="10" name="2002-05" dataDxfId="908"/>
    <tableColumn id="11" name="2003-06" dataDxfId="907"/>
    <tableColumn id="12" name="2004-07" dataDxfId="906"/>
    <tableColumn id="13" name="2005-08" dataDxfId="905"/>
    <tableColumn id="14" name="2006-09" dataDxfId="904"/>
    <tableColumn id="15" name="2007-10" dataDxfId="903"/>
    <tableColumn id="16" name="2008-11" dataDxfId="902"/>
    <tableColumn id="17" name="2009-12" dataDxfId="901"/>
    <tableColumn id="18" name="2010-13" dataDxfId="900"/>
    <tableColumn id="19" name="2011-14" dataDxfId="899"/>
    <tableColumn id="20" name="2012-15" dataDxfId="898"/>
    <tableColumn id="21" name="2013-16" dataDxfId="897"/>
    <tableColumn id="22" name="2014-17" dataDxfId="896"/>
    <tableColumn id="23" name="2015-18" dataDxfId="895"/>
    <tableColumn id="24" name="2016-19" dataDxfId="894"/>
    <tableColumn id="25" name="2017-20" dataDxfId="893"/>
    <tableColumn id="26" name="2018-21" dataDxfId="892"/>
  </tableColumns>
  <tableStyleInfo name="TableStyleLight1" showFirstColumn="1" showLastColumn="0" showRowStripes="0" showColumnStripes="0"/>
</table>
</file>

<file path=xl/tables/table198.xml><?xml version="1.0" encoding="utf-8"?>
<table xmlns="http://schemas.openxmlformats.org/spreadsheetml/2006/main" id="200" name="table33b" displayName="table33b" ref="A19:Z26" totalsRowShown="0" headerRowDxfId="863" dataDxfId="862">
  <tableColumns count="26">
    <tableColumn id="1" name="Group" dataDxfId="889"/>
    <tableColumn id="2" name="1994-97" dataDxfId="888"/>
    <tableColumn id="3" name="1995-98" dataDxfId="887"/>
    <tableColumn id="4" name="1996-99" dataDxfId="886"/>
    <tableColumn id="5" name="1997-00" dataDxfId="885"/>
    <tableColumn id="6" name="1998-01" dataDxfId="884"/>
    <tableColumn id="7" name="1999-02" dataDxfId="883"/>
    <tableColumn id="8" name="2000-03" dataDxfId="882"/>
    <tableColumn id="9" name="2001-04" dataDxfId="881"/>
    <tableColumn id="10" name="2002-05" dataDxfId="880"/>
    <tableColumn id="11" name="2003-06" dataDxfId="879"/>
    <tableColumn id="12" name="2004-07" dataDxfId="878"/>
    <tableColumn id="13" name="2005-08" dataDxfId="877"/>
    <tableColumn id="14" name="2006-09" dataDxfId="876"/>
    <tableColumn id="15" name="2007-10" dataDxfId="875"/>
    <tableColumn id="16" name="2008-11" dataDxfId="874"/>
    <tableColumn id="17" name="2009-12" dataDxfId="873"/>
    <tableColumn id="18" name="2010-13" dataDxfId="872"/>
    <tableColumn id="19" name="2011-14" dataDxfId="871"/>
    <tableColumn id="20" name="2012-15" dataDxfId="870"/>
    <tableColumn id="21" name="2013-16" dataDxfId="869"/>
    <tableColumn id="22" name="2014-17" dataDxfId="868"/>
    <tableColumn id="23" name="2015-18" dataDxfId="867"/>
    <tableColumn id="24" name="2016-19" dataDxfId="866"/>
    <tableColumn id="25" name="2017-20" dataDxfId="865"/>
    <tableColumn id="26" name="2018-21" dataDxfId="864"/>
  </tableColumns>
  <tableStyleInfo name="TableStyleLight1" showFirstColumn="1" showLastColumn="0" showRowStripes="0" showColumnStripes="0"/>
</table>
</file>

<file path=xl/tables/table199.xml><?xml version="1.0" encoding="utf-8"?>
<table xmlns="http://schemas.openxmlformats.org/spreadsheetml/2006/main" id="201" name="table33c" displayName="table33c" ref="A28:Z35" totalsRowShown="0" headerRowDxfId="835" dataDxfId="834">
  <tableColumns count="26">
    <tableColumn id="1" name="Group" dataDxfId="861"/>
    <tableColumn id="2" name="1994-97" dataDxfId="860"/>
    <tableColumn id="3" name="1995-98" dataDxfId="859"/>
    <tableColumn id="4" name="1996-99" dataDxfId="858"/>
    <tableColumn id="5" name="1997-00" dataDxfId="857"/>
    <tableColumn id="6" name="1998-01" dataDxfId="856"/>
    <tableColumn id="7" name="1999-02" dataDxfId="855"/>
    <tableColumn id="8" name="2000-03" dataDxfId="854"/>
    <tableColumn id="9" name="2001-04" dataDxfId="853"/>
    <tableColumn id="10" name="2002-05" dataDxfId="852"/>
    <tableColumn id="11" name="2003-06" dataDxfId="851"/>
    <tableColumn id="12" name="2004-07" dataDxfId="850"/>
    <tableColumn id="13" name="2005-08" dataDxfId="849"/>
    <tableColumn id="14" name="2006-09" dataDxfId="848"/>
    <tableColumn id="15" name="2007-10" dataDxfId="847"/>
    <tableColumn id="16" name="2008-11" dataDxfId="846"/>
    <tableColumn id="17" name="2009-12" dataDxfId="845"/>
    <tableColumn id="18" name="2010-13" dataDxfId="844"/>
    <tableColumn id="19" name="2011-14" dataDxfId="843"/>
    <tableColumn id="20" name="2012-15" dataDxfId="842"/>
    <tableColumn id="21" name="2013-16" dataDxfId="841"/>
    <tableColumn id="22" name="2014-17" dataDxfId="840"/>
    <tableColumn id="23" name="2015-18" dataDxfId="839"/>
    <tableColumn id="24" name="2016-19" dataDxfId="838"/>
    <tableColumn id="25" name="2017-20" dataDxfId="837"/>
    <tableColumn id="26" name="2018-21" dataDxfId="836"/>
  </tableColumns>
  <tableStyleInfo name="TableStyleLight1" showFirstColumn="1" showLastColumn="0" showRowStripes="0" showColumnStripes="0"/>
</table>
</file>

<file path=xl/tables/table2.xml><?xml version="1.0" encoding="utf-8"?>
<table xmlns="http://schemas.openxmlformats.org/spreadsheetml/2006/main" id="4" name="table1b" displayName="table1b" ref="A12:Z16" totalsRowShown="0" headerRowDxfId="5615" dataDxfId="5614">
  <tableColumns count="26">
    <tableColumn id="1" name="Group" dataDxfId="5641"/>
    <tableColumn id="2" name="1994-97" dataDxfId="5640"/>
    <tableColumn id="3" name="1995-98" dataDxfId="5639"/>
    <tableColumn id="4" name="1996-99" dataDxfId="5638"/>
    <tableColumn id="5" name="1997-00" dataDxfId="5637"/>
    <tableColumn id="6" name="1998-01" dataDxfId="5636"/>
    <tableColumn id="7" name="1999-02" dataDxfId="5635"/>
    <tableColumn id="8" name="2000-03" dataDxfId="5634"/>
    <tableColumn id="9" name="2001-04" dataDxfId="5633"/>
    <tableColumn id="10" name="2002-05" dataDxfId="5632"/>
    <tableColumn id="11" name="2003-06" dataDxfId="5631"/>
    <tableColumn id="12" name="2004-07" dataDxfId="5630"/>
    <tableColumn id="13" name="2005-08" dataDxfId="5629"/>
    <tableColumn id="14" name="2006-09" dataDxfId="5628"/>
    <tableColumn id="15" name="2007-10" dataDxfId="5627"/>
    <tableColumn id="16" name="2008-11" dataDxfId="5626"/>
    <tableColumn id="17" name="2009-12" dataDxfId="5625"/>
    <tableColumn id="18" name="2010-13" dataDxfId="5624"/>
    <tableColumn id="19" name="2011-14" dataDxfId="5623"/>
    <tableColumn id="20" name="2012-15" dataDxfId="5622"/>
    <tableColumn id="21" name="2013-16" dataDxfId="5621"/>
    <tableColumn id="22" name="2014-17" dataDxfId="5620"/>
    <tableColumn id="23" name="2015-18" dataDxfId="5619"/>
    <tableColumn id="24" name="2016-19" dataDxfId="5618"/>
    <tableColumn id="25" name="2017-20" dataDxfId="5617"/>
    <tableColumn id="26" name="2018-21" dataDxfId="5616"/>
  </tableColumns>
  <tableStyleInfo name="TableStyleLight1" showFirstColumn="1" showLastColumn="0" showRowStripes="0" showColumnStripes="0"/>
</table>
</file>

<file path=xl/tables/table20.xml><?xml version="1.0" encoding="utf-8"?>
<table xmlns="http://schemas.openxmlformats.org/spreadsheetml/2006/main" id="22" name="table5d" displayName="table5d" ref="A24:Z28" totalsRowShown="0" headerRowDxfId="5111" dataDxfId="5110">
  <tableColumns count="26">
    <tableColumn id="1" name="Group" dataDxfId="5137"/>
    <tableColumn id="2" name="1994-97" dataDxfId="5136"/>
    <tableColumn id="3" name="1995-98" dataDxfId="5135"/>
    <tableColumn id="4" name="1996-99" dataDxfId="5134"/>
    <tableColumn id="5" name="1997-00" dataDxfId="5133"/>
    <tableColumn id="6" name="1998-01" dataDxfId="5132"/>
    <tableColumn id="7" name="1999-02" dataDxfId="5131"/>
    <tableColumn id="8" name="2000-03" dataDxfId="5130"/>
    <tableColumn id="9" name="2001-04" dataDxfId="5129"/>
    <tableColumn id="10" name="2002-05" dataDxfId="5128"/>
    <tableColumn id="11" name="2003-06" dataDxfId="5127"/>
    <tableColumn id="12" name="2004-07" dataDxfId="5126"/>
    <tableColumn id="13" name="2005-08" dataDxfId="5125"/>
    <tableColumn id="14" name="2006-09" dataDxfId="5124"/>
    <tableColumn id="15" name="2007-10" dataDxfId="5123"/>
    <tableColumn id="16" name="2008-11" dataDxfId="5122"/>
    <tableColumn id="17" name="2009-12" dataDxfId="5121"/>
    <tableColumn id="18" name="2010-13" dataDxfId="5120"/>
    <tableColumn id="19" name="2011-14" dataDxfId="5119"/>
    <tableColumn id="20" name="2012-15" dataDxfId="5118"/>
    <tableColumn id="21" name="2013-16" dataDxfId="5117"/>
    <tableColumn id="22" name="2014-17" dataDxfId="5116"/>
    <tableColumn id="23" name="2015-18" dataDxfId="5115"/>
    <tableColumn id="24" name="2016-19" dataDxfId="5114"/>
    <tableColumn id="25" name="2017-20" dataDxfId="5113"/>
    <tableColumn id="26" name="2018-21" dataDxfId="5112"/>
  </tableColumns>
  <tableStyleInfo name="TableStyleLight1" showFirstColumn="1" showLastColumn="0" showRowStripes="0" showColumnStripes="0"/>
</table>
</file>

<file path=xl/tables/table200.xml><?xml version="1.0" encoding="utf-8"?>
<table xmlns="http://schemas.openxmlformats.org/spreadsheetml/2006/main" id="202" name="table33d" displayName="table33d" ref="A37:Z44" totalsRowShown="0" headerRowDxfId="807" dataDxfId="806">
  <tableColumns count="26">
    <tableColumn id="1" name="Group" dataDxfId="833"/>
    <tableColumn id="2" name="1994-97" dataDxfId="832"/>
    <tableColumn id="3" name="1995-98" dataDxfId="831"/>
    <tableColumn id="4" name="1996-99" dataDxfId="830"/>
    <tableColumn id="5" name="1997-00" dataDxfId="829"/>
    <tableColumn id="6" name="1998-01" dataDxfId="828"/>
    <tableColumn id="7" name="1999-02" dataDxfId="827"/>
    <tableColumn id="8" name="2000-03" dataDxfId="826"/>
    <tableColumn id="9" name="2001-04" dataDxfId="825"/>
    <tableColumn id="10" name="2002-05" dataDxfId="824"/>
    <tableColumn id="11" name="2003-06" dataDxfId="823"/>
    <tableColumn id="12" name="2004-07" dataDxfId="822"/>
    <tableColumn id="13" name="2005-08" dataDxfId="821"/>
    <tableColumn id="14" name="2006-09" dataDxfId="820"/>
    <tableColumn id="15" name="2007-10" dataDxfId="819"/>
    <tableColumn id="16" name="2008-11" dataDxfId="818"/>
    <tableColumn id="17" name="2009-12" dataDxfId="817"/>
    <tableColumn id="18" name="2010-13" dataDxfId="816"/>
    <tableColumn id="19" name="2011-14" dataDxfId="815"/>
    <tableColumn id="20" name="2012-15" dataDxfId="814"/>
    <tableColumn id="21" name="2013-16" dataDxfId="813"/>
    <tableColumn id="22" name="2014-17" dataDxfId="812"/>
    <tableColumn id="23" name="2015-18" dataDxfId="811"/>
    <tableColumn id="24" name="2016-19" dataDxfId="810"/>
    <tableColumn id="25" name="2017-20" dataDxfId="809"/>
    <tableColumn id="26" name="2018-21" dataDxfId="808"/>
  </tableColumns>
  <tableStyleInfo name="TableStyleLight1" showFirstColumn="1" showLastColumn="0" showRowStripes="0" showColumnStripes="0"/>
</table>
</file>

<file path=xl/tables/table201.xml><?xml version="1.0" encoding="utf-8"?>
<table xmlns="http://schemas.openxmlformats.org/spreadsheetml/2006/main" id="203" name="table33e" displayName="table33e" ref="A46:Z53" totalsRowShown="0" headerRowDxfId="779" dataDxfId="778">
  <tableColumns count="26">
    <tableColumn id="1" name="Group" dataDxfId="805"/>
    <tableColumn id="2" name="1994-97" dataDxfId="804"/>
    <tableColumn id="3" name="1995-98" dataDxfId="803"/>
    <tableColumn id="4" name="1996-99" dataDxfId="802"/>
    <tableColumn id="5" name="1997-00" dataDxfId="801"/>
    <tableColumn id="6" name="1998-01" dataDxfId="800"/>
    <tableColumn id="7" name="1999-02" dataDxfId="799"/>
    <tableColumn id="8" name="2000-03" dataDxfId="798"/>
    <tableColumn id="9" name="2001-04" dataDxfId="797"/>
    <tableColumn id="10" name="2002-05" dataDxfId="796"/>
    <tableColumn id="11" name="2003-06" dataDxfId="795"/>
    <tableColumn id="12" name="2004-07" dataDxfId="794"/>
    <tableColumn id="13" name="2005-08" dataDxfId="793"/>
    <tableColumn id="14" name="2006-09" dataDxfId="792"/>
    <tableColumn id="15" name="2007-10" dataDxfId="791"/>
    <tableColumn id="16" name="2008-11" dataDxfId="790"/>
    <tableColumn id="17" name="2009-12" dataDxfId="789"/>
    <tableColumn id="18" name="2010-13" dataDxfId="788"/>
    <tableColumn id="19" name="2011-14" dataDxfId="787"/>
    <tableColumn id="20" name="2012-15" dataDxfId="786"/>
    <tableColumn id="21" name="2013-16" dataDxfId="785"/>
    <tableColumn id="22" name="2014-17" dataDxfId="784"/>
    <tableColumn id="23" name="2015-18" dataDxfId="783"/>
    <tableColumn id="24" name="2016-19" dataDxfId="782"/>
    <tableColumn id="25" name="2017-20" dataDxfId="781"/>
    <tableColumn id="26" name="2018-21" dataDxfId="780"/>
  </tableColumns>
  <tableStyleInfo name="TableStyleLight1" showFirstColumn="1" showLastColumn="0" showRowStripes="0" showColumnStripes="0"/>
</table>
</file>

<file path=xl/tables/table202.xml><?xml version="1.0" encoding="utf-8"?>
<table xmlns="http://schemas.openxmlformats.org/spreadsheetml/2006/main" id="204" name="table33f" displayName="table33f" ref="A55:Z62" totalsRowShown="0" headerRowDxfId="751" dataDxfId="750">
  <tableColumns count="26">
    <tableColumn id="1" name="Group" dataDxfId="777"/>
    <tableColumn id="2" name="1994-97" dataDxfId="776"/>
    <tableColumn id="3" name="1995-98" dataDxfId="775"/>
    <tableColumn id="4" name="1996-99" dataDxfId="774"/>
    <tableColumn id="5" name="1997-00" dataDxfId="773"/>
    <tableColumn id="6" name="1998-01" dataDxfId="772"/>
    <tableColumn id="7" name="1999-02" dataDxfId="771"/>
    <tableColumn id="8" name="2000-03" dataDxfId="770"/>
    <tableColumn id="9" name="2001-04" dataDxfId="769"/>
    <tableColumn id="10" name="2002-05" dataDxfId="768"/>
    <tableColumn id="11" name="2003-06" dataDxfId="767"/>
    <tableColumn id="12" name="2004-07" dataDxfId="766"/>
    <tableColumn id="13" name="2005-08" dataDxfId="765"/>
    <tableColumn id="14" name="2006-09" dataDxfId="764"/>
    <tableColumn id="15" name="2007-10" dataDxfId="763"/>
    <tableColumn id="16" name="2008-11" dataDxfId="762"/>
    <tableColumn id="17" name="2009-12" dataDxfId="761"/>
    <tableColumn id="18" name="2010-13" dataDxfId="760"/>
    <tableColumn id="19" name="2011-14" dataDxfId="759"/>
    <tableColumn id="20" name="2012-15" dataDxfId="758"/>
    <tableColumn id="21" name="2013-16" dataDxfId="757"/>
    <tableColumn id="22" name="2014-17" dataDxfId="756"/>
    <tableColumn id="23" name="2015-18" dataDxfId="755"/>
    <tableColumn id="24" name="2016-19" dataDxfId="754"/>
    <tableColumn id="25" name="2017-20" dataDxfId="753"/>
    <tableColumn id="26" name="2018-21" dataDxfId="752"/>
  </tableColumns>
  <tableStyleInfo name="TableStyleLight1" showFirstColumn="1" showLastColumn="0" showRowStripes="0" showColumnStripes="0"/>
</table>
</file>

<file path=xl/tables/table203.xml><?xml version="1.0" encoding="utf-8"?>
<table xmlns="http://schemas.openxmlformats.org/spreadsheetml/2006/main" id="205" name="table33g" displayName="table33g" ref="A64:Z71" totalsRowShown="0" headerRowDxfId="723" dataDxfId="722">
  <tableColumns count="26">
    <tableColumn id="1" name="Group" dataDxfId="749"/>
    <tableColumn id="2" name="1994-97" dataDxfId="748"/>
    <tableColumn id="3" name="1995-98" dataDxfId="747"/>
    <tableColumn id="4" name="1996-99" dataDxfId="746"/>
    <tableColumn id="5" name="1997-00" dataDxfId="745"/>
    <tableColumn id="6" name="1998-01" dataDxfId="744"/>
    <tableColumn id="7" name="1999-02" dataDxfId="743"/>
    <tableColumn id="8" name="2000-03" dataDxfId="742"/>
    <tableColumn id="9" name="2001-04" dataDxfId="741"/>
    <tableColumn id="10" name="2002-05" dataDxfId="740"/>
    <tableColumn id="11" name="2003-06" dataDxfId="739"/>
    <tableColumn id="12" name="2004-07" dataDxfId="738"/>
    <tableColumn id="13" name="2005-08" dataDxfId="737"/>
    <tableColumn id="14" name="2006-09" dataDxfId="736"/>
    <tableColumn id="15" name="2007-10" dataDxfId="735"/>
    <tableColumn id="16" name="2008-11" dataDxfId="734"/>
    <tableColumn id="17" name="2009-12" dataDxfId="733"/>
    <tableColumn id="18" name="2010-13" dataDxfId="732"/>
    <tableColumn id="19" name="2011-14" dataDxfId="731"/>
    <tableColumn id="20" name="2012-15" dataDxfId="730"/>
    <tableColumn id="21" name="2013-16" dataDxfId="729"/>
    <tableColumn id="22" name="2014-17" dataDxfId="728"/>
    <tableColumn id="23" name="2015-18" dataDxfId="727"/>
    <tableColumn id="24" name="2016-19" dataDxfId="726"/>
    <tableColumn id="25" name="2017-20" dataDxfId="725"/>
    <tableColumn id="26" name="2018-21" dataDxfId="724"/>
  </tableColumns>
  <tableStyleInfo name="TableStyleLight1" showFirstColumn="1" showLastColumn="0" showRowStripes="0" showColumnStripes="0"/>
</table>
</file>

<file path=xl/tables/table204.xml><?xml version="1.0" encoding="utf-8"?>
<table xmlns="http://schemas.openxmlformats.org/spreadsheetml/2006/main" id="206" name="table34a" displayName="table34a" ref="A9:Q14" totalsRowShown="0" headerRowDxfId="704" dataDxfId="703">
  <tableColumns count="17">
    <tableColumn id="1" name="Group" dataDxfId="721"/>
    <tableColumn id="2" name="2001-06" dataDxfId="720"/>
    <tableColumn id="3" name="2002-07" dataDxfId="719"/>
    <tableColumn id="4" name="2003-08" dataDxfId="718"/>
    <tableColumn id="5" name="2004-09" dataDxfId="717"/>
    <tableColumn id="6" name="2005-10" dataDxfId="716"/>
    <tableColumn id="7" name="2006-11" dataDxfId="715"/>
    <tableColumn id="8" name="2007-12" dataDxfId="714"/>
    <tableColumn id="9" name="2008-13" dataDxfId="713"/>
    <tableColumn id="10" name="2009-14" dataDxfId="712"/>
    <tableColumn id="11" name="2010-15" dataDxfId="711"/>
    <tableColumn id="12" name="2011-16" dataDxfId="710"/>
    <tableColumn id="13" name="2012-17" dataDxfId="709"/>
    <tableColumn id="14" name="2013-18" dataDxfId="708"/>
    <tableColumn id="15" name="2014-19" dataDxfId="707"/>
    <tableColumn id="16" name="2015-20" dataDxfId="706"/>
    <tableColumn id="17" name="2016-21" dataDxfId="705"/>
  </tableColumns>
  <tableStyleInfo name="TableStyleLight1" showFirstColumn="1" showLastColumn="0" showRowStripes="0" showColumnStripes="0"/>
</table>
</file>

<file path=xl/tables/table205.xml><?xml version="1.0" encoding="utf-8"?>
<table xmlns="http://schemas.openxmlformats.org/spreadsheetml/2006/main" id="207" name="table34b" displayName="table34b" ref="A16:Q21" totalsRowShown="0" headerRowDxfId="685" dataDxfId="684">
  <tableColumns count="17">
    <tableColumn id="1" name="Group" dataDxfId="702"/>
    <tableColumn id="2" name="2001-06" dataDxfId="701"/>
    <tableColumn id="3" name="2002-07" dataDxfId="700"/>
    <tableColumn id="4" name="2003-08" dataDxfId="699"/>
    <tableColumn id="5" name="2004-09" dataDxfId="698"/>
    <tableColumn id="6" name="2005-10" dataDxfId="697"/>
    <tableColumn id="7" name="2006-11" dataDxfId="696"/>
    <tableColumn id="8" name="2007-12" dataDxfId="695"/>
    <tableColumn id="9" name="2008-13" dataDxfId="694"/>
    <tableColumn id="10" name="2009-14" dataDxfId="693"/>
    <tableColumn id="11" name="2010-15" dataDxfId="692"/>
    <tableColumn id="12" name="2011-16" dataDxfId="691"/>
    <tableColumn id="13" name="2012-17" dataDxfId="690"/>
    <tableColumn id="14" name="2013-18" dataDxfId="689"/>
    <tableColumn id="15" name="2014-19" dataDxfId="688"/>
    <tableColumn id="16" name="2015-20" dataDxfId="687"/>
    <tableColumn id="17" name="2016-21" dataDxfId="686"/>
  </tableColumns>
  <tableStyleInfo name="TableStyleLight1" showFirstColumn="1" showLastColumn="0" showRowStripes="0" showColumnStripes="0"/>
</table>
</file>

<file path=xl/tables/table206.xml><?xml version="1.0" encoding="utf-8"?>
<table xmlns="http://schemas.openxmlformats.org/spreadsheetml/2006/main" id="208" name="table34c" displayName="table34c" ref="A23:Q28" totalsRowShown="0" headerRowDxfId="666" dataDxfId="665">
  <tableColumns count="17">
    <tableColumn id="1" name="Group" dataDxfId="683"/>
    <tableColumn id="2" name="2001-06" dataDxfId="682"/>
    <tableColumn id="3" name="2002-07" dataDxfId="681"/>
    <tableColumn id="4" name="2003-08" dataDxfId="680"/>
    <tableColumn id="5" name="2004-09" dataDxfId="679"/>
    <tableColumn id="6" name="2005-10" dataDxfId="678"/>
    <tableColumn id="7" name="2006-11" dataDxfId="677"/>
    <tableColumn id="8" name="2007-12" dataDxfId="676"/>
    <tableColumn id="9" name="2008-13" dataDxfId="675"/>
    <tableColumn id="10" name="2009-14" dataDxfId="674"/>
    <tableColumn id="11" name="2010-15" dataDxfId="673"/>
    <tableColumn id="12" name="2011-16" dataDxfId="672"/>
    <tableColumn id="13" name="2012-17" dataDxfId="671"/>
    <tableColumn id="14" name="2013-18" dataDxfId="670"/>
    <tableColumn id="15" name="2014-19" dataDxfId="669"/>
    <tableColumn id="16" name="2015-20" dataDxfId="668"/>
    <tableColumn id="17" name="2016-21" dataDxfId="667"/>
  </tableColumns>
  <tableStyleInfo name="TableStyleLight1" showFirstColumn="1" showLastColumn="0" showRowStripes="0" showColumnStripes="0"/>
</table>
</file>

<file path=xl/tables/table207.xml><?xml version="1.0" encoding="utf-8"?>
<table xmlns="http://schemas.openxmlformats.org/spreadsheetml/2006/main" id="209" name="table34d" displayName="table34d" ref="A30:Q35" totalsRowShown="0" headerRowDxfId="647" dataDxfId="646">
  <tableColumns count="17">
    <tableColumn id="1" name="Group" dataDxfId="664"/>
    <tableColumn id="2" name="2001-06" dataDxfId="663"/>
    <tableColumn id="3" name="2002-07" dataDxfId="662"/>
    <tableColumn id="4" name="2003-08" dataDxfId="661"/>
    <tableColumn id="5" name="2004-09" dataDxfId="660"/>
    <tableColumn id="6" name="2005-10" dataDxfId="659"/>
    <tableColumn id="7" name="2006-11" dataDxfId="658"/>
    <tableColumn id="8" name="2007-12" dataDxfId="657"/>
    <tableColumn id="9" name="2008-13" dataDxfId="656"/>
    <tableColumn id="10" name="2009-14" dataDxfId="655"/>
    <tableColumn id="11" name="2010-15" dataDxfId="654"/>
    <tableColumn id="12" name="2011-16" dataDxfId="653"/>
    <tableColumn id="13" name="2012-17" dataDxfId="652"/>
    <tableColumn id="14" name="2013-18" dataDxfId="651"/>
    <tableColumn id="15" name="2014-19" dataDxfId="650"/>
    <tableColumn id="16" name="2015-20" dataDxfId="649"/>
    <tableColumn id="17" name="2016-21" dataDxfId="648"/>
  </tableColumns>
  <tableStyleInfo name="TableStyleLight1" showFirstColumn="1" showLastColumn="0" showRowStripes="0" showColumnStripes="0"/>
</table>
</file>

<file path=xl/tables/table208.xml><?xml version="1.0" encoding="utf-8"?>
<table xmlns="http://schemas.openxmlformats.org/spreadsheetml/2006/main" id="210" name="table34e" displayName="table34e" ref="A37:Q42" totalsRowShown="0" headerRowDxfId="628" dataDxfId="627">
  <tableColumns count="17">
    <tableColumn id="1" name="Group" dataDxfId="645"/>
    <tableColumn id="2" name="2001-06" dataDxfId="644"/>
    <tableColumn id="3" name="2002-07" dataDxfId="643"/>
    <tableColumn id="4" name="2003-08" dataDxfId="642"/>
    <tableColumn id="5" name="2004-09" dataDxfId="641"/>
    <tableColumn id="6" name="2005-10" dataDxfId="640"/>
    <tableColumn id="7" name="2006-11" dataDxfId="639"/>
    <tableColumn id="8" name="2007-12" dataDxfId="638"/>
    <tableColumn id="9" name="2008-13" dataDxfId="637"/>
    <tableColumn id="10" name="2009-14" dataDxfId="636"/>
    <tableColumn id="11" name="2010-15" dataDxfId="635"/>
    <tableColumn id="12" name="2011-16" dataDxfId="634"/>
    <tableColumn id="13" name="2012-17" dataDxfId="633"/>
    <tableColumn id="14" name="2013-18" dataDxfId="632"/>
    <tableColumn id="15" name="2014-19" dataDxfId="631"/>
    <tableColumn id="16" name="2015-20" dataDxfId="630"/>
    <tableColumn id="17" name="2016-21" dataDxfId="629"/>
  </tableColumns>
  <tableStyleInfo name="TableStyleLight1" showFirstColumn="1" showLastColumn="0" showRowStripes="0" showColumnStripes="0"/>
</table>
</file>

<file path=xl/tables/table209.xml><?xml version="1.0" encoding="utf-8"?>
<table xmlns="http://schemas.openxmlformats.org/spreadsheetml/2006/main" id="211" name="table34f" displayName="table34f" ref="A44:Q49" totalsRowShown="0" headerRowDxfId="609" dataDxfId="608">
  <tableColumns count="17">
    <tableColumn id="1" name="Group" dataDxfId="626"/>
    <tableColumn id="2" name="2001-06" dataDxfId="625"/>
    <tableColumn id="3" name="2002-07" dataDxfId="624"/>
    <tableColumn id="4" name="2003-08" dataDxfId="623"/>
    <tableColumn id="5" name="2004-09" dataDxfId="622"/>
    <tableColumn id="6" name="2005-10" dataDxfId="621"/>
    <tableColumn id="7" name="2006-11" dataDxfId="620"/>
    <tableColumn id="8" name="2007-12" dataDxfId="619"/>
    <tableColumn id="9" name="2008-13" dataDxfId="618"/>
    <tableColumn id="10" name="2009-14" dataDxfId="617"/>
    <tableColumn id="11" name="2010-15" dataDxfId="616"/>
    <tableColumn id="12" name="2011-16" dataDxfId="615"/>
    <tableColumn id="13" name="2012-17" dataDxfId="614"/>
    <tableColumn id="14" name="2013-18" dataDxfId="613"/>
    <tableColumn id="15" name="2014-19" dataDxfId="612"/>
    <tableColumn id="16" name="2015-20" dataDxfId="611"/>
    <tableColumn id="17" name="2016-21" dataDxfId="610"/>
  </tableColumns>
  <tableStyleInfo name="TableStyleLight1" showFirstColumn="1" showLastColumn="0" showRowStripes="0" showColumnStripes="0"/>
</table>
</file>

<file path=xl/tables/table21.xml><?xml version="1.0" encoding="utf-8"?>
<table xmlns="http://schemas.openxmlformats.org/spreadsheetml/2006/main" id="23" name="table6a" displayName="table6a" ref="A6:Z10" totalsRowShown="0" headerRowDxfId="5083" dataDxfId="5082">
  <tableColumns count="26">
    <tableColumn id="1" name="Group" dataDxfId="5109"/>
    <tableColumn id="2" name="1994-97" dataDxfId="5108"/>
    <tableColumn id="3" name="1995-98" dataDxfId="5107"/>
    <tableColumn id="4" name="1996-99" dataDxfId="5106"/>
    <tableColumn id="5" name="1997-00" dataDxfId="5105"/>
    <tableColumn id="6" name="1998-01" dataDxfId="5104"/>
    <tableColumn id="7" name="1999-02" dataDxfId="5103"/>
    <tableColumn id="8" name="2000-03" dataDxfId="5102"/>
    <tableColumn id="9" name="2001-04" dataDxfId="5101"/>
    <tableColumn id="10" name="2002-05" dataDxfId="5100"/>
    <tableColumn id="11" name="2003-06" dataDxfId="5099"/>
    <tableColumn id="12" name="2004-07" dataDxfId="5098"/>
    <tableColumn id="13" name="2005-08" dataDxfId="5097"/>
    <tableColumn id="14" name="2006-09" dataDxfId="5096"/>
    <tableColumn id="15" name="2007-10" dataDxfId="5095"/>
    <tableColumn id="16" name="2008-11" dataDxfId="5094"/>
    <tableColumn id="17" name="2009-12" dataDxfId="5093"/>
    <tableColumn id="18" name="2010-13" dataDxfId="5092"/>
    <tableColumn id="19" name="2011-14" dataDxfId="5091"/>
    <tableColumn id="20" name="2012-15" dataDxfId="5090"/>
    <tableColumn id="21" name="2013-16" dataDxfId="5089"/>
    <tableColumn id="22" name="2014-17" dataDxfId="5088"/>
    <tableColumn id="23" name="2015-18" dataDxfId="5087"/>
    <tableColumn id="24" name="2016-19" dataDxfId="5086"/>
    <tableColumn id="25" name="2017-20" dataDxfId="5085"/>
    <tableColumn id="26" name="2018-21" dataDxfId="5084"/>
  </tableColumns>
  <tableStyleInfo name="TableStyleLight1" showFirstColumn="1" showLastColumn="0" showRowStripes="0" showColumnStripes="0"/>
</table>
</file>

<file path=xl/tables/table210.xml><?xml version="1.0" encoding="utf-8"?>
<table xmlns="http://schemas.openxmlformats.org/spreadsheetml/2006/main" id="212" name="table34g" displayName="table34g" ref="A51:Q56" totalsRowShown="0" headerRowDxfId="590" dataDxfId="589">
  <tableColumns count="17">
    <tableColumn id="1" name="Group" dataDxfId="607"/>
    <tableColumn id="2" name="2001-06" dataDxfId="606"/>
    <tableColumn id="3" name="2002-07" dataDxfId="605"/>
    <tableColumn id="4" name="2003-08" dataDxfId="604"/>
    <tableColumn id="5" name="2004-09" dataDxfId="603"/>
    <tableColumn id="6" name="2005-10" dataDxfId="602"/>
    <tableColumn id="7" name="2006-11" dataDxfId="601"/>
    <tableColumn id="8" name="2007-12" dataDxfId="600"/>
    <tableColumn id="9" name="2008-13" dataDxfId="599"/>
    <tableColumn id="10" name="2009-14" dataDxfId="598"/>
    <tableColumn id="11" name="2010-15" dataDxfId="597"/>
    <tableColumn id="12" name="2011-16" dataDxfId="596"/>
    <tableColumn id="13" name="2012-17" dataDxfId="595"/>
    <tableColumn id="14" name="2013-18" dataDxfId="594"/>
    <tableColumn id="15" name="2014-19" dataDxfId="593"/>
    <tableColumn id="16" name="2015-20" dataDxfId="592"/>
    <tableColumn id="17" name="2016-21" dataDxfId="591"/>
  </tableColumns>
  <tableStyleInfo name="TableStyleLight1" showFirstColumn="1" showLastColumn="0" showRowStripes="0" showColumnStripes="0"/>
</table>
</file>

<file path=xl/tables/table211.xml><?xml version="1.0" encoding="utf-8"?>
<table xmlns="http://schemas.openxmlformats.org/spreadsheetml/2006/main" id="213" name="table34h" displayName="table34h" ref="A58:Q63" totalsRowShown="0" headerRowDxfId="571" dataDxfId="570">
  <tableColumns count="17">
    <tableColumn id="1" name="Group" dataDxfId="588"/>
    <tableColumn id="2" name="2001-06" dataDxfId="587"/>
    <tableColumn id="3" name="2002-07" dataDxfId="586"/>
    <tableColumn id="4" name="2003-08" dataDxfId="585"/>
    <tableColumn id="5" name="2004-09" dataDxfId="584"/>
    <tableColumn id="6" name="2005-10" dataDxfId="583"/>
    <tableColumn id="7" name="2006-11" dataDxfId="582"/>
    <tableColumn id="8" name="2007-12" dataDxfId="581"/>
    <tableColumn id="9" name="2008-13" dataDxfId="580"/>
    <tableColumn id="10" name="2009-14" dataDxfId="579"/>
    <tableColumn id="11" name="2010-15" dataDxfId="578"/>
    <tableColumn id="12" name="2011-16" dataDxfId="577"/>
    <tableColumn id="13" name="2012-17" dataDxfId="576"/>
    <tableColumn id="14" name="2013-18" dataDxfId="575"/>
    <tableColumn id="15" name="2014-19" dataDxfId="574"/>
    <tableColumn id="16" name="2015-20" dataDxfId="573"/>
    <tableColumn id="17" name="2016-21" dataDxfId="572"/>
  </tableColumns>
  <tableStyleInfo name="TableStyleLight1" showFirstColumn="1" showLastColumn="0" showRowStripes="0" showColumnStripes="0"/>
</table>
</file>

<file path=xl/tables/table212.xml><?xml version="1.0" encoding="utf-8"?>
<table xmlns="http://schemas.openxmlformats.org/spreadsheetml/2006/main" id="214" name="table35a" displayName="table35a" ref="A10:S13" totalsRowShown="0" headerRowDxfId="550" dataDxfId="549">
  <tableColumns count="19">
    <tableColumn id="1" name="Group" dataDxfId="569"/>
    <tableColumn id="2" name="2001-04" dataDxfId="568"/>
    <tableColumn id="3" name="2002-05" dataDxfId="567"/>
    <tableColumn id="4" name="2003-06" dataDxfId="566"/>
    <tableColumn id="5" name="2004-07" dataDxfId="565"/>
    <tableColumn id="6" name="2005-08" dataDxfId="564"/>
    <tableColumn id="7" name="2006-09" dataDxfId="563"/>
    <tableColumn id="8" name="2007-10" dataDxfId="562"/>
    <tableColumn id="9" name="2008-11" dataDxfId="561"/>
    <tableColumn id="10" name="2009-12" dataDxfId="560"/>
    <tableColumn id="11" name="2010-13" dataDxfId="559"/>
    <tableColumn id="12" name="2011-14" dataDxfId="558"/>
    <tableColumn id="13" name="2012-15" dataDxfId="557"/>
    <tableColumn id="14" name="2013-16" dataDxfId="556"/>
    <tableColumn id="15" name="2014-17" dataDxfId="555"/>
    <tableColumn id="16" name="2015-18" dataDxfId="554"/>
    <tableColumn id="17" name="2016-19" dataDxfId="553"/>
    <tableColumn id="18" name="2017-20" dataDxfId="552"/>
    <tableColumn id="19" name="2018-21" dataDxfId="551"/>
  </tableColumns>
  <tableStyleInfo name="TableStyleLight1" showFirstColumn="1" showLastColumn="0" showRowStripes="0" showColumnStripes="0"/>
</table>
</file>

<file path=xl/tables/table213.xml><?xml version="1.0" encoding="utf-8"?>
<table xmlns="http://schemas.openxmlformats.org/spreadsheetml/2006/main" id="215" name="table35b" displayName="table35b" ref="A15:S18" totalsRowShown="0" headerRowDxfId="529" dataDxfId="528">
  <tableColumns count="19">
    <tableColumn id="1" name="Group" dataDxfId="548"/>
    <tableColumn id="2" name="2001-04" dataDxfId="547"/>
    <tableColumn id="3" name="2002-05" dataDxfId="546"/>
    <tableColumn id="4" name="2003-06" dataDxfId="545"/>
    <tableColumn id="5" name="2004-07" dataDxfId="544"/>
    <tableColumn id="6" name="2005-08" dataDxfId="543"/>
    <tableColumn id="7" name="2006-09" dataDxfId="542"/>
    <tableColumn id="8" name="2007-10" dataDxfId="541"/>
    <tableColumn id="9" name="2008-11" dataDxfId="540"/>
    <tableColumn id="10" name="2009-12" dataDxfId="539"/>
    <tableColumn id="11" name="2010-13" dataDxfId="538"/>
    <tableColumn id="12" name="2011-14" dataDxfId="537"/>
    <tableColumn id="13" name="2012-15" dataDxfId="536"/>
    <tableColumn id="14" name="2013-16" dataDxfId="535"/>
    <tableColumn id="15" name="2014-17" dataDxfId="534"/>
    <tableColumn id="16" name="2015-18" dataDxfId="533"/>
    <tableColumn id="17" name="2016-19" dataDxfId="532"/>
    <tableColumn id="18" name="2017-20" dataDxfId="531"/>
    <tableColumn id="19" name="2018-21" dataDxfId="530"/>
  </tableColumns>
  <tableStyleInfo name="TableStyleLight1" showFirstColumn="1" showLastColumn="0" showRowStripes="0" showColumnStripes="0"/>
</table>
</file>

<file path=xl/tables/table214.xml><?xml version="1.0" encoding="utf-8"?>
<table xmlns="http://schemas.openxmlformats.org/spreadsheetml/2006/main" id="216" name="table35c" displayName="table35c" ref="A20:S23" totalsRowShown="0" headerRowDxfId="508" dataDxfId="507">
  <tableColumns count="19">
    <tableColumn id="1" name="Group" dataDxfId="527"/>
    <tableColumn id="2" name="2001-04" dataDxfId="526"/>
    <tableColumn id="3" name="2002-05" dataDxfId="525"/>
    <tableColumn id="4" name="2003-06" dataDxfId="524"/>
    <tableColumn id="5" name="2004-07" dataDxfId="523"/>
    <tableColumn id="6" name="2005-08" dataDxfId="522"/>
    <tableColumn id="7" name="2006-09" dataDxfId="521"/>
    <tableColumn id="8" name="2007-10" dataDxfId="520"/>
    <tableColumn id="9" name="2008-11" dataDxfId="519"/>
    <tableColumn id="10" name="2009-12" dataDxfId="518"/>
    <tableColumn id="11" name="2010-13" dataDxfId="517"/>
    <tableColumn id="12" name="2011-14" dataDxfId="516"/>
    <tableColumn id="13" name="2012-15" dataDxfId="515"/>
    <tableColumn id="14" name="2013-16" dataDxfId="514"/>
    <tableColumn id="15" name="2014-17" dataDxfId="513"/>
    <tableColumn id="16" name="2015-18" dataDxfId="512"/>
    <tableColumn id="17" name="2016-19" dataDxfId="511"/>
    <tableColumn id="18" name="2017-20" dataDxfId="510"/>
    <tableColumn id="19" name="2018-21" dataDxfId="509"/>
  </tableColumns>
  <tableStyleInfo name="TableStyleLight1" showFirstColumn="1" showLastColumn="0" showRowStripes="0" showColumnStripes="0"/>
</table>
</file>

<file path=xl/tables/table215.xml><?xml version="1.0" encoding="utf-8"?>
<table xmlns="http://schemas.openxmlformats.org/spreadsheetml/2006/main" id="217" name="table35d" displayName="table35d" ref="A25:S28" totalsRowShown="0" headerRowDxfId="487" dataDxfId="486">
  <tableColumns count="19">
    <tableColumn id="1" name="Group" dataDxfId="506"/>
    <tableColumn id="2" name="2001-04" dataDxfId="505"/>
    <tableColumn id="3" name="2002-05" dataDxfId="504"/>
    <tableColumn id="4" name="2003-06" dataDxfId="503"/>
    <tableColumn id="5" name="2004-07" dataDxfId="502"/>
    <tableColumn id="6" name="2005-08" dataDxfId="501"/>
    <tableColumn id="7" name="2006-09" dataDxfId="500"/>
    <tableColumn id="8" name="2007-10" dataDxfId="499"/>
    <tableColumn id="9" name="2008-11" dataDxfId="498"/>
    <tableColumn id="10" name="2009-12" dataDxfId="497"/>
    <tableColumn id="11" name="2010-13" dataDxfId="496"/>
    <tableColumn id="12" name="2011-14" dataDxfId="495"/>
    <tableColumn id="13" name="2012-15" dataDxfId="494"/>
    <tableColumn id="14" name="2013-16" dataDxfId="493"/>
    <tableColumn id="15" name="2014-17" dataDxfId="492"/>
    <tableColumn id="16" name="2015-18" dataDxfId="491"/>
    <tableColumn id="17" name="2016-19" dataDxfId="490"/>
    <tableColumn id="18" name="2017-20" dataDxfId="489"/>
    <tableColumn id="19" name="2018-21" dataDxfId="488"/>
  </tableColumns>
  <tableStyleInfo name="TableStyleLight1" showFirstColumn="1" showLastColumn="0" showRowStripes="0" showColumnStripes="0"/>
</table>
</file>

<file path=xl/tables/table216.xml><?xml version="1.0" encoding="utf-8"?>
<table xmlns="http://schemas.openxmlformats.org/spreadsheetml/2006/main" id="218" name="table35e" displayName="table35e" ref="A30:S33" totalsRowShown="0" headerRowDxfId="466" dataDxfId="465">
  <tableColumns count="19">
    <tableColumn id="1" name="Group" dataDxfId="485"/>
    <tableColumn id="2" name="2001-04" dataDxfId="484"/>
    <tableColumn id="3" name="2002-05" dataDxfId="483"/>
    <tableColumn id="4" name="2003-06" dataDxfId="482"/>
    <tableColumn id="5" name="2004-07" dataDxfId="481"/>
    <tableColumn id="6" name="2005-08" dataDxfId="480"/>
    <tableColumn id="7" name="2006-09" dataDxfId="479"/>
    <tableColumn id="8" name="2007-10" dataDxfId="478"/>
    <tableColumn id="9" name="2008-11" dataDxfId="477"/>
    <tableColumn id="10" name="2009-12" dataDxfId="476"/>
    <tableColumn id="11" name="2010-13" dataDxfId="475"/>
    <tableColumn id="12" name="2011-14" dataDxfId="474"/>
    <tableColumn id="13" name="2012-15" dataDxfId="473"/>
    <tableColumn id="14" name="2013-16" dataDxfId="472"/>
    <tableColumn id="15" name="2014-17" dataDxfId="471"/>
    <tableColumn id="16" name="2015-18" dataDxfId="470"/>
    <tableColumn id="17" name="2016-19" dataDxfId="469"/>
    <tableColumn id="18" name="2017-20" dataDxfId="468"/>
    <tableColumn id="19" name="2018-21" dataDxfId="467"/>
  </tableColumns>
  <tableStyleInfo name="TableStyleLight1" showFirstColumn="1" showLastColumn="0" showRowStripes="0" showColumnStripes="0"/>
</table>
</file>

<file path=xl/tables/table217.xml><?xml version="1.0" encoding="utf-8"?>
<table xmlns="http://schemas.openxmlformats.org/spreadsheetml/2006/main" id="219" name="table35f" displayName="table35f" ref="A35:S38" totalsRowShown="0" headerRowDxfId="445" dataDxfId="444">
  <tableColumns count="19">
    <tableColumn id="1" name="Group" dataDxfId="464"/>
    <tableColumn id="2" name="2001-04" dataDxfId="463"/>
    <tableColumn id="3" name="2002-05" dataDxfId="462"/>
    <tableColumn id="4" name="2003-06" dataDxfId="461"/>
    <tableColumn id="5" name="2004-07" dataDxfId="460"/>
    <tableColumn id="6" name="2005-08" dataDxfId="459"/>
    <tableColumn id="7" name="2006-09" dataDxfId="458"/>
    <tableColumn id="8" name="2007-10" dataDxfId="457"/>
    <tableColumn id="9" name="2008-11" dataDxfId="456"/>
    <tableColumn id="10" name="2009-12" dataDxfId="455"/>
    <tableColumn id="11" name="2010-13" dataDxfId="454"/>
    <tableColumn id="12" name="2011-14" dataDxfId="453"/>
    <tableColumn id="13" name="2012-15" dataDxfId="452"/>
    <tableColumn id="14" name="2013-16" dataDxfId="451"/>
    <tableColumn id="15" name="2014-17" dataDxfId="450"/>
    <tableColumn id="16" name="2015-18" dataDxfId="449"/>
    <tableColumn id="17" name="2016-19" dataDxfId="448"/>
    <tableColumn id="18" name="2017-20" dataDxfId="447"/>
    <tableColumn id="19" name="2018-21" dataDxfId="446"/>
  </tableColumns>
  <tableStyleInfo name="TableStyleLight1" showFirstColumn="1" showLastColumn="0" showRowStripes="0" showColumnStripes="0"/>
</table>
</file>

<file path=xl/tables/table218.xml><?xml version="1.0" encoding="utf-8"?>
<table xmlns="http://schemas.openxmlformats.org/spreadsheetml/2006/main" id="220" name="table35g" displayName="table35g" ref="A40:S43" totalsRowShown="0" headerRowDxfId="424" dataDxfId="423">
  <tableColumns count="19">
    <tableColumn id="1" name="Group" dataDxfId="443"/>
    <tableColumn id="2" name="2001-04" dataDxfId="442"/>
    <tableColumn id="3" name="2002-05" dataDxfId="441"/>
    <tableColumn id="4" name="2003-06" dataDxfId="440"/>
    <tableColumn id="5" name="2004-07" dataDxfId="439"/>
    <tableColumn id="6" name="2005-08" dataDxfId="438"/>
    <tableColumn id="7" name="2006-09" dataDxfId="437"/>
    <tableColumn id="8" name="2007-10" dataDxfId="436"/>
    <tableColumn id="9" name="2008-11" dataDxfId="435"/>
    <tableColumn id="10" name="2009-12" dataDxfId="434"/>
    <tableColumn id="11" name="2010-13" dataDxfId="433"/>
    <tableColumn id="12" name="2011-14" dataDxfId="432"/>
    <tableColumn id="13" name="2012-15" dataDxfId="431"/>
    <tableColumn id="14" name="2013-16" dataDxfId="430"/>
    <tableColumn id="15" name="2014-17" dataDxfId="429"/>
    <tableColumn id="16" name="2015-18" dataDxfId="428"/>
    <tableColumn id="17" name="2016-19" dataDxfId="427"/>
    <tableColumn id="18" name="2017-20" dataDxfId="426"/>
    <tableColumn id="19" name="2018-21" dataDxfId="425"/>
  </tableColumns>
  <tableStyleInfo name="TableStyleLight1" showFirstColumn="1" showLastColumn="0" showRowStripes="0" showColumnStripes="0"/>
</table>
</file>

<file path=xl/tables/table219.xml><?xml version="1.0" encoding="utf-8"?>
<table xmlns="http://schemas.openxmlformats.org/spreadsheetml/2006/main" id="221" name="table35h" displayName="table35h" ref="A45:S48" totalsRowShown="0" headerRowDxfId="403" dataDxfId="402">
  <tableColumns count="19">
    <tableColumn id="1" name="Group" dataDxfId="422"/>
    <tableColumn id="2" name="2001-04" dataDxfId="421"/>
    <tableColumn id="3" name="2002-05" dataDxfId="420"/>
    <tableColumn id="4" name="2003-06" dataDxfId="419"/>
    <tableColumn id="5" name="2004-07" dataDxfId="418"/>
    <tableColumn id="6" name="2005-08" dataDxfId="417"/>
    <tableColumn id="7" name="2006-09" dataDxfId="416"/>
    <tableColumn id="8" name="2007-10" dataDxfId="415"/>
    <tableColumn id="9" name="2008-11" dataDxfId="414"/>
    <tableColumn id="10" name="2009-12" dataDxfId="413"/>
    <tableColumn id="11" name="2010-13" dataDxfId="412"/>
    <tableColumn id="12" name="2011-14" dataDxfId="411"/>
    <tableColumn id="13" name="2012-15" dataDxfId="410"/>
    <tableColumn id="14" name="2013-16" dataDxfId="409"/>
    <tableColumn id="15" name="2014-17" dataDxfId="408"/>
    <tableColumn id="16" name="2015-18" dataDxfId="407"/>
    <tableColumn id="17" name="2016-19" dataDxfId="406"/>
    <tableColumn id="18" name="2017-20" dataDxfId="405"/>
    <tableColumn id="19" name="2018-21" dataDxfId="404"/>
  </tableColumns>
  <tableStyleInfo name="TableStyleLight1" showFirstColumn="1" showLastColumn="0" showRowStripes="0" showColumnStripes="0"/>
</table>
</file>

<file path=xl/tables/table22.xml><?xml version="1.0" encoding="utf-8"?>
<table xmlns="http://schemas.openxmlformats.org/spreadsheetml/2006/main" id="24" name="table6b" displayName="table6b" ref="A12:Z16" totalsRowShown="0" headerRowDxfId="5055" dataDxfId="5054">
  <tableColumns count="26">
    <tableColumn id="1" name="Group" dataDxfId="5081"/>
    <tableColumn id="2" name="1994-97" dataDxfId="5080"/>
    <tableColumn id="3" name="1995-98" dataDxfId="5079"/>
    <tableColumn id="4" name="1996-99" dataDxfId="5078"/>
    <tableColumn id="5" name="1997-00" dataDxfId="5077"/>
    <tableColumn id="6" name="1998-01" dataDxfId="5076"/>
    <tableColumn id="7" name="1999-02" dataDxfId="5075"/>
    <tableColumn id="8" name="2000-03" dataDxfId="5074"/>
    <tableColumn id="9" name="2001-04" dataDxfId="5073"/>
    <tableColumn id="10" name="2002-05" dataDxfId="5072"/>
    <tableColumn id="11" name="2003-06" dataDxfId="5071"/>
    <tableColumn id="12" name="2004-07" dataDxfId="5070"/>
    <tableColumn id="13" name="2005-08" dataDxfId="5069"/>
    <tableColumn id="14" name="2006-09" dataDxfId="5068"/>
    <tableColumn id="15" name="2007-10" dataDxfId="5067"/>
    <tableColumn id="16" name="2008-11" dataDxfId="5066"/>
    <tableColumn id="17" name="2009-12" dataDxfId="5065"/>
    <tableColumn id="18" name="2010-13" dataDxfId="5064"/>
    <tableColumn id="19" name="2011-14" dataDxfId="5063"/>
    <tableColumn id="20" name="2012-15" dataDxfId="5062"/>
    <tableColumn id="21" name="2013-16" dataDxfId="5061"/>
    <tableColumn id="22" name="2014-17" dataDxfId="5060"/>
    <tableColumn id="23" name="2015-18" dataDxfId="5059"/>
    <tableColumn id="24" name="2016-19" dataDxfId="5058"/>
    <tableColumn id="25" name="2017-20" dataDxfId="5057"/>
    <tableColumn id="26" name="2018-21" dataDxfId="5056"/>
  </tableColumns>
  <tableStyleInfo name="TableStyleLight1" showFirstColumn="1" showLastColumn="0" showRowStripes="0" showColumnStripes="0"/>
</table>
</file>

<file path=xl/tables/table220.xml><?xml version="1.0" encoding="utf-8"?>
<table xmlns="http://schemas.openxmlformats.org/spreadsheetml/2006/main" id="222" name="table36a" displayName="table36a" ref="A8:E11" totalsRowShown="0" headerRowDxfId="396" dataDxfId="395">
  <tableColumns count="5">
    <tableColumn id="1" name="Group" dataDxfId="401"/>
    <tableColumn id="2" name="Very low" dataDxfId="400"/>
    <tableColumn id="3" name="Low" dataDxfId="399"/>
    <tableColumn id="4" name="Marginal" dataDxfId="398"/>
    <tableColumn id="5" name="High" dataDxfId="397"/>
  </tableColumns>
  <tableStyleInfo name="TableStyleLight1" showFirstColumn="1" showLastColumn="0" showRowStripes="0" showColumnStripes="0"/>
</table>
</file>

<file path=xl/tables/table221.xml><?xml version="1.0" encoding="utf-8"?>
<table xmlns="http://schemas.openxmlformats.org/spreadsheetml/2006/main" id="223" name="table36b" displayName="table36b" ref="A13:E16" totalsRowShown="0" headerRowDxfId="389" dataDxfId="388">
  <tableColumns count="5">
    <tableColumn id="1" name="Group" dataDxfId="394"/>
    <tableColumn id="2" name="Very low" dataDxfId="393"/>
    <tableColumn id="3" name="Low" dataDxfId="392"/>
    <tableColumn id="4" name="Marginal" dataDxfId="391"/>
    <tableColumn id="5" name="High" dataDxfId="390"/>
  </tableColumns>
  <tableStyleInfo name="TableStyleLight1" showFirstColumn="1" showLastColumn="0" showRowStripes="0" showColumnStripes="0"/>
</table>
</file>

<file path=xl/tables/table222.xml><?xml version="1.0" encoding="utf-8"?>
<table xmlns="http://schemas.openxmlformats.org/spreadsheetml/2006/main" id="224" name="table36c" displayName="table36c" ref="A18:B21" totalsRowShown="0" headerRowDxfId="385" dataDxfId="384">
  <tableColumns count="2">
    <tableColumn id="1" name="Group" dataDxfId="387"/>
    <tableColumn id="2" name="Sample" dataDxfId="386"/>
  </tableColumns>
  <tableStyleInfo name="TableStyleLight1" showFirstColumn="1" showLastColumn="0" showRowStripes="0" showColumnStripes="0"/>
</table>
</file>

<file path=xl/tables/table223.xml><?xml version="1.0" encoding="utf-8"?>
<table xmlns="http://schemas.openxmlformats.org/spreadsheetml/2006/main" id="225" name="table37a" displayName="table37a" ref="A6:B13" totalsRowShown="0" headerRowDxfId="381" dataDxfId="380">
  <tableColumns count="2">
    <tableColumn id="1" name="Group" dataDxfId="383"/>
    <tableColumn id="2" name="Rate" dataDxfId="382"/>
  </tableColumns>
  <tableStyleInfo name="TableStyleLight1" showFirstColumn="1" showLastColumn="0" showRowStripes="0" showColumnStripes="0"/>
</table>
</file>

<file path=xl/tables/table224.xml><?xml version="1.0" encoding="utf-8"?>
<table xmlns="http://schemas.openxmlformats.org/spreadsheetml/2006/main" id="226" name="table37b" displayName="table37b" ref="A15:B22" totalsRowShown="0" headerRowDxfId="377" dataDxfId="376">
  <tableColumns count="2">
    <tableColumn id="1" name="Group" dataDxfId="379"/>
    <tableColumn id="2" name="Rate" dataDxfId="378"/>
  </tableColumns>
  <tableStyleInfo name="TableStyleLight1" showFirstColumn="1" showLastColumn="0" showRowStripes="0" showColumnStripes="0"/>
</table>
</file>

<file path=xl/tables/table225.xml><?xml version="1.0" encoding="utf-8"?>
<table xmlns="http://schemas.openxmlformats.org/spreadsheetml/2006/main" id="227" name="table37c" displayName="table37c" ref="A24:B31" totalsRowShown="0" headerRowDxfId="373" dataDxfId="372">
  <tableColumns count="2">
    <tableColumn id="1" name="Group" dataDxfId="375"/>
    <tableColumn id="2" name="Rate" dataDxfId="374"/>
  </tableColumns>
  <tableStyleInfo name="TableStyleLight1" showFirstColumn="1" showLastColumn="0" showRowStripes="0" showColumnStripes="0"/>
</table>
</file>

<file path=xl/tables/table226.xml><?xml version="1.0" encoding="utf-8"?>
<table xmlns="http://schemas.openxmlformats.org/spreadsheetml/2006/main" id="228" name="table38a" displayName="table38a" ref="A6:Z10" totalsRowShown="0" headerRowDxfId="345" dataDxfId="344">
  <tableColumns count="26">
    <tableColumn id="1" name="Group" dataDxfId="371"/>
    <tableColumn id="2" name="1994-97" dataDxfId="370"/>
    <tableColumn id="3" name="1995-98" dataDxfId="369"/>
    <tableColumn id="4" name="1996-99" dataDxfId="368"/>
    <tableColumn id="5" name="1997-00" dataDxfId="367"/>
    <tableColumn id="6" name="1998-01" dataDxfId="366"/>
    <tableColumn id="7" name="1999-02" dataDxfId="365"/>
    <tableColumn id="8" name="2000-03" dataDxfId="364"/>
    <tableColumn id="9" name="2001-04" dataDxfId="363"/>
    <tableColumn id="10" name="2002-05" dataDxfId="362"/>
    <tableColumn id="11" name="2003-06" dataDxfId="361"/>
    <tableColumn id="12" name="2004-07" dataDxfId="360"/>
    <tableColumn id="13" name="2005-08" dataDxfId="359"/>
    <tableColumn id="14" name="2006-09" dataDxfId="358"/>
    <tableColumn id="15" name="2007-10" dataDxfId="357"/>
    <tableColumn id="16" name="2008-11" dataDxfId="356"/>
    <tableColumn id="17" name="2009-12" dataDxfId="355"/>
    <tableColumn id="18" name="2010-13" dataDxfId="354"/>
    <tableColumn id="19" name="2011-14" dataDxfId="353"/>
    <tableColumn id="20" name="2012-15" dataDxfId="352"/>
    <tableColumn id="21" name="2013-16" dataDxfId="351"/>
    <tableColumn id="22" name="2014-17" dataDxfId="350"/>
    <tableColumn id="23" name="2015-18" dataDxfId="349"/>
    <tableColumn id="24" name="2016-19" dataDxfId="348"/>
    <tableColumn id="25" name="2017-20" dataDxfId="347"/>
    <tableColumn id="26" name="2018-21" dataDxfId="346"/>
  </tableColumns>
  <tableStyleInfo name="TableStyleLight1" showFirstColumn="1" showLastColumn="0" showRowStripes="0" showColumnStripes="0"/>
</table>
</file>

<file path=xl/tables/table227.xml><?xml version="1.0" encoding="utf-8"?>
<table xmlns="http://schemas.openxmlformats.org/spreadsheetml/2006/main" id="229" name="table38b" displayName="table38b" ref="A12:Z16" totalsRowShown="0" headerRowDxfId="317" dataDxfId="316">
  <tableColumns count="26">
    <tableColumn id="1" name="Group" dataDxfId="343"/>
    <tableColumn id="2" name="1994-97" dataDxfId="342"/>
    <tableColumn id="3" name="1995-98" dataDxfId="341"/>
    <tableColumn id="4" name="1996-99" dataDxfId="340"/>
    <tableColumn id="5" name="1997-00" dataDxfId="339"/>
    <tableColumn id="6" name="1998-01" dataDxfId="338"/>
    <tableColumn id="7" name="1999-02" dataDxfId="337"/>
    <tableColumn id="8" name="2000-03" dataDxfId="336"/>
    <tableColumn id="9" name="2001-04" dataDxfId="335"/>
    <tableColumn id="10" name="2002-05" dataDxfId="334"/>
    <tableColumn id="11" name="2003-06" dataDxfId="333"/>
    <tableColumn id="12" name="2004-07" dataDxfId="332"/>
    <tableColumn id="13" name="2005-08" dataDxfId="331"/>
    <tableColumn id="14" name="2006-09" dataDxfId="330"/>
    <tableColumn id="15" name="2007-10" dataDxfId="329"/>
    <tableColumn id="16" name="2008-11" dataDxfId="328"/>
    <tableColumn id="17" name="2009-12" dataDxfId="327"/>
    <tableColumn id="18" name="2010-13" dataDxfId="326"/>
    <tableColumn id="19" name="2011-14" dataDxfId="325"/>
    <tableColumn id="20" name="2012-15" dataDxfId="324"/>
    <tableColumn id="21" name="2013-16" dataDxfId="323"/>
    <tableColumn id="22" name="2014-17" dataDxfId="322"/>
    <tableColumn id="23" name="2015-18" dataDxfId="321"/>
    <tableColumn id="24" name="2016-19" dataDxfId="320"/>
    <tableColumn id="25" name="2017-20" dataDxfId="319"/>
    <tableColumn id="26" name="2018-21" dataDxfId="318"/>
  </tableColumns>
  <tableStyleInfo name="TableStyleLight1" showFirstColumn="1" showLastColumn="0" showRowStripes="0" showColumnStripes="0"/>
</table>
</file>

<file path=xl/tables/table228.xml><?xml version="1.0" encoding="utf-8"?>
<table xmlns="http://schemas.openxmlformats.org/spreadsheetml/2006/main" id="230" name="table38c" displayName="table38c" ref="A18:Z22" totalsRowShown="0" headerRowDxfId="289" dataDxfId="288">
  <tableColumns count="26">
    <tableColumn id="1" name="Group" dataDxfId="315"/>
    <tableColumn id="2" name="1994-97" dataDxfId="314"/>
    <tableColumn id="3" name="1995-98" dataDxfId="313"/>
    <tableColumn id="4" name="1996-99" dataDxfId="312"/>
    <tableColumn id="5" name="1997-00" dataDxfId="311"/>
    <tableColumn id="6" name="1998-01" dataDxfId="310"/>
    <tableColumn id="7" name="1999-02" dataDxfId="309"/>
    <tableColumn id="8" name="2000-03" dataDxfId="308"/>
    <tableColumn id="9" name="2001-04" dataDxfId="307"/>
    <tableColumn id="10" name="2002-05" dataDxfId="306"/>
    <tableColumn id="11" name="2003-06" dataDxfId="305"/>
    <tableColumn id="12" name="2004-07" dataDxfId="304"/>
    <tableColumn id="13" name="2005-08" dataDxfId="303"/>
    <tableColumn id="14" name="2006-09" dataDxfId="302"/>
    <tableColumn id="15" name="2007-10" dataDxfId="301"/>
    <tableColumn id="16" name="2008-11" dataDxfId="300"/>
    <tableColumn id="17" name="2009-12" dataDxfId="299"/>
    <tableColumn id="18" name="2010-13" dataDxfId="298"/>
    <tableColumn id="19" name="2011-14" dataDxfId="297"/>
    <tableColumn id="20" name="2012-15" dataDxfId="296"/>
    <tableColumn id="21" name="2013-16" dataDxfId="295"/>
    <tableColumn id="22" name="2014-17" dataDxfId="294"/>
    <tableColumn id="23" name="2015-18" dataDxfId="293"/>
    <tableColumn id="24" name="2016-19" dataDxfId="292"/>
    <tableColumn id="25" name="2017-20" dataDxfId="291"/>
    <tableColumn id="26" name="2018-21" dataDxfId="290"/>
  </tableColumns>
  <tableStyleInfo name="TableStyleLight1" showFirstColumn="1" showLastColumn="0" showRowStripes="0" showColumnStripes="0"/>
</table>
</file>

<file path=xl/tables/table229.xml><?xml version="1.0" encoding="utf-8"?>
<table xmlns="http://schemas.openxmlformats.org/spreadsheetml/2006/main" id="231" name="table39a" displayName="table39a" ref="A6:Z15" totalsRowShown="0" headerRowDxfId="261" dataDxfId="260">
  <tableColumns count="26">
    <tableColumn id="1" name="Decile" dataDxfId="287"/>
    <tableColumn id="2" name="1994-97" dataDxfId="286"/>
    <tableColumn id="3" name="1995-98" dataDxfId="285"/>
    <tableColumn id="4" name="1996-99" dataDxfId="284"/>
    <tableColumn id="5" name="1997-00" dataDxfId="283"/>
    <tableColumn id="6" name="1998-01" dataDxfId="282"/>
    <tableColumn id="7" name="1999-02" dataDxfId="281"/>
    <tableColumn id="8" name="2000-03" dataDxfId="280"/>
    <tableColumn id="9" name="2001-04" dataDxfId="279"/>
    <tableColumn id="10" name="2002-05" dataDxfId="278"/>
    <tableColumn id="11" name="2003-06" dataDxfId="277"/>
    <tableColumn id="12" name="2004-07" dataDxfId="276"/>
    <tableColumn id="13" name="2005-08" dataDxfId="275"/>
    <tableColumn id="14" name="2006-09" dataDxfId="274"/>
    <tableColumn id="15" name="2007-10" dataDxfId="273"/>
    <tableColumn id="16" name="2008-11" dataDxfId="272"/>
    <tableColumn id="17" name="2009-12" dataDxfId="271"/>
    <tableColumn id="18" name="2010-13" dataDxfId="270"/>
    <tableColumn id="19" name="2011-14" dataDxfId="269"/>
    <tableColumn id="20" name="2012-15" dataDxfId="268"/>
    <tableColumn id="21" name="2013-16" dataDxfId="267"/>
    <tableColumn id="22" name="2014-17" dataDxfId="266"/>
    <tableColumn id="23" name="2015-18" dataDxfId="265"/>
    <tableColumn id="24" name="2016-19" dataDxfId="264"/>
    <tableColumn id="25" name="2017-20" dataDxfId="263"/>
    <tableColumn id="26" name="2018-21" dataDxfId="262"/>
  </tableColumns>
  <tableStyleInfo name="TableStyleLight1" showFirstColumn="1" showLastColumn="0" showRowStripes="0" showColumnStripes="0"/>
</table>
</file>

<file path=xl/tables/table23.xml><?xml version="1.0" encoding="utf-8"?>
<table xmlns="http://schemas.openxmlformats.org/spreadsheetml/2006/main" id="25" name="table6c" displayName="table6c" ref="A18:Z22" totalsRowShown="0" headerRowDxfId="5027" dataDxfId="5026">
  <tableColumns count="26">
    <tableColumn id="1" name="Group" dataDxfId="5053"/>
    <tableColumn id="2" name="1994-97" dataDxfId="5052"/>
    <tableColumn id="3" name="1995-98" dataDxfId="5051"/>
    <tableColumn id="4" name="1996-99" dataDxfId="5050"/>
    <tableColumn id="5" name="1997-00" dataDxfId="5049"/>
    <tableColumn id="6" name="1998-01" dataDxfId="5048"/>
    <tableColumn id="7" name="1999-02" dataDxfId="5047"/>
    <tableColumn id="8" name="2000-03" dataDxfId="5046"/>
    <tableColumn id="9" name="2001-04" dataDxfId="5045"/>
    <tableColumn id="10" name="2002-05" dataDxfId="5044"/>
    <tableColumn id="11" name="2003-06" dataDxfId="5043"/>
    <tableColumn id="12" name="2004-07" dataDxfId="5042"/>
    <tableColumn id="13" name="2005-08" dataDxfId="5041"/>
    <tableColumn id="14" name="2006-09" dataDxfId="5040"/>
    <tableColumn id="15" name="2007-10" dataDxfId="5039"/>
    <tableColumn id="16" name="2008-11" dataDxfId="5038"/>
    <tableColumn id="17" name="2009-12" dataDxfId="5037"/>
    <tableColumn id="18" name="2010-13" dataDxfId="5036"/>
    <tableColumn id="19" name="2011-14" dataDxfId="5035"/>
    <tableColumn id="20" name="2012-15" dataDxfId="5034"/>
    <tableColumn id="21" name="2013-16" dataDxfId="5033"/>
    <tableColumn id="22" name="2014-17" dataDxfId="5032"/>
    <tableColumn id="23" name="2015-18" dataDxfId="5031"/>
    <tableColumn id="24" name="2016-19" dataDxfId="5030"/>
    <tableColumn id="25" name="2017-20" dataDxfId="5029"/>
    <tableColumn id="26" name="2018-21" dataDxfId="5028"/>
  </tableColumns>
  <tableStyleInfo name="TableStyleLight1" showFirstColumn="1" showLastColumn="0" showRowStripes="0" showColumnStripes="0"/>
</table>
</file>

<file path=xl/tables/table230.xml><?xml version="1.0" encoding="utf-8"?>
<table xmlns="http://schemas.openxmlformats.org/spreadsheetml/2006/main" id="232" name="table39b" displayName="table39b" ref="A17:Z26" totalsRowShown="0" headerRowDxfId="233" dataDxfId="232">
  <tableColumns count="26">
    <tableColumn id="1" name="Decile" dataDxfId="259"/>
    <tableColumn id="2" name="1994-97" dataDxfId="258"/>
    <tableColumn id="3" name="1995-98" dataDxfId="257"/>
    <tableColumn id="4" name="1996-99" dataDxfId="256"/>
    <tableColumn id="5" name="1997-00" dataDxfId="255"/>
    <tableColumn id="6" name="1998-01" dataDxfId="254"/>
    <tableColumn id="7" name="1999-02" dataDxfId="253"/>
    <tableColumn id="8" name="2000-03" dataDxfId="252"/>
    <tableColumn id="9" name="2001-04" dataDxfId="251"/>
    <tableColumn id="10" name="2002-05" dataDxfId="250"/>
    <tableColumn id="11" name="2003-06" dataDxfId="249"/>
    <tableColumn id="12" name="2004-07" dataDxfId="248"/>
    <tableColumn id="13" name="2005-08" dataDxfId="247"/>
    <tableColumn id="14" name="2006-09" dataDxfId="246"/>
    <tableColumn id="15" name="2007-10" dataDxfId="245"/>
    <tableColumn id="16" name="2008-11" dataDxfId="244"/>
    <tableColumn id="17" name="2009-12" dataDxfId="243"/>
    <tableColumn id="18" name="2010-13" dataDxfId="242"/>
    <tableColumn id="19" name="2011-14" dataDxfId="241"/>
    <tableColumn id="20" name="2012-15" dataDxfId="240"/>
    <tableColumn id="21" name="2013-16" dataDxfId="239"/>
    <tableColumn id="22" name="2014-17" dataDxfId="238"/>
    <tableColumn id="23" name="2015-18" dataDxfId="237"/>
    <tableColumn id="24" name="2016-19" dataDxfId="236"/>
    <tableColumn id="25" name="2017-20" dataDxfId="235"/>
    <tableColumn id="26" name="2018-21" dataDxfId="234"/>
  </tableColumns>
  <tableStyleInfo name="TableStyleLight1" showFirstColumn="1" showLastColumn="0" showRowStripes="0" showColumnStripes="0"/>
</table>
</file>

<file path=xl/tables/table231.xml><?xml version="1.0" encoding="utf-8"?>
<table xmlns="http://schemas.openxmlformats.org/spreadsheetml/2006/main" id="233" name="table39c" displayName="table39c" ref="A28:Z29" totalsRowShown="0" headerRowDxfId="205" dataDxfId="204">
  <tableColumns count="26">
    <tableColumn id="1" name="Group" dataDxfId="231"/>
    <tableColumn id="2" name="1994-97" dataDxfId="230"/>
    <tableColumn id="3" name="1995-98" dataDxfId="229"/>
    <tableColumn id="4" name="1996-99" dataDxfId="228"/>
    <tableColumn id="5" name="1997-00" dataDxfId="227"/>
    <tableColumn id="6" name="1998-01" dataDxfId="226"/>
    <tableColumn id="7" name="1999-02" dataDxfId="225"/>
    <tableColumn id="8" name="2000-03" dataDxfId="224"/>
    <tableColumn id="9" name="2001-04" dataDxfId="223"/>
    <tableColumn id="10" name="2002-05" dataDxfId="222"/>
    <tableColumn id="11" name="2003-06" dataDxfId="221"/>
    <tableColumn id="12" name="2004-07" dataDxfId="220"/>
    <tableColumn id="13" name="2005-08" dataDxfId="219"/>
    <tableColumn id="14" name="2006-09" dataDxfId="218"/>
    <tableColumn id="15" name="2007-10" dataDxfId="217"/>
    <tableColumn id="16" name="2008-11" dataDxfId="216"/>
    <tableColumn id="17" name="2009-12" dataDxfId="215"/>
    <tableColumn id="18" name="2010-13" dataDxfId="214"/>
    <tableColumn id="19" name="2011-14" dataDxfId="213"/>
    <tableColumn id="20" name="2012-15" dataDxfId="212"/>
    <tableColumn id="21" name="2013-16" dataDxfId="211"/>
    <tableColumn id="22" name="2014-17" dataDxfId="210"/>
    <tableColumn id="23" name="2015-18" dataDxfId="209"/>
    <tableColumn id="24" name="2016-19" dataDxfId="208"/>
    <tableColumn id="25" name="2017-20" dataDxfId="207"/>
    <tableColumn id="26" name="2018-21" dataDxfId="206"/>
  </tableColumns>
  <tableStyleInfo name="TableStyleLight1" showFirstColumn="1" showLastColumn="0" showRowStripes="0" showColumnStripes="0"/>
</table>
</file>

<file path=xl/tables/table232.xml><?xml version="1.0" encoding="utf-8"?>
<table xmlns="http://schemas.openxmlformats.org/spreadsheetml/2006/main" id="234" name="table40a" displayName="table40a" ref="A6:Z16" totalsRowShown="0" headerRowDxfId="177" dataDxfId="176">
  <tableColumns count="26">
    <tableColumn id="1" name="Decile" dataDxfId="203"/>
    <tableColumn id="2" name="1994-97" dataDxfId="202"/>
    <tableColumn id="3" name="1995-98" dataDxfId="201"/>
    <tableColumn id="4" name="1996-99" dataDxfId="200"/>
    <tableColumn id="5" name="1997-00" dataDxfId="199"/>
    <tableColumn id="6" name="1998-01" dataDxfId="198"/>
    <tableColumn id="7" name="1999-02" dataDxfId="197"/>
    <tableColumn id="8" name="2000-03" dataDxfId="196"/>
    <tableColumn id="9" name="2001-04" dataDxfId="195"/>
    <tableColumn id="10" name="2002-05" dataDxfId="194"/>
    <tableColumn id="11" name="2003-06" dataDxfId="193"/>
    <tableColumn id="12" name="2004-07" dataDxfId="192"/>
    <tableColumn id="13" name="2005-08" dataDxfId="191"/>
    <tableColumn id="14" name="2006-09" dataDxfId="190"/>
    <tableColumn id="15" name="2007-10" dataDxfId="189"/>
    <tableColumn id="16" name="2008-11" dataDxfId="188"/>
    <tableColumn id="17" name="2009-12" dataDxfId="187"/>
    <tableColumn id="18" name="2010-13" dataDxfId="186"/>
    <tableColumn id="19" name="2011-14" dataDxfId="185"/>
    <tableColumn id="20" name="2012-15" dataDxfId="184"/>
    <tableColumn id="21" name="2013-16" dataDxfId="183"/>
    <tableColumn id="22" name="2014-17" dataDxfId="182"/>
    <tableColumn id="23" name="2015-18" dataDxfId="181"/>
    <tableColumn id="24" name="2016-19" dataDxfId="180"/>
    <tableColumn id="25" name="2017-20" dataDxfId="179"/>
    <tableColumn id="26" name="2018-21" dataDxfId="178"/>
  </tableColumns>
  <tableStyleInfo name="TableStyleLight1" showFirstColumn="1" showLastColumn="0" showRowStripes="0" showColumnStripes="0"/>
</table>
</file>

<file path=xl/tables/table233.xml><?xml version="1.0" encoding="utf-8"?>
<table xmlns="http://schemas.openxmlformats.org/spreadsheetml/2006/main" id="235" name="table40b" displayName="table40b" ref="A18:Z28" totalsRowShown="0" headerRowDxfId="149" dataDxfId="148">
  <tableColumns count="26">
    <tableColumn id="1" name="Decile" dataDxfId="175"/>
    <tableColumn id="2" name="1994-97" dataDxfId="174"/>
    <tableColumn id="3" name="1995-98" dataDxfId="173"/>
    <tableColumn id="4" name="1996-99" dataDxfId="172"/>
    <tableColumn id="5" name="1997-00" dataDxfId="171"/>
    <tableColumn id="6" name="1998-01" dataDxfId="170"/>
    <tableColumn id="7" name="1999-02" dataDxfId="169"/>
    <tableColumn id="8" name="2000-03" dataDxfId="168"/>
    <tableColumn id="9" name="2001-04" dataDxfId="167"/>
    <tableColumn id="10" name="2002-05" dataDxfId="166"/>
    <tableColumn id="11" name="2003-06" dataDxfId="165"/>
    <tableColumn id="12" name="2004-07" dataDxfId="164"/>
    <tableColumn id="13" name="2005-08" dataDxfId="163"/>
    <tableColumn id="14" name="2006-09" dataDxfId="162"/>
    <tableColumn id="15" name="2007-10" dataDxfId="161"/>
    <tableColumn id="16" name="2008-11" dataDxfId="160"/>
    <tableColumn id="17" name="2009-12" dataDxfId="159"/>
    <tableColumn id="18" name="2010-13" dataDxfId="158"/>
    <tableColumn id="19" name="2011-14" dataDxfId="157"/>
    <tableColumn id="20" name="2012-15" dataDxfId="156"/>
    <tableColumn id="21" name="2013-16" dataDxfId="155"/>
    <tableColumn id="22" name="2014-17" dataDxfId="154"/>
    <tableColumn id="23" name="2015-18" dataDxfId="153"/>
    <tableColumn id="24" name="2016-19" dataDxfId="152"/>
    <tableColumn id="25" name="2017-20" dataDxfId="151"/>
    <tableColumn id="26" name="2018-21" dataDxfId="150"/>
  </tableColumns>
  <tableStyleInfo name="TableStyleLight1" showFirstColumn="1" showLastColumn="0" showRowStripes="0" showColumnStripes="0"/>
</table>
</file>

<file path=xl/tables/table234.xml><?xml version="1.0" encoding="utf-8"?>
<table xmlns="http://schemas.openxmlformats.org/spreadsheetml/2006/main" id="236" name="table40c" displayName="table40c" ref="A30:Z31" totalsRowShown="0" headerRowDxfId="121" dataDxfId="120">
  <tableColumns count="26">
    <tableColumn id="1" name="Group" dataDxfId="147"/>
    <tableColumn id="2" name="1994-97" dataDxfId="146"/>
    <tableColumn id="3" name="1995-98" dataDxfId="145"/>
    <tableColumn id="4" name="1996-99" dataDxfId="144"/>
    <tableColumn id="5" name="1997-00" dataDxfId="143"/>
    <tableColumn id="6" name="1998-01" dataDxfId="142"/>
    <tableColumn id="7" name="1999-02" dataDxfId="141"/>
    <tableColumn id="8" name="2000-03" dataDxfId="140"/>
    <tableColumn id="9" name="2001-04" dataDxfId="139"/>
    <tableColumn id="10" name="2002-05" dataDxfId="138"/>
    <tableColumn id="11" name="2003-06" dataDxfId="137"/>
    <tableColumn id="12" name="2004-07" dataDxfId="136"/>
    <tableColumn id="13" name="2005-08" dataDxfId="135"/>
    <tableColumn id="14" name="2006-09" dataDxfId="134"/>
    <tableColumn id="15" name="2007-10" dataDxfId="133"/>
    <tableColumn id="16" name="2008-11" dataDxfId="132"/>
    <tableColumn id="17" name="2009-12" dataDxfId="131"/>
    <tableColumn id="18" name="2010-13" dataDxfId="130"/>
    <tableColumn id="19" name="2011-14" dataDxfId="129"/>
    <tableColumn id="20" name="2012-15" dataDxfId="128"/>
    <tableColumn id="21" name="2013-16" dataDxfId="127"/>
    <tableColumn id="22" name="2014-17" dataDxfId="126"/>
    <tableColumn id="23" name="2015-18" dataDxfId="125"/>
    <tableColumn id="24" name="2016-19" dataDxfId="124"/>
    <tableColumn id="25" name="2017-20" dataDxfId="123"/>
    <tableColumn id="26" name="2018-21" dataDxfId="122"/>
  </tableColumns>
  <tableStyleInfo name="TableStyleLight1" showFirstColumn="1" showLastColumn="0" showRowStripes="0" showColumnStripes="0"/>
</table>
</file>

<file path=xl/tables/table235.xml><?xml version="1.0" encoding="utf-8"?>
<table xmlns="http://schemas.openxmlformats.org/spreadsheetml/2006/main" id="237" name="table41a" displayName="table41a" ref="A6:Z8" totalsRowShown="0" headerRowDxfId="93" dataDxfId="92">
  <tableColumns count="26">
    <tableColumn id="1" name="Measure" dataDxfId="119"/>
    <tableColumn id="2" name="1994-97" dataDxfId="118"/>
    <tableColumn id="3" name="1995-98" dataDxfId="117"/>
    <tableColumn id="4" name="1996-99" dataDxfId="116"/>
    <tableColumn id="5" name="1997-00" dataDxfId="115"/>
    <tableColumn id="6" name="1998-01" dataDxfId="114"/>
    <tableColumn id="7" name="1999-02" dataDxfId="113"/>
    <tableColumn id="8" name="2000-03" dataDxfId="112"/>
    <tableColumn id="9" name="2001-04" dataDxfId="111"/>
    <tableColumn id="10" name="2002-05" dataDxfId="110"/>
    <tableColumn id="11" name="2003-06" dataDxfId="109"/>
    <tableColumn id="12" name="2004-07" dataDxfId="108"/>
    <tableColumn id="13" name="2005-08" dataDxfId="107"/>
    <tableColumn id="14" name="2006-09" dataDxfId="106"/>
    <tableColumn id="15" name="2007-10" dataDxfId="105"/>
    <tableColumn id="16" name="2008-11" dataDxfId="104"/>
    <tableColumn id="17" name="2009-12" dataDxfId="103"/>
    <tableColumn id="18" name="2010-13" dataDxfId="102"/>
    <tableColumn id="19" name="2011-14" dataDxfId="101"/>
    <tableColumn id="20" name="2012-15" dataDxfId="100"/>
    <tableColumn id="21" name="2013-16" dataDxfId="99"/>
    <tableColumn id="22" name="2014-17" dataDxfId="98"/>
    <tableColumn id="23" name="2015-18" dataDxfId="97"/>
    <tableColumn id="24" name="2016-19" dataDxfId="96"/>
    <tableColumn id="25" name="2017-20" dataDxfId="95"/>
    <tableColumn id="26" name="2018-21" dataDxfId="94"/>
  </tableColumns>
  <tableStyleInfo name="TableStyleLight1" showFirstColumn="1" showLastColumn="0" showRowStripes="0" showColumnStripes="0"/>
</table>
</file>

<file path=xl/tables/table236.xml><?xml version="1.0" encoding="utf-8"?>
<table xmlns="http://schemas.openxmlformats.org/spreadsheetml/2006/main" id="238" name="table41b" displayName="table41b" ref="A10:Z12" totalsRowShown="0" headerRowDxfId="65" dataDxfId="64">
  <tableColumns count="26">
    <tableColumn id="1" name="Measure" dataDxfId="91"/>
    <tableColumn id="2" name="1994-97" dataDxfId="90"/>
    <tableColumn id="3" name="1995-98" dataDxfId="89"/>
    <tableColumn id="4" name="1996-99" dataDxfId="88"/>
    <tableColumn id="5" name="1997-00" dataDxfId="87"/>
    <tableColumn id="6" name="1998-01" dataDxfId="86"/>
    <tableColumn id="7" name="1999-02" dataDxfId="85"/>
    <tableColumn id="8" name="2000-03" dataDxfId="84"/>
    <tableColumn id="9" name="2001-04" dataDxfId="83"/>
    <tableColumn id="10" name="2002-05" dataDxfId="82"/>
    <tableColumn id="11" name="2003-06" dataDxfId="81"/>
    <tableColumn id="12" name="2004-07" dataDxfId="80"/>
    <tableColumn id="13" name="2005-08" dataDxfId="79"/>
    <tableColumn id="14" name="2006-09" dataDxfId="78"/>
    <tableColumn id="15" name="2007-10" dataDxfId="77"/>
    <tableColumn id="16" name="2008-11" dataDxfId="76"/>
    <tableColumn id="17" name="2009-12" dataDxfId="75"/>
    <tableColumn id="18" name="2010-13" dataDxfId="74"/>
    <tableColumn id="19" name="2011-14" dataDxfId="73"/>
    <tableColumn id="20" name="2012-15" dataDxfId="72"/>
    <tableColumn id="21" name="2013-16" dataDxfId="71"/>
    <tableColumn id="22" name="2014-17" dataDxfId="70"/>
    <tableColumn id="23" name="2015-18" dataDxfId="69"/>
    <tableColumn id="24" name="2016-19" dataDxfId="68"/>
    <tableColumn id="25" name="2017-20" dataDxfId="67"/>
    <tableColumn id="26" name="2018-21" dataDxfId="66"/>
  </tableColumns>
  <tableStyleInfo name="TableStyleLight1" showFirstColumn="1" showLastColumn="0" showRowStripes="0" showColumnStripes="0"/>
</table>
</file>

<file path=xl/tables/table237.xml><?xml version="1.0" encoding="utf-8"?>
<table xmlns="http://schemas.openxmlformats.org/spreadsheetml/2006/main" id="239" name="table41c" displayName="table41c" ref="A14:Z15" totalsRowShown="0" headerRowDxfId="37" dataDxfId="36">
  <tableColumns count="26">
    <tableColumn id="1" name="Group" dataDxfId="63"/>
    <tableColumn id="2" name="1994-97" dataDxfId="62"/>
    <tableColumn id="3" name="1995-98" dataDxfId="61"/>
    <tableColumn id="4" name="1996-99" dataDxfId="60"/>
    <tableColumn id="5" name="1997-00" dataDxfId="59"/>
    <tableColumn id="6" name="1998-01" dataDxfId="58"/>
    <tableColumn id="7" name="1999-02" dataDxfId="57"/>
    <tableColumn id="8" name="2000-03" dataDxfId="56"/>
    <tableColumn id="9" name="2001-04" dataDxfId="55"/>
    <tableColumn id="10" name="2002-05" dataDxfId="54"/>
    <tableColumn id="11" name="2003-06" dataDxfId="53"/>
    <tableColumn id="12" name="2004-07" dataDxfId="52"/>
    <tableColumn id="13" name="2005-08" dataDxfId="51"/>
    <tableColumn id="14" name="2006-09" dataDxfId="50"/>
    <tableColumn id="15" name="2007-10" dataDxfId="49"/>
    <tableColumn id="16" name="2008-11" dataDxfId="48"/>
    <tableColumn id="17" name="2009-12" dataDxfId="47"/>
    <tableColumn id="18" name="2010-13" dataDxfId="46"/>
    <tableColumn id="19" name="2011-14" dataDxfId="45"/>
    <tableColumn id="20" name="2012-15" dataDxfId="44"/>
    <tableColumn id="21" name="2013-16" dataDxfId="43"/>
    <tableColumn id="22" name="2014-17" dataDxfId="42"/>
    <tableColumn id="23" name="2015-18" dataDxfId="41"/>
    <tableColumn id="24" name="2016-19" dataDxfId="40"/>
    <tableColumn id="25" name="2017-20" dataDxfId="39"/>
    <tableColumn id="26" name="2018-21" dataDxfId="38"/>
  </tableColumns>
  <tableStyleInfo name="TableStyleLight1" showFirstColumn="1" showLastColumn="0" showRowStripes="0" showColumnStripes="0"/>
</table>
</file>

<file path=xl/tables/table238.xml><?xml version="1.0" encoding="utf-8"?>
<table xmlns="http://schemas.openxmlformats.org/spreadsheetml/2006/main" id="240" name="table42a" displayName="table42a" ref="A6:E19" totalsRowShown="0" headerRowDxfId="30" dataDxfId="29">
  <tableColumns count="5">
    <tableColumn id="1" name="Measure" dataDxfId="35"/>
    <tableColumn id="2" name="Single person with no children" dataDxfId="34"/>
    <tableColumn id="3" name="Couple with no children" dataDxfId="33"/>
    <tableColumn id="4" name="Single person with children aged 5 and 14" dataDxfId="32"/>
    <tableColumn id="5" name="Couple with children aged 5 and 14" dataDxfId="31"/>
  </tableColumns>
  <tableStyleInfo name="TableStyleLight1" showFirstColumn="1" showLastColumn="0" showRowStripes="0" showColumnStripes="0"/>
</table>
</file>

<file path=xl/tables/table239.xml><?xml version="1.0" encoding="utf-8"?>
<table xmlns="http://schemas.openxmlformats.org/spreadsheetml/2006/main" id="241" name="table42b" displayName="table42b" ref="A21:E34" totalsRowShown="0" headerRowDxfId="23" dataDxfId="22">
  <tableColumns count="5">
    <tableColumn id="1" name="Measure" dataDxfId="28"/>
    <tableColumn id="2" name="Single person with no children" dataDxfId="27"/>
    <tableColumn id="3" name="Couple with no children" dataDxfId="26"/>
    <tableColumn id="4" name="Single person with children aged 5 and 14" dataDxfId="25"/>
    <tableColumn id="5" name="Couple with children aged 5 and 14" dataDxfId="24"/>
  </tableColumns>
  <tableStyleInfo name="TableStyleLight1" showFirstColumn="1" showLastColumn="0" showRowStripes="0" showColumnStripes="0"/>
</table>
</file>

<file path=xl/tables/table24.xml><?xml version="1.0" encoding="utf-8"?>
<table xmlns="http://schemas.openxmlformats.org/spreadsheetml/2006/main" id="26" name="table6d" displayName="table6d" ref="A24:Z28" totalsRowShown="0" headerRowDxfId="4999" dataDxfId="4998">
  <tableColumns count="26">
    <tableColumn id="1" name="Group" dataDxfId="5025"/>
    <tableColumn id="2" name="1994-97" dataDxfId="5024"/>
    <tableColumn id="3" name="1995-98" dataDxfId="5023"/>
    <tableColumn id="4" name="1996-99" dataDxfId="5022"/>
    <tableColumn id="5" name="1997-00" dataDxfId="5021"/>
    <tableColumn id="6" name="1998-01" dataDxfId="5020"/>
    <tableColumn id="7" name="1999-02" dataDxfId="5019"/>
    <tableColumn id="8" name="2000-03" dataDxfId="5018"/>
    <tableColumn id="9" name="2001-04" dataDxfId="5017"/>
    <tableColumn id="10" name="2002-05" dataDxfId="5016"/>
    <tableColumn id="11" name="2003-06" dataDxfId="5015"/>
    <tableColumn id="12" name="2004-07" dataDxfId="5014"/>
    <tableColumn id="13" name="2005-08" dataDxfId="5013"/>
    <tableColumn id="14" name="2006-09" dataDxfId="5012"/>
    <tableColumn id="15" name="2007-10" dataDxfId="5011"/>
    <tableColumn id="16" name="2008-11" dataDxfId="5010"/>
    <tableColumn id="17" name="2009-12" dataDxfId="5009"/>
    <tableColumn id="18" name="2010-13" dataDxfId="5008"/>
    <tableColumn id="19" name="2011-14" dataDxfId="5007"/>
    <tableColumn id="20" name="2012-15" dataDxfId="5006"/>
    <tableColumn id="21" name="2013-16" dataDxfId="5005"/>
    <tableColumn id="22" name="2014-17" dataDxfId="5004"/>
    <tableColumn id="23" name="2015-18" dataDxfId="5003"/>
    <tableColumn id="24" name="2016-19" dataDxfId="5002"/>
    <tableColumn id="25" name="2017-20" dataDxfId="5001"/>
    <tableColumn id="26" name="2018-21" dataDxfId="5000"/>
  </tableColumns>
  <tableStyleInfo name="TableStyleLight1" showFirstColumn="1" showLastColumn="0" showRowStripes="0" showColumnStripes="0"/>
</table>
</file>

<file path=xl/tables/table240.xml><?xml version="1.0" encoding="utf-8"?>
<table xmlns="http://schemas.openxmlformats.org/spreadsheetml/2006/main" id="242" name="table42c" displayName="table42c" ref="A36:E49" totalsRowShown="0" headerRowDxfId="16" dataDxfId="15">
  <tableColumns count="5">
    <tableColumn id="1" name="Measure" dataDxfId="21"/>
    <tableColumn id="2" name="Single person with no children" dataDxfId="20"/>
    <tableColumn id="3" name="Couple with no children" dataDxfId="19"/>
    <tableColumn id="4" name="Single person with children aged 5 and 14" dataDxfId="18"/>
    <tableColumn id="5" name="Couple with children aged 5 and 14" dataDxfId="17"/>
  </tableColumns>
  <tableStyleInfo name="TableStyleLight1" showFirstColumn="1" showLastColumn="0" showRowStripes="0" showColumnStripes="0"/>
</table>
</file>

<file path=xl/tables/table241.xml><?xml version="1.0" encoding="utf-8"?>
<table xmlns="http://schemas.openxmlformats.org/spreadsheetml/2006/main" id="243" name="table42d" displayName="table42d" ref="A51:E64" totalsRowShown="0" headerRowDxfId="9" dataDxfId="8">
  <tableColumns count="5">
    <tableColumn id="1" name="Measure" dataDxfId="14"/>
    <tableColumn id="2" name="Single person with no children" dataDxfId="13"/>
    <tableColumn id="3" name="Couple with no children" dataDxfId="12"/>
    <tableColumn id="4" name="Single person with children aged 5 and 14" dataDxfId="11"/>
    <tableColumn id="5" name="Couple with children aged 5 and 14" dataDxfId="10"/>
  </tableColumns>
  <tableStyleInfo name="TableStyleLight1" showFirstColumn="1" showLastColumn="0" showRowStripes="0" showColumnStripes="0"/>
</table>
</file>

<file path=xl/tables/table242.xml><?xml version="1.0" encoding="utf-8"?>
<table xmlns="http://schemas.openxmlformats.org/spreadsheetml/2006/main" id="244" name="table43a" displayName="table43a" ref="A6:F17" totalsRowShown="0" headerRowDxfId="1" dataDxfId="0">
  <tableColumns count="6">
    <tableColumn id="1" name="Decile" dataDxfId="7"/>
    <tableColumn id="2" name="Earnings" dataDxfId="6"/>
    <tableColumn id="3" name="Social Security payments" dataDxfId="5"/>
    <tableColumn id="4" name="Occupational pensions" dataDxfId="4"/>
    <tableColumn id="5" name="Investments" dataDxfId="3"/>
    <tableColumn id="6" name="Other sources" dataDxfId="2"/>
  </tableColumns>
  <tableStyleInfo name="TableStyleLight1" showFirstColumn="1" showLastColumn="0" showRowStripes="0" showColumnStripes="0"/>
</table>
</file>

<file path=xl/tables/table25.xml><?xml version="1.0" encoding="utf-8"?>
<table xmlns="http://schemas.openxmlformats.org/spreadsheetml/2006/main" id="27" name="table7a" displayName="table7a" ref="A7:P11" totalsRowShown="0" headerRowDxfId="4981" dataDxfId="4980">
  <tableColumns count="16">
    <tableColumn id="1" name="Measure" dataDxfId="4997"/>
    <tableColumn id="2" name="2004-07" dataDxfId="4996"/>
    <tableColumn id="3" name="2005-08" dataDxfId="4995"/>
    <tableColumn id="4" name="2006-09" dataDxfId="4994"/>
    <tableColumn id="5" name="2007-10" dataDxfId="4993"/>
    <tableColumn id="6" name="2008-11" dataDxfId="4992"/>
    <tableColumn id="7" name="2009-12" dataDxfId="4991"/>
    <tableColumn id="8" name="2010-13" dataDxfId="4990"/>
    <tableColumn id="9" name="2011-14" dataDxfId="4989"/>
    <tableColumn id="10" name="2012-15" dataDxfId="4988"/>
    <tableColumn id="11" name="2013-16" dataDxfId="4987"/>
    <tableColumn id="12" name="2014-17" dataDxfId="4986"/>
    <tableColumn id="13" name="2015-18" dataDxfId="4985"/>
    <tableColumn id="14" name="2016-19" dataDxfId="4984"/>
    <tableColumn id="15" name="2017-20" dataDxfId="4983"/>
    <tableColumn id="16" name="2018-21" dataDxfId="4982"/>
  </tableColumns>
  <tableStyleInfo name="TableStyleLight1" showFirstColumn="1" showLastColumn="0" showRowStripes="0" showColumnStripes="0"/>
</table>
</file>

<file path=xl/tables/table26.xml><?xml version="1.0" encoding="utf-8"?>
<table xmlns="http://schemas.openxmlformats.org/spreadsheetml/2006/main" id="28" name="table7b" displayName="table7b" ref="A13:P17" totalsRowShown="0" headerRowDxfId="4963" dataDxfId="4962">
  <tableColumns count="16">
    <tableColumn id="1" name="Measure" dataDxfId="4979"/>
    <tableColumn id="2" name="2004-07" dataDxfId="4978"/>
    <tableColumn id="3" name="2005-08" dataDxfId="4977"/>
    <tableColumn id="4" name="2006-09" dataDxfId="4976"/>
    <tableColumn id="5" name="2007-10" dataDxfId="4975"/>
    <tableColumn id="6" name="2008-11" dataDxfId="4974"/>
    <tableColumn id="7" name="2009-12" dataDxfId="4973"/>
    <tableColumn id="8" name="2010-13" dataDxfId="4972"/>
    <tableColumn id="9" name="2011-14" dataDxfId="4971"/>
    <tableColumn id="10" name="2012-15" dataDxfId="4970"/>
    <tableColumn id="11" name="2013-16" dataDxfId="4969"/>
    <tableColumn id="12" name="2014-17" dataDxfId="4968"/>
    <tableColumn id="13" name="2015-18" dataDxfId="4967"/>
    <tableColumn id="14" name="2016-19" dataDxfId="4966"/>
    <tableColumn id="15" name="2017-20" dataDxfId="4965"/>
    <tableColumn id="16" name="2018-21" dataDxfId="4964"/>
  </tableColumns>
  <tableStyleInfo name="TableStyleLight1" showFirstColumn="1" showLastColumn="0" showRowStripes="0" showColumnStripes="0"/>
</table>
</file>

<file path=xl/tables/table27.xml><?xml version="1.0" encoding="utf-8"?>
<table xmlns="http://schemas.openxmlformats.org/spreadsheetml/2006/main" id="29" name="table7c" displayName="table7c" ref="A19:P21" totalsRowShown="0" headerRowDxfId="4945" dataDxfId="4944">
  <tableColumns count="16">
    <tableColumn id="1" name="Measure" dataDxfId="4961"/>
    <tableColumn id="2" name="2004-07" dataDxfId="4960"/>
    <tableColumn id="3" name="2005-08" dataDxfId="4959"/>
    <tableColumn id="4" name="2006-09" dataDxfId="4958"/>
    <tableColumn id="5" name="2007-10" dataDxfId="4957"/>
    <tableColumn id="6" name="2008-11" dataDxfId="4956"/>
    <tableColumn id="7" name="2009-12" dataDxfId="4955"/>
    <tableColumn id="8" name="2010-13" dataDxfId="4954"/>
    <tableColumn id="9" name="2011-14" dataDxfId="4953"/>
    <tableColumn id="10" name="2012-15" dataDxfId="4952"/>
    <tableColumn id="11" name="2013-16" dataDxfId="4951"/>
    <tableColumn id="12" name="2014-17" dataDxfId="4950"/>
    <tableColumn id="13" name="2015-18" dataDxfId="4949"/>
    <tableColumn id="14" name="2016-19" dataDxfId="4948"/>
    <tableColumn id="15" name="2017-20" dataDxfId="4947"/>
    <tableColumn id="16" name="2018-21" dataDxfId="4946"/>
  </tableColumns>
  <tableStyleInfo name="TableStyleLight1" showFirstColumn="1" showLastColumn="0" showRowStripes="0" showColumnStripes="0"/>
</table>
</file>

<file path=xl/tables/table28.xml><?xml version="1.0" encoding="utf-8"?>
<table xmlns="http://schemas.openxmlformats.org/spreadsheetml/2006/main" id="30" name="table8a" displayName="table8a" ref="A7:K8" totalsRowShown="0" headerRowDxfId="4932" dataDxfId="4931">
  <tableColumns count="11">
    <tableColumn id="1" name="Group" dataDxfId="4943"/>
    <tableColumn id="2" name="2009-12" dataDxfId="4942"/>
    <tableColumn id="3" name="2010-13" dataDxfId="4941"/>
    <tableColumn id="4" name="2011-14" dataDxfId="4940"/>
    <tableColumn id="5" name="2012-15" dataDxfId="4939"/>
    <tableColumn id="6" name="2013-16" dataDxfId="4938"/>
    <tableColumn id="7" name="2014-17" dataDxfId="4937"/>
    <tableColumn id="8" name="2015-18" dataDxfId="4936"/>
    <tableColumn id="9" name="2016-19" dataDxfId="4935"/>
    <tableColumn id="10" name="2017-20" dataDxfId="4934"/>
    <tableColumn id="11" name="2018-21" dataDxfId="4933"/>
  </tableColumns>
  <tableStyleInfo name="TableStyleLight1" showFirstColumn="1" showLastColumn="0" showRowStripes="0" showColumnStripes="0"/>
</table>
</file>

<file path=xl/tables/table29.xml><?xml version="1.0" encoding="utf-8"?>
<table xmlns="http://schemas.openxmlformats.org/spreadsheetml/2006/main" id="31" name="table8b" displayName="table8b" ref="A10:K11" totalsRowShown="0" headerRowDxfId="4919" dataDxfId="4918">
  <tableColumns count="11">
    <tableColumn id="1" name="Group" dataDxfId="4930"/>
    <tableColumn id="2" name="2009-12" dataDxfId="4929"/>
    <tableColumn id="3" name="2010-13" dataDxfId="4928"/>
    <tableColumn id="4" name="2011-14" dataDxfId="4927"/>
    <tableColumn id="5" name="2012-15" dataDxfId="4926"/>
    <tableColumn id="6" name="2013-16" dataDxfId="4925"/>
    <tableColumn id="7" name="2014-17" dataDxfId="4924"/>
    <tableColumn id="8" name="2015-18" dataDxfId="4923"/>
    <tableColumn id="9" name="2016-19" dataDxfId="4922"/>
    <tableColumn id="10" name="2017-20" dataDxfId="4921"/>
    <tableColumn id="11" name="2018-21" dataDxfId="4920"/>
  </tableColumns>
  <tableStyleInfo name="TableStyleLight1" showFirstColumn="1" showLastColumn="0" showRowStripes="0" showColumnStripes="0"/>
</table>
</file>

<file path=xl/tables/table3.xml><?xml version="1.0" encoding="utf-8"?>
<table xmlns="http://schemas.openxmlformats.org/spreadsheetml/2006/main" id="5" name="table1c" displayName="table1c" ref="A18:Z22" totalsRowShown="0" headerRowDxfId="5587" dataDxfId="5586">
  <tableColumns count="26">
    <tableColumn id="1" name="Group" dataDxfId="5613"/>
    <tableColumn id="2" name="1994-97" dataDxfId="5612"/>
    <tableColumn id="3" name="1995-98" dataDxfId="5611"/>
    <tableColumn id="4" name="1996-99" dataDxfId="5610"/>
    <tableColumn id="5" name="1997-00" dataDxfId="5609"/>
    <tableColumn id="6" name="1998-01" dataDxfId="5608"/>
    <tableColumn id="7" name="1999-02" dataDxfId="5607"/>
    <tableColumn id="8" name="2000-03" dataDxfId="5606"/>
    <tableColumn id="9" name="2001-04" dataDxfId="5605"/>
    <tableColumn id="10" name="2002-05" dataDxfId="5604"/>
    <tableColumn id="11" name="2003-06" dataDxfId="5603"/>
    <tableColumn id="12" name="2004-07" dataDxfId="5602"/>
    <tableColumn id="13" name="2005-08" dataDxfId="5601"/>
    <tableColumn id="14" name="2006-09" dataDxfId="5600"/>
    <tableColumn id="15" name="2007-10" dataDxfId="5599"/>
    <tableColumn id="16" name="2008-11" dataDxfId="5598"/>
    <tableColumn id="17" name="2009-12" dataDxfId="5597"/>
    <tableColumn id="18" name="2010-13" dataDxfId="5596"/>
    <tableColumn id="19" name="2011-14" dataDxfId="5595"/>
    <tableColumn id="20" name="2012-15" dataDxfId="5594"/>
    <tableColumn id="21" name="2013-16" dataDxfId="5593"/>
    <tableColumn id="22" name="2014-17" dataDxfId="5592"/>
    <tableColumn id="23" name="2015-18" dataDxfId="5591"/>
    <tableColumn id="24" name="2016-19" dataDxfId="5590"/>
    <tableColumn id="25" name="2017-20" dataDxfId="5589"/>
    <tableColumn id="26" name="2018-21" dataDxfId="5588"/>
  </tableColumns>
  <tableStyleInfo name="TableStyleLight1" showFirstColumn="1" showLastColumn="0" showRowStripes="0" showColumnStripes="0"/>
</table>
</file>

<file path=xl/tables/table30.xml><?xml version="1.0" encoding="utf-8"?>
<table xmlns="http://schemas.openxmlformats.org/spreadsheetml/2006/main" id="32" name="table8c" displayName="table8c" ref="A13:K14" totalsRowShown="0" headerRowDxfId="4906" dataDxfId="4905">
  <tableColumns count="11">
    <tableColumn id="1" name="Group" dataDxfId="4917"/>
    <tableColumn id="2" name="2009-12" dataDxfId="4916"/>
    <tableColumn id="3" name="2010-13" dataDxfId="4915"/>
    <tableColumn id="4" name="2011-14" dataDxfId="4914"/>
    <tableColumn id="5" name="2012-15" dataDxfId="4913"/>
    <tableColumn id="6" name="2013-16" dataDxfId="4912"/>
    <tableColumn id="7" name="2014-17" dataDxfId="4911"/>
    <tableColumn id="8" name="2015-18" dataDxfId="4910"/>
    <tableColumn id="9" name="2016-19" dataDxfId="4909"/>
    <tableColumn id="10" name="2017-20" dataDxfId="4908"/>
    <tableColumn id="11" name="2018-21" dataDxfId="4907"/>
  </tableColumns>
  <tableStyleInfo name="TableStyleLight1" showFirstColumn="1" showLastColumn="0" showRowStripes="0" showColumnStripes="0"/>
</table>
</file>

<file path=xl/tables/table31.xml><?xml version="1.0" encoding="utf-8"?>
<table xmlns="http://schemas.openxmlformats.org/spreadsheetml/2006/main" id="33" name="table9a" displayName="table9a" ref="A9:Z18" totalsRowShown="0" headerRowDxfId="4878" dataDxfId="4877">
  <tableColumns count="26">
    <tableColumn id="1" name="Group" dataDxfId="4904"/>
    <tableColumn id="2" name="1994-97" dataDxfId="4903"/>
    <tableColumn id="3" name="1995-98" dataDxfId="4902"/>
    <tableColumn id="4" name="1996-99" dataDxfId="4901"/>
    <tableColumn id="5" name="1997-00" dataDxfId="4900"/>
    <tableColumn id="6" name="1998-01" dataDxfId="4899"/>
    <tableColumn id="7" name="1999-02" dataDxfId="4898"/>
    <tableColumn id="8" name="2000-03" dataDxfId="4897"/>
    <tableColumn id="9" name="2001-04" dataDxfId="4896"/>
    <tableColumn id="10" name="2002-05" dataDxfId="4895"/>
    <tableColumn id="11" name="2003-06" dataDxfId="4894"/>
    <tableColumn id="12" name="2004-07" dataDxfId="4893"/>
    <tableColumn id="13" name="2005-08" dataDxfId="4892"/>
    <tableColumn id="14" name="2006-09" dataDxfId="4891"/>
    <tableColumn id="15" name="2007-10" dataDxfId="4890"/>
    <tableColumn id="16" name="2008-11" dataDxfId="4889"/>
    <tableColumn id="17" name="2009-12" dataDxfId="4888"/>
    <tableColumn id="18" name="2010-13" dataDxfId="4887"/>
    <tableColumn id="19" name="2011-14" dataDxfId="4886"/>
    <tableColumn id="20" name="2012-15" dataDxfId="4885"/>
    <tableColumn id="21" name="2013-16" dataDxfId="4884"/>
    <tableColumn id="22" name="2014-17" dataDxfId="4883"/>
    <tableColumn id="23" name="2015-18" dataDxfId="4882"/>
    <tableColumn id="24" name="2016-19" dataDxfId="4881"/>
    <tableColumn id="25" name="2017-20" dataDxfId="4880"/>
    <tableColumn id="26" name="2018-21" dataDxfId="4879"/>
  </tableColumns>
  <tableStyleInfo name="TableStyleLight1" showFirstColumn="1" showLastColumn="0" showRowStripes="0" showColumnStripes="0"/>
</table>
</file>

<file path=xl/tables/table32.xml><?xml version="1.0" encoding="utf-8"?>
<table xmlns="http://schemas.openxmlformats.org/spreadsheetml/2006/main" id="34" name="table9b" displayName="table9b" ref="A20:Z29" totalsRowShown="0" headerRowDxfId="4850" dataDxfId="4849">
  <tableColumns count="26">
    <tableColumn id="1" name="Group" dataDxfId="4876"/>
    <tableColumn id="2" name="1994-97" dataDxfId="4875"/>
    <tableColumn id="3" name="1995-98" dataDxfId="4874"/>
    <tableColumn id="4" name="1996-99" dataDxfId="4873"/>
    <tableColumn id="5" name="1997-00" dataDxfId="4872"/>
    <tableColumn id="6" name="1998-01" dataDxfId="4871"/>
    <tableColumn id="7" name="1999-02" dataDxfId="4870"/>
    <tableColumn id="8" name="2000-03" dataDxfId="4869"/>
    <tableColumn id="9" name="2001-04" dataDxfId="4868"/>
    <tableColumn id="10" name="2002-05" dataDxfId="4867"/>
    <tableColumn id="11" name="2003-06" dataDxfId="4866"/>
    <tableColumn id="12" name="2004-07" dataDxfId="4865"/>
    <tableColumn id="13" name="2005-08" dataDxfId="4864"/>
    <tableColumn id="14" name="2006-09" dataDxfId="4863"/>
    <tableColumn id="15" name="2007-10" dataDxfId="4862"/>
    <tableColumn id="16" name="2008-11" dataDxfId="4861"/>
    <tableColumn id="17" name="2009-12" dataDxfId="4860"/>
    <tableColumn id="18" name="2010-13" dataDxfId="4859"/>
    <tableColumn id="19" name="2011-14" dataDxfId="4858"/>
    <tableColumn id="20" name="2012-15" dataDxfId="4857"/>
    <tableColumn id="21" name="2013-16" dataDxfId="4856"/>
    <tableColumn id="22" name="2014-17" dataDxfId="4855"/>
    <tableColumn id="23" name="2015-18" dataDxfId="4854"/>
    <tableColumn id="24" name="2016-19" dataDxfId="4853"/>
    <tableColumn id="25" name="2017-20" dataDxfId="4852"/>
    <tableColumn id="26" name="2018-21" dataDxfId="4851"/>
  </tableColumns>
  <tableStyleInfo name="TableStyleLight1" showFirstColumn="1" showLastColumn="0" showRowStripes="0" showColumnStripes="0"/>
</table>
</file>

<file path=xl/tables/table33.xml><?xml version="1.0" encoding="utf-8"?>
<table xmlns="http://schemas.openxmlformats.org/spreadsheetml/2006/main" id="35" name="table9c" displayName="table9c" ref="A31:Z40" totalsRowShown="0" headerRowDxfId="4822" dataDxfId="4821">
  <tableColumns count="26">
    <tableColumn id="1" name="Group" dataDxfId="4848"/>
    <tableColumn id="2" name="1994-97" dataDxfId="4847"/>
    <tableColumn id="3" name="1995-98" dataDxfId="4846"/>
    <tableColumn id="4" name="1996-99" dataDxfId="4845"/>
    <tableColumn id="5" name="1997-00" dataDxfId="4844"/>
    <tableColumn id="6" name="1998-01" dataDxfId="4843"/>
    <tableColumn id="7" name="1999-02" dataDxfId="4842"/>
    <tableColumn id="8" name="2000-03" dataDxfId="4841"/>
    <tableColumn id="9" name="2001-04" dataDxfId="4840"/>
    <tableColumn id="10" name="2002-05" dataDxfId="4839"/>
    <tableColumn id="11" name="2003-06" dataDxfId="4838"/>
    <tableColumn id="12" name="2004-07" dataDxfId="4837"/>
    <tableColumn id="13" name="2005-08" dataDxfId="4836"/>
    <tableColumn id="14" name="2006-09" dataDxfId="4835"/>
    <tableColumn id="15" name="2007-10" dataDxfId="4834"/>
    <tableColumn id="16" name="2008-11" dataDxfId="4833"/>
    <tableColumn id="17" name="2009-12" dataDxfId="4832"/>
    <tableColumn id="18" name="2010-13" dataDxfId="4831"/>
    <tableColumn id="19" name="2011-14" dataDxfId="4830"/>
    <tableColumn id="20" name="2012-15" dataDxfId="4829"/>
    <tableColumn id="21" name="2013-16" dataDxfId="4828"/>
    <tableColumn id="22" name="2014-17" dataDxfId="4827"/>
    <tableColumn id="23" name="2015-18" dataDxfId="4826"/>
    <tableColumn id="24" name="2016-19" dataDxfId="4825"/>
    <tableColumn id="25" name="2017-20" dataDxfId="4824"/>
    <tableColumn id="26" name="2018-21" dataDxfId="4823"/>
  </tableColumns>
  <tableStyleInfo name="TableStyleLight1" showFirstColumn="1" showLastColumn="0" showRowStripes="0" showColumnStripes="0"/>
</table>
</file>

<file path=xl/tables/table34.xml><?xml version="1.0" encoding="utf-8"?>
<table xmlns="http://schemas.openxmlformats.org/spreadsheetml/2006/main" id="36" name="table9d" displayName="table9d" ref="A42:Z51" totalsRowShown="0" headerRowDxfId="4794" dataDxfId="4793">
  <tableColumns count="26">
    <tableColumn id="1" name="Group" dataDxfId="4820"/>
    <tableColumn id="2" name="1994-97" dataDxfId="4819"/>
    <tableColumn id="3" name="1995-98" dataDxfId="4818"/>
    <tableColumn id="4" name="1996-99" dataDxfId="4817"/>
    <tableColumn id="5" name="1997-00" dataDxfId="4816"/>
    <tableColumn id="6" name="1998-01" dataDxfId="4815"/>
    <tableColumn id="7" name="1999-02" dataDxfId="4814"/>
    <tableColumn id="8" name="2000-03" dataDxfId="4813"/>
    <tableColumn id="9" name="2001-04" dataDxfId="4812"/>
    <tableColumn id="10" name="2002-05" dataDxfId="4811"/>
    <tableColumn id="11" name="2003-06" dataDxfId="4810"/>
    <tableColumn id="12" name="2004-07" dataDxfId="4809"/>
    <tableColumn id="13" name="2005-08" dataDxfId="4808"/>
    <tableColumn id="14" name="2006-09" dataDxfId="4807"/>
    <tableColumn id="15" name="2007-10" dataDxfId="4806"/>
    <tableColumn id="16" name="2008-11" dataDxfId="4805"/>
    <tableColumn id="17" name="2009-12" dataDxfId="4804"/>
    <tableColumn id="18" name="2010-13" dataDxfId="4803"/>
    <tableColumn id="19" name="2011-14" dataDxfId="4802"/>
    <tableColumn id="20" name="2012-15" dataDxfId="4801"/>
    <tableColumn id="21" name="2013-16" dataDxfId="4800"/>
    <tableColumn id="22" name="2014-17" dataDxfId="4799"/>
    <tableColumn id="23" name="2015-18" dataDxfId="4798"/>
    <tableColumn id="24" name="2016-19" dataDxfId="4797"/>
    <tableColumn id="25" name="2017-20" dataDxfId="4796"/>
    <tableColumn id="26" name="2018-21" dataDxfId="4795"/>
  </tableColumns>
  <tableStyleInfo name="TableStyleLight1" showFirstColumn="1" showLastColumn="0" showRowStripes="0" showColumnStripes="0"/>
</table>
</file>

<file path=xl/tables/table35.xml><?xml version="1.0" encoding="utf-8"?>
<table xmlns="http://schemas.openxmlformats.org/spreadsheetml/2006/main" id="37" name="table9e" displayName="table9e" ref="A53:Z62" totalsRowShown="0" headerRowDxfId="4766" dataDxfId="4765">
  <tableColumns count="26">
    <tableColumn id="1" name="Group" dataDxfId="4792"/>
    <tableColumn id="2" name="1994-97" dataDxfId="4791"/>
    <tableColumn id="3" name="1995-98" dataDxfId="4790"/>
    <tableColumn id="4" name="1996-99" dataDxfId="4789"/>
    <tableColumn id="5" name="1997-00" dataDxfId="4788"/>
    <tableColumn id="6" name="1998-01" dataDxfId="4787"/>
    <tableColumn id="7" name="1999-02" dataDxfId="4786"/>
    <tableColumn id="8" name="2000-03" dataDxfId="4785"/>
    <tableColumn id="9" name="2001-04" dataDxfId="4784"/>
    <tableColumn id="10" name="2002-05" dataDxfId="4783"/>
    <tableColumn id="11" name="2003-06" dataDxfId="4782"/>
    <tableColumn id="12" name="2004-07" dataDxfId="4781"/>
    <tableColumn id="13" name="2005-08" dataDxfId="4780"/>
    <tableColumn id="14" name="2006-09" dataDxfId="4779"/>
    <tableColumn id="15" name="2007-10" dataDxfId="4778"/>
    <tableColumn id="16" name="2008-11" dataDxfId="4777"/>
    <tableColumn id="17" name="2009-12" dataDxfId="4776"/>
    <tableColumn id="18" name="2010-13" dataDxfId="4775"/>
    <tableColumn id="19" name="2011-14" dataDxfId="4774"/>
    <tableColumn id="20" name="2012-15" dataDxfId="4773"/>
    <tableColumn id="21" name="2013-16" dataDxfId="4772"/>
    <tableColumn id="22" name="2014-17" dataDxfId="4771"/>
    <tableColumn id="23" name="2015-18" dataDxfId="4770"/>
    <tableColumn id="24" name="2016-19" dataDxfId="4769"/>
    <tableColumn id="25" name="2017-20" dataDxfId="4768"/>
    <tableColumn id="26" name="2018-21" dataDxfId="4767"/>
  </tableColumns>
  <tableStyleInfo name="TableStyleLight1" showFirstColumn="1" showLastColumn="0" showRowStripes="0" showColumnStripes="0"/>
</table>
</file>

<file path=xl/tables/table36.xml><?xml version="1.0" encoding="utf-8"?>
<table xmlns="http://schemas.openxmlformats.org/spreadsheetml/2006/main" id="38" name="table9f" displayName="table9f" ref="A64:Z73" totalsRowShown="0" headerRowDxfId="4738" dataDxfId="4737">
  <tableColumns count="26">
    <tableColumn id="1" name="Group" dataDxfId="4764"/>
    <tableColumn id="2" name="1994-97" dataDxfId="4763"/>
    <tableColumn id="3" name="1995-98" dataDxfId="4762"/>
    <tableColumn id="4" name="1996-99" dataDxfId="4761"/>
    <tableColumn id="5" name="1997-00" dataDxfId="4760"/>
    <tableColumn id="6" name="1998-01" dataDxfId="4759"/>
    <tableColumn id="7" name="1999-02" dataDxfId="4758"/>
    <tableColumn id="8" name="2000-03" dataDxfId="4757"/>
    <tableColumn id="9" name="2001-04" dataDxfId="4756"/>
    <tableColumn id="10" name="2002-05" dataDxfId="4755"/>
    <tableColumn id="11" name="2003-06" dataDxfId="4754"/>
    <tableColumn id="12" name="2004-07" dataDxfId="4753"/>
    <tableColumn id="13" name="2005-08" dataDxfId="4752"/>
    <tableColumn id="14" name="2006-09" dataDxfId="4751"/>
    <tableColumn id="15" name="2007-10" dataDxfId="4750"/>
    <tableColumn id="16" name="2008-11" dataDxfId="4749"/>
    <tableColumn id="17" name="2009-12" dataDxfId="4748"/>
    <tableColumn id="18" name="2010-13" dataDxfId="4747"/>
    <tableColumn id="19" name="2011-14" dataDxfId="4746"/>
    <tableColumn id="20" name="2012-15" dataDxfId="4745"/>
    <tableColumn id="21" name="2013-16" dataDxfId="4744"/>
    <tableColumn id="22" name="2014-17" dataDxfId="4743"/>
    <tableColumn id="23" name="2015-18" dataDxfId="4742"/>
    <tableColumn id="24" name="2016-19" dataDxfId="4741"/>
    <tableColumn id="25" name="2017-20" dataDxfId="4740"/>
    <tableColumn id="26" name="2018-21" dataDxfId="4739"/>
  </tableColumns>
  <tableStyleInfo name="TableStyleLight1" showFirstColumn="1" showLastColumn="0" showRowStripes="0" showColumnStripes="0"/>
</table>
</file>

<file path=xl/tables/table37.xml><?xml version="1.0" encoding="utf-8"?>
<table xmlns="http://schemas.openxmlformats.org/spreadsheetml/2006/main" id="39" name="table9g" displayName="table9g" ref="A75:Z84" totalsRowShown="0" headerRowDxfId="4710" dataDxfId="4709">
  <tableColumns count="26">
    <tableColumn id="1" name="Group" dataDxfId="4736"/>
    <tableColumn id="2" name="1994-97" dataDxfId="4735"/>
    <tableColumn id="3" name="1995-98" dataDxfId="4734"/>
    <tableColumn id="4" name="1996-99" dataDxfId="4733"/>
    <tableColumn id="5" name="1997-00" dataDxfId="4732"/>
    <tableColumn id="6" name="1998-01" dataDxfId="4731"/>
    <tableColumn id="7" name="1999-02" dataDxfId="4730"/>
    <tableColumn id="8" name="2000-03" dataDxfId="4729"/>
    <tableColumn id="9" name="2001-04" dataDxfId="4728"/>
    <tableColumn id="10" name="2002-05" dataDxfId="4727"/>
    <tableColumn id="11" name="2003-06" dataDxfId="4726"/>
    <tableColumn id="12" name="2004-07" dataDxfId="4725"/>
    <tableColumn id="13" name="2005-08" dataDxfId="4724"/>
    <tableColumn id="14" name="2006-09" dataDxfId="4723"/>
    <tableColumn id="15" name="2007-10" dataDxfId="4722"/>
    <tableColumn id="16" name="2008-11" dataDxfId="4721"/>
    <tableColumn id="17" name="2009-12" dataDxfId="4720"/>
    <tableColumn id="18" name="2010-13" dataDxfId="4719"/>
    <tableColumn id="19" name="2011-14" dataDxfId="4718"/>
    <tableColumn id="20" name="2012-15" dataDxfId="4717"/>
    <tableColumn id="21" name="2013-16" dataDxfId="4716"/>
    <tableColumn id="22" name="2014-17" dataDxfId="4715"/>
    <tableColumn id="23" name="2015-18" dataDxfId="4714"/>
    <tableColumn id="24" name="2016-19" dataDxfId="4713"/>
    <tableColumn id="25" name="2017-20" dataDxfId="4712"/>
    <tableColumn id="26" name="2018-21" dataDxfId="4711"/>
  </tableColumns>
  <tableStyleInfo name="TableStyleLight1" showFirstColumn="1" showLastColumn="0" showRowStripes="0" showColumnStripes="0"/>
</table>
</file>

<file path=xl/tables/table38.xml><?xml version="1.0" encoding="utf-8"?>
<table xmlns="http://schemas.openxmlformats.org/spreadsheetml/2006/main" id="40" name="table10a" displayName="table10a" ref="A6:Z11" totalsRowShown="0" headerRowDxfId="4682" dataDxfId="4681">
  <tableColumns count="26">
    <tableColumn id="1" name="Group" dataDxfId="4708"/>
    <tableColumn id="2" name="1994-97" dataDxfId="4707"/>
    <tableColumn id="3" name="1995-98" dataDxfId="4706"/>
    <tableColumn id="4" name="1996-99" dataDxfId="4705"/>
    <tableColumn id="5" name="1997-00" dataDxfId="4704"/>
    <tableColumn id="6" name="1998-01" dataDxfId="4703"/>
    <tableColumn id="7" name="1999-02" dataDxfId="4702"/>
    <tableColumn id="8" name="2000-03" dataDxfId="4701"/>
    <tableColumn id="9" name="2001-04" dataDxfId="4700"/>
    <tableColumn id="10" name="2002-05" dataDxfId="4699"/>
    <tableColumn id="11" name="2003-06" dataDxfId="4698"/>
    <tableColumn id="12" name="2004-07" dataDxfId="4697"/>
    <tableColumn id="13" name="2005-08" dataDxfId="4696"/>
    <tableColumn id="14" name="2006-09" dataDxfId="4695"/>
    <tableColumn id="15" name="2007-10" dataDxfId="4694"/>
    <tableColumn id="16" name="2008-11" dataDxfId="4693"/>
    <tableColumn id="17" name="2009-12" dataDxfId="4692"/>
    <tableColumn id="18" name="2010-13" dataDxfId="4691"/>
    <tableColumn id="19" name="2011-14" dataDxfId="4690"/>
    <tableColumn id="20" name="2012-15" dataDxfId="4689"/>
    <tableColumn id="21" name="2013-16" dataDxfId="4688"/>
    <tableColumn id="22" name="2014-17" dataDxfId="4687"/>
    <tableColumn id="23" name="2015-18" dataDxfId="4686"/>
    <tableColumn id="24" name="2016-19" dataDxfId="4685"/>
    <tableColumn id="25" name="2017-20" dataDxfId="4684"/>
    <tableColumn id="26" name="2018-21" dataDxfId="4683"/>
  </tableColumns>
  <tableStyleInfo name="TableStyleLight1" showFirstColumn="1" showLastColumn="0" showRowStripes="0" showColumnStripes="0"/>
</table>
</file>

<file path=xl/tables/table39.xml><?xml version="1.0" encoding="utf-8"?>
<table xmlns="http://schemas.openxmlformats.org/spreadsheetml/2006/main" id="41" name="table10b" displayName="table10b" ref="A13:Z18" totalsRowShown="0" headerRowDxfId="4654" dataDxfId="4653">
  <tableColumns count="26">
    <tableColumn id="1" name="Group" dataDxfId="4680"/>
    <tableColumn id="2" name="1994-97" dataDxfId="4679"/>
    <tableColumn id="3" name="1995-98" dataDxfId="4678"/>
    <tableColumn id="4" name="1996-99" dataDxfId="4677"/>
    <tableColumn id="5" name="1997-00" dataDxfId="4676"/>
    <tableColumn id="6" name="1998-01" dataDxfId="4675"/>
    <tableColumn id="7" name="1999-02" dataDxfId="4674"/>
    <tableColumn id="8" name="2000-03" dataDxfId="4673"/>
    <tableColumn id="9" name="2001-04" dataDxfId="4672"/>
    <tableColumn id="10" name="2002-05" dataDxfId="4671"/>
    <tableColumn id="11" name="2003-06" dataDxfId="4670"/>
    <tableColumn id="12" name="2004-07" dataDxfId="4669"/>
    <tableColumn id="13" name="2005-08" dataDxfId="4668"/>
    <tableColumn id="14" name="2006-09" dataDxfId="4667"/>
    <tableColumn id="15" name="2007-10" dataDxfId="4666"/>
    <tableColumn id="16" name="2008-11" dataDxfId="4665"/>
    <tableColumn id="17" name="2009-12" dataDxfId="4664"/>
    <tableColumn id="18" name="2010-13" dataDxfId="4663"/>
    <tableColumn id="19" name="2011-14" dataDxfId="4662"/>
    <tableColumn id="20" name="2012-15" dataDxfId="4661"/>
    <tableColumn id="21" name="2013-16" dataDxfId="4660"/>
    <tableColumn id="22" name="2014-17" dataDxfId="4659"/>
    <tableColumn id="23" name="2015-18" dataDxfId="4658"/>
    <tableColumn id="24" name="2016-19" dataDxfId="4657"/>
    <tableColumn id="25" name="2017-20" dataDxfId="4656"/>
    <tableColumn id="26" name="2018-21" dataDxfId="4655"/>
  </tableColumns>
  <tableStyleInfo name="TableStyleLight1" showFirstColumn="1" showLastColumn="0" showRowStripes="0" showColumnStripes="0"/>
</table>
</file>

<file path=xl/tables/table4.xml><?xml version="1.0" encoding="utf-8"?>
<table xmlns="http://schemas.openxmlformats.org/spreadsheetml/2006/main" id="6" name="table1d" displayName="table1d" ref="A24:Z28" totalsRowShown="0" headerRowDxfId="5559" dataDxfId="5558">
  <tableColumns count="26">
    <tableColumn id="1" name="Group" dataDxfId="5585"/>
    <tableColumn id="2" name="1994-97" dataDxfId="5584"/>
    <tableColumn id="3" name="1995-98" dataDxfId="5583"/>
    <tableColumn id="4" name="1996-99" dataDxfId="5582"/>
    <tableColumn id="5" name="1997-00" dataDxfId="5581"/>
    <tableColumn id="6" name="1998-01" dataDxfId="5580"/>
    <tableColumn id="7" name="1999-02" dataDxfId="5579"/>
    <tableColumn id="8" name="2000-03" dataDxfId="5578"/>
    <tableColumn id="9" name="2001-04" dataDxfId="5577"/>
    <tableColumn id="10" name="2002-05" dataDxfId="5576"/>
    <tableColumn id="11" name="2003-06" dataDxfId="5575"/>
    <tableColumn id="12" name="2004-07" dataDxfId="5574"/>
    <tableColumn id="13" name="2005-08" dataDxfId="5573"/>
    <tableColumn id="14" name="2006-09" dataDxfId="5572"/>
    <tableColumn id="15" name="2007-10" dataDxfId="5571"/>
    <tableColumn id="16" name="2008-11" dataDxfId="5570"/>
    <tableColumn id="17" name="2009-12" dataDxfId="5569"/>
    <tableColumn id="18" name="2010-13" dataDxfId="5568"/>
    <tableColumn id="19" name="2011-14" dataDxfId="5567"/>
    <tableColumn id="20" name="2012-15" dataDxfId="5566"/>
    <tableColumn id="21" name="2013-16" dataDxfId="5565"/>
    <tableColumn id="22" name="2014-17" dataDxfId="5564"/>
    <tableColumn id="23" name="2015-18" dataDxfId="5563"/>
    <tableColumn id="24" name="2016-19" dataDxfId="5562"/>
    <tableColumn id="25" name="2017-20" dataDxfId="5561"/>
    <tableColumn id="26" name="2018-21" dataDxfId="5560"/>
  </tableColumns>
  <tableStyleInfo name="TableStyleLight1" showFirstColumn="1" showLastColumn="0" showRowStripes="0" showColumnStripes="0"/>
</table>
</file>

<file path=xl/tables/table40.xml><?xml version="1.0" encoding="utf-8"?>
<table xmlns="http://schemas.openxmlformats.org/spreadsheetml/2006/main" id="42" name="table10c" displayName="table10c" ref="A20:Z25" totalsRowShown="0" headerRowDxfId="4626" dataDxfId="4625">
  <tableColumns count="26">
    <tableColumn id="1" name="Group" dataDxfId="4652"/>
    <tableColumn id="2" name="1994-97" dataDxfId="4651"/>
    <tableColumn id="3" name="1995-98" dataDxfId="4650"/>
    <tableColumn id="4" name="1996-99" dataDxfId="4649"/>
    <tableColumn id="5" name="1997-00" dataDxfId="4648"/>
    <tableColumn id="6" name="1998-01" dataDxfId="4647"/>
    <tableColumn id="7" name="1999-02" dataDxfId="4646"/>
    <tableColumn id="8" name="2000-03" dataDxfId="4645"/>
    <tableColumn id="9" name="2001-04" dataDxfId="4644"/>
    <tableColumn id="10" name="2002-05" dataDxfId="4643"/>
    <tableColumn id="11" name="2003-06" dataDxfId="4642"/>
    <tableColumn id="12" name="2004-07" dataDxfId="4641"/>
    <tableColumn id="13" name="2005-08" dataDxfId="4640"/>
    <tableColumn id="14" name="2006-09" dataDxfId="4639"/>
    <tableColumn id="15" name="2007-10" dataDxfId="4638"/>
    <tableColumn id="16" name="2008-11" dataDxfId="4637"/>
    <tableColumn id="17" name="2009-12" dataDxfId="4636"/>
    <tableColumn id="18" name="2010-13" dataDxfId="4635"/>
    <tableColumn id="19" name="2011-14" dataDxfId="4634"/>
    <tableColumn id="20" name="2012-15" dataDxfId="4633"/>
    <tableColumn id="21" name="2013-16" dataDxfId="4632"/>
    <tableColumn id="22" name="2014-17" dataDxfId="4631"/>
    <tableColumn id="23" name="2015-18" dataDxfId="4630"/>
    <tableColumn id="24" name="2016-19" dataDxfId="4629"/>
    <tableColumn id="25" name="2017-20" dataDxfId="4628"/>
    <tableColumn id="26" name="2018-21" dataDxfId="4627"/>
  </tableColumns>
  <tableStyleInfo name="TableStyleLight1" showFirstColumn="1" showLastColumn="0" showRowStripes="0" showColumnStripes="0"/>
</table>
</file>

<file path=xl/tables/table41.xml><?xml version="1.0" encoding="utf-8"?>
<table xmlns="http://schemas.openxmlformats.org/spreadsheetml/2006/main" id="43" name="table10d" displayName="table10d" ref="A27:Z32" totalsRowShown="0" headerRowDxfId="4598" dataDxfId="4597">
  <tableColumns count="26">
    <tableColumn id="1" name="Group" dataDxfId="4624"/>
    <tableColumn id="2" name="1994-97" dataDxfId="4623"/>
    <tableColumn id="3" name="1995-98" dataDxfId="4622"/>
    <tableColumn id="4" name="1996-99" dataDxfId="4621"/>
    <tableColumn id="5" name="1997-00" dataDxfId="4620"/>
    <tableColumn id="6" name="1998-01" dataDxfId="4619"/>
    <tableColumn id="7" name="1999-02" dataDxfId="4618"/>
    <tableColumn id="8" name="2000-03" dataDxfId="4617"/>
    <tableColumn id="9" name="2001-04" dataDxfId="4616"/>
    <tableColumn id="10" name="2002-05" dataDxfId="4615"/>
    <tableColumn id="11" name="2003-06" dataDxfId="4614"/>
    <tableColumn id="12" name="2004-07" dataDxfId="4613"/>
    <tableColumn id="13" name="2005-08" dataDxfId="4612"/>
    <tableColumn id="14" name="2006-09" dataDxfId="4611"/>
    <tableColumn id="15" name="2007-10" dataDxfId="4610"/>
    <tableColumn id="16" name="2008-11" dataDxfId="4609"/>
    <tableColumn id="17" name="2009-12" dataDxfId="4608"/>
    <tableColumn id="18" name="2010-13" dataDxfId="4607"/>
    <tableColumn id="19" name="2011-14" dataDxfId="4606"/>
    <tableColumn id="20" name="2012-15" dataDxfId="4605"/>
    <tableColumn id="21" name="2013-16" dataDxfId="4604"/>
    <tableColumn id="22" name="2014-17" dataDxfId="4603"/>
    <tableColumn id="23" name="2015-18" dataDxfId="4602"/>
    <tableColumn id="24" name="2016-19" dataDxfId="4601"/>
    <tableColumn id="25" name="2017-20" dataDxfId="4600"/>
    <tableColumn id="26" name="2018-21" dataDxfId="4599"/>
  </tableColumns>
  <tableStyleInfo name="TableStyleLight1" showFirstColumn="1" showLastColumn="0" showRowStripes="0" showColumnStripes="0"/>
</table>
</file>

<file path=xl/tables/table42.xml><?xml version="1.0" encoding="utf-8"?>
<table xmlns="http://schemas.openxmlformats.org/spreadsheetml/2006/main" id="44" name="table10e" displayName="table10e" ref="A34:Z39" totalsRowShown="0" headerRowDxfId="4570" dataDxfId="4569">
  <tableColumns count="26">
    <tableColumn id="1" name="Group" dataDxfId="4596"/>
    <tableColumn id="2" name="1994-97" dataDxfId="4595"/>
    <tableColumn id="3" name="1995-98" dataDxfId="4594"/>
    <tableColumn id="4" name="1996-99" dataDxfId="4593"/>
    <tableColumn id="5" name="1997-00" dataDxfId="4592"/>
    <tableColumn id="6" name="1998-01" dataDxfId="4591"/>
    <tableColumn id="7" name="1999-02" dataDxfId="4590"/>
    <tableColumn id="8" name="2000-03" dataDxfId="4589"/>
    <tableColumn id="9" name="2001-04" dataDxfId="4588"/>
    <tableColumn id="10" name="2002-05" dataDxfId="4587"/>
    <tableColumn id="11" name="2003-06" dataDxfId="4586"/>
    <tableColumn id="12" name="2004-07" dataDxfId="4585"/>
    <tableColumn id="13" name="2005-08" dataDxfId="4584"/>
    <tableColumn id="14" name="2006-09" dataDxfId="4583"/>
    <tableColumn id="15" name="2007-10" dataDxfId="4582"/>
    <tableColumn id="16" name="2008-11" dataDxfId="4581"/>
    <tableColumn id="17" name="2009-12" dataDxfId="4580"/>
    <tableColumn id="18" name="2010-13" dataDxfId="4579"/>
    <tableColumn id="19" name="2011-14" dataDxfId="4578"/>
    <tableColumn id="20" name="2012-15" dataDxfId="4577"/>
    <tableColumn id="21" name="2013-16" dataDxfId="4576"/>
    <tableColumn id="22" name="2014-17" dataDxfId="4575"/>
    <tableColumn id="23" name="2015-18" dataDxfId="4574"/>
    <tableColumn id="24" name="2016-19" dataDxfId="4573"/>
    <tableColumn id="25" name="2017-20" dataDxfId="4572"/>
    <tableColumn id="26" name="2018-21" dataDxfId="4571"/>
  </tableColumns>
  <tableStyleInfo name="TableStyleLight1" showFirstColumn="1" showLastColumn="0" showRowStripes="0" showColumnStripes="0"/>
</table>
</file>

<file path=xl/tables/table43.xml><?xml version="1.0" encoding="utf-8"?>
<table xmlns="http://schemas.openxmlformats.org/spreadsheetml/2006/main" id="45" name="table10f" displayName="table10f" ref="A41:Z46" totalsRowShown="0" headerRowDxfId="4542" dataDxfId="4541">
  <tableColumns count="26">
    <tableColumn id="1" name="Group" dataDxfId="4568"/>
    <tableColumn id="2" name="1994-97" dataDxfId="4567"/>
    <tableColumn id="3" name="1995-98" dataDxfId="4566"/>
    <tableColumn id="4" name="1996-99" dataDxfId="4565"/>
    <tableColumn id="5" name="1997-00" dataDxfId="4564"/>
    <tableColumn id="6" name="1998-01" dataDxfId="4563"/>
    <tableColumn id="7" name="1999-02" dataDxfId="4562"/>
    <tableColumn id="8" name="2000-03" dataDxfId="4561"/>
    <tableColumn id="9" name="2001-04" dataDxfId="4560"/>
    <tableColumn id="10" name="2002-05" dataDxfId="4559"/>
    <tableColumn id="11" name="2003-06" dataDxfId="4558"/>
    <tableColumn id="12" name="2004-07" dataDxfId="4557"/>
    <tableColumn id="13" name="2005-08" dataDxfId="4556"/>
    <tableColumn id="14" name="2006-09" dataDxfId="4555"/>
    <tableColumn id="15" name="2007-10" dataDxfId="4554"/>
    <tableColumn id="16" name="2008-11" dataDxfId="4553"/>
    <tableColumn id="17" name="2009-12" dataDxfId="4552"/>
    <tableColumn id="18" name="2010-13" dataDxfId="4551"/>
    <tableColumn id="19" name="2011-14" dataDxfId="4550"/>
    <tableColumn id="20" name="2012-15" dataDxfId="4549"/>
    <tableColumn id="21" name="2013-16" dataDxfId="4548"/>
    <tableColumn id="22" name="2014-17" dataDxfId="4547"/>
    <tableColumn id="23" name="2015-18" dataDxfId="4546"/>
    <tableColumn id="24" name="2016-19" dataDxfId="4545"/>
    <tableColumn id="25" name="2017-20" dataDxfId="4544"/>
    <tableColumn id="26" name="2018-21" dataDxfId="4543"/>
  </tableColumns>
  <tableStyleInfo name="TableStyleLight1" showFirstColumn="1" showLastColumn="0" showRowStripes="0" showColumnStripes="0"/>
</table>
</file>

<file path=xl/tables/table44.xml><?xml version="1.0" encoding="utf-8"?>
<table xmlns="http://schemas.openxmlformats.org/spreadsheetml/2006/main" id="46" name="table10g" displayName="table10g" ref="A48:Z53" totalsRowShown="0" headerRowDxfId="4514" dataDxfId="4513">
  <tableColumns count="26">
    <tableColumn id="1" name="Group" dataDxfId="4540"/>
    <tableColumn id="2" name="1994-97" dataDxfId="4539"/>
    <tableColumn id="3" name="1995-98" dataDxfId="4538"/>
    <tableColumn id="4" name="1996-99" dataDxfId="4537"/>
    <tableColumn id="5" name="1997-00" dataDxfId="4536"/>
    <tableColumn id="6" name="1998-01" dataDxfId="4535"/>
    <tableColumn id="7" name="1999-02" dataDxfId="4534"/>
    <tableColumn id="8" name="2000-03" dataDxfId="4533"/>
    <tableColumn id="9" name="2001-04" dataDxfId="4532"/>
    <tableColumn id="10" name="2002-05" dataDxfId="4531"/>
    <tableColumn id="11" name="2003-06" dataDxfId="4530"/>
    <tableColumn id="12" name="2004-07" dataDxfId="4529"/>
    <tableColumn id="13" name="2005-08" dataDxfId="4528"/>
    <tableColumn id="14" name="2006-09" dataDxfId="4527"/>
    <tableColumn id="15" name="2007-10" dataDxfId="4526"/>
    <tableColumn id="16" name="2008-11" dataDxfId="4525"/>
    <tableColumn id="17" name="2009-12" dataDxfId="4524"/>
    <tableColumn id="18" name="2010-13" dataDxfId="4523"/>
    <tableColumn id="19" name="2011-14" dataDxfId="4522"/>
    <tableColumn id="20" name="2012-15" dataDxfId="4521"/>
    <tableColumn id="21" name="2013-16" dataDxfId="4520"/>
    <tableColumn id="22" name="2014-17" dataDxfId="4519"/>
    <tableColumn id="23" name="2015-18" dataDxfId="4518"/>
    <tableColumn id="24" name="2016-19" dataDxfId="4517"/>
    <tableColumn id="25" name="2017-20" dataDxfId="4516"/>
    <tableColumn id="26" name="2018-21" dataDxfId="4515"/>
  </tableColumns>
  <tableStyleInfo name="TableStyleLight1" showFirstColumn="1" showLastColumn="0" showRowStripes="0" showColumnStripes="0"/>
</table>
</file>

<file path=xl/tables/table45.xml><?xml version="1.0" encoding="utf-8"?>
<table xmlns="http://schemas.openxmlformats.org/spreadsheetml/2006/main" id="47" name="table11a" displayName="table11a" ref="A7:X15" totalsRowShown="0" headerRowDxfId="4488" dataDxfId="4487">
  <tableColumns count="24">
    <tableColumn id="1" name="Group" dataDxfId="4512"/>
    <tableColumn id="2" name="1996-99" dataDxfId="4511"/>
    <tableColumn id="3" name="1997-00" dataDxfId="4510"/>
    <tableColumn id="4" name="1998-01" dataDxfId="4509"/>
    <tableColumn id="5" name="1999-02" dataDxfId="4508"/>
    <tableColumn id="6" name="2000-03" dataDxfId="4507"/>
    <tableColumn id="7" name="2001-04" dataDxfId="4506"/>
    <tableColumn id="8" name="2002-05" dataDxfId="4505"/>
    <tableColumn id="9" name="2003-06" dataDxfId="4504"/>
    <tableColumn id="10" name="2004-07" dataDxfId="4503"/>
    <tableColumn id="11" name="2005-08" dataDxfId="4502"/>
    <tableColumn id="12" name="2006-09" dataDxfId="4501"/>
    <tableColumn id="13" name="2007-10" dataDxfId="4500"/>
    <tableColumn id="14" name="2008-11" dataDxfId="4499"/>
    <tableColumn id="15" name="2009-12" dataDxfId="4498"/>
    <tableColumn id="16" name="2010-13" dataDxfId="4497"/>
    <tableColumn id="17" name="2011-14" dataDxfId="4496"/>
    <tableColumn id="18" name="2012-15" dataDxfId="4495"/>
    <tableColumn id="19" name="2013-16" dataDxfId="4494"/>
    <tableColumn id="20" name="2014-17" dataDxfId="4493"/>
    <tableColumn id="21" name="2015-18" dataDxfId="4492"/>
    <tableColumn id="22" name="2016-19" dataDxfId="4491"/>
    <tableColumn id="23" name="2017-20" dataDxfId="4490"/>
    <tableColumn id="24" name="2018-21" dataDxfId="4489"/>
  </tableColumns>
  <tableStyleInfo name="TableStyleLight1" showFirstColumn="1" showLastColumn="0" showRowStripes="0" showColumnStripes="0"/>
</table>
</file>

<file path=xl/tables/table46.xml><?xml version="1.0" encoding="utf-8"?>
<table xmlns="http://schemas.openxmlformats.org/spreadsheetml/2006/main" id="48" name="table11b" displayName="table11b" ref="A17:X25" totalsRowShown="0" headerRowDxfId="4462" dataDxfId="4461">
  <tableColumns count="24">
    <tableColumn id="1" name="Group" dataDxfId="4486"/>
    <tableColumn id="2" name="1996-99" dataDxfId="4485"/>
    <tableColumn id="3" name="1997-00" dataDxfId="4484"/>
    <tableColumn id="4" name="1998-01" dataDxfId="4483"/>
    <tableColumn id="5" name="1999-02" dataDxfId="4482"/>
    <tableColumn id="6" name="2000-03" dataDxfId="4481"/>
    <tableColumn id="7" name="2001-04" dataDxfId="4480"/>
    <tableColumn id="8" name="2002-05" dataDxfId="4479"/>
    <tableColumn id="9" name="2003-06" dataDxfId="4478"/>
    <tableColumn id="10" name="2004-07" dataDxfId="4477"/>
    <tableColumn id="11" name="2005-08" dataDxfId="4476"/>
    <tableColumn id="12" name="2006-09" dataDxfId="4475"/>
    <tableColumn id="13" name="2007-10" dataDxfId="4474"/>
    <tableColumn id="14" name="2008-11" dataDxfId="4473"/>
    <tableColumn id="15" name="2009-12" dataDxfId="4472"/>
    <tableColumn id="16" name="2010-13" dataDxfId="4471"/>
    <tableColumn id="17" name="2011-14" dataDxfId="4470"/>
    <tableColumn id="18" name="2012-15" dataDxfId="4469"/>
    <tableColumn id="19" name="2013-16" dataDxfId="4468"/>
    <tableColumn id="20" name="2014-17" dataDxfId="4467"/>
    <tableColumn id="21" name="2015-18" dataDxfId="4466"/>
    <tableColumn id="22" name="2016-19" dataDxfId="4465"/>
    <tableColumn id="23" name="2017-20" dataDxfId="4464"/>
    <tableColumn id="24" name="2018-21" dataDxfId="4463"/>
  </tableColumns>
  <tableStyleInfo name="TableStyleLight1" showFirstColumn="1" showLastColumn="0" showRowStripes="0" showColumnStripes="0"/>
</table>
</file>

<file path=xl/tables/table47.xml><?xml version="1.0" encoding="utf-8"?>
<table xmlns="http://schemas.openxmlformats.org/spreadsheetml/2006/main" id="49" name="table11c" displayName="table11c" ref="A27:X35" totalsRowShown="0" headerRowDxfId="4436" dataDxfId="4435">
  <tableColumns count="24">
    <tableColumn id="1" name="Group" dataDxfId="4460"/>
    <tableColumn id="2" name="1996-99" dataDxfId="4459"/>
    <tableColumn id="3" name="1997-00" dataDxfId="4458"/>
    <tableColumn id="4" name="1998-01" dataDxfId="4457"/>
    <tableColumn id="5" name="1999-02" dataDxfId="4456"/>
    <tableColumn id="6" name="2000-03" dataDxfId="4455"/>
    <tableColumn id="7" name="2001-04" dataDxfId="4454"/>
    <tableColumn id="8" name="2002-05" dataDxfId="4453"/>
    <tableColumn id="9" name="2003-06" dataDxfId="4452"/>
    <tableColumn id="10" name="2004-07" dataDxfId="4451"/>
    <tableColumn id="11" name="2005-08" dataDxfId="4450"/>
    <tableColumn id="12" name="2006-09" dataDxfId="4449"/>
    <tableColumn id="13" name="2007-10" dataDxfId="4448"/>
    <tableColumn id="14" name="2008-11" dataDxfId="4447"/>
    <tableColumn id="15" name="2009-12" dataDxfId="4446"/>
    <tableColumn id="16" name="2010-13" dataDxfId="4445"/>
    <tableColumn id="17" name="2011-14" dataDxfId="4444"/>
    <tableColumn id="18" name="2012-15" dataDxfId="4443"/>
    <tableColumn id="19" name="2013-16" dataDxfId="4442"/>
    <tableColumn id="20" name="2014-17" dataDxfId="4441"/>
    <tableColumn id="21" name="2015-18" dataDxfId="4440"/>
    <tableColumn id="22" name="2016-19" dataDxfId="4439"/>
    <tableColumn id="23" name="2017-20" dataDxfId="4438"/>
    <tableColumn id="24" name="2018-21" dataDxfId="4437"/>
  </tableColumns>
  <tableStyleInfo name="TableStyleLight1" showFirstColumn="1" showLastColumn="0" showRowStripes="0" showColumnStripes="0"/>
</table>
</file>

<file path=xl/tables/table48.xml><?xml version="1.0" encoding="utf-8"?>
<table xmlns="http://schemas.openxmlformats.org/spreadsheetml/2006/main" id="50" name="table11d" displayName="table11d" ref="A37:X45" totalsRowShown="0" headerRowDxfId="4410" dataDxfId="4409">
  <tableColumns count="24">
    <tableColumn id="1" name="Group" dataDxfId="4434"/>
    <tableColumn id="2" name="1996-99" dataDxfId="4433"/>
    <tableColumn id="3" name="1997-00" dataDxfId="4432"/>
    <tableColumn id="4" name="1998-01" dataDxfId="4431"/>
    <tableColumn id="5" name="1999-02" dataDxfId="4430"/>
    <tableColumn id="6" name="2000-03" dataDxfId="4429"/>
    <tableColumn id="7" name="2001-04" dataDxfId="4428"/>
    <tableColumn id="8" name="2002-05" dataDxfId="4427"/>
    <tableColumn id="9" name="2003-06" dataDxfId="4426"/>
    <tableColumn id="10" name="2004-07" dataDxfId="4425"/>
    <tableColumn id="11" name="2005-08" dataDxfId="4424"/>
    <tableColumn id="12" name="2006-09" dataDxfId="4423"/>
    <tableColumn id="13" name="2007-10" dataDxfId="4422"/>
    <tableColumn id="14" name="2008-11" dataDxfId="4421"/>
    <tableColumn id="15" name="2009-12" dataDxfId="4420"/>
    <tableColumn id="16" name="2010-13" dataDxfId="4419"/>
    <tableColumn id="17" name="2011-14" dataDxfId="4418"/>
    <tableColumn id="18" name="2012-15" dataDxfId="4417"/>
    <tableColumn id="19" name="2013-16" dataDxfId="4416"/>
    <tableColumn id="20" name="2014-17" dataDxfId="4415"/>
    <tableColumn id="21" name="2015-18" dataDxfId="4414"/>
    <tableColumn id="22" name="2016-19" dataDxfId="4413"/>
    <tableColumn id="23" name="2017-20" dataDxfId="4412"/>
    <tableColumn id="24" name="2018-21" dataDxfId="4411"/>
  </tableColumns>
  <tableStyleInfo name="TableStyleLight1" showFirstColumn="1" showLastColumn="0" showRowStripes="0" showColumnStripes="0"/>
</table>
</file>

<file path=xl/tables/table49.xml><?xml version="1.0" encoding="utf-8"?>
<table xmlns="http://schemas.openxmlformats.org/spreadsheetml/2006/main" id="51" name="table11e" displayName="table11e" ref="A47:X55" totalsRowShown="0" headerRowDxfId="4384" dataDxfId="4383">
  <tableColumns count="24">
    <tableColumn id="1" name="Group" dataDxfId="4408"/>
    <tableColumn id="2" name="1996-99" dataDxfId="4407"/>
    <tableColumn id="3" name="1997-00" dataDxfId="4406"/>
    <tableColumn id="4" name="1998-01" dataDxfId="4405"/>
    <tableColumn id="5" name="1999-02" dataDxfId="4404"/>
    <tableColumn id="6" name="2000-03" dataDxfId="4403"/>
    <tableColumn id="7" name="2001-04" dataDxfId="4402"/>
    <tableColumn id="8" name="2002-05" dataDxfId="4401"/>
    <tableColumn id="9" name="2003-06" dataDxfId="4400"/>
    <tableColumn id="10" name="2004-07" dataDxfId="4399"/>
    <tableColumn id="11" name="2005-08" dataDxfId="4398"/>
    <tableColumn id="12" name="2006-09" dataDxfId="4397"/>
    <tableColumn id="13" name="2007-10" dataDxfId="4396"/>
    <tableColumn id="14" name="2008-11" dataDxfId="4395"/>
    <tableColumn id="15" name="2009-12" dataDxfId="4394"/>
    <tableColumn id="16" name="2010-13" dataDxfId="4393"/>
    <tableColumn id="17" name="2011-14" dataDxfId="4392"/>
    <tableColumn id="18" name="2012-15" dataDxfId="4391"/>
    <tableColumn id="19" name="2013-16" dataDxfId="4390"/>
    <tableColumn id="20" name="2014-17" dataDxfId="4389"/>
    <tableColumn id="21" name="2015-18" dataDxfId="4388"/>
    <tableColumn id="22" name="2016-19" dataDxfId="4387"/>
    <tableColumn id="23" name="2017-20" dataDxfId="4386"/>
    <tableColumn id="24" name="2018-21" dataDxfId="4385"/>
  </tableColumns>
  <tableStyleInfo name="TableStyleLight1" showFirstColumn="1" showLastColumn="0" showRowStripes="0" showColumnStripes="0"/>
</table>
</file>

<file path=xl/tables/table5.xml><?xml version="1.0" encoding="utf-8"?>
<table xmlns="http://schemas.openxmlformats.org/spreadsheetml/2006/main" id="7" name="table2a" displayName="table2a" ref="A6:Z10" totalsRowShown="0" headerRowDxfId="5531" dataDxfId="5530">
  <tableColumns count="26">
    <tableColumn id="1" name="Group" dataDxfId="5557"/>
    <tableColumn id="2" name="1994-97" dataDxfId="5556"/>
    <tableColumn id="3" name="1995-98" dataDxfId="5555"/>
    <tableColumn id="4" name="1996-99" dataDxfId="5554"/>
    <tableColumn id="5" name="1997-00" dataDxfId="5553"/>
    <tableColumn id="6" name="1998-01" dataDxfId="5552"/>
    <tableColumn id="7" name="1999-02" dataDxfId="5551"/>
    <tableColumn id="8" name="2000-03" dataDxfId="5550"/>
    <tableColumn id="9" name="2001-04" dataDxfId="5549"/>
    <tableColumn id="10" name="2002-05" dataDxfId="5548"/>
    <tableColumn id="11" name="2003-06" dataDxfId="5547"/>
    <tableColumn id="12" name="2004-07" dataDxfId="5546"/>
    <tableColumn id="13" name="2005-08" dataDxfId="5545"/>
    <tableColumn id="14" name="2006-09" dataDxfId="5544"/>
    <tableColumn id="15" name="2007-10" dataDxfId="5543"/>
    <tableColumn id="16" name="2008-11" dataDxfId="5542"/>
    <tableColumn id="17" name="2009-12" dataDxfId="5541"/>
    <tableColumn id="18" name="2010-13" dataDxfId="5540"/>
    <tableColumn id="19" name="2011-14" dataDxfId="5539"/>
    <tableColumn id="20" name="2012-15" dataDxfId="5538"/>
    <tableColumn id="21" name="2013-16" dataDxfId="5537"/>
    <tableColumn id="22" name="2014-17" dataDxfId="5536"/>
    <tableColumn id="23" name="2015-18" dataDxfId="5535"/>
    <tableColumn id="24" name="2016-19" dataDxfId="5534"/>
    <tableColumn id="25" name="2017-20" dataDxfId="5533"/>
    <tableColumn id="26" name="2018-21" dataDxfId="5532"/>
  </tableColumns>
  <tableStyleInfo name="TableStyleLight1" showFirstColumn="1" showLastColumn="0" showRowStripes="0" showColumnStripes="0"/>
</table>
</file>

<file path=xl/tables/table50.xml><?xml version="1.0" encoding="utf-8"?>
<table xmlns="http://schemas.openxmlformats.org/spreadsheetml/2006/main" id="52" name="table11f" displayName="table11f" ref="A57:X65" totalsRowShown="0" headerRowDxfId="4358" dataDxfId="4357">
  <tableColumns count="24">
    <tableColumn id="1" name="Group" dataDxfId="4382"/>
    <tableColumn id="2" name="1996-99" dataDxfId="4381"/>
    <tableColumn id="3" name="1997-00" dataDxfId="4380"/>
    <tableColumn id="4" name="1998-01" dataDxfId="4379"/>
    <tableColumn id="5" name="1999-02" dataDxfId="4378"/>
    <tableColumn id="6" name="2000-03" dataDxfId="4377"/>
    <tableColumn id="7" name="2001-04" dataDxfId="4376"/>
    <tableColumn id="8" name="2002-05" dataDxfId="4375"/>
    <tableColumn id="9" name="2003-06" dataDxfId="4374"/>
    <tableColumn id="10" name="2004-07" dataDxfId="4373"/>
    <tableColumn id="11" name="2005-08" dataDxfId="4372"/>
    <tableColumn id="12" name="2006-09" dataDxfId="4371"/>
    <tableColumn id="13" name="2007-10" dataDxfId="4370"/>
    <tableColumn id="14" name="2008-11" dataDxfId="4369"/>
    <tableColumn id="15" name="2009-12" dataDxfId="4368"/>
    <tableColumn id="16" name="2010-13" dataDxfId="4367"/>
    <tableColumn id="17" name="2011-14" dataDxfId="4366"/>
    <tableColumn id="18" name="2012-15" dataDxfId="4365"/>
    <tableColumn id="19" name="2013-16" dataDxfId="4364"/>
    <tableColumn id="20" name="2014-17" dataDxfId="4363"/>
    <tableColumn id="21" name="2015-18" dataDxfId="4362"/>
    <tableColumn id="22" name="2016-19" dataDxfId="4361"/>
    <tableColumn id="23" name="2017-20" dataDxfId="4360"/>
    <tableColumn id="24" name="2018-21" dataDxfId="4359"/>
  </tableColumns>
  <tableStyleInfo name="TableStyleLight1" showFirstColumn="1" showLastColumn="0" showRowStripes="0" showColumnStripes="0"/>
</table>
</file>

<file path=xl/tables/table51.xml><?xml version="1.0" encoding="utf-8"?>
<table xmlns="http://schemas.openxmlformats.org/spreadsheetml/2006/main" id="53" name="table11g" displayName="table11g" ref="A67:X75" totalsRowShown="0" headerRowDxfId="4332" dataDxfId="4331">
  <tableColumns count="24">
    <tableColumn id="1" name="Group" dataDxfId="4356"/>
    <tableColumn id="2" name="1996-99" dataDxfId="4355"/>
    <tableColumn id="3" name="1997-00" dataDxfId="4354"/>
    <tableColumn id="4" name="1998-01" dataDxfId="4353"/>
    <tableColumn id="5" name="1999-02" dataDxfId="4352"/>
    <tableColumn id="6" name="2000-03" dataDxfId="4351"/>
    <tableColumn id="7" name="2001-04" dataDxfId="4350"/>
    <tableColumn id="8" name="2002-05" dataDxfId="4349"/>
    <tableColumn id="9" name="2003-06" dataDxfId="4348"/>
    <tableColumn id="10" name="2004-07" dataDxfId="4347"/>
    <tableColumn id="11" name="2005-08" dataDxfId="4346"/>
    <tableColumn id="12" name="2006-09" dataDxfId="4345"/>
    <tableColumn id="13" name="2007-10" dataDxfId="4344"/>
    <tableColumn id="14" name="2008-11" dataDxfId="4343"/>
    <tableColumn id="15" name="2009-12" dataDxfId="4342"/>
    <tableColumn id="16" name="2010-13" dataDxfId="4341"/>
    <tableColumn id="17" name="2011-14" dataDxfId="4340"/>
    <tableColumn id="18" name="2012-15" dataDxfId="4339"/>
    <tableColumn id="19" name="2013-16" dataDxfId="4338"/>
    <tableColumn id="20" name="2014-17" dataDxfId="4337"/>
    <tableColumn id="21" name="2015-18" dataDxfId="4336"/>
    <tableColumn id="22" name="2016-19" dataDxfId="4335"/>
    <tableColumn id="23" name="2017-20" dataDxfId="4334"/>
    <tableColumn id="24" name="2018-21" dataDxfId="4333"/>
  </tableColumns>
  <tableStyleInfo name="TableStyleLight1" showFirstColumn="1" showLastColumn="0" showRowStripes="0" showColumnStripes="0"/>
</table>
</file>

<file path=xl/tables/table52.xml><?xml version="1.0" encoding="utf-8"?>
<table xmlns="http://schemas.openxmlformats.org/spreadsheetml/2006/main" id="54" name="table12a" displayName="table12a" ref="A6:X9" totalsRowShown="0" headerRowDxfId="4306" dataDxfId="4305">
  <tableColumns count="24">
    <tableColumn id="1" name="Group" dataDxfId="4330"/>
    <tableColumn id="2" name="1996-99" dataDxfId="4329"/>
    <tableColumn id="3" name="1997-00" dataDxfId="4328"/>
    <tableColumn id="4" name="1998-01" dataDxfId="4327"/>
    <tableColumn id="5" name="1999-02" dataDxfId="4326"/>
    <tableColumn id="6" name="2000-03" dataDxfId="4325"/>
    <tableColumn id="7" name="2001-04" dataDxfId="4324"/>
    <tableColumn id="8" name="2002-05" dataDxfId="4323"/>
    <tableColumn id="9" name="2003-06" dataDxfId="4322"/>
    <tableColumn id="10" name="2004-07" dataDxfId="4321"/>
    <tableColumn id="11" name="2005-08" dataDxfId="4320"/>
    <tableColumn id="12" name="2006-09" dataDxfId="4319"/>
    <tableColumn id="13" name="2007-10" dataDxfId="4318"/>
    <tableColumn id="14" name="2008-11" dataDxfId="4317"/>
    <tableColumn id="15" name="2009-12" dataDxfId="4316"/>
    <tableColumn id="16" name="2010-13" dataDxfId="4315"/>
    <tableColumn id="17" name="2011-14" dataDxfId="4314"/>
    <tableColumn id="18" name="2012-15" dataDxfId="4313"/>
    <tableColumn id="19" name="2013-16" dataDxfId="4312"/>
    <tableColumn id="20" name="2014-17" dataDxfId="4311"/>
    <tableColumn id="21" name="2015-18" dataDxfId="4310"/>
    <tableColumn id="22" name="2016-19" dataDxfId="4309"/>
    <tableColumn id="23" name="2017-20" dataDxfId="4308"/>
    <tableColumn id="24" name="2018-21" dataDxfId="4307"/>
  </tableColumns>
  <tableStyleInfo name="TableStyleLight1" showFirstColumn="1" showLastColumn="0" showRowStripes="0" showColumnStripes="0"/>
</table>
</file>

<file path=xl/tables/table53.xml><?xml version="1.0" encoding="utf-8"?>
<table xmlns="http://schemas.openxmlformats.org/spreadsheetml/2006/main" id="55" name="table12b" displayName="table12b" ref="A11:X14" totalsRowShown="0" headerRowDxfId="4280" dataDxfId="4279">
  <tableColumns count="24">
    <tableColumn id="1" name="Group" dataDxfId="4304"/>
    <tableColumn id="2" name="1996-99" dataDxfId="4303"/>
    <tableColumn id="3" name="1997-00" dataDxfId="4302"/>
    <tableColumn id="4" name="1998-01" dataDxfId="4301"/>
    <tableColumn id="5" name="1999-02" dataDxfId="4300"/>
    <tableColumn id="6" name="2000-03" dataDxfId="4299"/>
    <tableColumn id="7" name="2001-04" dataDxfId="4298"/>
    <tableColumn id="8" name="2002-05" dataDxfId="4297"/>
    <tableColumn id="9" name="2003-06" dataDxfId="4296"/>
    <tableColumn id="10" name="2004-07" dataDxfId="4295"/>
    <tableColumn id="11" name="2005-08" dataDxfId="4294"/>
    <tableColumn id="12" name="2006-09" dataDxfId="4293"/>
    <tableColumn id="13" name="2007-10" dataDxfId="4292"/>
    <tableColumn id="14" name="2008-11" dataDxfId="4291"/>
    <tableColumn id="15" name="2009-12" dataDxfId="4290"/>
    <tableColumn id="16" name="2010-13" dataDxfId="4289"/>
    <tableColumn id="17" name="2011-14" dataDxfId="4288"/>
    <tableColumn id="18" name="2012-15" dataDxfId="4287"/>
    <tableColumn id="19" name="2013-16" dataDxfId="4286"/>
    <tableColumn id="20" name="2014-17" dataDxfId="4285"/>
    <tableColumn id="21" name="2015-18" dataDxfId="4284"/>
    <tableColumn id="22" name="2016-19" dataDxfId="4283"/>
    <tableColumn id="23" name="2017-20" dataDxfId="4282"/>
    <tableColumn id="24" name="2018-21" dataDxfId="4281"/>
  </tableColumns>
  <tableStyleInfo name="TableStyleLight1" showFirstColumn="1" showLastColumn="0" showRowStripes="0" showColumnStripes="0"/>
</table>
</file>

<file path=xl/tables/table54.xml><?xml version="1.0" encoding="utf-8"?>
<table xmlns="http://schemas.openxmlformats.org/spreadsheetml/2006/main" id="56" name="table12c" displayName="table12c" ref="A16:X19" totalsRowShown="0" headerRowDxfId="4254" dataDxfId="4253">
  <tableColumns count="24">
    <tableColumn id="1" name="Group" dataDxfId="4278"/>
    <tableColumn id="2" name="1996-99" dataDxfId="4277"/>
    <tableColumn id="3" name="1997-00" dataDxfId="4276"/>
    <tableColumn id="4" name="1998-01" dataDxfId="4275"/>
    <tableColumn id="5" name="1999-02" dataDxfId="4274"/>
    <tableColumn id="6" name="2000-03" dataDxfId="4273"/>
    <tableColumn id="7" name="2001-04" dataDxfId="4272"/>
    <tableColumn id="8" name="2002-05" dataDxfId="4271"/>
    <tableColumn id="9" name="2003-06" dataDxfId="4270"/>
    <tableColumn id="10" name="2004-07" dataDxfId="4269"/>
    <tableColumn id="11" name="2005-08" dataDxfId="4268"/>
    <tableColumn id="12" name="2006-09" dataDxfId="4267"/>
    <tableColumn id="13" name="2007-10" dataDxfId="4266"/>
    <tableColumn id="14" name="2008-11" dataDxfId="4265"/>
    <tableColumn id="15" name="2009-12" dataDxfId="4264"/>
    <tableColumn id="16" name="2010-13" dataDxfId="4263"/>
    <tableColumn id="17" name="2011-14" dataDxfId="4262"/>
    <tableColumn id="18" name="2012-15" dataDxfId="4261"/>
    <tableColumn id="19" name="2013-16" dataDxfId="4260"/>
    <tableColumn id="20" name="2014-17" dataDxfId="4259"/>
    <tableColumn id="21" name="2015-18" dataDxfId="4258"/>
    <tableColumn id="22" name="2016-19" dataDxfId="4257"/>
    <tableColumn id="23" name="2017-20" dataDxfId="4256"/>
    <tableColumn id="24" name="2018-21" dataDxfId="4255"/>
  </tableColumns>
  <tableStyleInfo name="TableStyleLight1" showFirstColumn="1" showLastColumn="0" showRowStripes="0" showColumnStripes="0"/>
</table>
</file>

<file path=xl/tables/table55.xml><?xml version="1.0" encoding="utf-8"?>
<table xmlns="http://schemas.openxmlformats.org/spreadsheetml/2006/main" id="57" name="table12d" displayName="table12d" ref="A21:X24" totalsRowShown="0" headerRowDxfId="4228" dataDxfId="4227">
  <tableColumns count="24">
    <tableColumn id="1" name="Group" dataDxfId="4252"/>
    <tableColumn id="2" name="1996-99" dataDxfId="4251"/>
    <tableColumn id="3" name="1997-00" dataDxfId="4250"/>
    <tableColumn id="4" name="1998-01" dataDxfId="4249"/>
    <tableColumn id="5" name="1999-02" dataDxfId="4248"/>
    <tableColumn id="6" name="2000-03" dataDxfId="4247"/>
    <tableColumn id="7" name="2001-04" dataDxfId="4246"/>
    <tableColumn id="8" name="2002-05" dataDxfId="4245"/>
    <tableColumn id="9" name="2003-06" dataDxfId="4244"/>
    <tableColumn id="10" name="2004-07" dataDxfId="4243"/>
    <tableColumn id="11" name="2005-08" dataDxfId="4242"/>
    <tableColumn id="12" name="2006-09" dataDxfId="4241"/>
    <tableColumn id="13" name="2007-10" dataDxfId="4240"/>
    <tableColumn id="14" name="2008-11" dataDxfId="4239"/>
    <tableColumn id="15" name="2009-12" dataDxfId="4238"/>
    <tableColumn id="16" name="2010-13" dataDxfId="4237"/>
    <tableColumn id="17" name="2011-14" dataDxfId="4236"/>
    <tableColumn id="18" name="2012-15" dataDxfId="4235"/>
    <tableColumn id="19" name="2013-16" dataDxfId="4234"/>
    <tableColumn id="20" name="2014-17" dataDxfId="4233"/>
    <tableColumn id="21" name="2015-18" dataDxfId="4232"/>
    <tableColumn id="22" name="2016-19" dataDxfId="4231"/>
    <tableColumn id="23" name="2017-20" dataDxfId="4230"/>
    <tableColumn id="24" name="2018-21" dataDxfId="4229"/>
  </tableColumns>
  <tableStyleInfo name="TableStyleLight1" showFirstColumn="1" showLastColumn="0" showRowStripes="0" showColumnStripes="0"/>
</table>
</file>

<file path=xl/tables/table56.xml><?xml version="1.0" encoding="utf-8"?>
<table xmlns="http://schemas.openxmlformats.org/spreadsheetml/2006/main" id="58" name="table12e" displayName="table12e" ref="A26:X29" totalsRowShown="0" headerRowDxfId="4202" dataDxfId="4201">
  <tableColumns count="24">
    <tableColumn id="1" name="Group" dataDxfId="4226"/>
    <tableColumn id="2" name="1996-99" dataDxfId="4225"/>
    <tableColumn id="3" name="1997-00" dataDxfId="4224"/>
    <tableColumn id="4" name="1998-01" dataDxfId="4223"/>
    <tableColumn id="5" name="1999-02" dataDxfId="4222"/>
    <tableColumn id="6" name="2000-03" dataDxfId="4221"/>
    <tableColumn id="7" name="2001-04" dataDxfId="4220"/>
    <tableColumn id="8" name="2002-05" dataDxfId="4219"/>
    <tableColumn id="9" name="2003-06" dataDxfId="4218"/>
    <tableColumn id="10" name="2004-07" dataDxfId="4217"/>
    <tableColumn id="11" name="2005-08" dataDxfId="4216"/>
    <tableColumn id="12" name="2006-09" dataDxfId="4215"/>
    <tableColumn id="13" name="2007-10" dataDxfId="4214"/>
    <tableColumn id="14" name="2008-11" dataDxfId="4213"/>
    <tableColumn id="15" name="2009-12" dataDxfId="4212"/>
    <tableColumn id="16" name="2010-13" dataDxfId="4211"/>
    <tableColumn id="17" name="2011-14" dataDxfId="4210"/>
    <tableColumn id="18" name="2012-15" dataDxfId="4209"/>
    <tableColumn id="19" name="2013-16" dataDxfId="4208"/>
    <tableColumn id="20" name="2014-17" dataDxfId="4207"/>
    <tableColumn id="21" name="2015-18" dataDxfId="4206"/>
    <tableColumn id="22" name="2016-19" dataDxfId="4205"/>
    <tableColumn id="23" name="2017-20" dataDxfId="4204"/>
    <tableColumn id="24" name="2018-21" dataDxfId="4203"/>
  </tableColumns>
  <tableStyleInfo name="TableStyleLight1" showFirstColumn="1" showLastColumn="0" showRowStripes="0" showColumnStripes="0"/>
</table>
</file>

<file path=xl/tables/table57.xml><?xml version="1.0" encoding="utf-8"?>
<table xmlns="http://schemas.openxmlformats.org/spreadsheetml/2006/main" id="59" name="table12f" displayName="table12f" ref="A31:X34" totalsRowShown="0" headerRowDxfId="4176" dataDxfId="4175">
  <tableColumns count="24">
    <tableColumn id="1" name="Group" dataDxfId="4200"/>
    <tableColumn id="2" name="1996-99" dataDxfId="4199"/>
    <tableColumn id="3" name="1997-00" dataDxfId="4198"/>
    <tableColumn id="4" name="1998-01" dataDxfId="4197"/>
    <tableColumn id="5" name="1999-02" dataDxfId="4196"/>
    <tableColumn id="6" name="2000-03" dataDxfId="4195"/>
    <tableColumn id="7" name="2001-04" dataDxfId="4194"/>
    <tableColumn id="8" name="2002-05" dataDxfId="4193"/>
    <tableColumn id="9" name="2003-06" dataDxfId="4192"/>
    <tableColumn id="10" name="2004-07" dataDxfId="4191"/>
    <tableColumn id="11" name="2005-08" dataDxfId="4190"/>
    <tableColumn id="12" name="2006-09" dataDxfId="4189"/>
    <tableColumn id="13" name="2007-10" dataDxfId="4188"/>
    <tableColumn id="14" name="2008-11" dataDxfId="4187"/>
    <tableColumn id="15" name="2009-12" dataDxfId="4186"/>
    <tableColumn id="16" name="2010-13" dataDxfId="4185"/>
    <tableColumn id="17" name="2011-14" dataDxfId="4184"/>
    <tableColumn id="18" name="2012-15" dataDxfId="4183"/>
    <tableColumn id="19" name="2013-16" dataDxfId="4182"/>
    <tableColumn id="20" name="2014-17" dataDxfId="4181"/>
    <tableColumn id="21" name="2015-18" dataDxfId="4180"/>
    <tableColumn id="22" name="2016-19" dataDxfId="4179"/>
    <tableColumn id="23" name="2017-20" dataDxfId="4178"/>
    <tableColumn id="24" name="2018-21" dataDxfId="4177"/>
  </tableColumns>
  <tableStyleInfo name="TableStyleLight1" showFirstColumn="1" showLastColumn="0" showRowStripes="0" showColumnStripes="0"/>
</table>
</file>

<file path=xl/tables/table58.xml><?xml version="1.0" encoding="utf-8"?>
<table xmlns="http://schemas.openxmlformats.org/spreadsheetml/2006/main" id="60" name="table12g" displayName="table12g" ref="A36:X39" totalsRowShown="0" headerRowDxfId="4150" dataDxfId="4149">
  <tableColumns count="24">
    <tableColumn id="1" name="Group" dataDxfId="4174"/>
    <tableColumn id="2" name="1996-99" dataDxfId="4173"/>
    <tableColumn id="3" name="1997-00" dataDxfId="4172"/>
    <tableColumn id="4" name="1998-01" dataDxfId="4171"/>
    <tableColumn id="5" name="1999-02" dataDxfId="4170"/>
    <tableColumn id="6" name="2000-03" dataDxfId="4169"/>
    <tableColumn id="7" name="2001-04" dataDxfId="4168"/>
    <tableColumn id="8" name="2002-05" dataDxfId="4167"/>
    <tableColumn id="9" name="2003-06" dataDxfId="4166"/>
    <tableColumn id="10" name="2004-07" dataDxfId="4165"/>
    <tableColumn id="11" name="2005-08" dataDxfId="4164"/>
    <tableColumn id="12" name="2006-09" dataDxfId="4163"/>
    <tableColumn id="13" name="2007-10" dataDxfId="4162"/>
    <tableColumn id="14" name="2008-11" dataDxfId="4161"/>
    <tableColumn id="15" name="2009-12" dataDxfId="4160"/>
    <tableColumn id="16" name="2010-13" dataDxfId="4159"/>
    <tableColumn id="17" name="2011-14" dataDxfId="4158"/>
    <tableColumn id="18" name="2012-15" dataDxfId="4157"/>
    <tableColumn id="19" name="2013-16" dataDxfId="4156"/>
    <tableColumn id="20" name="2014-17" dataDxfId="4155"/>
    <tableColumn id="21" name="2015-18" dataDxfId="4154"/>
    <tableColumn id="22" name="2016-19" dataDxfId="4153"/>
    <tableColumn id="23" name="2017-20" dataDxfId="4152"/>
    <tableColumn id="24" name="2018-21" dataDxfId="4151"/>
  </tableColumns>
  <tableStyleInfo name="TableStyleLight1" showFirstColumn="1" showLastColumn="0" showRowStripes="0" showColumnStripes="0"/>
</table>
</file>

<file path=xl/tables/table59.xml><?xml version="1.0" encoding="utf-8"?>
<table xmlns="http://schemas.openxmlformats.org/spreadsheetml/2006/main" id="61" name="table13a" displayName="table13a" ref="A7:Q12" totalsRowShown="0" headerRowDxfId="4131" dataDxfId="4130">
  <tableColumns count="17">
    <tableColumn id="1" name="Group" dataDxfId="4148"/>
    <tableColumn id="2" name="2003-06" dataDxfId="4147"/>
    <tableColumn id="3" name="2004-07" dataDxfId="4146"/>
    <tableColumn id="4" name="2005-08" dataDxfId="4145"/>
    <tableColumn id="5" name="2006-09" dataDxfId="4144"/>
    <tableColumn id="6" name="2007-10" dataDxfId="4143"/>
    <tableColumn id="7" name="2008-11" dataDxfId="4142"/>
    <tableColumn id="8" name="2009-12" dataDxfId="4141"/>
    <tableColumn id="9" name="2010-13" dataDxfId="4140"/>
    <tableColumn id="10" name="2011-14" dataDxfId="4139"/>
    <tableColumn id="11" name="2012-15" dataDxfId="4138"/>
    <tableColumn id="12" name="2013-16" dataDxfId="4137"/>
    <tableColumn id="13" name="2014-17" dataDxfId="4136"/>
    <tableColumn id="14" name="2015-18" dataDxfId="4135"/>
    <tableColumn id="15" name="2016-19" dataDxfId="4134"/>
    <tableColumn id="16" name="2017-20" dataDxfId="4133"/>
    <tableColumn id="17" name="2018-21" dataDxfId="4132"/>
  </tableColumns>
  <tableStyleInfo name="TableStyleLight1" showFirstColumn="1" showLastColumn="0" showRowStripes="0" showColumnStripes="0"/>
</table>
</file>

<file path=xl/tables/table6.xml><?xml version="1.0" encoding="utf-8"?>
<table xmlns="http://schemas.openxmlformats.org/spreadsheetml/2006/main" id="8" name="table2b" displayName="table2b" ref="A12:Z16" totalsRowShown="0" headerRowDxfId="5503" dataDxfId="5502">
  <tableColumns count="26">
    <tableColumn id="1" name="Group" dataDxfId="5529"/>
    <tableColumn id="2" name="1994-97" dataDxfId="5528"/>
    <tableColumn id="3" name="1995-98" dataDxfId="5527"/>
    <tableColumn id="4" name="1996-99" dataDxfId="5526"/>
    <tableColumn id="5" name="1997-00" dataDxfId="5525"/>
    <tableColumn id="6" name="1998-01" dataDxfId="5524"/>
    <tableColumn id="7" name="1999-02" dataDxfId="5523"/>
    <tableColumn id="8" name="2000-03" dataDxfId="5522"/>
    <tableColumn id="9" name="2001-04" dataDxfId="5521"/>
    <tableColumn id="10" name="2002-05" dataDxfId="5520"/>
    <tableColumn id="11" name="2003-06" dataDxfId="5519"/>
    <tableColumn id="12" name="2004-07" dataDxfId="5518"/>
    <tableColumn id="13" name="2005-08" dataDxfId="5517"/>
    <tableColumn id="14" name="2006-09" dataDxfId="5516"/>
    <tableColumn id="15" name="2007-10" dataDxfId="5515"/>
    <tableColumn id="16" name="2008-11" dataDxfId="5514"/>
    <tableColumn id="17" name="2009-12" dataDxfId="5513"/>
    <tableColumn id="18" name="2010-13" dataDxfId="5512"/>
    <tableColumn id="19" name="2011-14" dataDxfId="5511"/>
    <tableColumn id="20" name="2012-15" dataDxfId="5510"/>
    <tableColumn id="21" name="2013-16" dataDxfId="5509"/>
    <tableColumn id="22" name="2014-17" dataDxfId="5508"/>
    <tableColumn id="23" name="2015-18" dataDxfId="5507"/>
    <tableColumn id="24" name="2016-19" dataDxfId="5506"/>
    <tableColumn id="25" name="2017-20" dataDxfId="5505"/>
    <tableColumn id="26" name="2018-21" dataDxfId="5504"/>
  </tableColumns>
  <tableStyleInfo name="TableStyleLight1" showFirstColumn="1" showLastColumn="0" showRowStripes="0" showColumnStripes="0"/>
</table>
</file>

<file path=xl/tables/table60.xml><?xml version="1.0" encoding="utf-8"?>
<table xmlns="http://schemas.openxmlformats.org/spreadsheetml/2006/main" id="62" name="table13b" displayName="table13b" ref="A14:Q19" totalsRowShown="0" headerRowDxfId="4112" dataDxfId="4111">
  <tableColumns count="17">
    <tableColumn id="1" name="Group" dataDxfId="4129"/>
    <tableColumn id="2" name="2003-06" dataDxfId="4128"/>
    <tableColumn id="3" name="2004-07" dataDxfId="4127"/>
    <tableColumn id="4" name="2005-08" dataDxfId="4126"/>
    <tableColumn id="5" name="2006-09" dataDxfId="4125"/>
    <tableColumn id="6" name="2007-10" dataDxfId="4124"/>
    <tableColumn id="7" name="2008-11" dataDxfId="4123"/>
    <tableColumn id="8" name="2009-12" dataDxfId="4122"/>
    <tableColumn id="9" name="2010-13" dataDxfId="4121"/>
    <tableColumn id="10" name="2011-14" dataDxfId="4120"/>
    <tableColumn id="11" name="2012-15" dataDxfId="4119"/>
    <tableColumn id="12" name="2013-16" dataDxfId="4118"/>
    <tableColumn id="13" name="2014-17" dataDxfId="4117"/>
    <tableColumn id="14" name="2015-18" dataDxfId="4116"/>
    <tableColumn id="15" name="2016-19" dataDxfId="4115"/>
    <tableColumn id="16" name="2017-20" dataDxfId="4114"/>
    <tableColumn id="17" name="2018-21" dataDxfId="4113"/>
  </tableColumns>
  <tableStyleInfo name="TableStyleLight1" showFirstColumn="1" showLastColumn="0" showRowStripes="0" showColumnStripes="0"/>
</table>
</file>

<file path=xl/tables/table61.xml><?xml version="1.0" encoding="utf-8"?>
<table xmlns="http://schemas.openxmlformats.org/spreadsheetml/2006/main" id="63" name="table13c" displayName="table13c" ref="A21:Q26" totalsRowShown="0" headerRowDxfId="4093" dataDxfId="4092">
  <tableColumns count="17">
    <tableColumn id="1" name="Group" dataDxfId="4110"/>
    <tableColumn id="2" name="2003-06" dataDxfId="4109"/>
    <tableColumn id="3" name="2004-07" dataDxfId="4108"/>
    <tableColumn id="4" name="2005-08" dataDxfId="4107"/>
    <tableColumn id="5" name="2006-09" dataDxfId="4106"/>
    <tableColumn id="6" name="2007-10" dataDxfId="4105"/>
    <tableColumn id="7" name="2008-11" dataDxfId="4104"/>
    <tableColumn id="8" name="2009-12" dataDxfId="4103"/>
    <tableColumn id="9" name="2010-13" dataDxfId="4102"/>
    <tableColumn id="10" name="2011-14" dataDxfId="4101"/>
    <tableColumn id="11" name="2012-15" dataDxfId="4100"/>
    <tableColumn id="12" name="2013-16" dataDxfId="4099"/>
    <tableColumn id="13" name="2014-17" dataDxfId="4098"/>
    <tableColumn id="14" name="2015-18" dataDxfId="4097"/>
    <tableColumn id="15" name="2016-19" dataDxfId="4096"/>
    <tableColumn id="16" name="2017-20" dataDxfId="4095"/>
    <tableColumn id="17" name="2018-21" dataDxfId="4094"/>
  </tableColumns>
  <tableStyleInfo name="TableStyleLight1" showFirstColumn="1" showLastColumn="0" showRowStripes="0" showColumnStripes="0"/>
</table>
</file>

<file path=xl/tables/table62.xml><?xml version="1.0" encoding="utf-8"?>
<table xmlns="http://schemas.openxmlformats.org/spreadsheetml/2006/main" id="64" name="table13d" displayName="table13d" ref="A28:Q33" totalsRowShown="0" headerRowDxfId="4074" dataDxfId="4073">
  <tableColumns count="17">
    <tableColumn id="1" name="Group" dataDxfId="4091"/>
    <tableColumn id="2" name="2003-06" dataDxfId="4090"/>
    <tableColumn id="3" name="2004-07" dataDxfId="4089"/>
    <tableColumn id="4" name="2005-08" dataDxfId="4088"/>
    <tableColumn id="5" name="2006-09" dataDxfId="4087"/>
    <tableColumn id="6" name="2007-10" dataDxfId="4086"/>
    <tableColumn id="7" name="2008-11" dataDxfId="4085"/>
    <tableColumn id="8" name="2009-12" dataDxfId="4084"/>
    <tableColumn id="9" name="2010-13" dataDxfId="4083"/>
    <tableColumn id="10" name="2011-14" dataDxfId="4082"/>
    <tableColumn id="11" name="2012-15" dataDxfId="4081"/>
    <tableColumn id="12" name="2013-16" dataDxfId="4080"/>
    <tableColumn id="13" name="2014-17" dataDxfId="4079"/>
    <tableColumn id="14" name="2015-18" dataDxfId="4078"/>
    <tableColumn id="15" name="2016-19" dataDxfId="4077"/>
    <tableColumn id="16" name="2017-20" dataDxfId="4076"/>
    <tableColumn id="17" name="2018-21" dataDxfId="4075"/>
  </tableColumns>
  <tableStyleInfo name="TableStyleLight1" showFirstColumn="1" showLastColumn="0" showRowStripes="0" showColumnStripes="0"/>
</table>
</file>

<file path=xl/tables/table63.xml><?xml version="1.0" encoding="utf-8"?>
<table xmlns="http://schemas.openxmlformats.org/spreadsheetml/2006/main" id="65" name="table13e" displayName="table13e" ref="A35:Q40" totalsRowShown="0" headerRowDxfId="4055" dataDxfId="4054">
  <tableColumns count="17">
    <tableColumn id="1" name="Group" dataDxfId="4072"/>
    <tableColumn id="2" name="2003-06" dataDxfId="4071"/>
    <tableColumn id="3" name="2004-07" dataDxfId="4070"/>
    <tableColumn id="4" name="2005-08" dataDxfId="4069"/>
    <tableColumn id="5" name="2006-09" dataDxfId="4068"/>
    <tableColumn id="6" name="2007-10" dataDxfId="4067"/>
    <tableColumn id="7" name="2008-11" dataDxfId="4066"/>
    <tableColumn id="8" name="2009-12" dataDxfId="4065"/>
    <tableColumn id="9" name="2010-13" dataDxfId="4064"/>
    <tableColumn id="10" name="2011-14" dataDxfId="4063"/>
    <tableColumn id="11" name="2012-15" dataDxfId="4062"/>
    <tableColumn id="12" name="2013-16" dataDxfId="4061"/>
    <tableColumn id="13" name="2014-17" dataDxfId="4060"/>
    <tableColumn id="14" name="2015-18" dataDxfId="4059"/>
    <tableColumn id="15" name="2016-19" dataDxfId="4058"/>
    <tableColumn id="16" name="2017-20" dataDxfId="4057"/>
    <tableColumn id="17" name="2018-21" dataDxfId="4056"/>
  </tableColumns>
  <tableStyleInfo name="TableStyleLight1" showFirstColumn="1" showLastColumn="0" showRowStripes="0" showColumnStripes="0"/>
</table>
</file>

<file path=xl/tables/table64.xml><?xml version="1.0" encoding="utf-8"?>
<table xmlns="http://schemas.openxmlformats.org/spreadsheetml/2006/main" id="66" name="table13f" displayName="table13f" ref="A42:Q47" totalsRowShown="0" headerRowDxfId="4036" dataDxfId="4035">
  <tableColumns count="17">
    <tableColumn id="1" name="Group" dataDxfId="4053"/>
    <tableColumn id="2" name="2003-06" dataDxfId="4052"/>
    <tableColumn id="3" name="2004-07" dataDxfId="4051"/>
    <tableColumn id="4" name="2005-08" dataDxfId="4050"/>
    <tableColumn id="5" name="2006-09" dataDxfId="4049"/>
    <tableColumn id="6" name="2007-10" dataDxfId="4048"/>
    <tableColumn id="7" name="2008-11" dataDxfId="4047"/>
    <tableColumn id="8" name="2009-12" dataDxfId="4046"/>
    <tableColumn id="9" name="2010-13" dataDxfId="4045"/>
    <tableColumn id="10" name="2011-14" dataDxfId="4044"/>
    <tableColumn id="11" name="2012-15" dataDxfId="4043"/>
    <tableColumn id="12" name="2013-16" dataDxfId="4042"/>
    <tableColumn id="13" name="2014-17" dataDxfId="4041"/>
    <tableColumn id="14" name="2015-18" dataDxfId="4040"/>
    <tableColumn id="15" name="2016-19" dataDxfId="4039"/>
    <tableColumn id="16" name="2017-20" dataDxfId="4038"/>
    <tableColumn id="17" name="2018-21" dataDxfId="4037"/>
  </tableColumns>
  <tableStyleInfo name="TableStyleLight1" showFirstColumn="1" showLastColumn="0" showRowStripes="0" showColumnStripes="0"/>
</table>
</file>

<file path=xl/tables/table65.xml><?xml version="1.0" encoding="utf-8"?>
<table xmlns="http://schemas.openxmlformats.org/spreadsheetml/2006/main" id="67" name="table13g" displayName="table13g" ref="A49:Q54" totalsRowShown="0" headerRowDxfId="4017" dataDxfId="4016">
  <tableColumns count="17">
    <tableColumn id="1" name="Group" dataDxfId="4034"/>
    <tableColumn id="2" name="2003-06" dataDxfId="4033"/>
    <tableColumn id="3" name="2004-07" dataDxfId="4032"/>
    <tableColumn id="4" name="2005-08" dataDxfId="4031"/>
    <tableColumn id="5" name="2006-09" dataDxfId="4030"/>
    <tableColumn id="6" name="2007-10" dataDxfId="4029"/>
    <tableColumn id="7" name="2008-11" dataDxfId="4028"/>
    <tableColumn id="8" name="2009-12" dataDxfId="4027"/>
    <tableColumn id="9" name="2010-13" dataDxfId="4026"/>
    <tableColumn id="10" name="2011-14" dataDxfId="4025"/>
    <tableColumn id="11" name="2012-15" dataDxfId="4024"/>
    <tableColumn id="12" name="2013-16" dataDxfId="4023"/>
    <tableColumn id="13" name="2014-17" dataDxfId="4022"/>
    <tableColumn id="14" name="2015-18" dataDxfId="4021"/>
    <tableColumn id="15" name="2016-19" dataDxfId="4020"/>
    <tableColumn id="16" name="2017-20" dataDxfId="4019"/>
    <tableColumn id="17" name="2018-21" dataDxfId="4018"/>
  </tableColumns>
  <tableStyleInfo name="TableStyleLight1" showFirstColumn="1" showLastColumn="0" showRowStripes="0" showColumnStripes="0"/>
</table>
</file>

<file path=xl/tables/table66.xml><?xml version="1.0" encoding="utf-8"?>
<table xmlns="http://schemas.openxmlformats.org/spreadsheetml/2006/main" id="68" name="table14a" displayName="table14a" ref="A7:N10" totalsRowShown="0" headerRowDxfId="4001" dataDxfId="4000">
  <tableColumns count="14">
    <tableColumn id="1" name="Group" dataDxfId="4015"/>
    <tableColumn id="2" name="2006-09" dataDxfId="4014"/>
    <tableColumn id="3" name="2007-10" dataDxfId="4013"/>
    <tableColumn id="4" name="2008-11" dataDxfId="4012"/>
    <tableColumn id="5" name="2009-12" dataDxfId="4011"/>
    <tableColumn id="6" name="2010-13" dataDxfId="4010"/>
    <tableColumn id="7" name="2011-14" dataDxfId="4009"/>
    <tableColumn id="8" name="2012-15" dataDxfId="4008"/>
    <tableColumn id="9" name="2013-16" dataDxfId="4007"/>
    <tableColumn id="10" name="2014-17" dataDxfId="4006"/>
    <tableColumn id="11" name="2015-18" dataDxfId="4005"/>
    <tableColumn id="12" name="2016-19" dataDxfId="4004"/>
    <tableColumn id="13" name="2017-20" dataDxfId="4003"/>
    <tableColumn id="14" name="2018-21" dataDxfId="4002"/>
  </tableColumns>
  <tableStyleInfo name="TableStyleLight1" showFirstColumn="1" showLastColumn="0" showRowStripes="0" showColumnStripes="0"/>
</table>
</file>

<file path=xl/tables/table67.xml><?xml version="1.0" encoding="utf-8"?>
<table xmlns="http://schemas.openxmlformats.org/spreadsheetml/2006/main" id="69" name="table14b" displayName="table14b" ref="A12:N15" totalsRowShown="0" headerRowDxfId="3985" dataDxfId="3984">
  <tableColumns count="14">
    <tableColumn id="1" name="Group" dataDxfId="3999"/>
    <tableColumn id="2" name="2006-09" dataDxfId="3998"/>
    <tableColumn id="3" name="2007-10" dataDxfId="3997"/>
    <tableColumn id="4" name="2008-11" dataDxfId="3996"/>
    <tableColumn id="5" name="2009-12" dataDxfId="3995"/>
    <tableColumn id="6" name="2010-13" dataDxfId="3994"/>
    <tableColumn id="7" name="2011-14" dataDxfId="3993"/>
    <tableColumn id="8" name="2012-15" dataDxfId="3992"/>
    <tableColumn id="9" name="2013-16" dataDxfId="3991"/>
    <tableColumn id="10" name="2014-17" dataDxfId="3990"/>
    <tableColumn id="11" name="2015-18" dataDxfId="3989"/>
    <tableColumn id="12" name="2016-19" dataDxfId="3988"/>
    <tableColumn id="13" name="2017-20" dataDxfId="3987"/>
    <tableColumn id="14" name="2018-21" dataDxfId="3986"/>
  </tableColumns>
  <tableStyleInfo name="TableStyleLight1" showFirstColumn="1" showLastColumn="0" showRowStripes="0" showColumnStripes="0"/>
</table>
</file>

<file path=xl/tables/table68.xml><?xml version="1.0" encoding="utf-8"?>
<table xmlns="http://schemas.openxmlformats.org/spreadsheetml/2006/main" id="70" name="table14c" displayName="table14c" ref="A17:N20" totalsRowShown="0" headerRowDxfId="3969" dataDxfId="3968">
  <tableColumns count="14">
    <tableColumn id="1" name="Group" dataDxfId="3983"/>
    <tableColumn id="2" name="2006-09" dataDxfId="3982"/>
    <tableColumn id="3" name="2007-10" dataDxfId="3981"/>
    <tableColumn id="4" name="2008-11" dataDxfId="3980"/>
    <tableColumn id="5" name="2009-12" dataDxfId="3979"/>
    <tableColumn id="6" name="2010-13" dataDxfId="3978"/>
    <tableColumn id="7" name="2011-14" dataDxfId="3977"/>
    <tableColumn id="8" name="2012-15" dataDxfId="3976"/>
    <tableColumn id="9" name="2013-16" dataDxfId="3975"/>
    <tableColumn id="10" name="2014-17" dataDxfId="3974"/>
    <tableColumn id="11" name="2015-18" dataDxfId="3973"/>
    <tableColumn id="12" name="2016-19" dataDxfId="3972"/>
    <tableColumn id="13" name="2017-20" dataDxfId="3971"/>
    <tableColumn id="14" name="2018-21" dataDxfId="3970"/>
  </tableColumns>
  <tableStyleInfo name="TableStyleLight1" showFirstColumn="1" showLastColumn="0" showRowStripes="0" showColumnStripes="0"/>
</table>
</file>

<file path=xl/tables/table69.xml><?xml version="1.0" encoding="utf-8"?>
<table xmlns="http://schemas.openxmlformats.org/spreadsheetml/2006/main" id="71" name="table14d" displayName="table14d" ref="A22:N25" totalsRowShown="0" headerRowDxfId="3953" dataDxfId="3952">
  <tableColumns count="14">
    <tableColumn id="1" name="Group" dataDxfId="3967"/>
    <tableColumn id="2" name="2006-09" dataDxfId="3966"/>
    <tableColumn id="3" name="2007-10" dataDxfId="3965"/>
    <tableColumn id="4" name="2008-11" dataDxfId="3964"/>
    <tableColumn id="5" name="2009-12" dataDxfId="3963"/>
    <tableColumn id="6" name="2010-13" dataDxfId="3962"/>
    <tableColumn id="7" name="2011-14" dataDxfId="3961"/>
    <tableColumn id="8" name="2012-15" dataDxfId="3960"/>
    <tableColumn id="9" name="2013-16" dataDxfId="3959"/>
    <tableColumn id="10" name="2014-17" dataDxfId="3958"/>
    <tableColumn id="11" name="2015-18" dataDxfId="3957"/>
    <tableColumn id="12" name="2016-19" dataDxfId="3956"/>
    <tableColumn id="13" name="2017-20" dataDxfId="3955"/>
    <tableColumn id="14" name="2018-21" dataDxfId="3954"/>
  </tableColumns>
  <tableStyleInfo name="TableStyleLight1" showFirstColumn="1" showLastColumn="0" showRowStripes="0" showColumnStripes="0"/>
</table>
</file>

<file path=xl/tables/table7.xml><?xml version="1.0" encoding="utf-8"?>
<table xmlns="http://schemas.openxmlformats.org/spreadsheetml/2006/main" id="9" name="table2c" displayName="table2c" ref="A18:Z22" totalsRowShown="0" headerRowDxfId="5475" dataDxfId="5474">
  <tableColumns count="26">
    <tableColumn id="1" name="Group" dataDxfId="5501"/>
    <tableColumn id="2" name="1994-97" dataDxfId="5500"/>
    <tableColumn id="3" name="1995-98" dataDxfId="5499"/>
    <tableColumn id="4" name="1996-99" dataDxfId="5498"/>
    <tableColumn id="5" name="1997-00" dataDxfId="5497"/>
    <tableColumn id="6" name="1998-01" dataDxfId="5496"/>
    <tableColumn id="7" name="1999-02" dataDxfId="5495"/>
    <tableColumn id="8" name="2000-03" dataDxfId="5494"/>
    <tableColumn id="9" name="2001-04" dataDxfId="5493"/>
    <tableColumn id="10" name="2002-05" dataDxfId="5492"/>
    <tableColumn id="11" name="2003-06" dataDxfId="5491"/>
    <tableColumn id="12" name="2004-07" dataDxfId="5490"/>
    <tableColumn id="13" name="2005-08" dataDxfId="5489"/>
    <tableColumn id="14" name="2006-09" dataDxfId="5488"/>
    <tableColumn id="15" name="2007-10" dataDxfId="5487"/>
    <tableColumn id="16" name="2008-11" dataDxfId="5486"/>
    <tableColumn id="17" name="2009-12" dataDxfId="5485"/>
    <tableColumn id="18" name="2010-13" dataDxfId="5484"/>
    <tableColumn id="19" name="2011-14" dataDxfId="5483"/>
    <tableColumn id="20" name="2012-15" dataDxfId="5482"/>
    <tableColumn id="21" name="2013-16" dataDxfId="5481"/>
    <tableColumn id="22" name="2014-17" dataDxfId="5480"/>
    <tableColumn id="23" name="2015-18" dataDxfId="5479"/>
    <tableColumn id="24" name="2016-19" dataDxfId="5478"/>
    <tableColumn id="25" name="2017-20" dataDxfId="5477"/>
    <tableColumn id="26" name="2018-21" dataDxfId="5476"/>
  </tableColumns>
  <tableStyleInfo name="TableStyleLight1" showFirstColumn="1" showLastColumn="0" showRowStripes="0" showColumnStripes="0"/>
</table>
</file>

<file path=xl/tables/table70.xml><?xml version="1.0" encoding="utf-8"?>
<table xmlns="http://schemas.openxmlformats.org/spreadsheetml/2006/main" id="72" name="table14e" displayName="table14e" ref="A27:N30" totalsRowShown="0" headerRowDxfId="3937" dataDxfId="3936">
  <tableColumns count="14">
    <tableColumn id="1" name="Group" dataDxfId="3951"/>
    <tableColumn id="2" name="2006-09" dataDxfId="3950"/>
    <tableColumn id="3" name="2007-10" dataDxfId="3949"/>
    <tableColumn id="4" name="2008-11" dataDxfId="3948"/>
    <tableColumn id="5" name="2009-12" dataDxfId="3947"/>
    <tableColumn id="6" name="2010-13" dataDxfId="3946"/>
    <tableColumn id="7" name="2011-14" dataDxfId="3945"/>
    <tableColumn id="8" name="2012-15" dataDxfId="3944"/>
    <tableColumn id="9" name="2013-16" dataDxfId="3943"/>
    <tableColumn id="10" name="2014-17" dataDxfId="3942"/>
    <tableColumn id="11" name="2015-18" dataDxfId="3941"/>
    <tableColumn id="12" name="2016-19" dataDxfId="3940"/>
    <tableColumn id="13" name="2017-20" dataDxfId="3939"/>
    <tableColumn id="14" name="2018-21" dataDxfId="3938"/>
  </tableColumns>
  <tableStyleInfo name="TableStyleLight1" showFirstColumn="1" showLastColumn="0" showRowStripes="0" showColumnStripes="0"/>
</table>
</file>

<file path=xl/tables/table71.xml><?xml version="1.0" encoding="utf-8"?>
<table xmlns="http://schemas.openxmlformats.org/spreadsheetml/2006/main" id="73" name="table14f" displayName="table14f" ref="A32:N35" totalsRowShown="0" headerRowDxfId="3921" dataDxfId="3920">
  <tableColumns count="14">
    <tableColumn id="1" name="Group" dataDxfId="3935"/>
    <tableColumn id="2" name="2006-09" dataDxfId="3934"/>
    <tableColumn id="3" name="2007-10" dataDxfId="3933"/>
    <tableColumn id="4" name="2008-11" dataDxfId="3932"/>
    <tableColumn id="5" name="2009-12" dataDxfId="3931"/>
    <tableColumn id="6" name="2010-13" dataDxfId="3930"/>
    <tableColumn id="7" name="2011-14" dataDxfId="3929"/>
    <tableColumn id="8" name="2012-15" dataDxfId="3928"/>
    <tableColumn id="9" name="2013-16" dataDxfId="3927"/>
    <tableColumn id="10" name="2014-17" dataDxfId="3926"/>
    <tableColumn id="11" name="2015-18" dataDxfId="3925"/>
    <tableColumn id="12" name="2016-19" dataDxfId="3924"/>
    <tableColumn id="13" name="2017-20" dataDxfId="3923"/>
    <tableColumn id="14" name="2018-21" dataDxfId="3922"/>
  </tableColumns>
  <tableStyleInfo name="TableStyleLight1" showFirstColumn="1" showLastColumn="0" showRowStripes="0" showColumnStripes="0"/>
</table>
</file>

<file path=xl/tables/table72.xml><?xml version="1.0" encoding="utf-8"?>
<table xmlns="http://schemas.openxmlformats.org/spreadsheetml/2006/main" id="74" name="table14g" displayName="table14g" ref="A37:N40" totalsRowShown="0" headerRowDxfId="3905" dataDxfId="3904">
  <tableColumns count="14">
    <tableColumn id="1" name="Group" dataDxfId="3919"/>
    <tableColumn id="2" name="2006-09" dataDxfId="3918"/>
    <tableColumn id="3" name="2007-10" dataDxfId="3917"/>
    <tableColumn id="4" name="2008-11" dataDxfId="3916"/>
    <tableColumn id="5" name="2009-12" dataDxfId="3915"/>
    <tableColumn id="6" name="2010-13" dataDxfId="3914"/>
    <tableColumn id="7" name="2011-14" dataDxfId="3913"/>
    <tableColumn id="8" name="2012-15" dataDxfId="3912"/>
    <tableColumn id="9" name="2013-16" dataDxfId="3911"/>
    <tableColumn id="10" name="2014-17" dataDxfId="3910"/>
    <tableColumn id="11" name="2015-18" dataDxfId="3909"/>
    <tableColumn id="12" name="2016-19" dataDxfId="3908"/>
    <tableColumn id="13" name="2017-20" dataDxfId="3907"/>
    <tableColumn id="14" name="2018-21" dataDxfId="3906"/>
  </tableColumns>
  <tableStyleInfo name="TableStyleLight1" showFirstColumn="1" showLastColumn="0" showRowStripes="0" showColumnStripes="0"/>
</table>
</file>

<file path=xl/tables/table73.xml><?xml version="1.0" encoding="utf-8"?>
<table xmlns="http://schemas.openxmlformats.org/spreadsheetml/2006/main" id="75" name="table15a" displayName="table15a" ref="A6:Z13" totalsRowShown="0" headerRowDxfId="3877" dataDxfId="3876">
  <tableColumns count="26">
    <tableColumn id="1" name="Group" dataDxfId="3903"/>
    <tableColumn id="2" name="1994-97" dataDxfId="3902"/>
    <tableColumn id="3" name="1995-98" dataDxfId="3901"/>
    <tableColumn id="4" name="1996-99" dataDxfId="3900"/>
    <tableColumn id="5" name="1997-00" dataDxfId="3899"/>
    <tableColumn id="6" name="1998-01" dataDxfId="3898"/>
    <tableColumn id="7" name="1999-02" dataDxfId="3897"/>
    <tableColumn id="8" name="2000-03" dataDxfId="3896"/>
    <tableColumn id="9" name="2001-04" dataDxfId="3895"/>
    <tableColumn id="10" name="2002-05" dataDxfId="3894"/>
    <tableColumn id="11" name="2003-06" dataDxfId="3893"/>
    <tableColumn id="12" name="2004-07" dataDxfId="3892"/>
    <tableColumn id="13" name="2005-08" dataDxfId="3891"/>
    <tableColumn id="14" name="2006-09" dataDxfId="3890"/>
    <tableColumn id="15" name="2007-10" dataDxfId="3889"/>
    <tableColumn id="16" name="2008-11" dataDxfId="3888"/>
    <tableColumn id="17" name="2009-12" dataDxfId="3887"/>
    <tableColumn id="18" name="2010-13" dataDxfId="3886"/>
    <tableColumn id="19" name="2011-14" dataDxfId="3885"/>
    <tableColumn id="20" name="2012-15" dataDxfId="3884"/>
    <tableColumn id="21" name="2013-16" dataDxfId="3883"/>
    <tableColumn id="22" name="2014-17" dataDxfId="3882"/>
    <tableColumn id="23" name="2015-18" dataDxfId="3881"/>
    <tableColumn id="24" name="2016-19" dataDxfId="3880"/>
    <tableColumn id="25" name="2017-20" dataDxfId="3879"/>
    <tableColumn id="26" name="2018-21" dataDxfId="3878"/>
  </tableColumns>
  <tableStyleInfo name="TableStyleLight1" showFirstColumn="1" showLastColumn="0" showRowStripes="0" showColumnStripes="0"/>
</table>
</file>

<file path=xl/tables/table74.xml><?xml version="1.0" encoding="utf-8"?>
<table xmlns="http://schemas.openxmlformats.org/spreadsheetml/2006/main" id="76" name="table15b" displayName="table15b" ref="A15:Z22" totalsRowShown="0" headerRowDxfId="3849" dataDxfId="3848">
  <tableColumns count="26">
    <tableColumn id="1" name="Group" dataDxfId="3875"/>
    <tableColumn id="2" name="1994-97" dataDxfId="3874"/>
    <tableColumn id="3" name="1995-98" dataDxfId="3873"/>
    <tableColumn id="4" name="1996-99" dataDxfId="3872"/>
    <tableColumn id="5" name="1997-00" dataDxfId="3871"/>
    <tableColumn id="6" name="1998-01" dataDxfId="3870"/>
    <tableColumn id="7" name="1999-02" dataDxfId="3869"/>
    <tableColumn id="8" name="2000-03" dataDxfId="3868"/>
    <tableColumn id="9" name="2001-04" dataDxfId="3867"/>
    <tableColumn id="10" name="2002-05" dataDxfId="3866"/>
    <tableColumn id="11" name="2003-06" dataDxfId="3865"/>
    <tableColumn id="12" name="2004-07" dataDxfId="3864"/>
    <tableColumn id="13" name="2005-08" dataDxfId="3863"/>
    <tableColumn id="14" name="2006-09" dataDxfId="3862"/>
    <tableColumn id="15" name="2007-10" dataDxfId="3861"/>
    <tableColumn id="16" name="2008-11" dataDxfId="3860"/>
    <tableColumn id="17" name="2009-12" dataDxfId="3859"/>
    <tableColumn id="18" name="2010-13" dataDxfId="3858"/>
    <tableColumn id="19" name="2011-14" dataDxfId="3857"/>
    <tableColumn id="20" name="2012-15" dataDxfId="3856"/>
    <tableColumn id="21" name="2013-16" dataDxfId="3855"/>
    <tableColumn id="22" name="2014-17" dataDxfId="3854"/>
    <tableColumn id="23" name="2015-18" dataDxfId="3853"/>
    <tableColumn id="24" name="2016-19" dataDxfId="3852"/>
    <tableColumn id="25" name="2017-20" dataDxfId="3851"/>
    <tableColumn id="26" name="2018-21" dataDxfId="3850"/>
  </tableColumns>
  <tableStyleInfo name="TableStyleLight1" showFirstColumn="1" showLastColumn="0" showRowStripes="0" showColumnStripes="0"/>
</table>
</file>

<file path=xl/tables/table75.xml><?xml version="1.0" encoding="utf-8"?>
<table xmlns="http://schemas.openxmlformats.org/spreadsheetml/2006/main" id="77" name="table15c" displayName="table15c" ref="A24:Z31" totalsRowShown="0" headerRowDxfId="3821" dataDxfId="3820">
  <tableColumns count="26">
    <tableColumn id="1" name="Group" dataDxfId="3847"/>
    <tableColumn id="2" name="1994-97" dataDxfId="3846"/>
    <tableColumn id="3" name="1995-98" dataDxfId="3845"/>
    <tableColumn id="4" name="1996-99" dataDxfId="3844"/>
    <tableColumn id="5" name="1997-00" dataDxfId="3843"/>
    <tableColumn id="6" name="1998-01" dataDxfId="3842"/>
    <tableColumn id="7" name="1999-02" dataDxfId="3841"/>
    <tableColumn id="8" name="2000-03" dataDxfId="3840"/>
    <tableColumn id="9" name="2001-04" dataDxfId="3839"/>
    <tableColumn id="10" name="2002-05" dataDxfId="3838"/>
    <tableColumn id="11" name="2003-06" dataDxfId="3837"/>
    <tableColumn id="12" name="2004-07" dataDxfId="3836"/>
    <tableColumn id="13" name="2005-08" dataDxfId="3835"/>
    <tableColumn id="14" name="2006-09" dataDxfId="3834"/>
    <tableColumn id="15" name="2007-10" dataDxfId="3833"/>
    <tableColumn id="16" name="2008-11" dataDxfId="3832"/>
    <tableColumn id="17" name="2009-12" dataDxfId="3831"/>
    <tableColumn id="18" name="2010-13" dataDxfId="3830"/>
    <tableColumn id="19" name="2011-14" dataDxfId="3829"/>
    <tableColumn id="20" name="2012-15" dataDxfId="3828"/>
    <tableColumn id="21" name="2013-16" dataDxfId="3827"/>
    <tableColumn id="22" name="2014-17" dataDxfId="3826"/>
    <tableColumn id="23" name="2015-18" dataDxfId="3825"/>
    <tableColumn id="24" name="2016-19" dataDxfId="3824"/>
    <tableColumn id="25" name="2017-20" dataDxfId="3823"/>
    <tableColumn id="26" name="2018-21" dataDxfId="3822"/>
  </tableColumns>
  <tableStyleInfo name="TableStyleLight1" showFirstColumn="1" showLastColumn="0" showRowStripes="0" showColumnStripes="0"/>
</table>
</file>

<file path=xl/tables/table76.xml><?xml version="1.0" encoding="utf-8"?>
<table xmlns="http://schemas.openxmlformats.org/spreadsheetml/2006/main" id="78" name="table15d" displayName="table15d" ref="A33:Z40" totalsRowShown="0" headerRowDxfId="3793" dataDxfId="3792">
  <tableColumns count="26">
    <tableColumn id="1" name="Group" dataDxfId="3819"/>
    <tableColumn id="2" name="1994-97" dataDxfId="3818"/>
    <tableColumn id="3" name="1995-98" dataDxfId="3817"/>
    <tableColumn id="4" name="1996-99" dataDxfId="3816"/>
    <tableColumn id="5" name="1997-00" dataDxfId="3815"/>
    <tableColumn id="6" name="1998-01" dataDxfId="3814"/>
    <tableColumn id="7" name="1999-02" dataDxfId="3813"/>
    <tableColumn id="8" name="2000-03" dataDxfId="3812"/>
    <tableColumn id="9" name="2001-04" dataDxfId="3811"/>
    <tableColumn id="10" name="2002-05" dataDxfId="3810"/>
    <tableColumn id="11" name="2003-06" dataDxfId="3809"/>
    <tableColumn id="12" name="2004-07" dataDxfId="3808"/>
    <tableColumn id="13" name="2005-08" dataDxfId="3807"/>
    <tableColumn id="14" name="2006-09" dataDxfId="3806"/>
    <tableColumn id="15" name="2007-10" dataDxfId="3805"/>
    <tableColumn id="16" name="2008-11" dataDxfId="3804"/>
    <tableColumn id="17" name="2009-12" dataDxfId="3803"/>
    <tableColumn id="18" name="2010-13" dataDxfId="3802"/>
    <tableColumn id="19" name="2011-14" dataDxfId="3801"/>
    <tableColumn id="20" name="2012-15" dataDxfId="3800"/>
    <tableColumn id="21" name="2013-16" dataDxfId="3799"/>
    <tableColumn id="22" name="2014-17" dataDxfId="3798"/>
    <tableColumn id="23" name="2015-18" dataDxfId="3797"/>
    <tableColumn id="24" name="2016-19" dataDxfId="3796"/>
    <tableColumn id="25" name="2017-20" dataDxfId="3795"/>
    <tableColumn id="26" name="2018-21" dataDxfId="3794"/>
  </tableColumns>
  <tableStyleInfo name="TableStyleLight1" showFirstColumn="1" showLastColumn="0" showRowStripes="0" showColumnStripes="0"/>
</table>
</file>

<file path=xl/tables/table77.xml><?xml version="1.0" encoding="utf-8"?>
<table xmlns="http://schemas.openxmlformats.org/spreadsheetml/2006/main" id="79" name="table15e" displayName="table15e" ref="A42:Z49" totalsRowShown="0" headerRowDxfId="3765" dataDxfId="3764">
  <tableColumns count="26">
    <tableColumn id="1" name="Group" dataDxfId="3791"/>
    <tableColumn id="2" name="1994-97" dataDxfId="3790"/>
    <tableColumn id="3" name="1995-98" dataDxfId="3789"/>
    <tableColumn id="4" name="1996-99" dataDxfId="3788"/>
    <tableColumn id="5" name="1997-00" dataDxfId="3787"/>
    <tableColumn id="6" name="1998-01" dataDxfId="3786"/>
    <tableColumn id="7" name="1999-02" dataDxfId="3785"/>
    <tableColumn id="8" name="2000-03" dataDxfId="3784"/>
    <tableColumn id="9" name="2001-04" dataDxfId="3783"/>
    <tableColumn id="10" name="2002-05" dataDxfId="3782"/>
    <tableColumn id="11" name="2003-06" dataDxfId="3781"/>
    <tableColumn id="12" name="2004-07" dataDxfId="3780"/>
    <tableColumn id="13" name="2005-08" dataDxfId="3779"/>
    <tableColumn id="14" name="2006-09" dataDxfId="3778"/>
    <tableColumn id="15" name="2007-10" dataDxfId="3777"/>
    <tableColumn id="16" name="2008-11" dataDxfId="3776"/>
    <tableColumn id="17" name="2009-12" dataDxfId="3775"/>
    <tableColumn id="18" name="2010-13" dataDxfId="3774"/>
    <tableColumn id="19" name="2011-14" dataDxfId="3773"/>
    <tableColumn id="20" name="2012-15" dataDxfId="3772"/>
    <tableColumn id="21" name="2013-16" dataDxfId="3771"/>
    <tableColumn id="22" name="2014-17" dataDxfId="3770"/>
    <tableColumn id="23" name="2015-18" dataDxfId="3769"/>
    <tableColumn id="24" name="2016-19" dataDxfId="3768"/>
    <tableColumn id="25" name="2017-20" dataDxfId="3767"/>
    <tableColumn id="26" name="2018-21" dataDxfId="3766"/>
  </tableColumns>
  <tableStyleInfo name="TableStyleLight1" showFirstColumn="1" showLastColumn="0" showRowStripes="0" showColumnStripes="0"/>
</table>
</file>

<file path=xl/tables/table78.xml><?xml version="1.0" encoding="utf-8"?>
<table xmlns="http://schemas.openxmlformats.org/spreadsheetml/2006/main" id="80" name="table15f" displayName="table15f" ref="A51:Z58" totalsRowShown="0" headerRowDxfId="3737" dataDxfId="3736">
  <tableColumns count="26">
    <tableColumn id="1" name="Group" dataDxfId="3763"/>
    <tableColumn id="2" name="1994-97" dataDxfId="3762"/>
    <tableColumn id="3" name="1995-98" dataDxfId="3761"/>
    <tableColumn id="4" name="1996-99" dataDxfId="3760"/>
    <tableColumn id="5" name="1997-00" dataDxfId="3759"/>
    <tableColumn id="6" name="1998-01" dataDxfId="3758"/>
    <tableColumn id="7" name="1999-02" dataDxfId="3757"/>
    <tableColumn id="8" name="2000-03" dataDxfId="3756"/>
    <tableColumn id="9" name="2001-04" dataDxfId="3755"/>
    <tableColumn id="10" name="2002-05" dataDxfId="3754"/>
    <tableColumn id="11" name="2003-06" dataDxfId="3753"/>
    <tableColumn id="12" name="2004-07" dataDxfId="3752"/>
    <tableColumn id="13" name="2005-08" dataDxfId="3751"/>
    <tableColumn id="14" name="2006-09" dataDxfId="3750"/>
    <tableColumn id="15" name="2007-10" dataDxfId="3749"/>
    <tableColumn id="16" name="2008-11" dataDxfId="3748"/>
    <tableColumn id="17" name="2009-12" dataDxfId="3747"/>
    <tableColumn id="18" name="2010-13" dataDxfId="3746"/>
    <tableColumn id="19" name="2011-14" dataDxfId="3745"/>
    <tableColumn id="20" name="2012-15" dataDxfId="3744"/>
    <tableColumn id="21" name="2013-16" dataDxfId="3743"/>
    <tableColumn id="22" name="2014-17" dataDxfId="3742"/>
    <tableColumn id="23" name="2015-18" dataDxfId="3741"/>
    <tableColumn id="24" name="2016-19" dataDxfId="3740"/>
    <tableColumn id="25" name="2017-20" dataDxfId="3739"/>
    <tableColumn id="26" name="2018-21" dataDxfId="3738"/>
  </tableColumns>
  <tableStyleInfo name="TableStyleLight1" showFirstColumn="1" showLastColumn="0" showRowStripes="0" showColumnStripes="0"/>
</table>
</file>

<file path=xl/tables/table79.xml><?xml version="1.0" encoding="utf-8"?>
<table xmlns="http://schemas.openxmlformats.org/spreadsheetml/2006/main" id="81" name="table15g" displayName="table15g" ref="A60:Z67" totalsRowShown="0" headerRowDxfId="3709" dataDxfId="3708">
  <tableColumns count="26">
    <tableColumn id="1" name="Group" dataDxfId="3735"/>
    <tableColumn id="2" name="1994-97" dataDxfId="3734"/>
    <tableColumn id="3" name="1995-98" dataDxfId="3733"/>
    <tableColumn id="4" name="1996-99" dataDxfId="3732"/>
    <tableColumn id="5" name="1997-00" dataDxfId="3731"/>
    <tableColumn id="6" name="1998-01" dataDxfId="3730"/>
    <tableColumn id="7" name="1999-02" dataDxfId="3729"/>
    <tableColumn id="8" name="2000-03" dataDxfId="3728"/>
    <tableColumn id="9" name="2001-04" dataDxfId="3727"/>
    <tableColumn id="10" name="2002-05" dataDxfId="3726"/>
    <tableColumn id="11" name="2003-06" dataDxfId="3725"/>
    <tableColumn id="12" name="2004-07" dataDxfId="3724"/>
    <tableColumn id="13" name="2005-08" dataDxfId="3723"/>
    <tableColumn id="14" name="2006-09" dataDxfId="3722"/>
    <tableColumn id="15" name="2007-10" dataDxfId="3721"/>
    <tableColumn id="16" name="2008-11" dataDxfId="3720"/>
    <tableColumn id="17" name="2009-12" dataDxfId="3719"/>
    <tableColumn id="18" name="2010-13" dataDxfId="3718"/>
    <tableColumn id="19" name="2011-14" dataDxfId="3717"/>
    <tableColumn id="20" name="2012-15" dataDxfId="3716"/>
    <tableColumn id="21" name="2013-16" dataDxfId="3715"/>
    <tableColumn id="22" name="2014-17" dataDxfId="3714"/>
    <tableColumn id="23" name="2015-18" dataDxfId="3713"/>
    <tableColumn id="24" name="2016-19" dataDxfId="3712"/>
    <tableColumn id="25" name="2017-20" dataDxfId="3711"/>
    <tableColumn id="26" name="2018-21" dataDxfId="3710"/>
  </tableColumns>
  <tableStyleInfo name="TableStyleLight1" showFirstColumn="1" showLastColumn="0" showRowStripes="0" showColumnStripes="0"/>
</table>
</file>

<file path=xl/tables/table8.xml><?xml version="1.0" encoding="utf-8"?>
<table xmlns="http://schemas.openxmlformats.org/spreadsheetml/2006/main" id="10" name="table2d" displayName="table2d" ref="A24:Z28" totalsRowShown="0" headerRowDxfId="5447" dataDxfId="5446">
  <tableColumns count="26">
    <tableColumn id="1" name="Group" dataDxfId="5473"/>
    <tableColumn id="2" name="1994-97" dataDxfId="5472"/>
    <tableColumn id="3" name="1995-98" dataDxfId="5471"/>
    <tableColumn id="4" name="1996-99" dataDxfId="5470"/>
    <tableColumn id="5" name="1997-00" dataDxfId="5469"/>
    <tableColumn id="6" name="1998-01" dataDxfId="5468"/>
    <tableColumn id="7" name="1999-02" dataDxfId="5467"/>
    <tableColumn id="8" name="2000-03" dataDxfId="5466"/>
    <tableColumn id="9" name="2001-04" dataDxfId="5465"/>
    <tableColumn id="10" name="2002-05" dataDxfId="5464"/>
    <tableColumn id="11" name="2003-06" dataDxfId="5463"/>
    <tableColumn id="12" name="2004-07" dataDxfId="5462"/>
    <tableColumn id="13" name="2005-08" dataDxfId="5461"/>
    <tableColumn id="14" name="2006-09" dataDxfId="5460"/>
    <tableColumn id="15" name="2007-10" dataDxfId="5459"/>
    <tableColumn id="16" name="2008-11" dataDxfId="5458"/>
    <tableColumn id="17" name="2009-12" dataDxfId="5457"/>
    <tableColumn id="18" name="2010-13" dataDxfId="5456"/>
    <tableColumn id="19" name="2011-14" dataDxfId="5455"/>
    <tableColumn id="20" name="2012-15" dataDxfId="5454"/>
    <tableColumn id="21" name="2013-16" dataDxfId="5453"/>
    <tableColumn id="22" name="2014-17" dataDxfId="5452"/>
    <tableColumn id="23" name="2015-18" dataDxfId="5451"/>
    <tableColumn id="24" name="2016-19" dataDxfId="5450"/>
    <tableColumn id="25" name="2017-20" dataDxfId="5449"/>
    <tableColumn id="26" name="2018-21" dataDxfId="5448"/>
  </tableColumns>
  <tableStyleInfo name="TableStyleLight1" showFirstColumn="1" showLastColumn="0" showRowStripes="0" showColumnStripes="0"/>
</table>
</file>

<file path=xl/tables/table80.xml><?xml version="1.0" encoding="utf-8"?>
<table xmlns="http://schemas.openxmlformats.org/spreadsheetml/2006/main" id="82" name="table16a" displayName="table16a" ref="A7:Z14" totalsRowShown="0" headerRowDxfId="3681" dataDxfId="3680">
  <tableColumns count="26">
    <tableColumn id="1" name="Group" dataDxfId="3707"/>
    <tableColumn id="2" name="1994-97" dataDxfId="3706"/>
    <tableColumn id="3" name="1995-98" dataDxfId="3705"/>
    <tableColumn id="4" name="1996-99" dataDxfId="3704"/>
    <tableColumn id="5" name="1997-00" dataDxfId="3703"/>
    <tableColumn id="6" name="1998-01" dataDxfId="3702"/>
    <tableColumn id="7" name="1999-02" dataDxfId="3701"/>
    <tableColumn id="8" name="2000-03" dataDxfId="3700"/>
    <tableColumn id="9" name="2001-04" dataDxfId="3699"/>
    <tableColumn id="10" name="2002-05" dataDxfId="3698"/>
    <tableColumn id="11" name="2003-06" dataDxfId="3697"/>
    <tableColumn id="12" name="2004-07" dataDxfId="3696"/>
    <tableColumn id="13" name="2005-08" dataDxfId="3695"/>
    <tableColumn id="14" name="2006-09" dataDxfId="3694"/>
    <tableColumn id="15" name="2007-10" dataDxfId="3693"/>
    <tableColumn id="16" name="2008-11" dataDxfId="3692"/>
    <tableColumn id="17" name="2009-12" dataDxfId="3691"/>
    <tableColumn id="18" name="2010-13" dataDxfId="3690"/>
    <tableColumn id="19" name="2011-14" dataDxfId="3689"/>
    <tableColumn id="20" name="2012-15" dataDxfId="3688"/>
    <tableColumn id="21" name="2013-16" dataDxfId="3687"/>
    <tableColumn id="22" name="2014-17" dataDxfId="3686"/>
    <tableColumn id="23" name="2015-18" dataDxfId="3685"/>
    <tableColumn id="24" name="2016-19" dataDxfId="3684"/>
    <tableColumn id="25" name="2017-20" dataDxfId="3683"/>
    <tableColumn id="26" name="2018-21" dataDxfId="3682"/>
  </tableColumns>
  <tableStyleInfo name="TableStyleLight1" showFirstColumn="1" showLastColumn="0" showRowStripes="0" showColumnStripes="0"/>
</table>
</file>

<file path=xl/tables/table81.xml><?xml version="1.0" encoding="utf-8"?>
<table xmlns="http://schemas.openxmlformats.org/spreadsheetml/2006/main" id="83" name="table16b" displayName="table16b" ref="A16:Z23" totalsRowShown="0" headerRowDxfId="3653" dataDxfId="3652">
  <tableColumns count="26">
    <tableColumn id="1" name="Group" dataDxfId="3679"/>
    <tableColumn id="2" name="1994-97" dataDxfId="3678"/>
    <tableColumn id="3" name="1995-98" dataDxfId="3677"/>
    <tableColumn id="4" name="1996-99" dataDxfId="3676"/>
    <tableColumn id="5" name="1997-00" dataDxfId="3675"/>
    <tableColumn id="6" name="1998-01" dataDxfId="3674"/>
    <tableColumn id="7" name="1999-02" dataDxfId="3673"/>
    <tableColumn id="8" name="2000-03" dataDxfId="3672"/>
    <tableColumn id="9" name="2001-04" dataDxfId="3671"/>
    <tableColumn id="10" name="2002-05" dataDxfId="3670"/>
    <tableColumn id="11" name="2003-06" dataDxfId="3669"/>
    <tableColumn id="12" name="2004-07" dataDxfId="3668"/>
    <tableColumn id="13" name="2005-08" dataDxfId="3667"/>
    <tableColumn id="14" name="2006-09" dataDxfId="3666"/>
    <tableColumn id="15" name="2007-10" dataDxfId="3665"/>
    <tableColumn id="16" name="2008-11" dataDxfId="3664"/>
    <tableColumn id="17" name="2009-12" dataDxfId="3663"/>
    <tableColumn id="18" name="2010-13" dataDxfId="3662"/>
    <tableColumn id="19" name="2011-14" dataDxfId="3661"/>
    <tableColumn id="20" name="2012-15" dataDxfId="3660"/>
    <tableColumn id="21" name="2013-16" dataDxfId="3659"/>
    <tableColumn id="22" name="2014-17" dataDxfId="3658"/>
    <tableColumn id="23" name="2015-18" dataDxfId="3657"/>
    <tableColumn id="24" name="2016-19" dataDxfId="3656"/>
    <tableColumn id="25" name="2017-20" dataDxfId="3655"/>
    <tableColumn id="26" name="2018-21" dataDxfId="3654"/>
  </tableColumns>
  <tableStyleInfo name="TableStyleLight1" showFirstColumn="1" showLastColumn="0" showRowStripes="0" showColumnStripes="0"/>
</table>
</file>

<file path=xl/tables/table82.xml><?xml version="1.0" encoding="utf-8"?>
<table xmlns="http://schemas.openxmlformats.org/spreadsheetml/2006/main" id="84" name="table16c" displayName="table16c" ref="A25:Z32" totalsRowShown="0" headerRowDxfId="3625" dataDxfId="3624">
  <tableColumns count="26">
    <tableColumn id="1" name="Group" dataDxfId="3651"/>
    <tableColumn id="2" name="1994-97" dataDxfId="3650"/>
    <tableColumn id="3" name="1995-98" dataDxfId="3649"/>
    <tableColumn id="4" name="1996-99" dataDxfId="3648"/>
    <tableColumn id="5" name="1997-00" dataDxfId="3647"/>
    <tableColumn id="6" name="1998-01" dataDxfId="3646"/>
    <tableColumn id="7" name="1999-02" dataDxfId="3645"/>
    <tableColumn id="8" name="2000-03" dataDxfId="3644"/>
    <tableColumn id="9" name="2001-04" dataDxfId="3643"/>
    <tableColumn id="10" name="2002-05" dataDxfId="3642"/>
    <tableColumn id="11" name="2003-06" dataDxfId="3641"/>
    <tableColumn id="12" name="2004-07" dataDxfId="3640"/>
    <tableColumn id="13" name="2005-08" dataDxfId="3639"/>
    <tableColumn id="14" name="2006-09" dataDxfId="3638"/>
    <tableColumn id="15" name="2007-10" dataDxfId="3637"/>
    <tableColumn id="16" name="2008-11" dataDxfId="3636"/>
    <tableColumn id="17" name="2009-12" dataDxfId="3635"/>
    <tableColumn id="18" name="2010-13" dataDxfId="3634"/>
    <tableColumn id="19" name="2011-14" dataDxfId="3633"/>
    <tableColumn id="20" name="2012-15" dataDxfId="3632"/>
    <tableColumn id="21" name="2013-16" dataDxfId="3631"/>
    <tableColumn id="22" name="2014-17" dataDxfId="3630"/>
    <tableColumn id="23" name="2015-18" dataDxfId="3629"/>
    <tableColumn id="24" name="2016-19" dataDxfId="3628"/>
    <tableColumn id="25" name="2017-20" dataDxfId="3627"/>
    <tableColumn id="26" name="2018-21" dataDxfId="3626"/>
  </tableColumns>
  <tableStyleInfo name="TableStyleLight1" showFirstColumn="1" showLastColumn="0" showRowStripes="0" showColumnStripes="0"/>
</table>
</file>

<file path=xl/tables/table83.xml><?xml version="1.0" encoding="utf-8"?>
<table xmlns="http://schemas.openxmlformats.org/spreadsheetml/2006/main" id="85" name="table16d" displayName="table16d" ref="A34:Z41" totalsRowShown="0" headerRowDxfId="3597" dataDxfId="3596">
  <tableColumns count="26">
    <tableColumn id="1" name="Group" dataDxfId="3623"/>
    <tableColumn id="2" name="1994-97" dataDxfId="3622"/>
    <tableColumn id="3" name="1995-98" dataDxfId="3621"/>
    <tableColumn id="4" name="1996-99" dataDxfId="3620"/>
    <tableColumn id="5" name="1997-00" dataDxfId="3619"/>
    <tableColumn id="6" name="1998-01" dataDxfId="3618"/>
    <tableColumn id="7" name="1999-02" dataDxfId="3617"/>
    <tableColumn id="8" name="2000-03" dataDxfId="3616"/>
    <tableColumn id="9" name="2001-04" dataDxfId="3615"/>
    <tableColumn id="10" name="2002-05" dataDxfId="3614"/>
    <tableColumn id="11" name="2003-06" dataDxfId="3613"/>
    <tableColumn id="12" name="2004-07" dataDxfId="3612"/>
    <tableColumn id="13" name="2005-08" dataDxfId="3611"/>
    <tableColumn id="14" name="2006-09" dataDxfId="3610"/>
    <tableColumn id="15" name="2007-10" dataDxfId="3609"/>
    <tableColumn id="16" name="2008-11" dataDxfId="3608"/>
    <tableColumn id="17" name="2009-12" dataDxfId="3607"/>
    <tableColumn id="18" name="2010-13" dataDxfId="3606"/>
    <tableColumn id="19" name="2011-14" dataDxfId="3605"/>
    <tableColumn id="20" name="2012-15" dataDxfId="3604"/>
    <tableColumn id="21" name="2013-16" dataDxfId="3603"/>
    <tableColumn id="22" name="2014-17" dataDxfId="3602"/>
    <tableColumn id="23" name="2015-18" dataDxfId="3601"/>
    <tableColumn id="24" name="2016-19" dataDxfId="3600"/>
    <tableColumn id="25" name="2017-20" dataDxfId="3599"/>
    <tableColumn id="26" name="2018-21" dataDxfId="3598"/>
  </tableColumns>
  <tableStyleInfo name="TableStyleLight1" showFirstColumn="1" showLastColumn="0" showRowStripes="0" showColumnStripes="0"/>
</table>
</file>

<file path=xl/tables/table84.xml><?xml version="1.0" encoding="utf-8"?>
<table xmlns="http://schemas.openxmlformats.org/spreadsheetml/2006/main" id="86" name="table16e" displayName="table16e" ref="A43:Z50" totalsRowShown="0" headerRowDxfId="3569" dataDxfId="3568">
  <tableColumns count="26">
    <tableColumn id="1" name="Group" dataDxfId="3595"/>
    <tableColumn id="2" name="1994-97" dataDxfId="3594"/>
    <tableColumn id="3" name="1995-98" dataDxfId="3593"/>
    <tableColumn id="4" name="1996-99" dataDxfId="3592"/>
    <tableColumn id="5" name="1997-00" dataDxfId="3591"/>
    <tableColumn id="6" name="1998-01" dataDxfId="3590"/>
    <tableColumn id="7" name="1999-02" dataDxfId="3589"/>
    <tableColumn id="8" name="2000-03" dataDxfId="3588"/>
    <tableColumn id="9" name="2001-04" dataDxfId="3587"/>
    <tableColumn id="10" name="2002-05" dataDxfId="3586"/>
    <tableColumn id="11" name="2003-06" dataDxfId="3585"/>
    <tableColumn id="12" name="2004-07" dataDxfId="3584"/>
    <tableColumn id="13" name="2005-08" dataDxfId="3583"/>
    <tableColumn id="14" name="2006-09" dataDxfId="3582"/>
    <tableColumn id="15" name="2007-10" dataDxfId="3581"/>
    <tableColumn id="16" name="2008-11" dataDxfId="3580"/>
    <tableColumn id="17" name="2009-12" dataDxfId="3579"/>
    <tableColumn id="18" name="2010-13" dataDxfId="3578"/>
    <tableColumn id="19" name="2011-14" dataDxfId="3577"/>
    <tableColumn id="20" name="2012-15" dataDxfId="3576"/>
    <tableColumn id="21" name="2013-16" dataDxfId="3575"/>
    <tableColumn id="22" name="2014-17" dataDxfId="3574"/>
    <tableColumn id="23" name="2015-18" dataDxfId="3573"/>
    <tableColumn id="24" name="2016-19" dataDxfId="3572"/>
    <tableColumn id="25" name="2017-20" dataDxfId="3571"/>
    <tableColumn id="26" name="2018-21" dataDxfId="3570"/>
  </tableColumns>
  <tableStyleInfo name="TableStyleLight1" showFirstColumn="1" showLastColumn="0" showRowStripes="0" showColumnStripes="0"/>
</table>
</file>

<file path=xl/tables/table85.xml><?xml version="1.0" encoding="utf-8"?>
<table xmlns="http://schemas.openxmlformats.org/spreadsheetml/2006/main" id="87" name="table16f" displayName="table16f" ref="A52:Z59" totalsRowShown="0" headerRowDxfId="3541" dataDxfId="3540">
  <tableColumns count="26">
    <tableColumn id="1" name="Group" dataDxfId="3567"/>
    <tableColumn id="2" name="1994-97" dataDxfId="3566"/>
    <tableColumn id="3" name="1995-98" dataDxfId="3565"/>
    <tableColumn id="4" name="1996-99" dataDxfId="3564"/>
    <tableColumn id="5" name="1997-00" dataDxfId="3563"/>
    <tableColumn id="6" name="1998-01" dataDxfId="3562"/>
    <tableColumn id="7" name="1999-02" dataDxfId="3561"/>
    <tableColumn id="8" name="2000-03" dataDxfId="3560"/>
    <tableColumn id="9" name="2001-04" dataDxfId="3559"/>
    <tableColumn id="10" name="2002-05" dataDxfId="3558"/>
    <tableColumn id="11" name="2003-06" dataDxfId="3557"/>
    <tableColumn id="12" name="2004-07" dataDxfId="3556"/>
    <tableColumn id="13" name="2005-08" dataDxfId="3555"/>
    <tableColumn id="14" name="2006-09" dataDxfId="3554"/>
    <tableColumn id="15" name="2007-10" dataDxfId="3553"/>
    <tableColumn id="16" name="2008-11" dataDxfId="3552"/>
    <tableColumn id="17" name="2009-12" dataDxfId="3551"/>
    <tableColumn id="18" name="2010-13" dataDxfId="3550"/>
    <tableColumn id="19" name="2011-14" dataDxfId="3549"/>
    <tableColumn id="20" name="2012-15" dataDxfId="3548"/>
    <tableColumn id="21" name="2013-16" dataDxfId="3547"/>
    <tableColumn id="22" name="2014-17" dataDxfId="3546"/>
    <tableColumn id="23" name="2015-18" dataDxfId="3545"/>
    <tableColumn id="24" name="2016-19" dataDxfId="3544"/>
    <tableColumn id="25" name="2017-20" dataDxfId="3543"/>
    <tableColumn id="26" name="2018-21" dataDxfId="3542"/>
  </tableColumns>
  <tableStyleInfo name="TableStyleLight1" showFirstColumn="1" showLastColumn="0" showRowStripes="0" showColumnStripes="0"/>
</table>
</file>

<file path=xl/tables/table86.xml><?xml version="1.0" encoding="utf-8"?>
<table xmlns="http://schemas.openxmlformats.org/spreadsheetml/2006/main" id="88" name="table16g" displayName="table16g" ref="A61:Z68" totalsRowShown="0" headerRowDxfId="3513" dataDxfId="3512">
  <tableColumns count="26">
    <tableColumn id="1" name="Group" dataDxfId="3539"/>
    <tableColumn id="2" name="1994-97" dataDxfId="3538"/>
    <tableColumn id="3" name="1995-98" dataDxfId="3537"/>
    <tableColumn id="4" name="1996-99" dataDxfId="3536"/>
    <tableColumn id="5" name="1997-00" dataDxfId="3535"/>
    <tableColumn id="6" name="1998-01" dataDxfId="3534"/>
    <tableColumn id="7" name="1999-02" dataDxfId="3533"/>
    <tableColumn id="8" name="2000-03" dataDxfId="3532"/>
    <tableColumn id="9" name="2001-04" dataDxfId="3531"/>
    <tableColumn id="10" name="2002-05" dataDxfId="3530"/>
    <tableColumn id="11" name="2003-06" dataDxfId="3529"/>
    <tableColumn id="12" name="2004-07" dataDxfId="3528"/>
    <tableColumn id="13" name="2005-08" dataDxfId="3527"/>
    <tableColumn id="14" name="2006-09" dataDxfId="3526"/>
    <tableColumn id="15" name="2007-10" dataDxfId="3525"/>
    <tableColumn id="16" name="2008-11" dataDxfId="3524"/>
    <tableColumn id="17" name="2009-12" dataDxfId="3523"/>
    <tableColumn id="18" name="2010-13" dataDxfId="3522"/>
    <tableColumn id="19" name="2011-14" dataDxfId="3521"/>
    <tableColumn id="20" name="2012-15" dataDxfId="3520"/>
    <tableColumn id="21" name="2013-16" dataDxfId="3519"/>
    <tableColumn id="22" name="2014-17" dataDxfId="3518"/>
    <tableColumn id="23" name="2015-18" dataDxfId="3517"/>
    <tableColumn id="24" name="2016-19" dataDxfId="3516"/>
    <tableColumn id="25" name="2017-20" dataDxfId="3515"/>
    <tableColumn id="26" name="2018-21" dataDxfId="3514"/>
  </tableColumns>
  <tableStyleInfo name="TableStyleLight1" showFirstColumn="1" showLastColumn="0" showRowStripes="0" showColumnStripes="0"/>
</table>
</file>

<file path=xl/tables/table87.xml><?xml version="1.0" encoding="utf-8"?>
<table xmlns="http://schemas.openxmlformats.org/spreadsheetml/2006/main" id="89" name="table17a" displayName="table17a" ref="A7:Z13" totalsRowShown="0" headerRowDxfId="3485" dataDxfId="3484">
  <tableColumns count="26">
    <tableColumn id="1" name="Group" dataDxfId="3511"/>
    <tableColumn id="2" name="1994-97" dataDxfId="3510"/>
    <tableColumn id="3" name="1995-98" dataDxfId="3509"/>
    <tableColumn id="4" name="1996-99" dataDxfId="3508"/>
    <tableColumn id="5" name="1997-00" dataDxfId="3507"/>
    <tableColumn id="6" name="1998-01" dataDxfId="3506"/>
    <tableColumn id="7" name="1999-02" dataDxfId="3505"/>
    <tableColumn id="8" name="2000-03" dataDxfId="3504"/>
    <tableColumn id="9" name="2001-04" dataDxfId="3503"/>
    <tableColumn id="10" name="2002-05" dataDxfId="3502"/>
    <tableColumn id="11" name="2003-06" dataDxfId="3501"/>
    <tableColumn id="12" name="2004-07" dataDxfId="3500"/>
    <tableColumn id="13" name="2005-08" dataDxfId="3499"/>
    <tableColumn id="14" name="2006-09" dataDxfId="3498"/>
    <tableColumn id="15" name="2007-10" dataDxfId="3497"/>
    <tableColumn id="16" name="2008-11" dataDxfId="3496"/>
    <tableColumn id="17" name="2009-12" dataDxfId="3495"/>
    <tableColumn id="18" name="2010-13" dataDxfId="3494"/>
    <tableColumn id="19" name="2011-14" dataDxfId="3493"/>
    <tableColumn id="20" name="2012-15" dataDxfId="3492"/>
    <tableColumn id="21" name="2013-16" dataDxfId="3491"/>
    <tableColumn id="22" name="2014-17" dataDxfId="3490"/>
    <tableColumn id="23" name="2015-18" dataDxfId="3489"/>
    <tableColumn id="24" name="2016-19" dataDxfId="3488"/>
    <tableColumn id="25" name="2017-20" dataDxfId="3487"/>
    <tableColumn id="26" name="2018-21" dataDxfId="3486"/>
  </tableColumns>
  <tableStyleInfo name="TableStyleLight1" showFirstColumn="1" showLastColumn="0" showRowStripes="0" showColumnStripes="0"/>
</table>
</file>

<file path=xl/tables/table88.xml><?xml version="1.0" encoding="utf-8"?>
<table xmlns="http://schemas.openxmlformats.org/spreadsheetml/2006/main" id="90" name="table17b" displayName="table17b" ref="A15:Z21" totalsRowShown="0" headerRowDxfId="3457" dataDxfId="3456">
  <tableColumns count="26">
    <tableColumn id="1" name="Group" dataDxfId="3483"/>
    <tableColumn id="2" name="1994-97" dataDxfId="3482"/>
    <tableColumn id="3" name="1995-98" dataDxfId="3481"/>
    <tableColumn id="4" name="1996-99" dataDxfId="3480"/>
    <tableColumn id="5" name="1997-00" dataDxfId="3479"/>
    <tableColumn id="6" name="1998-01" dataDxfId="3478"/>
    <tableColumn id="7" name="1999-02" dataDxfId="3477"/>
    <tableColumn id="8" name="2000-03" dataDxfId="3476"/>
    <tableColumn id="9" name="2001-04" dataDxfId="3475"/>
    <tableColumn id="10" name="2002-05" dataDxfId="3474"/>
    <tableColumn id="11" name="2003-06" dataDxfId="3473"/>
    <tableColumn id="12" name="2004-07" dataDxfId="3472"/>
    <tableColumn id="13" name="2005-08" dataDxfId="3471"/>
    <tableColumn id="14" name="2006-09" dataDxfId="3470"/>
    <tableColumn id="15" name="2007-10" dataDxfId="3469"/>
    <tableColumn id="16" name="2008-11" dataDxfId="3468"/>
    <tableColumn id="17" name="2009-12" dataDxfId="3467"/>
    <tableColumn id="18" name="2010-13" dataDxfId="3466"/>
    <tableColumn id="19" name="2011-14" dataDxfId="3465"/>
    <tableColumn id="20" name="2012-15" dataDxfId="3464"/>
    <tableColumn id="21" name="2013-16" dataDxfId="3463"/>
    <tableColumn id="22" name="2014-17" dataDxfId="3462"/>
    <tableColumn id="23" name="2015-18" dataDxfId="3461"/>
    <tableColumn id="24" name="2016-19" dataDxfId="3460"/>
    <tableColumn id="25" name="2017-20" dataDxfId="3459"/>
    <tableColumn id="26" name="2018-21" dataDxfId="3458"/>
  </tableColumns>
  <tableStyleInfo name="TableStyleLight1" showFirstColumn="1" showLastColumn="0" showRowStripes="0" showColumnStripes="0"/>
</table>
</file>

<file path=xl/tables/table89.xml><?xml version="1.0" encoding="utf-8"?>
<table xmlns="http://schemas.openxmlformats.org/spreadsheetml/2006/main" id="91" name="table17c" displayName="table17c" ref="A23:Z29" totalsRowShown="0" headerRowDxfId="3429" dataDxfId="3428">
  <tableColumns count="26">
    <tableColumn id="1" name="Group" dataDxfId="3455"/>
    <tableColumn id="2" name="1994-97" dataDxfId="3454"/>
    <tableColumn id="3" name="1995-98" dataDxfId="3453"/>
    <tableColumn id="4" name="1996-99" dataDxfId="3452"/>
    <tableColumn id="5" name="1997-00" dataDxfId="3451"/>
    <tableColumn id="6" name="1998-01" dataDxfId="3450"/>
    <tableColumn id="7" name="1999-02" dataDxfId="3449"/>
    <tableColumn id="8" name="2000-03" dataDxfId="3448"/>
    <tableColumn id="9" name="2001-04" dataDxfId="3447"/>
    <tableColumn id="10" name="2002-05" dataDxfId="3446"/>
    <tableColumn id="11" name="2003-06" dataDxfId="3445"/>
    <tableColumn id="12" name="2004-07" dataDxfId="3444"/>
    <tableColumn id="13" name="2005-08" dataDxfId="3443"/>
    <tableColumn id="14" name="2006-09" dataDxfId="3442"/>
    <tableColumn id="15" name="2007-10" dataDxfId="3441"/>
    <tableColumn id="16" name="2008-11" dataDxfId="3440"/>
    <tableColumn id="17" name="2009-12" dataDxfId="3439"/>
    <tableColumn id="18" name="2010-13" dataDxfId="3438"/>
    <tableColumn id="19" name="2011-14" dataDxfId="3437"/>
    <tableColumn id="20" name="2012-15" dataDxfId="3436"/>
    <tableColumn id="21" name="2013-16" dataDxfId="3435"/>
    <tableColumn id="22" name="2014-17" dataDxfId="3434"/>
    <tableColumn id="23" name="2015-18" dataDxfId="3433"/>
    <tableColumn id="24" name="2016-19" dataDxfId="3432"/>
    <tableColumn id="25" name="2017-20" dataDxfId="3431"/>
    <tableColumn id="26" name="2018-21" dataDxfId="3430"/>
  </tableColumns>
  <tableStyleInfo name="TableStyleLight1" showFirstColumn="1" showLastColumn="0" showRowStripes="0" showColumnStripes="0"/>
</table>
</file>

<file path=xl/tables/table9.xml><?xml version="1.0" encoding="utf-8"?>
<table xmlns="http://schemas.openxmlformats.org/spreadsheetml/2006/main" id="11" name="table3a" displayName="table3a" ref="A6:Z10" totalsRowShown="0" headerRowDxfId="5419" dataDxfId="5418">
  <tableColumns count="26">
    <tableColumn id="1" name="Group" dataDxfId="5445"/>
    <tableColumn id="2" name="1994-97" dataDxfId="5444"/>
    <tableColumn id="3" name="1995-98" dataDxfId="5443"/>
    <tableColumn id="4" name="1996-99" dataDxfId="5442"/>
    <tableColumn id="5" name="1997-00" dataDxfId="5441"/>
    <tableColumn id="6" name="1998-01" dataDxfId="5440"/>
    <tableColumn id="7" name="1999-02" dataDxfId="5439"/>
    <tableColumn id="8" name="2000-03" dataDxfId="5438"/>
    <tableColumn id="9" name="2001-04" dataDxfId="5437"/>
    <tableColumn id="10" name="2002-05" dataDxfId="5436"/>
    <tableColumn id="11" name="2003-06" dataDxfId="5435"/>
    <tableColumn id="12" name="2004-07" dataDxfId="5434"/>
    <tableColumn id="13" name="2005-08" dataDxfId="5433"/>
    <tableColumn id="14" name="2006-09" dataDxfId="5432"/>
    <tableColumn id="15" name="2007-10" dataDxfId="5431"/>
    <tableColumn id="16" name="2008-11" dataDxfId="5430"/>
    <tableColumn id="17" name="2009-12" dataDxfId="5429"/>
    <tableColumn id="18" name="2010-13" dataDxfId="5428"/>
    <tableColumn id="19" name="2011-14" dataDxfId="5427"/>
    <tableColumn id="20" name="2012-15" dataDxfId="5426"/>
    <tableColumn id="21" name="2013-16" dataDxfId="5425"/>
    <tableColumn id="22" name="2014-17" dataDxfId="5424"/>
    <tableColumn id="23" name="2015-18" dataDxfId="5423"/>
    <tableColumn id="24" name="2016-19" dataDxfId="5422"/>
    <tableColumn id="25" name="2017-20" dataDxfId="5421"/>
    <tableColumn id="26" name="2018-21" dataDxfId="5420"/>
  </tableColumns>
  <tableStyleInfo name="TableStyleLight1" showFirstColumn="1" showLastColumn="0" showRowStripes="0" showColumnStripes="0"/>
</table>
</file>

<file path=xl/tables/table90.xml><?xml version="1.0" encoding="utf-8"?>
<table xmlns="http://schemas.openxmlformats.org/spreadsheetml/2006/main" id="92" name="table17d" displayName="table17d" ref="A31:Z37" totalsRowShown="0" headerRowDxfId="3401" dataDxfId="3400">
  <tableColumns count="26">
    <tableColumn id="1" name="Group" dataDxfId="3427"/>
    <tableColumn id="2" name="1994-97" dataDxfId="3426"/>
    <tableColumn id="3" name="1995-98" dataDxfId="3425"/>
    <tableColumn id="4" name="1996-99" dataDxfId="3424"/>
    <tableColumn id="5" name="1997-00" dataDxfId="3423"/>
    <tableColumn id="6" name="1998-01" dataDxfId="3422"/>
    <tableColumn id="7" name="1999-02" dataDxfId="3421"/>
    <tableColumn id="8" name="2000-03" dataDxfId="3420"/>
    <tableColumn id="9" name="2001-04" dataDxfId="3419"/>
    <tableColumn id="10" name="2002-05" dataDxfId="3418"/>
    <tableColumn id="11" name="2003-06" dataDxfId="3417"/>
    <tableColumn id="12" name="2004-07" dataDxfId="3416"/>
    <tableColumn id="13" name="2005-08" dataDxfId="3415"/>
    <tableColumn id="14" name="2006-09" dataDxfId="3414"/>
    <tableColumn id="15" name="2007-10" dataDxfId="3413"/>
    <tableColumn id="16" name="2008-11" dataDxfId="3412"/>
    <tableColumn id="17" name="2009-12" dataDxfId="3411"/>
    <tableColumn id="18" name="2010-13" dataDxfId="3410"/>
    <tableColumn id="19" name="2011-14" dataDxfId="3409"/>
    <tableColumn id="20" name="2012-15" dataDxfId="3408"/>
    <tableColumn id="21" name="2013-16" dataDxfId="3407"/>
    <tableColumn id="22" name="2014-17" dataDxfId="3406"/>
    <tableColumn id="23" name="2015-18" dataDxfId="3405"/>
    <tableColumn id="24" name="2016-19" dataDxfId="3404"/>
    <tableColumn id="25" name="2017-20" dataDxfId="3403"/>
    <tableColumn id="26" name="2018-21" dataDxfId="3402"/>
  </tableColumns>
  <tableStyleInfo name="TableStyleLight1" showFirstColumn="1" showLastColumn="0" showRowStripes="0" showColumnStripes="0"/>
</table>
</file>

<file path=xl/tables/table91.xml><?xml version="1.0" encoding="utf-8"?>
<table xmlns="http://schemas.openxmlformats.org/spreadsheetml/2006/main" id="93" name="table17e" displayName="table17e" ref="A39:Z45" totalsRowShown="0" headerRowDxfId="3373" dataDxfId="3372">
  <tableColumns count="26">
    <tableColumn id="1" name="Group" dataDxfId="3399"/>
    <tableColumn id="2" name="1994-97" dataDxfId="3398"/>
    <tableColumn id="3" name="1995-98" dataDxfId="3397"/>
    <tableColumn id="4" name="1996-99" dataDxfId="3396"/>
    <tableColumn id="5" name="1997-00" dataDxfId="3395"/>
    <tableColumn id="6" name="1998-01" dataDxfId="3394"/>
    <tableColumn id="7" name="1999-02" dataDxfId="3393"/>
    <tableColumn id="8" name="2000-03" dataDxfId="3392"/>
    <tableColumn id="9" name="2001-04" dataDxfId="3391"/>
    <tableColumn id="10" name="2002-05" dataDxfId="3390"/>
    <tableColumn id="11" name="2003-06" dataDxfId="3389"/>
    <tableColumn id="12" name="2004-07" dataDxfId="3388"/>
    <tableColumn id="13" name="2005-08" dataDxfId="3387"/>
    <tableColumn id="14" name="2006-09" dataDxfId="3386"/>
    <tableColumn id="15" name="2007-10" dataDxfId="3385"/>
    <tableColumn id="16" name="2008-11" dataDxfId="3384"/>
    <tableColumn id="17" name="2009-12" dataDxfId="3383"/>
    <tableColumn id="18" name="2010-13" dataDxfId="3382"/>
    <tableColumn id="19" name="2011-14" dataDxfId="3381"/>
    <tableColumn id="20" name="2012-15" dataDxfId="3380"/>
    <tableColumn id="21" name="2013-16" dataDxfId="3379"/>
    <tableColumn id="22" name="2014-17" dataDxfId="3378"/>
    <tableColumn id="23" name="2015-18" dataDxfId="3377"/>
    <tableColumn id="24" name="2016-19" dataDxfId="3376"/>
    <tableColumn id="25" name="2017-20" dataDxfId="3375"/>
    <tableColumn id="26" name="2018-21" dataDxfId="3374"/>
  </tableColumns>
  <tableStyleInfo name="TableStyleLight1" showFirstColumn="1" showLastColumn="0" showRowStripes="0" showColumnStripes="0"/>
</table>
</file>

<file path=xl/tables/table92.xml><?xml version="1.0" encoding="utf-8"?>
<table xmlns="http://schemas.openxmlformats.org/spreadsheetml/2006/main" id="94" name="table17f" displayName="table17f" ref="A47:Z53" totalsRowShown="0" headerRowDxfId="3345" dataDxfId="3344">
  <tableColumns count="26">
    <tableColumn id="1" name="Group" dataDxfId="3371"/>
    <tableColumn id="2" name="1994-97" dataDxfId="3370"/>
    <tableColumn id="3" name="1995-98" dataDxfId="3369"/>
    <tableColumn id="4" name="1996-99" dataDxfId="3368"/>
    <tableColumn id="5" name="1997-00" dataDxfId="3367"/>
    <tableColumn id="6" name="1998-01" dataDxfId="3366"/>
    <tableColumn id="7" name="1999-02" dataDxfId="3365"/>
    <tableColumn id="8" name="2000-03" dataDxfId="3364"/>
    <tableColumn id="9" name="2001-04" dataDxfId="3363"/>
    <tableColumn id="10" name="2002-05" dataDxfId="3362"/>
    <tableColumn id="11" name="2003-06" dataDxfId="3361"/>
    <tableColumn id="12" name="2004-07" dataDxfId="3360"/>
    <tableColumn id="13" name="2005-08" dataDxfId="3359"/>
    <tableColumn id="14" name="2006-09" dataDxfId="3358"/>
    <tableColumn id="15" name="2007-10" dataDxfId="3357"/>
    <tableColumn id="16" name="2008-11" dataDxfId="3356"/>
    <tableColumn id="17" name="2009-12" dataDxfId="3355"/>
    <tableColumn id="18" name="2010-13" dataDxfId="3354"/>
    <tableColumn id="19" name="2011-14" dataDxfId="3353"/>
    <tableColumn id="20" name="2012-15" dataDxfId="3352"/>
    <tableColumn id="21" name="2013-16" dataDxfId="3351"/>
    <tableColumn id="22" name="2014-17" dataDxfId="3350"/>
    <tableColumn id="23" name="2015-18" dataDxfId="3349"/>
    <tableColumn id="24" name="2016-19" dataDxfId="3348"/>
    <tableColumn id="25" name="2017-20" dataDxfId="3347"/>
    <tableColumn id="26" name="2018-21" dataDxfId="3346"/>
  </tableColumns>
  <tableStyleInfo name="TableStyleLight1" showFirstColumn="1" showLastColumn="0" showRowStripes="0" showColumnStripes="0"/>
</table>
</file>

<file path=xl/tables/table93.xml><?xml version="1.0" encoding="utf-8"?>
<table xmlns="http://schemas.openxmlformats.org/spreadsheetml/2006/main" id="95" name="table17g" displayName="table17g" ref="A55:Z61" totalsRowShown="0" headerRowDxfId="3317" dataDxfId="3316">
  <tableColumns count="26">
    <tableColumn id="1" name="Group" dataDxfId="3343"/>
    <tableColumn id="2" name="1994-97" dataDxfId="3342"/>
    <tableColumn id="3" name="1995-98" dataDxfId="3341"/>
    <tableColumn id="4" name="1996-99" dataDxfId="3340"/>
    <tableColumn id="5" name="1997-00" dataDxfId="3339"/>
    <tableColumn id="6" name="1998-01" dataDxfId="3338"/>
    <tableColumn id="7" name="1999-02" dataDxfId="3337"/>
    <tableColumn id="8" name="2000-03" dataDxfId="3336"/>
    <tableColumn id="9" name="2001-04" dataDxfId="3335"/>
    <tableColumn id="10" name="2002-05" dataDxfId="3334"/>
    <tableColumn id="11" name="2003-06" dataDxfId="3333"/>
    <tableColumn id="12" name="2004-07" dataDxfId="3332"/>
    <tableColumn id="13" name="2005-08" dataDxfId="3331"/>
    <tableColumn id="14" name="2006-09" dataDxfId="3330"/>
    <tableColumn id="15" name="2007-10" dataDxfId="3329"/>
    <tableColumn id="16" name="2008-11" dataDxfId="3328"/>
    <tableColumn id="17" name="2009-12" dataDxfId="3327"/>
    <tableColumn id="18" name="2010-13" dataDxfId="3326"/>
    <tableColumn id="19" name="2011-14" dataDxfId="3325"/>
    <tableColumn id="20" name="2012-15" dataDxfId="3324"/>
    <tableColumn id="21" name="2013-16" dataDxfId="3323"/>
    <tableColumn id="22" name="2014-17" dataDxfId="3322"/>
    <tableColumn id="23" name="2015-18" dataDxfId="3321"/>
    <tableColumn id="24" name="2016-19" dataDxfId="3320"/>
    <tableColumn id="25" name="2017-20" dataDxfId="3319"/>
    <tableColumn id="26" name="2018-21" dataDxfId="3318"/>
  </tableColumns>
  <tableStyleInfo name="TableStyleLight1" showFirstColumn="1" showLastColumn="0" showRowStripes="0" showColumnStripes="0"/>
</table>
</file>

<file path=xl/tables/table94.xml><?xml version="1.0" encoding="utf-8"?>
<table xmlns="http://schemas.openxmlformats.org/spreadsheetml/2006/main" id="96" name="table18a" displayName="table18a" ref="A9:Z16" totalsRowShown="0" headerRowDxfId="3289" dataDxfId="3288">
  <tableColumns count="26">
    <tableColumn id="1" name="Group" dataDxfId="3315"/>
    <tableColumn id="2" name="1994-97" dataDxfId="3314"/>
    <tableColumn id="3" name="1995-98" dataDxfId="3313"/>
    <tableColumn id="4" name="1996-99" dataDxfId="3312"/>
    <tableColumn id="5" name="1997-00" dataDxfId="3311"/>
    <tableColumn id="6" name="1998-01" dataDxfId="3310"/>
    <tableColumn id="7" name="1999-02" dataDxfId="3309"/>
    <tableColumn id="8" name="2000-03" dataDxfId="3308"/>
    <tableColumn id="9" name="2001-04" dataDxfId="3307"/>
    <tableColumn id="10" name="2002-05" dataDxfId="3306"/>
    <tableColumn id="11" name="2003-06" dataDxfId="3305"/>
    <tableColumn id="12" name="2004-07" dataDxfId="3304"/>
    <tableColumn id="13" name="2005-08" dataDxfId="3303"/>
    <tableColumn id="14" name="2006-09" dataDxfId="3302"/>
    <tableColumn id="15" name="2007-10" dataDxfId="3301"/>
    <tableColumn id="16" name="2008-11" dataDxfId="3300"/>
    <tableColumn id="17" name="2009-12" dataDxfId="3299"/>
    <tableColumn id="18" name="2010-13" dataDxfId="3298"/>
    <tableColumn id="19" name="2011-14" dataDxfId="3297"/>
    <tableColumn id="20" name="2012-15" dataDxfId="3296"/>
    <tableColumn id="21" name="2013-16" dataDxfId="3295"/>
    <tableColumn id="22" name="2014-17" dataDxfId="3294"/>
    <tableColumn id="23" name="2015-18" dataDxfId="3293"/>
    <tableColumn id="24" name="2016-19" dataDxfId="3292"/>
    <tableColumn id="25" name="2017-20" dataDxfId="3291"/>
    <tableColumn id="26" name="2018-21" dataDxfId="3290"/>
  </tableColumns>
  <tableStyleInfo name="TableStyleLight1" showFirstColumn="1" showLastColumn="0" showRowStripes="0" showColumnStripes="0"/>
</table>
</file>

<file path=xl/tables/table95.xml><?xml version="1.0" encoding="utf-8"?>
<table xmlns="http://schemas.openxmlformats.org/spreadsheetml/2006/main" id="97" name="table18b" displayName="table18b" ref="A18:Z25" totalsRowShown="0" headerRowDxfId="3261" dataDxfId="3260">
  <tableColumns count="26">
    <tableColumn id="1" name="Group" dataDxfId="3287"/>
    <tableColumn id="2" name="1994-97" dataDxfId="3286"/>
    <tableColumn id="3" name="1995-98" dataDxfId="3285"/>
    <tableColumn id="4" name="1996-99" dataDxfId="3284"/>
    <tableColumn id="5" name="1997-00" dataDxfId="3283"/>
    <tableColumn id="6" name="1998-01" dataDxfId="3282"/>
    <tableColumn id="7" name="1999-02" dataDxfId="3281"/>
    <tableColumn id="8" name="2000-03" dataDxfId="3280"/>
    <tableColumn id="9" name="2001-04" dataDxfId="3279"/>
    <tableColumn id="10" name="2002-05" dataDxfId="3278"/>
    <tableColumn id="11" name="2003-06" dataDxfId="3277"/>
    <tableColumn id="12" name="2004-07" dataDxfId="3276"/>
    <tableColumn id="13" name="2005-08" dataDxfId="3275"/>
    <tableColumn id="14" name="2006-09" dataDxfId="3274"/>
    <tableColumn id="15" name="2007-10" dataDxfId="3273"/>
    <tableColumn id="16" name="2008-11" dataDxfId="3272"/>
    <tableColumn id="17" name="2009-12" dataDxfId="3271"/>
    <tableColumn id="18" name="2010-13" dataDxfId="3270"/>
    <tableColumn id="19" name="2011-14" dataDxfId="3269"/>
    <tableColumn id="20" name="2012-15" dataDxfId="3268"/>
    <tableColumn id="21" name="2013-16" dataDxfId="3267"/>
    <tableColumn id="22" name="2014-17" dataDxfId="3266"/>
    <tableColumn id="23" name="2015-18" dataDxfId="3265"/>
    <tableColumn id="24" name="2016-19" dataDxfId="3264"/>
    <tableColumn id="25" name="2017-20" dataDxfId="3263"/>
    <tableColumn id="26" name="2018-21" dataDxfId="3262"/>
  </tableColumns>
  <tableStyleInfo name="TableStyleLight1" showFirstColumn="1" showLastColumn="0" showRowStripes="0" showColumnStripes="0"/>
</table>
</file>

<file path=xl/tables/table96.xml><?xml version="1.0" encoding="utf-8"?>
<table xmlns="http://schemas.openxmlformats.org/spreadsheetml/2006/main" id="98" name="table18c" displayName="table18c" ref="A27:Z34" totalsRowShown="0" headerRowDxfId="3233" dataDxfId="3232">
  <tableColumns count="26">
    <tableColumn id="1" name="Group" dataDxfId="3259"/>
    <tableColumn id="2" name="1994-97" dataDxfId="3258"/>
    <tableColumn id="3" name="1995-98" dataDxfId="3257"/>
    <tableColumn id="4" name="1996-99" dataDxfId="3256"/>
    <tableColumn id="5" name="1997-00" dataDxfId="3255"/>
    <tableColumn id="6" name="1998-01" dataDxfId="3254"/>
    <tableColumn id="7" name="1999-02" dataDxfId="3253"/>
    <tableColumn id="8" name="2000-03" dataDxfId="3252"/>
    <tableColumn id="9" name="2001-04" dataDxfId="3251"/>
    <tableColumn id="10" name="2002-05" dataDxfId="3250"/>
    <tableColumn id="11" name="2003-06" dataDxfId="3249"/>
    <tableColumn id="12" name="2004-07" dataDxfId="3248"/>
    <tableColumn id="13" name="2005-08" dataDxfId="3247"/>
    <tableColumn id="14" name="2006-09" dataDxfId="3246"/>
    <tableColumn id="15" name="2007-10" dataDxfId="3245"/>
    <tableColumn id="16" name="2008-11" dataDxfId="3244"/>
    <tableColumn id="17" name="2009-12" dataDxfId="3243"/>
    <tableColumn id="18" name="2010-13" dataDxfId="3242"/>
    <tableColumn id="19" name="2011-14" dataDxfId="3241"/>
    <tableColumn id="20" name="2012-15" dataDxfId="3240"/>
    <tableColumn id="21" name="2013-16" dataDxfId="3239"/>
    <tableColumn id="22" name="2014-17" dataDxfId="3238"/>
    <tableColumn id="23" name="2015-18" dataDxfId="3237"/>
    <tableColumn id="24" name="2016-19" dataDxfId="3236"/>
    <tableColumn id="25" name="2017-20" dataDxfId="3235"/>
    <tableColumn id="26" name="2018-21" dataDxfId="3234"/>
  </tableColumns>
  <tableStyleInfo name="TableStyleLight1" showFirstColumn="1" showLastColumn="0" showRowStripes="0" showColumnStripes="0"/>
</table>
</file>

<file path=xl/tables/table97.xml><?xml version="1.0" encoding="utf-8"?>
<table xmlns="http://schemas.openxmlformats.org/spreadsheetml/2006/main" id="99" name="table18d" displayName="table18d" ref="A36:Z43" totalsRowShown="0" headerRowDxfId="3205" dataDxfId="3204">
  <tableColumns count="26">
    <tableColumn id="1" name="Group" dataDxfId="3231"/>
    <tableColumn id="2" name="1994-97" dataDxfId="3230"/>
    <tableColumn id="3" name="1995-98" dataDxfId="3229"/>
    <tableColumn id="4" name="1996-99" dataDxfId="3228"/>
    <tableColumn id="5" name="1997-00" dataDxfId="3227"/>
    <tableColumn id="6" name="1998-01" dataDxfId="3226"/>
    <tableColumn id="7" name="1999-02" dataDxfId="3225"/>
    <tableColumn id="8" name="2000-03" dataDxfId="3224"/>
    <tableColumn id="9" name="2001-04" dataDxfId="3223"/>
    <tableColumn id="10" name="2002-05" dataDxfId="3222"/>
    <tableColumn id="11" name="2003-06" dataDxfId="3221"/>
    <tableColumn id="12" name="2004-07" dataDxfId="3220"/>
    <tableColumn id="13" name="2005-08" dataDxfId="3219"/>
    <tableColumn id="14" name="2006-09" dataDxfId="3218"/>
    <tableColumn id="15" name="2007-10" dataDxfId="3217"/>
    <tableColumn id="16" name="2008-11" dataDxfId="3216"/>
    <tableColumn id="17" name="2009-12" dataDxfId="3215"/>
    <tableColumn id="18" name="2010-13" dataDxfId="3214"/>
    <tableColumn id="19" name="2011-14" dataDxfId="3213"/>
    <tableColumn id="20" name="2012-15" dataDxfId="3212"/>
    <tableColumn id="21" name="2013-16" dataDxfId="3211"/>
    <tableColumn id="22" name="2014-17" dataDxfId="3210"/>
    <tableColumn id="23" name="2015-18" dataDxfId="3209"/>
    <tableColumn id="24" name="2016-19" dataDxfId="3208"/>
    <tableColumn id="25" name="2017-20" dataDxfId="3207"/>
    <tableColumn id="26" name="2018-21" dataDxfId="3206"/>
  </tableColumns>
  <tableStyleInfo name="TableStyleLight1" showFirstColumn="1" showLastColumn="0" showRowStripes="0" showColumnStripes="0"/>
</table>
</file>

<file path=xl/tables/table98.xml><?xml version="1.0" encoding="utf-8"?>
<table xmlns="http://schemas.openxmlformats.org/spreadsheetml/2006/main" id="100" name="table18e" displayName="table18e" ref="A45:Z52" totalsRowShown="0" headerRowDxfId="3177" dataDxfId="3176">
  <tableColumns count="26">
    <tableColumn id="1" name="Group" dataDxfId="3203"/>
    <tableColumn id="2" name="1994-97" dataDxfId="3202"/>
    <tableColumn id="3" name="1995-98" dataDxfId="3201"/>
    <tableColumn id="4" name="1996-99" dataDxfId="3200"/>
    <tableColumn id="5" name="1997-00" dataDxfId="3199"/>
    <tableColumn id="6" name="1998-01" dataDxfId="3198"/>
    <tableColumn id="7" name="1999-02" dataDxfId="3197"/>
    <tableColumn id="8" name="2000-03" dataDxfId="3196"/>
    <tableColumn id="9" name="2001-04" dataDxfId="3195"/>
    <tableColumn id="10" name="2002-05" dataDxfId="3194"/>
    <tableColumn id="11" name="2003-06" dataDxfId="3193"/>
    <tableColumn id="12" name="2004-07" dataDxfId="3192"/>
    <tableColumn id="13" name="2005-08" dataDxfId="3191"/>
    <tableColumn id="14" name="2006-09" dataDxfId="3190"/>
    <tableColumn id="15" name="2007-10" dataDxfId="3189"/>
    <tableColumn id="16" name="2008-11" dataDxfId="3188"/>
    <tableColumn id="17" name="2009-12" dataDxfId="3187"/>
    <tableColumn id="18" name="2010-13" dataDxfId="3186"/>
    <tableColumn id="19" name="2011-14" dataDxfId="3185"/>
    <tableColumn id="20" name="2012-15" dataDxfId="3184"/>
    <tableColumn id="21" name="2013-16" dataDxfId="3183"/>
    <tableColumn id="22" name="2014-17" dataDxfId="3182"/>
    <tableColumn id="23" name="2015-18" dataDxfId="3181"/>
    <tableColumn id="24" name="2016-19" dataDxfId="3180"/>
    <tableColumn id="25" name="2017-20" dataDxfId="3179"/>
    <tableColumn id="26" name="2018-21" dataDxfId="3178"/>
  </tableColumns>
  <tableStyleInfo name="TableStyleLight1" showFirstColumn="1" showLastColumn="0" showRowStripes="0" showColumnStripes="0"/>
</table>
</file>

<file path=xl/tables/table99.xml><?xml version="1.0" encoding="utf-8"?>
<table xmlns="http://schemas.openxmlformats.org/spreadsheetml/2006/main" id="101" name="table18f" displayName="table18f" ref="A54:Z61" totalsRowShown="0" headerRowDxfId="3149" dataDxfId="3148">
  <tableColumns count="26">
    <tableColumn id="1" name="Group" dataDxfId="3175"/>
    <tableColumn id="2" name="1994-97" dataDxfId="3174"/>
    <tableColumn id="3" name="1995-98" dataDxfId="3173"/>
    <tableColumn id="4" name="1996-99" dataDxfId="3172"/>
    <tableColumn id="5" name="1997-00" dataDxfId="3171"/>
    <tableColumn id="6" name="1998-01" dataDxfId="3170"/>
    <tableColumn id="7" name="1999-02" dataDxfId="3169"/>
    <tableColumn id="8" name="2000-03" dataDxfId="3168"/>
    <tableColumn id="9" name="2001-04" dataDxfId="3167"/>
    <tableColumn id="10" name="2002-05" dataDxfId="3166"/>
    <tableColumn id="11" name="2003-06" dataDxfId="3165"/>
    <tableColumn id="12" name="2004-07" dataDxfId="3164"/>
    <tableColumn id="13" name="2005-08" dataDxfId="3163"/>
    <tableColumn id="14" name="2006-09" dataDxfId="3162"/>
    <tableColumn id="15" name="2007-10" dataDxfId="3161"/>
    <tableColumn id="16" name="2008-11" dataDxfId="3160"/>
    <tableColumn id="17" name="2009-12" dataDxfId="3159"/>
    <tableColumn id="18" name="2010-13" dataDxfId="3158"/>
    <tableColumn id="19" name="2011-14" dataDxfId="3157"/>
    <tableColumn id="20" name="2012-15" dataDxfId="3156"/>
    <tableColumn id="21" name="2013-16" dataDxfId="3155"/>
    <tableColumn id="22" name="2014-17" dataDxfId="3154"/>
    <tableColumn id="23" name="2015-18" dataDxfId="3153"/>
    <tableColumn id="24" name="2016-19" dataDxfId="3152"/>
    <tableColumn id="25" name="2017-20" dataDxfId="3151"/>
    <tableColumn id="26" name="2018-21" dataDxfId="3150"/>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3.xml"/><Relationship Id="rId7" Type="http://schemas.openxmlformats.org/officeDocument/2006/relationships/table" Target="../tables/table37.xml"/><Relationship Id="rId2" Type="http://schemas.openxmlformats.org/officeDocument/2006/relationships/table" Target="../tables/table32.xml"/><Relationship Id="rId1" Type="http://schemas.openxmlformats.org/officeDocument/2006/relationships/table" Target="../tables/table31.xml"/><Relationship Id="rId6" Type="http://schemas.openxmlformats.org/officeDocument/2006/relationships/table" Target="../tables/table36.xml"/><Relationship Id="rId5" Type="http://schemas.openxmlformats.org/officeDocument/2006/relationships/table" Target="../tables/table35.xml"/><Relationship Id="rId4" Type="http://schemas.openxmlformats.org/officeDocument/2006/relationships/table" Target="../tables/table34.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40.xml"/><Relationship Id="rId7" Type="http://schemas.openxmlformats.org/officeDocument/2006/relationships/table" Target="../tables/table44.xml"/><Relationship Id="rId2" Type="http://schemas.openxmlformats.org/officeDocument/2006/relationships/table" Target="../tables/table39.xml"/><Relationship Id="rId1" Type="http://schemas.openxmlformats.org/officeDocument/2006/relationships/table" Target="../tables/table38.xml"/><Relationship Id="rId6" Type="http://schemas.openxmlformats.org/officeDocument/2006/relationships/table" Target="../tables/table43.xml"/><Relationship Id="rId5" Type="http://schemas.openxmlformats.org/officeDocument/2006/relationships/table" Target="../tables/table42.xml"/><Relationship Id="rId4" Type="http://schemas.openxmlformats.org/officeDocument/2006/relationships/table" Target="../tables/table4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7.xml"/><Relationship Id="rId7" Type="http://schemas.openxmlformats.org/officeDocument/2006/relationships/table" Target="../tables/table51.xml"/><Relationship Id="rId2" Type="http://schemas.openxmlformats.org/officeDocument/2006/relationships/table" Target="../tables/table46.xml"/><Relationship Id="rId1" Type="http://schemas.openxmlformats.org/officeDocument/2006/relationships/table" Target="../tables/table45.xml"/><Relationship Id="rId6" Type="http://schemas.openxmlformats.org/officeDocument/2006/relationships/table" Target="../tables/table50.xml"/><Relationship Id="rId5" Type="http://schemas.openxmlformats.org/officeDocument/2006/relationships/table" Target="../tables/table49.xml"/><Relationship Id="rId4" Type="http://schemas.openxmlformats.org/officeDocument/2006/relationships/table" Target="../tables/table48.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54.xml"/><Relationship Id="rId7" Type="http://schemas.openxmlformats.org/officeDocument/2006/relationships/table" Target="../tables/table58.xml"/><Relationship Id="rId2" Type="http://schemas.openxmlformats.org/officeDocument/2006/relationships/table" Target="../tables/table53.xml"/><Relationship Id="rId1" Type="http://schemas.openxmlformats.org/officeDocument/2006/relationships/table" Target="../tables/table52.xml"/><Relationship Id="rId6" Type="http://schemas.openxmlformats.org/officeDocument/2006/relationships/table" Target="../tables/table57.xml"/><Relationship Id="rId5" Type="http://schemas.openxmlformats.org/officeDocument/2006/relationships/table" Target="../tables/table56.xml"/><Relationship Id="rId4" Type="http://schemas.openxmlformats.org/officeDocument/2006/relationships/table" Target="../tables/table5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1.xml"/><Relationship Id="rId7" Type="http://schemas.openxmlformats.org/officeDocument/2006/relationships/table" Target="../tables/table65.xml"/><Relationship Id="rId2" Type="http://schemas.openxmlformats.org/officeDocument/2006/relationships/table" Target="../tables/table60.xml"/><Relationship Id="rId1" Type="http://schemas.openxmlformats.org/officeDocument/2006/relationships/table" Target="../tables/table59.xml"/><Relationship Id="rId6" Type="http://schemas.openxmlformats.org/officeDocument/2006/relationships/table" Target="../tables/table64.xml"/><Relationship Id="rId5" Type="http://schemas.openxmlformats.org/officeDocument/2006/relationships/table" Target="../tables/table63.xml"/><Relationship Id="rId4" Type="http://schemas.openxmlformats.org/officeDocument/2006/relationships/table" Target="../tables/table62.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68.xml"/><Relationship Id="rId7" Type="http://schemas.openxmlformats.org/officeDocument/2006/relationships/table" Target="../tables/table72.xml"/><Relationship Id="rId2" Type="http://schemas.openxmlformats.org/officeDocument/2006/relationships/table" Target="../tables/table67.xml"/><Relationship Id="rId1" Type="http://schemas.openxmlformats.org/officeDocument/2006/relationships/table" Target="../tables/table66.xml"/><Relationship Id="rId6" Type="http://schemas.openxmlformats.org/officeDocument/2006/relationships/table" Target="../tables/table71.xml"/><Relationship Id="rId5" Type="http://schemas.openxmlformats.org/officeDocument/2006/relationships/table" Target="../tables/table70.xml"/><Relationship Id="rId4" Type="http://schemas.openxmlformats.org/officeDocument/2006/relationships/table" Target="../tables/table6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75.xml"/><Relationship Id="rId7" Type="http://schemas.openxmlformats.org/officeDocument/2006/relationships/table" Target="../tables/table79.xml"/><Relationship Id="rId2" Type="http://schemas.openxmlformats.org/officeDocument/2006/relationships/table" Target="../tables/table74.xml"/><Relationship Id="rId1" Type="http://schemas.openxmlformats.org/officeDocument/2006/relationships/table" Target="../tables/table73.xml"/><Relationship Id="rId6" Type="http://schemas.openxmlformats.org/officeDocument/2006/relationships/table" Target="../tables/table78.xml"/><Relationship Id="rId5" Type="http://schemas.openxmlformats.org/officeDocument/2006/relationships/table" Target="../tables/table77.xml"/><Relationship Id="rId4" Type="http://schemas.openxmlformats.org/officeDocument/2006/relationships/table" Target="../tables/table7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82.xml"/><Relationship Id="rId7" Type="http://schemas.openxmlformats.org/officeDocument/2006/relationships/table" Target="../tables/table86.xml"/><Relationship Id="rId2" Type="http://schemas.openxmlformats.org/officeDocument/2006/relationships/table" Target="../tables/table81.xml"/><Relationship Id="rId1" Type="http://schemas.openxmlformats.org/officeDocument/2006/relationships/table" Target="../tables/table80.xml"/><Relationship Id="rId6" Type="http://schemas.openxmlformats.org/officeDocument/2006/relationships/table" Target="../tables/table85.xml"/><Relationship Id="rId5" Type="http://schemas.openxmlformats.org/officeDocument/2006/relationships/table" Target="../tables/table84.xml"/><Relationship Id="rId4" Type="http://schemas.openxmlformats.org/officeDocument/2006/relationships/table" Target="../tables/table8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89.xml"/><Relationship Id="rId7" Type="http://schemas.openxmlformats.org/officeDocument/2006/relationships/table" Target="../tables/table93.xml"/><Relationship Id="rId2" Type="http://schemas.openxmlformats.org/officeDocument/2006/relationships/table" Target="../tables/table88.xml"/><Relationship Id="rId1" Type="http://schemas.openxmlformats.org/officeDocument/2006/relationships/table" Target="../tables/table87.xml"/><Relationship Id="rId6" Type="http://schemas.openxmlformats.org/officeDocument/2006/relationships/table" Target="../tables/table92.xml"/><Relationship Id="rId5" Type="http://schemas.openxmlformats.org/officeDocument/2006/relationships/table" Target="../tables/table91.xml"/><Relationship Id="rId4" Type="http://schemas.openxmlformats.org/officeDocument/2006/relationships/table" Target="../tables/table9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96.xml"/><Relationship Id="rId7" Type="http://schemas.openxmlformats.org/officeDocument/2006/relationships/table" Target="../tables/table100.xml"/><Relationship Id="rId2" Type="http://schemas.openxmlformats.org/officeDocument/2006/relationships/table" Target="../tables/table95.xml"/><Relationship Id="rId1" Type="http://schemas.openxmlformats.org/officeDocument/2006/relationships/table" Target="../tables/table94.xml"/><Relationship Id="rId6" Type="http://schemas.openxmlformats.org/officeDocument/2006/relationships/table" Target="../tables/table99.xml"/><Relationship Id="rId5" Type="http://schemas.openxmlformats.org/officeDocument/2006/relationships/table" Target="../tables/table98.xml"/><Relationship Id="rId4" Type="http://schemas.openxmlformats.org/officeDocument/2006/relationships/table" Target="../tables/table9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03.xml"/><Relationship Id="rId7" Type="http://schemas.openxmlformats.org/officeDocument/2006/relationships/table" Target="../tables/table107.xml"/><Relationship Id="rId2" Type="http://schemas.openxmlformats.org/officeDocument/2006/relationships/table" Target="../tables/table102.xml"/><Relationship Id="rId1" Type="http://schemas.openxmlformats.org/officeDocument/2006/relationships/table" Target="../tables/table101.xml"/><Relationship Id="rId6" Type="http://schemas.openxmlformats.org/officeDocument/2006/relationships/table" Target="../tables/table106.xml"/><Relationship Id="rId5" Type="http://schemas.openxmlformats.org/officeDocument/2006/relationships/table" Target="../tables/table105.xml"/><Relationship Id="rId4" Type="http://schemas.openxmlformats.org/officeDocument/2006/relationships/table" Target="../tables/table104.xml"/></Relationships>
</file>

<file path=xl/worksheets/_rels/sheet22.xml.rels><?xml version="1.0" encoding="UTF-8" standalone="yes"?>
<Relationships xmlns="http://schemas.openxmlformats.org/package/2006/relationships"><Relationship Id="rId8" Type="http://schemas.openxmlformats.org/officeDocument/2006/relationships/table" Target="../tables/table115.xml"/><Relationship Id="rId3" Type="http://schemas.openxmlformats.org/officeDocument/2006/relationships/table" Target="../tables/table110.xml"/><Relationship Id="rId7" Type="http://schemas.openxmlformats.org/officeDocument/2006/relationships/table" Target="../tables/table114.xml"/><Relationship Id="rId2" Type="http://schemas.openxmlformats.org/officeDocument/2006/relationships/table" Target="../tables/table109.xml"/><Relationship Id="rId1" Type="http://schemas.openxmlformats.org/officeDocument/2006/relationships/table" Target="../tables/table108.xml"/><Relationship Id="rId6" Type="http://schemas.openxmlformats.org/officeDocument/2006/relationships/table" Target="../tables/table113.xml"/><Relationship Id="rId5" Type="http://schemas.openxmlformats.org/officeDocument/2006/relationships/table" Target="../tables/table112.xml"/><Relationship Id="rId4" Type="http://schemas.openxmlformats.org/officeDocument/2006/relationships/table" Target="../tables/table111.xml"/></Relationships>
</file>

<file path=xl/worksheets/_rels/sheet23.xml.rels><?xml version="1.0" encoding="UTF-8" standalone="yes"?>
<Relationships xmlns="http://schemas.openxmlformats.org/package/2006/relationships"><Relationship Id="rId8" Type="http://schemas.openxmlformats.org/officeDocument/2006/relationships/table" Target="../tables/table123.xml"/><Relationship Id="rId3" Type="http://schemas.openxmlformats.org/officeDocument/2006/relationships/table" Target="../tables/table118.xml"/><Relationship Id="rId7" Type="http://schemas.openxmlformats.org/officeDocument/2006/relationships/table" Target="../tables/table122.xml"/><Relationship Id="rId2" Type="http://schemas.openxmlformats.org/officeDocument/2006/relationships/table" Target="../tables/table117.xml"/><Relationship Id="rId1" Type="http://schemas.openxmlformats.org/officeDocument/2006/relationships/table" Target="../tables/table116.xml"/><Relationship Id="rId6" Type="http://schemas.openxmlformats.org/officeDocument/2006/relationships/table" Target="../tables/table121.xml"/><Relationship Id="rId5" Type="http://schemas.openxmlformats.org/officeDocument/2006/relationships/table" Target="../tables/table120.xml"/><Relationship Id="rId4" Type="http://schemas.openxmlformats.org/officeDocument/2006/relationships/table" Target="../tables/table119.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126.xml"/><Relationship Id="rId2" Type="http://schemas.openxmlformats.org/officeDocument/2006/relationships/table" Target="../tables/table125.xml"/><Relationship Id="rId1" Type="http://schemas.openxmlformats.org/officeDocument/2006/relationships/table" Target="../tables/table124.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129.xml"/><Relationship Id="rId7" Type="http://schemas.openxmlformats.org/officeDocument/2006/relationships/table" Target="../tables/table133.xml"/><Relationship Id="rId2" Type="http://schemas.openxmlformats.org/officeDocument/2006/relationships/table" Target="../tables/table128.xml"/><Relationship Id="rId1" Type="http://schemas.openxmlformats.org/officeDocument/2006/relationships/table" Target="../tables/table127.xml"/><Relationship Id="rId6" Type="http://schemas.openxmlformats.org/officeDocument/2006/relationships/table" Target="../tables/table132.xml"/><Relationship Id="rId5" Type="http://schemas.openxmlformats.org/officeDocument/2006/relationships/table" Target="../tables/table131.xml"/><Relationship Id="rId4" Type="http://schemas.openxmlformats.org/officeDocument/2006/relationships/table" Target="../tables/table130.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36.xml"/><Relationship Id="rId7" Type="http://schemas.openxmlformats.org/officeDocument/2006/relationships/table" Target="../tables/table140.xml"/><Relationship Id="rId2" Type="http://schemas.openxmlformats.org/officeDocument/2006/relationships/table" Target="../tables/table135.xml"/><Relationship Id="rId1" Type="http://schemas.openxmlformats.org/officeDocument/2006/relationships/table" Target="../tables/table134.xml"/><Relationship Id="rId6" Type="http://schemas.openxmlformats.org/officeDocument/2006/relationships/table" Target="../tables/table139.xml"/><Relationship Id="rId5" Type="http://schemas.openxmlformats.org/officeDocument/2006/relationships/table" Target="../tables/table138.xml"/><Relationship Id="rId4" Type="http://schemas.openxmlformats.org/officeDocument/2006/relationships/table" Target="../tables/table137.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143.xml"/><Relationship Id="rId7" Type="http://schemas.openxmlformats.org/officeDocument/2006/relationships/table" Target="../tables/table147.xml"/><Relationship Id="rId2" Type="http://schemas.openxmlformats.org/officeDocument/2006/relationships/table" Target="../tables/table142.xml"/><Relationship Id="rId1" Type="http://schemas.openxmlformats.org/officeDocument/2006/relationships/table" Target="../tables/table141.xml"/><Relationship Id="rId6" Type="http://schemas.openxmlformats.org/officeDocument/2006/relationships/table" Target="../tables/table146.xml"/><Relationship Id="rId5" Type="http://schemas.openxmlformats.org/officeDocument/2006/relationships/table" Target="../tables/table145.xml"/><Relationship Id="rId4" Type="http://schemas.openxmlformats.org/officeDocument/2006/relationships/table" Target="../tables/table144.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150.xml"/><Relationship Id="rId7" Type="http://schemas.openxmlformats.org/officeDocument/2006/relationships/table" Target="../tables/table154.xml"/><Relationship Id="rId2" Type="http://schemas.openxmlformats.org/officeDocument/2006/relationships/table" Target="../tables/table149.xml"/><Relationship Id="rId1" Type="http://schemas.openxmlformats.org/officeDocument/2006/relationships/table" Target="../tables/table148.xml"/><Relationship Id="rId6" Type="http://schemas.openxmlformats.org/officeDocument/2006/relationships/table" Target="../tables/table153.xml"/><Relationship Id="rId5" Type="http://schemas.openxmlformats.org/officeDocument/2006/relationships/table" Target="../tables/table152.xml"/><Relationship Id="rId4" Type="http://schemas.openxmlformats.org/officeDocument/2006/relationships/table" Target="../tables/table151.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157.xml"/><Relationship Id="rId7" Type="http://schemas.openxmlformats.org/officeDocument/2006/relationships/table" Target="../tables/table161.xml"/><Relationship Id="rId2" Type="http://schemas.openxmlformats.org/officeDocument/2006/relationships/table" Target="../tables/table156.xml"/><Relationship Id="rId1" Type="http://schemas.openxmlformats.org/officeDocument/2006/relationships/table" Target="../tables/table155.xml"/><Relationship Id="rId6" Type="http://schemas.openxmlformats.org/officeDocument/2006/relationships/table" Target="../tables/table160.xml"/><Relationship Id="rId5" Type="http://schemas.openxmlformats.org/officeDocument/2006/relationships/table" Target="../tables/table159.xml"/><Relationship Id="rId4" Type="http://schemas.openxmlformats.org/officeDocument/2006/relationships/table" Target="../tables/table15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164.xml"/><Relationship Id="rId7" Type="http://schemas.openxmlformats.org/officeDocument/2006/relationships/table" Target="../tables/table168.xml"/><Relationship Id="rId2" Type="http://schemas.openxmlformats.org/officeDocument/2006/relationships/table" Target="../tables/table163.xml"/><Relationship Id="rId1" Type="http://schemas.openxmlformats.org/officeDocument/2006/relationships/table" Target="../tables/table162.xml"/><Relationship Id="rId6" Type="http://schemas.openxmlformats.org/officeDocument/2006/relationships/table" Target="../tables/table167.xml"/><Relationship Id="rId5" Type="http://schemas.openxmlformats.org/officeDocument/2006/relationships/table" Target="../tables/table166.xml"/><Relationship Id="rId4" Type="http://schemas.openxmlformats.org/officeDocument/2006/relationships/table" Target="../tables/table165.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171.xml"/><Relationship Id="rId7" Type="http://schemas.openxmlformats.org/officeDocument/2006/relationships/table" Target="../tables/table175.xml"/><Relationship Id="rId2" Type="http://schemas.openxmlformats.org/officeDocument/2006/relationships/table" Target="../tables/table170.xml"/><Relationship Id="rId1" Type="http://schemas.openxmlformats.org/officeDocument/2006/relationships/table" Target="../tables/table169.xml"/><Relationship Id="rId6" Type="http://schemas.openxmlformats.org/officeDocument/2006/relationships/table" Target="../tables/table174.xml"/><Relationship Id="rId5" Type="http://schemas.openxmlformats.org/officeDocument/2006/relationships/table" Target="../tables/table173.xml"/><Relationship Id="rId4" Type="http://schemas.openxmlformats.org/officeDocument/2006/relationships/table" Target="../tables/table172.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178.xml"/><Relationship Id="rId7" Type="http://schemas.openxmlformats.org/officeDocument/2006/relationships/table" Target="../tables/table182.xml"/><Relationship Id="rId2" Type="http://schemas.openxmlformats.org/officeDocument/2006/relationships/table" Target="../tables/table177.xml"/><Relationship Id="rId1" Type="http://schemas.openxmlformats.org/officeDocument/2006/relationships/table" Target="../tables/table176.xml"/><Relationship Id="rId6" Type="http://schemas.openxmlformats.org/officeDocument/2006/relationships/table" Target="../tables/table181.xml"/><Relationship Id="rId5" Type="http://schemas.openxmlformats.org/officeDocument/2006/relationships/table" Target="../tables/table180.xml"/><Relationship Id="rId4" Type="http://schemas.openxmlformats.org/officeDocument/2006/relationships/table" Target="../tables/table179.xml"/></Relationships>
</file>

<file path=xl/worksheets/_rels/sheet33.xml.rels><?xml version="1.0" encoding="UTF-8" standalone="yes"?>
<Relationships xmlns="http://schemas.openxmlformats.org/package/2006/relationships"><Relationship Id="rId3" Type="http://schemas.openxmlformats.org/officeDocument/2006/relationships/table" Target="../tables/table185.xml"/><Relationship Id="rId7" Type="http://schemas.openxmlformats.org/officeDocument/2006/relationships/table" Target="../tables/table189.xml"/><Relationship Id="rId2" Type="http://schemas.openxmlformats.org/officeDocument/2006/relationships/table" Target="../tables/table184.xml"/><Relationship Id="rId1" Type="http://schemas.openxmlformats.org/officeDocument/2006/relationships/table" Target="../tables/table183.xml"/><Relationship Id="rId6" Type="http://schemas.openxmlformats.org/officeDocument/2006/relationships/table" Target="../tables/table188.xml"/><Relationship Id="rId5" Type="http://schemas.openxmlformats.org/officeDocument/2006/relationships/table" Target="../tables/table187.xml"/><Relationship Id="rId4" Type="http://schemas.openxmlformats.org/officeDocument/2006/relationships/table" Target="../tables/table186.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192.xml"/><Relationship Id="rId7" Type="http://schemas.openxmlformats.org/officeDocument/2006/relationships/table" Target="../tables/table196.xml"/><Relationship Id="rId2" Type="http://schemas.openxmlformats.org/officeDocument/2006/relationships/table" Target="../tables/table191.xml"/><Relationship Id="rId1" Type="http://schemas.openxmlformats.org/officeDocument/2006/relationships/table" Target="../tables/table190.xml"/><Relationship Id="rId6" Type="http://schemas.openxmlformats.org/officeDocument/2006/relationships/table" Target="../tables/table195.xml"/><Relationship Id="rId5" Type="http://schemas.openxmlformats.org/officeDocument/2006/relationships/table" Target="../tables/table194.xml"/><Relationship Id="rId4" Type="http://schemas.openxmlformats.org/officeDocument/2006/relationships/table" Target="../tables/table193.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199.xml"/><Relationship Id="rId7" Type="http://schemas.openxmlformats.org/officeDocument/2006/relationships/table" Target="../tables/table203.xml"/><Relationship Id="rId2" Type="http://schemas.openxmlformats.org/officeDocument/2006/relationships/table" Target="../tables/table198.xml"/><Relationship Id="rId1" Type="http://schemas.openxmlformats.org/officeDocument/2006/relationships/table" Target="../tables/table197.xml"/><Relationship Id="rId6" Type="http://schemas.openxmlformats.org/officeDocument/2006/relationships/table" Target="../tables/table202.xml"/><Relationship Id="rId5" Type="http://schemas.openxmlformats.org/officeDocument/2006/relationships/table" Target="../tables/table201.xml"/><Relationship Id="rId4" Type="http://schemas.openxmlformats.org/officeDocument/2006/relationships/table" Target="../tables/table200.xml"/></Relationships>
</file>

<file path=xl/worksheets/_rels/sheet36.xml.rels><?xml version="1.0" encoding="UTF-8" standalone="yes"?>
<Relationships xmlns="http://schemas.openxmlformats.org/package/2006/relationships"><Relationship Id="rId8" Type="http://schemas.openxmlformats.org/officeDocument/2006/relationships/table" Target="../tables/table211.xml"/><Relationship Id="rId3" Type="http://schemas.openxmlformats.org/officeDocument/2006/relationships/table" Target="../tables/table206.xml"/><Relationship Id="rId7" Type="http://schemas.openxmlformats.org/officeDocument/2006/relationships/table" Target="../tables/table210.xml"/><Relationship Id="rId2" Type="http://schemas.openxmlformats.org/officeDocument/2006/relationships/table" Target="../tables/table205.xml"/><Relationship Id="rId1" Type="http://schemas.openxmlformats.org/officeDocument/2006/relationships/table" Target="../tables/table204.xml"/><Relationship Id="rId6" Type="http://schemas.openxmlformats.org/officeDocument/2006/relationships/table" Target="../tables/table209.xml"/><Relationship Id="rId5" Type="http://schemas.openxmlformats.org/officeDocument/2006/relationships/table" Target="../tables/table208.xml"/><Relationship Id="rId4" Type="http://schemas.openxmlformats.org/officeDocument/2006/relationships/table" Target="../tables/table207.xml"/></Relationships>
</file>

<file path=xl/worksheets/_rels/sheet37.xml.rels><?xml version="1.0" encoding="UTF-8" standalone="yes"?>
<Relationships xmlns="http://schemas.openxmlformats.org/package/2006/relationships"><Relationship Id="rId8" Type="http://schemas.openxmlformats.org/officeDocument/2006/relationships/table" Target="../tables/table219.xml"/><Relationship Id="rId3" Type="http://schemas.openxmlformats.org/officeDocument/2006/relationships/table" Target="../tables/table214.xml"/><Relationship Id="rId7" Type="http://schemas.openxmlformats.org/officeDocument/2006/relationships/table" Target="../tables/table218.xml"/><Relationship Id="rId2" Type="http://schemas.openxmlformats.org/officeDocument/2006/relationships/table" Target="../tables/table213.xml"/><Relationship Id="rId1" Type="http://schemas.openxmlformats.org/officeDocument/2006/relationships/table" Target="../tables/table212.xml"/><Relationship Id="rId6" Type="http://schemas.openxmlformats.org/officeDocument/2006/relationships/table" Target="../tables/table217.xml"/><Relationship Id="rId5" Type="http://schemas.openxmlformats.org/officeDocument/2006/relationships/table" Target="../tables/table216.xml"/><Relationship Id="rId4" Type="http://schemas.openxmlformats.org/officeDocument/2006/relationships/table" Target="../tables/table215.xml"/></Relationships>
</file>

<file path=xl/worksheets/_rels/sheet38.xml.rels><?xml version="1.0" encoding="UTF-8" standalone="yes"?>
<Relationships xmlns="http://schemas.openxmlformats.org/package/2006/relationships"><Relationship Id="rId3" Type="http://schemas.openxmlformats.org/officeDocument/2006/relationships/table" Target="../tables/table222.xml"/><Relationship Id="rId2" Type="http://schemas.openxmlformats.org/officeDocument/2006/relationships/table" Target="../tables/table221.xml"/><Relationship Id="rId1" Type="http://schemas.openxmlformats.org/officeDocument/2006/relationships/table" Target="../tables/table220.xml"/></Relationships>
</file>

<file path=xl/worksheets/_rels/sheet39.xml.rels><?xml version="1.0" encoding="UTF-8" standalone="yes"?>
<Relationships xmlns="http://schemas.openxmlformats.org/package/2006/relationships"><Relationship Id="rId3" Type="http://schemas.openxmlformats.org/officeDocument/2006/relationships/table" Target="../tables/table225.xml"/><Relationship Id="rId2" Type="http://schemas.openxmlformats.org/officeDocument/2006/relationships/table" Target="../tables/table224.xml"/><Relationship Id="rId1" Type="http://schemas.openxmlformats.org/officeDocument/2006/relationships/table" Target="../tables/table22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_rels/sheet40.xml.rels><?xml version="1.0" encoding="UTF-8" standalone="yes"?>
<Relationships xmlns="http://schemas.openxmlformats.org/package/2006/relationships"><Relationship Id="rId3" Type="http://schemas.openxmlformats.org/officeDocument/2006/relationships/table" Target="../tables/table228.xml"/><Relationship Id="rId2" Type="http://schemas.openxmlformats.org/officeDocument/2006/relationships/table" Target="../tables/table227.xml"/><Relationship Id="rId1" Type="http://schemas.openxmlformats.org/officeDocument/2006/relationships/table" Target="../tables/table226.xml"/></Relationships>
</file>

<file path=xl/worksheets/_rels/sheet41.xml.rels><?xml version="1.0" encoding="UTF-8" standalone="yes"?>
<Relationships xmlns="http://schemas.openxmlformats.org/package/2006/relationships"><Relationship Id="rId3" Type="http://schemas.openxmlformats.org/officeDocument/2006/relationships/table" Target="../tables/table231.xml"/><Relationship Id="rId2" Type="http://schemas.openxmlformats.org/officeDocument/2006/relationships/table" Target="../tables/table230.xml"/><Relationship Id="rId1" Type="http://schemas.openxmlformats.org/officeDocument/2006/relationships/table" Target="../tables/table229.xml"/></Relationships>
</file>

<file path=xl/worksheets/_rels/sheet42.xml.rels><?xml version="1.0" encoding="UTF-8" standalone="yes"?>
<Relationships xmlns="http://schemas.openxmlformats.org/package/2006/relationships"><Relationship Id="rId3" Type="http://schemas.openxmlformats.org/officeDocument/2006/relationships/table" Target="../tables/table234.xml"/><Relationship Id="rId2" Type="http://schemas.openxmlformats.org/officeDocument/2006/relationships/table" Target="../tables/table233.xml"/><Relationship Id="rId1" Type="http://schemas.openxmlformats.org/officeDocument/2006/relationships/table" Target="../tables/table232.xml"/></Relationships>
</file>

<file path=xl/worksheets/_rels/sheet43.xml.rels><?xml version="1.0" encoding="UTF-8" standalone="yes"?>
<Relationships xmlns="http://schemas.openxmlformats.org/package/2006/relationships"><Relationship Id="rId3" Type="http://schemas.openxmlformats.org/officeDocument/2006/relationships/table" Target="../tables/table237.xml"/><Relationship Id="rId2" Type="http://schemas.openxmlformats.org/officeDocument/2006/relationships/table" Target="../tables/table236.xml"/><Relationship Id="rId1" Type="http://schemas.openxmlformats.org/officeDocument/2006/relationships/table" Target="../tables/table235.xml"/></Relationships>
</file>

<file path=xl/worksheets/_rels/sheet44.xml.rels><?xml version="1.0" encoding="UTF-8" standalone="yes"?>
<Relationships xmlns="http://schemas.openxmlformats.org/package/2006/relationships"><Relationship Id="rId3" Type="http://schemas.openxmlformats.org/officeDocument/2006/relationships/table" Target="../tables/table240.xml"/><Relationship Id="rId2" Type="http://schemas.openxmlformats.org/officeDocument/2006/relationships/table" Target="../tables/table239.xml"/><Relationship Id="rId1" Type="http://schemas.openxmlformats.org/officeDocument/2006/relationships/table" Target="../tables/table238.xml"/><Relationship Id="rId4" Type="http://schemas.openxmlformats.org/officeDocument/2006/relationships/table" Target="../tables/table241.xml"/></Relationships>
</file>

<file path=xl/worksheets/_rels/sheet45.xml.rels><?xml version="1.0" encoding="UTF-8" standalone="yes"?>
<Relationships xmlns="http://schemas.openxmlformats.org/package/2006/relationships"><Relationship Id="rId2" Type="http://schemas.openxmlformats.org/officeDocument/2006/relationships/table" Target="../tables/table24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4"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 Id="rId4"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table" Target="../tables/table21.xml"/><Relationship Id="rId4" Type="http://schemas.openxmlformats.org/officeDocument/2006/relationships/table" Target="../tables/table2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44"/>
  <sheetViews>
    <sheetView showGridLines="0" tabSelected="1" workbookViewId="0"/>
  </sheetViews>
  <sheetFormatPr defaultColWidth="10.90625" defaultRowHeight="14.5"/>
  <cols>
    <col min="1" max="1" width="85.7265625" customWidth="1"/>
  </cols>
  <sheetData>
    <row r="1" spans="1:1" ht="30" customHeight="1">
      <c r="A1" s="1" t="s">
        <v>6</v>
      </c>
    </row>
    <row r="2" spans="1:1" ht="15.5">
      <c r="A2" s="2" t="s">
        <v>506</v>
      </c>
    </row>
    <row r="3" spans="1:1" ht="15.5">
      <c r="A3" s="2" t="s">
        <v>507</v>
      </c>
    </row>
    <row r="4" spans="1:1" ht="46.5">
      <c r="A4" s="2" t="s">
        <v>508</v>
      </c>
    </row>
    <row r="5" spans="1:1" ht="46.5">
      <c r="A5" s="2" t="s">
        <v>509</v>
      </c>
    </row>
    <row r="6" spans="1:1" ht="15.5">
      <c r="A6" s="2" t="s">
        <v>510</v>
      </c>
    </row>
    <row r="7" spans="1:1" ht="62">
      <c r="A7" s="2" t="s">
        <v>511</v>
      </c>
    </row>
    <row r="8" spans="1:1" ht="30" customHeight="1">
      <c r="A8" s="3" t="s">
        <v>285</v>
      </c>
    </row>
    <row r="9" spans="1:1" ht="108.5">
      <c r="A9" s="2" t="s">
        <v>512</v>
      </c>
    </row>
    <row r="10" spans="1:1" ht="30" customHeight="1">
      <c r="A10" s="3" t="s">
        <v>5</v>
      </c>
    </row>
    <row r="11" spans="1:1" ht="46.5">
      <c r="A11" s="2" t="s">
        <v>513</v>
      </c>
    </row>
    <row r="12" spans="1:1" ht="46.5">
      <c r="A12" s="2" t="s">
        <v>514</v>
      </c>
    </row>
    <row r="13" spans="1:1" ht="46.5">
      <c r="A13" s="2" t="s">
        <v>515</v>
      </c>
    </row>
    <row r="14" spans="1:1" ht="15.5">
      <c r="A14" s="2" t="s">
        <v>516</v>
      </c>
    </row>
    <row r="15" spans="1:1" ht="30" customHeight="1">
      <c r="A15" s="3" t="s">
        <v>1</v>
      </c>
    </row>
    <row r="16" spans="1:1" ht="31">
      <c r="A16" s="2" t="s">
        <v>517</v>
      </c>
    </row>
    <row r="17" spans="1:1" ht="62">
      <c r="A17" s="2" t="s">
        <v>518</v>
      </c>
    </row>
    <row r="18" spans="1:1" ht="46.5">
      <c r="A18" s="2" t="s">
        <v>519</v>
      </c>
    </row>
    <row r="19" spans="1:1" ht="62">
      <c r="A19" s="2" t="s">
        <v>520</v>
      </c>
    </row>
    <row r="20" spans="1:1" ht="77.5">
      <c r="A20" s="2" t="s">
        <v>521</v>
      </c>
    </row>
    <row r="21" spans="1:1" ht="62">
      <c r="A21" s="2" t="s">
        <v>522</v>
      </c>
    </row>
    <row r="22" spans="1:1" ht="30" customHeight="1">
      <c r="A22" s="3" t="s">
        <v>282</v>
      </c>
    </row>
    <row r="23" spans="1:1" ht="62">
      <c r="A23" s="2" t="s">
        <v>281</v>
      </c>
    </row>
    <row r="24" spans="1:1" ht="15.5">
      <c r="A24" s="2" t="s">
        <v>523</v>
      </c>
    </row>
    <row r="25" spans="1:1" ht="30" customHeight="1">
      <c r="A25" s="3" t="s">
        <v>2</v>
      </c>
    </row>
    <row r="26" spans="1:1" ht="15.5">
      <c r="A26" s="2" t="s">
        <v>524</v>
      </c>
    </row>
    <row r="27" spans="1:1" ht="15.5">
      <c r="A27" s="2" t="s">
        <v>525</v>
      </c>
    </row>
    <row r="28" spans="1:1" ht="15.5">
      <c r="A28" s="2" t="s">
        <v>526</v>
      </c>
    </row>
    <row r="29" spans="1:1" ht="15.5">
      <c r="A29" s="2" t="s">
        <v>527</v>
      </c>
    </row>
    <row r="30" spans="1:1" ht="30" customHeight="1">
      <c r="A30" s="3" t="s">
        <v>3</v>
      </c>
    </row>
    <row r="31" spans="1:1" ht="46.5">
      <c r="A31" s="2" t="s">
        <v>528</v>
      </c>
    </row>
    <row r="32" spans="1:1" ht="62">
      <c r="A32" s="2" t="s">
        <v>529</v>
      </c>
    </row>
    <row r="33" spans="1:1" ht="62">
      <c r="A33" s="2" t="s">
        <v>530</v>
      </c>
    </row>
    <row r="34" spans="1:1" ht="46.5">
      <c r="A34" s="2" t="s">
        <v>531</v>
      </c>
    </row>
    <row r="35" spans="1:1" ht="30" customHeight="1">
      <c r="A35" s="3" t="s">
        <v>283</v>
      </c>
    </row>
    <row r="36" spans="1:1" ht="46.5">
      <c r="A36" s="2" t="s">
        <v>532</v>
      </c>
    </row>
    <row r="37" spans="1:1" ht="30" customHeight="1">
      <c r="A37" s="3" t="s">
        <v>284</v>
      </c>
    </row>
    <row r="38" spans="1:1" ht="93">
      <c r="A38" s="2" t="s">
        <v>533</v>
      </c>
    </row>
    <row r="39" spans="1:1" ht="30" customHeight="1">
      <c r="A39" s="3" t="s">
        <v>4</v>
      </c>
    </row>
    <row r="40" spans="1:1" ht="15.5">
      <c r="A40" s="2" t="s">
        <v>534</v>
      </c>
    </row>
    <row r="41" spans="1:1" ht="15.5">
      <c r="A41" s="2" t="s">
        <v>535</v>
      </c>
    </row>
    <row r="42" spans="1:1" ht="15.5">
      <c r="A42" s="2" t="s">
        <v>536</v>
      </c>
    </row>
    <row r="43" spans="1:1" ht="15.5">
      <c r="A43" s="2" t="s">
        <v>537</v>
      </c>
    </row>
    <row r="44" spans="1:1" ht="15.5">
      <c r="A44" s="2"/>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00"/>
  <sheetViews>
    <sheetView showGridLines="0" workbookViewId="0"/>
  </sheetViews>
  <sheetFormatPr defaultColWidth="10.90625" defaultRowHeight="14.5"/>
  <cols>
    <col min="1" max="1" width="70.7265625" customWidth="1"/>
  </cols>
  <sheetData>
    <row r="1" spans="1:11" ht="19.5">
      <c r="A1" s="4" t="s">
        <v>51</v>
      </c>
      <c r="B1" s="8"/>
      <c r="C1" s="8"/>
      <c r="D1" s="8"/>
      <c r="E1" s="8"/>
      <c r="F1" s="8"/>
      <c r="G1" s="8"/>
      <c r="H1" s="8"/>
      <c r="I1" s="8"/>
      <c r="J1" s="8"/>
      <c r="K1" s="8"/>
    </row>
    <row r="2" spans="1:11">
      <c r="A2" s="9" t="s">
        <v>326</v>
      </c>
      <c r="B2" s="8"/>
      <c r="C2" s="8"/>
      <c r="D2" s="8"/>
      <c r="E2" s="8"/>
      <c r="F2" s="8"/>
      <c r="G2" s="8"/>
      <c r="H2" s="8"/>
      <c r="I2" s="8"/>
      <c r="J2" s="8"/>
      <c r="K2" s="8"/>
    </row>
    <row r="3" spans="1:11" ht="29">
      <c r="A3" s="9" t="s">
        <v>295</v>
      </c>
      <c r="B3" s="10"/>
      <c r="C3" s="10"/>
      <c r="D3" s="10"/>
      <c r="E3" s="10"/>
      <c r="F3" s="10"/>
      <c r="G3" s="10"/>
      <c r="H3" s="10"/>
      <c r="I3" s="10"/>
      <c r="J3" s="10"/>
      <c r="K3" s="10"/>
    </row>
    <row r="4" spans="1:11" ht="87">
      <c r="A4" s="9" t="s">
        <v>336</v>
      </c>
      <c r="B4" s="10"/>
      <c r="C4" s="10"/>
      <c r="D4" s="10"/>
      <c r="E4" s="10"/>
      <c r="F4" s="10"/>
      <c r="G4" s="10"/>
      <c r="H4" s="10"/>
      <c r="I4" s="10"/>
      <c r="J4" s="10"/>
      <c r="K4" s="10"/>
    </row>
    <row r="5" spans="1:11">
      <c r="A5" s="11" t="s">
        <v>0</v>
      </c>
      <c r="B5" s="10"/>
      <c r="C5" s="10"/>
      <c r="D5" s="10"/>
      <c r="E5" s="10"/>
      <c r="F5" s="10"/>
      <c r="G5" s="10"/>
      <c r="H5" s="10"/>
      <c r="I5" s="10"/>
      <c r="J5" s="10"/>
      <c r="K5" s="10"/>
    </row>
    <row r="6" spans="1:11" ht="30" customHeight="1">
      <c r="A6" s="6" t="s">
        <v>50</v>
      </c>
      <c r="B6" s="10"/>
      <c r="C6" s="10"/>
      <c r="D6" s="10"/>
      <c r="E6" s="10"/>
      <c r="F6" s="10"/>
      <c r="G6" s="10"/>
      <c r="H6" s="10"/>
      <c r="I6" s="10"/>
      <c r="J6" s="10"/>
      <c r="K6" s="10"/>
    </row>
    <row r="7" spans="1:11">
      <c r="A7" s="12" t="s">
        <v>296</v>
      </c>
      <c r="B7" s="13" t="s">
        <v>312</v>
      </c>
      <c r="C7" s="13" t="s">
        <v>313</v>
      </c>
      <c r="D7" s="13" t="s">
        <v>314</v>
      </c>
      <c r="E7" s="13" t="s">
        <v>315</v>
      </c>
      <c r="F7" s="13" t="s">
        <v>316</v>
      </c>
      <c r="G7" s="13" t="s">
        <v>317</v>
      </c>
      <c r="H7" s="13" t="s">
        <v>318</v>
      </c>
      <c r="I7" s="13" t="s">
        <v>319</v>
      </c>
      <c r="J7" s="13" t="s">
        <v>320</v>
      </c>
      <c r="K7" s="13" t="s">
        <v>321</v>
      </c>
    </row>
    <row r="8" spans="1:11">
      <c r="A8" s="12" t="s">
        <v>337</v>
      </c>
      <c r="B8" s="14">
        <v>8.2961699999999999E-2</v>
      </c>
      <c r="C8" s="14">
        <v>7.7685299999999999E-2</v>
      </c>
      <c r="D8" s="14">
        <v>8.1599599999999994E-2</v>
      </c>
      <c r="E8" s="14">
        <v>7.7784199999999998E-2</v>
      </c>
      <c r="F8" s="14">
        <v>7.1989700000000004E-2</v>
      </c>
      <c r="G8" s="14">
        <v>6.2382100000000003E-2</v>
      </c>
      <c r="H8" s="14">
        <v>5.6432599999999999E-2</v>
      </c>
      <c r="I8" s="14">
        <v>5.3987800000000002E-2</v>
      </c>
      <c r="J8" s="14">
        <v>4.9128400000000003E-2</v>
      </c>
      <c r="K8" s="14">
        <v>4.6361399999999997E-2</v>
      </c>
    </row>
    <row r="9" spans="1:11" ht="30" customHeight="1">
      <c r="A9" s="6" t="s">
        <v>48</v>
      </c>
      <c r="B9" s="14"/>
      <c r="C9" s="14"/>
      <c r="D9" s="14"/>
      <c r="E9" s="14"/>
      <c r="F9" s="14"/>
      <c r="G9" s="14"/>
      <c r="H9" s="14"/>
      <c r="I9" s="14"/>
      <c r="J9" s="14"/>
      <c r="K9" s="14"/>
    </row>
    <row r="10" spans="1:11">
      <c r="A10" s="12" t="s">
        <v>296</v>
      </c>
      <c r="B10" s="15" t="s">
        <v>312</v>
      </c>
      <c r="C10" s="15" t="s">
        <v>313</v>
      </c>
      <c r="D10" s="15" t="s">
        <v>314</v>
      </c>
      <c r="E10" s="15" t="s">
        <v>315</v>
      </c>
      <c r="F10" s="15" t="s">
        <v>316</v>
      </c>
      <c r="G10" s="15" t="s">
        <v>317</v>
      </c>
      <c r="H10" s="15" t="s">
        <v>318</v>
      </c>
      <c r="I10" s="15" t="s">
        <v>319</v>
      </c>
      <c r="J10" s="15" t="s">
        <v>320</v>
      </c>
      <c r="K10" s="15" t="s">
        <v>321</v>
      </c>
    </row>
    <row r="11" spans="1:11">
      <c r="A11" s="12" t="s">
        <v>337</v>
      </c>
      <c r="B11" s="16">
        <v>70000</v>
      </c>
      <c r="C11" s="16">
        <v>70000</v>
      </c>
      <c r="D11" s="16">
        <v>70000</v>
      </c>
      <c r="E11" s="16">
        <v>70000</v>
      </c>
      <c r="F11" s="16">
        <v>70000</v>
      </c>
      <c r="G11" s="16">
        <v>60000</v>
      </c>
      <c r="H11" s="16">
        <v>60000</v>
      </c>
      <c r="I11" s="16">
        <v>50000</v>
      </c>
      <c r="J11" s="16">
        <v>50000</v>
      </c>
      <c r="K11" s="16">
        <v>50000</v>
      </c>
    </row>
    <row r="12" spans="1:11" ht="30" customHeight="1">
      <c r="A12" s="6" t="s">
        <v>49</v>
      </c>
      <c r="B12" s="16"/>
      <c r="C12" s="16"/>
      <c r="D12" s="16"/>
      <c r="E12" s="16"/>
      <c r="F12" s="16"/>
      <c r="G12" s="16"/>
      <c r="H12" s="16"/>
      <c r="I12" s="16"/>
      <c r="J12" s="16"/>
      <c r="K12" s="16"/>
    </row>
    <row r="13" spans="1:11">
      <c r="A13" s="12" t="s">
        <v>296</v>
      </c>
      <c r="B13" s="17" t="s">
        <v>312</v>
      </c>
      <c r="C13" s="17" t="s">
        <v>313</v>
      </c>
      <c r="D13" s="17" t="s">
        <v>314</v>
      </c>
      <c r="E13" s="17" t="s">
        <v>315</v>
      </c>
      <c r="F13" s="17" t="s">
        <v>316</v>
      </c>
      <c r="G13" s="17" t="s">
        <v>317</v>
      </c>
      <c r="H13" s="17" t="s">
        <v>318</v>
      </c>
      <c r="I13" s="17" t="s">
        <v>319</v>
      </c>
      <c r="J13" s="17" t="s">
        <v>320</v>
      </c>
      <c r="K13" s="17" t="s">
        <v>321</v>
      </c>
    </row>
    <row r="14" spans="1:11">
      <c r="A14" s="12" t="s">
        <v>337</v>
      </c>
      <c r="B14" s="16">
        <v>3497</v>
      </c>
      <c r="C14" s="16">
        <v>3257</v>
      </c>
      <c r="D14" s="16">
        <v>2931</v>
      </c>
      <c r="E14" s="16">
        <v>2886</v>
      </c>
      <c r="F14" s="16">
        <v>2872</v>
      </c>
      <c r="G14" s="16">
        <v>2859</v>
      </c>
      <c r="H14" s="16">
        <v>2939</v>
      </c>
      <c r="I14" s="16">
        <v>2991</v>
      </c>
      <c r="J14" s="16">
        <v>3014</v>
      </c>
      <c r="K14" s="16">
        <v>2551</v>
      </c>
    </row>
    <row r="15" spans="1:11">
      <c r="A15" s="12"/>
      <c r="B15" s="16"/>
      <c r="C15" s="16"/>
      <c r="D15" s="16"/>
      <c r="E15" s="16"/>
      <c r="F15" s="16"/>
      <c r="G15" s="16"/>
      <c r="H15" s="16"/>
      <c r="I15" s="16"/>
      <c r="J15" s="16"/>
      <c r="K15" s="16"/>
    </row>
    <row r="16" spans="1:11">
      <c r="A16" s="12"/>
      <c r="B16" s="16"/>
      <c r="C16" s="16"/>
      <c r="D16" s="16"/>
      <c r="E16" s="16"/>
      <c r="F16" s="16"/>
      <c r="G16" s="16"/>
      <c r="H16" s="16"/>
      <c r="I16" s="16"/>
      <c r="J16" s="16"/>
      <c r="K16" s="16"/>
    </row>
    <row r="17" spans="1:11">
      <c r="A17" s="12"/>
      <c r="B17" s="10"/>
      <c r="C17" s="10"/>
      <c r="D17" s="10"/>
      <c r="E17" s="10"/>
      <c r="F17" s="10"/>
      <c r="G17" s="10"/>
      <c r="H17" s="10"/>
      <c r="I17" s="10"/>
      <c r="J17" s="10"/>
      <c r="K17" s="10"/>
    </row>
    <row r="18" spans="1:11">
      <c r="A18" s="12"/>
      <c r="B18" s="10"/>
      <c r="C18" s="10"/>
      <c r="D18" s="10"/>
      <c r="E18" s="10"/>
      <c r="F18" s="10"/>
      <c r="G18" s="10"/>
      <c r="H18" s="10"/>
      <c r="I18" s="10"/>
      <c r="J18" s="10"/>
      <c r="K18" s="10"/>
    </row>
    <row r="19" spans="1:11">
      <c r="A19" s="12"/>
      <c r="B19" s="10"/>
      <c r="C19" s="10"/>
      <c r="D19" s="10"/>
      <c r="E19" s="10"/>
      <c r="F19" s="10"/>
      <c r="G19" s="10"/>
      <c r="H19" s="10"/>
      <c r="I19" s="10"/>
      <c r="J19" s="10"/>
      <c r="K19" s="10"/>
    </row>
    <row r="20" spans="1:11">
      <c r="A20" s="12"/>
      <c r="B20" s="10"/>
      <c r="C20" s="10"/>
      <c r="D20" s="10"/>
      <c r="E20" s="10"/>
      <c r="F20" s="10"/>
      <c r="G20" s="10"/>
      <c r="H20" s="10"/>
      <c r="I20" s="10"/>
      <c r="J20" s="10"/>
      <c r="K20" s="10"/>
    </row>
    <row r="21" spans="1:11">
      <c r="A21" s="12"/>
      <c r="B21" s="10"/>
      <c r="C21" s="10"/>
      <c r="D21" s="10"/>
      <c r="E21" s="10"/>
      <c r="F21" s="10"/>
      <c r="G21" s="10"/>
      <c r="H21" s="10"/>
      <c r="I21" s="10"/>
      <c r="J21" s="10"/>
      <c r="K21" s="10"/>
    </row>
    <row r="22" spans="1:11">
      <c r="A22" s="12"/>
      <c r="B22" s="10"/>
      <c r="C22" s="10"/>
      <c r="D22" s="10"/>
      <c r="E22" s="10"/>
      <c r="F22" s="10"/>
      <c r="G22" s="10"/>
      <c r="H22" s="10"/>
      <c r="I22" s="10"/>
      <c r="J22" s="10"/>
      <c r="K22" s="10"/>
    </row>
    <row r="23" spans="1:11">
      <c r="A23" s="12"/>
      <c r="B23" s="10"/>
      <c r="C23" s="10"/>
      <c r="D23" s="10"/>
      <c r="E23" s="10"/>
      <c r="F23" s="10"/>
      <c r="G23" s="10"/>
      <c r="H23" s="10"/>
      <c r="I23" s="10"/>
      <c r="J23" s="10"/>
      <c r="K23" s="10"/>
    </row>
    <row r="24" spans="1:11">
      <c r="A24" s="12"/>
      <c r="B24" s="10"/>
      <c r="C24" s="10"/>
      <c r="D24" s="10"/>
      <c r="E24" s="10"/>
      <c r="F24" s="10"/>
      <c r="G24" s="10"/>
      <c r="H24" s="10"/>
      <c r="I24" s="10"/>
      <c r="J24" s="10"/>
      <c r="K24" s="10"/>
    </row>
    <row r="25" spans="1:11">
      <c r="A25" s="12"/>
      <c r="B25" s="10"/>
      <c r="C25" s="10"/>
      <c r="D25" s="10"/>
      <c r="E25" s="10"/>
      <c r="F25" s="10"/>
      <c r="G25" s="10"/>
      <c r="H25" s="10"/>
      <c r="I25" s="10"/>
      <c r="J25" s="10"/>
      <c r="K25" s="10"/>
    </row>
    <row r="26" spans="1:11">
      <c r="A26" s="12"/>
      <c r="B26" s="10"/>
      <c r="C26" s="10"/>
      <c r="D26" s="10"/>
      <c r="E26" s="10"/>
      <c r="F26" s="10"/>
      <c r="G26" s="10"/>
      <c r="H26" s="10"/>
      <c r="I26" s="10"/>
      <c r="J26" s="10"/>
      <c r="K26" s="10"/>
    </row>
    <row r="27" spans="1:11">
      <c r="A27" s="12"/>
      <c r="B27" s="10"/>
      <c r="C27" s="10"/>
      <c r="D27" s="10"/>
      <c r="E27" s="10"/>
      <c r="F27" s="10"/>
      <c r="G27" s="10"/>
      <c r="H27" s="10"/>
      <c r="I27" s="10"/>
      <c r="J27" s="10"/>
      <c r="K27" s="10"/>
    </row>
    <row r="28" spans="1:11">
      <c r="A28" s="12"/>
      <c r="B28" s="10"/>
      <c r="C28" s="10"/>
      <c r="D28" s="10"/>
      <c r="E28" s="10"/>
      <c r="F28" s="10"/>
      <c r="G28" s="10"/>
      <c r="H28" s="10"/>
      <c r="I28" s="10"/>
      <c r="J28" s="10"/>
      <c r="K28" s="10"/>
    </row>
    <row r="29" spans="1:11">
      <c r="A29" s="12"/>
      <c r="B29" s="10"/>
      <c r="C29" s="10"/>
      <c r="D29" s="10"/>
      <c r="E29" s="10"/>
      <c r="F29" s="10"/>
      <c r="G29" s="10"/>
      <c r="H29" s="10"/>
      <c r="I29" s="10"/>
      <c r="J29" s="10"/>
      <c r="K29" s="10"/>
    </row>
    <row r="30" spans="1:11">
      <c r="A30" s="12"/>
      <c r="B30" s="10"/>
      <c r="C30" s="10"/>
      <c r="D30" s="10"/>
      <c r="E30" s="10"/>
      <c r="F30" s="10"/>
      <c r="G30" s="10"/>
      <c r="H30" s="10"/>
      <c r="I30" s="10"/>
      <c r="J30" s="10"/>
      <c r="K30" s="10"/>
    </row>
    <row r="31" spans="1:11">
      <c r="A31" s="12"/>
      <c r="B31" s="10"/>
      <c r="C31" s="10"/>
      <c r="D31" s="10"/>
      <c r="E31" s="10"/>
      <c r="F31" s="10"/>
      <c r="G31" s="10"/>
      <c r="H31" s="10"/>
      <c r="I31" s="10"/>
      <c r="J31" s="10"/>
      <c r="K31" s="10"/>
    </row>
    <row r="32" spans="1:11">
      <c r="A32" s="12"/>
      <c r="B32" s="10"/>
      <c r="C32" s="10"/>
      <c r="D32" s="10"/>
      <c r="E32" s="10"/>
      <c r="F32" s="10"/>
      <c r="G32" s="10"/>
      <c r="H32" s="10"/>
      <c r="I32" s="10"/>
      <c r="J32" s="10"/>
      <c r="K32" s="10"/>
    </row>
    <row r="33" spans="1:11">
      <c r="A33" s="12"/>
      <c r="B33" s="10"/>
      <c r="C33" s="10"/>
      <c r="D33" s="10"/>
      <c r="E33" s="10"/>
      <c r="F33" s="10"/>
      <c r="G33" s="10"/>
      <c r="H33" s="10"/>
      <c r="I33" s="10"/>
      <c r="J33" s="10"/>
      <c r="K33" s="10"/>
    </row>
    <row r="34" spans="1:11">
      <c r="A34" s="12"/>
      <c r="B34" s="10"/>
      <c r="C34" s="10"/>
      <c r="D34" s="10"/>
      <c r="E34" s="10"/>
      <c r="F34" s="10"/>
      <c r="G34" s="10"/>
      <c r="H34" s="10"/>
      <c r="I34" s="10"/>
      <c r="J34" s="10"/>
      <c r="K34" s="10"/>
    </row>
    <row r="35" spans="1:11">
      <c r="A35" s="12"/>
      <c r="B35" s="10"/>
      <c r="C35" s="10"/>
      <c r="D35" s="10"/>
      <c r="E35" s="10"/>
      <c r="F35" s="10"/>
      <c r="G35" s="10"/>
      <c r="H35" s="10"/>
      <c r="I35" s="10"/>
      <c r="J35" s="10"/>
      <c r="K35" s="10"/>
    </row>
    <row r="36" spans="1:11">
      <c r="A36" s="12"/>
      <c r="B36" s="10"/>
      <c r="C36" s="10"/>
      <c r="D36" s="10"/>
      <c r="E36" s="10"/>
      <c r="F36" s="10"/>
      <c r="G36" s="10"/>
      <c r="H36" s="10"/>
      <c r="I36" s="10"/>
      <c r="J36" s="10"/>
      <c r="K36" s="10"/>
    </row>
    <row r="37" spans="1:11">
      <c r="A37" s="12"/>
      <c r="B37" s="10"/>
      <c r="C37" s="10"/>
      <c r="D37" s="10"/>
      <c r="E37" s="10"/>
      <c r="F37" s="10"/>
      <c r="G37" s="10"/>
      <c r="H37" s="10"/>
      <c r="I37" s="10"/>
      <c r="J37" s="10"/>
      <c r="K37" s="10"/>
    </row>
    <row r="38" spans="1:11">
      <c r="A38" s="12"/>
      <c r="B38" s="10"/>
      <c r="C38" s="10"/>
      <c r="D38" s="10"/>
      <c r="E38" s="10"/>
      <c r="F38" s="10"/>
      <c r="G38" s="10"/>
      <c r="H38" s="10"/>
      <c r="I38" s="10"/>
      <c r="J38" s="10"/>
      <c r="K38" s="10"/>
    </row>
    <row r="39" spans="1:11">
      <c r="A39" s="12"/>
      <c r="B39" s="10"/>
      <c r="C39" s="10"/>
      <c r="D39" s="10"/>
      <c r="E39" s="10"/>
      <c r="F39" s="10"/>
      <c r="G39" s="10"/>
      <c r="H39" s="10"/>
      <c r="I39" s="10"/>
      <c r="J39" s="10"/>
      <c r="K39" s="10"/>
    </row>
    <row r="40" spans="1:11">
      <c r="A40" s="12"/>
      <c r="B40" s="10"/>
      <c r="C40" s="10"/>
      <c r="D40" s="10"/>
      <c r="E40" s="10"/>
      <c r="F40" s="10"/>
      <c r="G40" s="10"/>
      <c r="H40" s="10"/>
      <c r="I40" s="10"/>
      <c r="J40" s="10"/>
      <c r="K40" s="10"/>
    </row>
    <row r="41" spans="1:11">
      <c r="A41" s="12"/>
      <c r="B41" s="10"/>
      <c r="C41" s="10"/>
      <c r="D41" s="10"/>
      <c r="E41" s="10"/>
      <c r="F41" s="10"/>
      <c r="G41" s="10"/>
      <c r="H41" s="10"/>
      <c r="I41" s="10"/>
      <c r="J41" s="10"/>
      <c r="K41" s="10"/>
    </row>
    <row r="42" spans="1:11">
      <c r="A42" s="12"/>
      <c r="B42" s="10"/>
      <c r="C42" s="10"/>
      <c r="D42" s="10"/>
      <c r="E42" s="10"/>
      <c r="F42" s="10"/>
      <c r="G42" s="10"/>
      <c r="H42" s="10"/>
      <c r="I42" s="10"/>
      <c r="J42" s="10"/>
      <c r="K42" s="10"/>
    </row>
    <row r="43" spans="1:11">
      <c r="A43" s="12"/>
      <c r="B43" s="10"/>
      <c r="C43" s="10"/>
      <c r="D43" s="10"/>
      <c r="E43" s="10"/>
      <c r="F43" s="10"/>
      <c r="G43" s="10"/>
      <c r="H43" s="10"/>
      <c r="I43" s="10"/>
      <c r="J43" s="10"/>
      <c r="K43" s="10"/>
    </row>
    <row r="44" spans="1:11">
      <c r="A44" s="12"/>
      <c r="B44" s="10"/>
      <c r="C44" s="10"/>
      <c r="D44" s="10"/>
      <c r="E44" s="10"/>
      <c r="F44" s="10"/>
      <c r="G44" s="10"/>
      <c r="H44" s="10"/>
      <c r="I44" s="10"/>
      <c r="J44" s="10"/>
      <c r="K44" s="10"/>
    </row>
    <row r="45" spans="1:11">
      <c r="A45" s="12"/>
      <c r="B45" s="10"/>
      <c r="C45" s="10"/>
      <c r="D45" s="10"/>
      <c r="E45" s="10"/>
      <c r="F45" s="10"/>
      <c r="G45" s="10"/>
      <c r="H45" s="10"/>
      <c r="I45" s="10"/>
      <c r="J45" s="10"/>
      <c r="K45" s="10"/>
    </row>
    <row r="46" spans="1:11">
      <c r="A46" s="12"/>
      <c r="B46" s="10"/>
      <c r="C46" s="10"/>
      <c r="D46" s="10"/>
      <c r="E46" s="10"/>
      <c r="F46" s="10"/>
      <c r="G46" s="10"/>
      <c r="H46" s="10"/>
      <c r="I46" s="10"/>
      <c r="J46" s="10"/>
      <c r="K46" s="10"/>
    </row>
    <row r="47" spans="1:11">
      <c r="A47" s="12"/>
      <c r="B47" s="10"/>
      <c r="C47" s="10"/>
      <c r="D47" s="10"/>
      <c r="E47" s="10"/>
      <c r="F47" s="10"/>
      <c r="G47" s="10"/>
      <c r="H47" s="10"/>
      <c r="I47" s="10"/>
      <c r="J47" s="10"/>
      <c r="K47" s="10"/>
    </row>
    <row r="48" spans="1:11">
      <c r="A48" s="12"/>
      <c r="B48" s="10"/>
      <c r="C48" s="10"/>
      <c r="D48" s="10"/>
      <c r="E48" s="10"/>
      <c r="F48" s="10"/>
      <c r="G48" s="10"/>
      <c r="H48" s="10"/>
      <c r="I48" s="10"/>
      <c r="J48" s="10"/>
      <c r="K48" s="10"/>
    </row>
    <row r="49" spans="1:11">
      <c r="A49" s="12"/>
      <c r="B49" s="10"/>
      <c r="C49" s="10"/>
      <c r="D49" s="10"/>
      <c r="E49" s="10"/>
      <c r="F49" s="10"/>
      <c r="G49" s="10"/>
      <c r="H49" s="10"/>
      <c r="I49" s="10"/>
      <c r="J49" s="10"/>
      <c r="K49" s="10"/>
    </row>
    <row r="50" spans="1:11">
      <c r="A50" s="12"/>
      <c r="B50" s="10"/>
      <c r="C50" s="10"/>
      <c r="D50" s="10"/>
      <c r="E50" s="10"/>
      <c r="F50" s="10"/>
      <c r="G50" s="10"/>
      <c r="H50" s="10"/>
      <c r="I50" s="10"/>
      <c r="J50" s="10"/>
      <c r="K50" s="10"/>
    </row>
    <row r="51" spans="1:11">
      <c r="A51" s="12"/>
      <c r="B51" s="10"/>
      <c r="C51" s="10"/>
      <c r="D51" s="10"/>
      <c r="E51" s="10"/>
      <c r="F51" s="10"/>
      <c r="G51" s="10"/>
      <c r="H51" s="10"/>
      <c r="I51" s="10"/>
      <c r="J51" s="10"/>
      <c r="K51" s="10"/>
    </row>
    <row r="52" spans="1:11">
      <c r="A52" s="12"/>
      <c r="B52" s="10"/>
      <c r="C52" s="10"/>
      <c r="D52" s="10"/>
      <c r="E52" s="10"/>
      <c r="F52" s="10"/>
      <c r="G52" s="10"/>
      <c r="H52" s="10"/>
      <c r="I52" s="10"/>
      <c r="J52" s="10"/>
      <c r="K52" s="10"/>
    </row>
    <row r="53" spans="1:11">
      <c r="A53" s="12"/>
      <c r="B53" s="10"/>
      <c r="C53" s="10"/>
      <c r="D53" s="10"/>
      <c r="E53" s="10"/>
      <c r="F53" s="10"/>
      <c r="G53" s="10"/>
      <c r="H53" s="10"/>
      <c r="I53" s="10"/>
      <c r="J53" s="10"/>
      <c r="K53" s="10"/>
    </row>
    <row r="54" spans="1:11">
      <c r="A54" s="12"/>
      <c r="B54" s="10"/>
      <c r="C54" s="10"/>
      <c r="D54" s="10"/>
      <c r="E54" s="10"/>
      <c r="F54" s="10"/>
      <c r="G54" s="10"/>
      <c r="H54" s="10"/>
      <c r="I54" s="10"/>
      <c r="J54" s="10"/>
      <c r="K54" s="10"/>
    </row>
    <row r="55" spans="1:11">
      <c r="A55" s="12"/>
      <c r="B55" s="10"/>
      <c r="C55" s="10"/>
      <c r="D55" s="10"/>
      <c r="E55" s="10"/>
      <c r="F55" s="10"/>
      <c r="G55" s="10"/>
      <c r="H55" s="10"/>
      <c r="I55" s="10"/>
      <c r="J55" s="10"/>
      <c r="K55" s="10"/>
    </row>
    <row r="56" spans="1:11">
      <c r="A56" s="12"/>
      <c r="B56" s="10"/>
      <c r="C56" s="10"/>
      <c r="D56" s="10"/>
      <c r="E56" s="10"/>
      <c r="F56" s="10"/>
      <c r="G56" s="10"/>
      <c r="H56" s="10"/>
      <c r="I56" s="10"/>
      <c r="J56" s="10"/>
      <c r="K56" s="10"/>
    </row>
    <row r="57" spans="1:11">
      <c r="A57" s="12"/>
      <c r="B57" s="10"/>
      <c r="C57" s="10"/>
      <c r="D57" s="10"/>
      <c r="E57" s="10"/>
      <c r="F57" s="10"/>
      <c r="G57" s="10"/>
      <c r="H57" s="10"/>
      <c r="I57" s="10"/>
      <c r="J57" s="10"/>
      <c r="K57" s="10"/>
    </row>
    <row r="58" spans="1:11">
      <c r="A58" s="12"/>
      <c r="B58" s="10"/>
      <c r="C58" s="10"/>
      <c r="D58" s="10"/>
      <c r="E58" s="10"/>
      <c r="F58" s="10"/>
      <c r="G58" s="10"/>
      <c r="H58" s="10"/>
      <c r="I58" s="10"/>
      <c r="J58" s="10"/>
      <c r="K58" s="10"/>
    </row>
    <row r="59" spans="1:11">
      <c r="A59" s="12"/>
      <c r="B59" s="10"/>
      <c r="C59" s="10"/>
      <c r="D59" s="10"/>
      <c r="E59" s="10"/>
      <c r="F59" s="10"/>
      <c r="G59" s="10"/>
      <c r="H59" s="10"/>
      <c r="I59" s="10"/>
      <c r="J59" s="10"/>
      <c r="K59" s="10"/>
    </row>
    <row r="60" spans="1:11">
      <c r="A60" s="12"/>
      <c r="B60" s="10"/>
      <c r="C60" s="10"/>
      <c r="D60" s="10"/>
      <c r="E60" s="10"/>
      <c r="F60" s="10"/>
      <c r="G60" s="10"/>
      <c r="H60" s="10"/>
      <c r="I60" s="10"/>
      <c r="J60" s="10"/>
      <c r="K60" s="10"/>
    </row>
    <row r="61" spans="1:11">
      <c r="A61" s="12"/>
      <c r="B61" s="10"/>
      <c r="C61" s="10"/>
      <c r="D61" s="10"/>
      <c r="E61" s="10"/>
      <c r="F61" s="10"/>
      <c r="G61" s="10"/>
      <c r="H61" s="10"/>
      <c r="I61" s="10"/>
      <c r="J61" s="10"/>
      <c r="K61" s="10"/>
    </row>
    <row r="62" spans="1:11">
      <c r="A62" s="12"/>
      <c r="B62" s="10"/>
      <c r="C62" s="10"/>
      <c r="D62" s="10"/>
      <c r="E62" s="10"/>
      <c r="F62" s="10"/>
      <c r="G62" s="10"/>
      <c r="H62" s="10"/>
      <c r="I62" s="10"/>
      <c r="J62" s="10"/>
      <c r="K62" s="10"/>
    </row>
    <row r="63" spans="1:11">
      <c r="A63" s="12"/>
      <c r="B63" s="10"/>
      <c r="C63" s="10"/>
      <c r="D63" s="10"/>
      <c r="E63" s="10"/>
      <c r="F63" s="10"/>
      <c r="G63" s="10"/>
      <c r="H63" s="10"/>
      <c r="I63" s="10"/>
      <c r="J63" s="10"/>
      <c r="K63" s="10"/>
    </row>
    <row r="64" spans="1:11">
      <c r="A64" s="12"/>
      <c r="B64" s="10"/>
      <c r="C64" s="10"/>
      <c r="D64" s="10"/>
      <c r="E64" s="10"/>
      <c r="F64" s="10"/>
      <c r="G64" s="10"/>
      <c r="H64" s="10"/>
      <c r="I64" s="10"/>
      <c r="J64" s="10"/>
      <c r="K64" s="10"/>
    </row>
    <row r="65" spans="1:11">
      <c r="A65" s="12"/>
      <c r="B65" s="10"/>
      <c r="C65" s="10"/>
      <c r="D65" s="10"/>
      <c r="E65" s="10"/>
      <c r="F65" s="10"/>
      <c r="G65" s="10"/>
      <c r="H65" s="10"/>
      <c r="I65" s="10"/>
      <c r="J65" s="10"/>
      <c r="K65" s="10"/>
    </row>
    <row r="66" spans="1:11">
      <c r="A66" s="12"/>
      <c r="B66" s="10"/>
      <c r="C66" s="10"/>
      <c r="D66" s="10"/>
      <c r="E66" s="10"/>
      <c r="F66" s="10"/>
      <c r="G66" s="10"/>
      <c r="H66" s="10"/>
      <c r="I66" s="10"/>
      <c r="J66" s="10"/>
      <c r="K66" s="10"/>
    </row>
    <row r="67" spans="1:11">
      <c r="A67" s="12"/>
      <c r="B67" s="10"/>
      <c r="C67" s="10"/>
      <c r="D67" s="10"/>
      <c r="E67" s="10"/>
      <c r="F67" s="10"/>
      <c r="G67" s="10"/>
      <c r="H67" s="10"/>
      <c r="I67" s="10"/>
      <c r="J67" s="10"/>
      <c r="K67" s="10"/>
    </row>
    <row r="68" spans="1:11">
      <c r="A68" s="12"/>
      <c r="B68" s="10"/>
      <c r="C68" s="10"/>
      <c r="D68" s="10"/>
      <c r="E68" s="10"/>
      <c r="F68" s="10"/>
      <c r="G68" s="10"/>
      <c r="H68" s="10"/>
      <c r="I68" s="10"/>
      <c r="J68" s="10"/>
      <c r="K68" s="10"/>
    </row>
    <row r="69" spans="1:11">
      <c r="A69" s="12"/>
      <c r="B69" s="10"/>
      <c r="C69" s="10"/>
      <c r="D69" s="10"/>
      <c r="E69" s="10"/>
      <c r="F69" s="10"/>
      <c r="G69" s="10"/>
      <c r="H69" s="10"/>
      <c r="I69" s="10"/>
      <c r="J69" s="10"/>
      <c r="K69" s="10"/>
    </row>
    <row r="70" spans="1:11">
      <c r="A70" s="12"/>
      <c r="B70" s="10"/>
      <c r="C70" s="10"/>
      <c r="D70" s="10"/>
      <c r="E70" s="10"/>
      <c r="F70" s="10"/>
      <c r="G70" s="10"/>
      <c r="H70" s="10"/>
      <c r="I70" s="10"/>
      <c r="J70" s="10"/>
      <c r="K70" s="10"/>
    </row>
    <row r="71" spans="1:11">
      <c r="A71" s="12"/>
      <c r="B71" s="10"/>
      <c r="C71" s="10"/>
      <c r="D71" s="10"/>
      <c r="E71" s="10"/>
      <c r="F71" s="10"/>
      <c r="G71" s="10"/>
      <c r="H71" s="10"/>
      <c r="I71" s="10"/>
      <c r="J71" s="10"/>
      <c r="K71" s="10"/>
    </row>
    <row r="72" spans="1:11">
      <c r="A72" s="12"/>
      <c r="B72" s="10"/>
      <c r="C72" s="10"/>
      <c r="D72" s="10"/>
      <c r="E72" s="10"/>
      <c r="F72" s="10"/>
      <c r="G72" s="10"/>
      <c r="H72" s="10"/>
      <c r="I72" s="10"/>
      <c r="J72" s="10"/>
      <c r="K72" s="10"/>
    </row>
    <row r="73" spans="1:11">
      <c r="A73" s="12"/>
      <c r="B73" s="10"/>
      <c r="C73" s="10"/>
      <c r="D73" s="10"/>
      <c r="E73" s="10"/>
      <c r="F73" s="10"/>
      <c r="G73" s="10"/>
      <c r="H73" s="10"/>
      <c r="I73" s="10"/>
      <c r="J73" s="10"/>
      <c r="K73" s="10"/>
    </row>
    <row r="74" spans="1:11">
      <c r="A74" s="12"/>
      <c r="B74" s="10"/>
      <c r="C74" s="10"/>
      <c r="D74" s="10"/>
      <c r="E74" s="10"/>
      <c r="F74" s="10"/>
      <c r="G74" s="10"/>
      <c r="H74" s="10"/>
      <c r="I74" s="10"/>
      <c r="J74" s="10"/>
      <c r="K74" s="10"/>
    </row>
    <row r="75" spans="1:11">
      <c r="A75" s="12"/>
      <c r="B75" s="10"/>
      <c r="C75" s="10"/>
      <c r="D75" s="10"/>
      <c r="E75" s="10"/>
      <c r="F75" s="10"/>
      <c r="G75" s="10"/>
      <c r="H75" s="10"/>
      <c r="I75" s="10"/>
      <c r="J75" s="10"/>
      <c r="K75" s="10"/>
    </row>
    <row r="76" spans="1:11">
      <c r="A76" s="12"/>
      <c r="B76" s="10"/>
      <c r="C76" s="10"/>
      <c r="D76" s="10"/>
      <c r="E76" s="10"/>
      <c r="F76" s="10"/>
      <c r="G76" s="10"/>
      <c r="H76" s="10"/>
      <c r="I76" s="10"/>
      <c r="J76" s="10"/>
      <c r="K76" s="10"/>
    </row>
    <row r="77" spans="1:11">
      <c r="A77" s="12"/>
      <c r="B77" s="10"/>
      <c r="C77" s="10"/>
      <c r="D77" s="10"/>
      <c r="E77" s="10"/>
      <c r="F77" s="10"/>
      <c r="G77" s="10"/>
      <c r="H77" s="10"/>
      <c r="I77" s="10"/>
      <c r="J77" s="10"/>
      <c r="K77" s="10"/>
    </row>
    <row r="78" spans="1:11">
      <c r="A78" s="12"/>
      <c r="B78" s="10"/>
      <c r="C78" s="10"/>
      <c r="D78" s="10"/>
      <c r="E78" s="10"/>
      <c r="F78" s="10"/>
      <c r="G78" s="10"/>
      <c r="H78" s="10"/>
      <c r="I78" s="10"/>
      <c r="J78" s="10"/>
      <c r="K78" s="10"/>
    </row>
    <row r="79" spans="1:11">
      <c r="A79" s="12"/>
      <c r="B79" s="10"/>
      <c r="C79" s="10"/>
      <c r="D79" s="10"/>
      <c r="E79" s="10"/>
      <c r="F79" s="10"/>
      <c r="G79" s="10"/>
      <c r="H79" s="10"/>
      <c r="I79" s="10"/>
      <c r="J79" s="10"/>
      <c r="K79" s="10"/>
    </row>
    <row r="80" spans="1:11">
      <c r="A80" s="12"/>
      <c r="B80" s="10"/>
      <c r="C80" s="10"/>
      <c r="D80" s="10"/>
      <c r="E80" s="10"/>
      <c r="F80" s="10"/>
      <c r="G80" s="10"/>
      <c r="H80" s="10"/>
      <c r="I80" s="10"/>
      <c r="J80" s="10"/>
      <c r="K80" s="10"/>
    </row>
    <row r="81" spans="1:11">
      <c r="A81" s="12"/>
      <c r="B81" s="10"/>
      <c r="C81" s="10"/>
      <c r="D81" s="10"/>
      <c r="E81" s="10"/>
      <c r="F81" s="10"/>
      <c r="G81" s="10"/>
      <c r="H81" s="10"/>
      <c r="I81" s="10"/>
      <c r="J81" s="10"/>
      <c r="K81" s="10"/>
    </row>
    <row r="82" spans="1:11">
      <c r="A82" s="12"/>
      <c r="B82" s="10"/>
      <c r="C82" s="10"/>
      <c r="D82" s="10"/>
      <c r="E82" s="10"/>
      <c r="F82" s="10"/>
      <c r="G82" s="10"/>
      <c r="H82" s="10"/>
      <c r="I82" s="10"/>
      <c r="J82" s="10"/>
      <c r="K82" s="10"/>
    </row>
    <row r="83" spans="1:11">
      <c r="A83" s="12"/>
      <c r="B83" s="10"/>
      <c r="C83" s="10"/>
      <c r="D83" s="10"/>
      <c r="E83" s="10"/>
      <c r="F83" s="10"/>
      <c r="G83" s="10"/>
      <c r="H83" s="10"/>
      <c r="I83" s="10"/>
      <c r="J83" s="10"/>
      <c r="K83" s="10"/>
    </row>
    <row r="84" spans="1:11">
      <c r="A84" s="12"/>
      <c r="B84" s="10"/>
      <c r="C84" s="10"/>
      <c r="D84" s="10"/>
      <c r="E84" s="10"/>
      <c r="F84" s="10"/>
      <c r="G84" s="10"/>
      <c r="H84" s="10"/>
      <c r="I84" s="10"/>
      <c r="J84" s="10"/>
      <c r="K84" s="10"/>
    </row>
    <row r="85" spans="1:11">
      <c r="A85" s="12"/>
      <c r="B85" s="10"/>
      <c r="C85" s="10"/>
      <c r="D85" s="10"/>
      <c r="E85" s="10"/>
      <c r="F85" s="10"/>
      <c r="G85" s="10"/>
      <c r="H85" s="10"/>
      <c r="I85" s="10"/>
      <c r="J85" s="10"/>
      <c r="K85" s="10"/>
    </row>
    <row r="86" spans="1:11">
      <c r="A86" s="12"/>
      <c r="B86" s="10"/>
      <c r="C86" s="10"/>
      <c r="D86" s="10"/>
      <c r="E86" s="10"/>
      <c r="F86" s="10"/>
      <c r="G86" s="10"/>
      <c r="H86" s="10"/>
      <c r="I86" s="10"/>
      <c r="J86" s="10"/>
      <c r="K86" s="10"/>
    </row>
    <row r="87" spans="1:11">
      <c r="A87" s="12"/>
      <c r="B87" s="10"/>
      <c r="C87" s="10"/>
      <c r="D87" s="10"/>
      <c r="E87" s="10"/>
      <c r="F87" s="10"/>
      <c r="G87" s="10"/>
      <c r="H87" s="10"/>
      <c r="I87" s="10"/>
      <c r="J87" s="10"/>
      <c r="K87" s="10"/>
    </row>
    <row r="88" spans="1:11">
      <c r="A88" s="12"/>
      <c r="B88" s="10"/>
      <c r="C88" s="10"/>
      <c r="D88" s="10"/>
      <c r="E88" s="10"/>
      <c r="F88" s="10"/>
      <c r="G88" s="10"/>
      <c r="H88" s="10"/>
      <c r="I88" s="10"/>
      <c r="J88" s="10"/>
      <c r="K88" s="10"/>
    </row>
    <row r="89" spans="1:11">
      <c r="A89" s="12"/>
      <c r="B89" s="10"/>
      <c r="C89" s="10"/>
      <c r="D89" s="10"/>
      <c r="E89" s="10"/>
      <c r="F89" s="10"/>
      <c r="G89" s="10"/>
      <c r="H89" s="10"/>
      <c r="I89" s="10"/>
      <c r="J89" s="10"/>
      <c r="K89" s="10"/>
    </row>
    <row r="90" spans="1:11">
      <c r="A90" s="12"/>
      <c r="B90" s="10"/>
      <c r="C90" s="10"/>
      <c r="D90" s="10"/>
      <c r="E90" s="10"/>
      <c r="F90" s="10"/>
      <c r="G90" s="10"/>
      <c r="H90" s="10"/>
      <c r="I90" s="10"/>
      <c r="J90" s="10"/>
      <c r="K90" s="10"/>
    </row>
    <row r="91" spans="1:11">
      <c r="A91" s="12"/>
      <c r="B91" s="10"/>
      <c r="C91" s="10"/>
      <c r="D91" s="10"/>
      <c r="E91" s="10"/>
      <c r="F91" s="10"/>
      <c r="G91" s="10"/>
      <c r="H91" s="10"/>
      <c r="I91" s="10"/>
      <c r="J91" s="10"/>
      <c r="K91" s="10"/>
    </row>
    <row r="92" spans="1:11">
      <c r="A92" s="12"/>
      <c r="B92" s="10"/>
      <c r="C92" s="10"/>
      <c r="D92" s="10"/>
      <c r="E92" s="10"/>
      <c r="F92" s="10"/>
      <c r="G92" s="10"/>
      <c r="H92" s="10"/>
      <c r="I92" s="10"/>
      <c r="J92" s="10"/>
      <c r="K92" s="10"/>
    </row>
    <row r="93" spans="1:11">
      <c r="A93" s="12"/>
      <c r="B93" s="10"/>
      <c r="C93" s="10"/>
      <c r="D93" s="10"/>
      <c r="E93" s="10"/>
      <c r="F93" s="10"/>
      <c r="G93" s="10"/>
      <c r="H93" s="10"/>
      <c r="I93" s="10"/>
      <c r="J93" s="10"/>
      <c r="K93" s="10"/>
    </row>
    <row r="94" spans="1:11">
      <c r="A94" s="12"/>
      <c r="B94" s="10"/>
      <c r="C94" s="10"/>
      <c r="D94" s="10"/>
      <c r="E94" s="10"/>
      <c r="F94" s="10"/>
      <c r="G94" s="10"/>
      <c r="H94" s="10"/>
      <c r="I94" s="10"/>
      <c r="J94" s="10"/>
      <c r="K94" s="10"/>
    </row>
    <row r="95" spans="1:11">
      <c r="A95" s="12"/>
      <c r="B95" s="10"/>
      <c r="C95" s="10"/>
      <c r="D95" s="10"/>
      <c r="E95" s="10"/>
      <c r="F95" s="10"/>
      <c r="G95" s="10"/>
      <c r="H95" s="10"/>
      <c r="I95" s="10"/>
      <c r="J95" s="10"/>
      <c r="K95" s="10"/>
    </row>
    <row r="96" spans="1:11">
      <c r="A96" s="12"/>
      <c r="B96" s="10"/>
      <c r="C96" s="10"/>
      <c r="D96" s="10"/>
      <c r="E96" s="10"/>
      <c r="F96" s="10"/>
      <c r="G96" s="10"/>
      <c r="H96" s="10"/>
      <c r="I96" s="10"/>
      <c r="J96" s="10"/>
      <c r="K96" s="10"/>
    </row>
    <row r="97" spans="1:11">
      <c r="A97" s="12"/>
      <c r="B97" s="10"/>
      <c r="C97" s="10"/>
      <c r="D97" s="10"/>
      <c r="E97" s="10"/>
      <c r="F97" s="10"/>
      <c r="G97" s="10"/>
      <c r="H97" s="10"/>
      <c r="I97" s="10"/>
      <c r="J97" s="10"/>
      <c r="K97" s="10"/>
    </row>
    <row r="98" spans="1:11">
      <c r="A98" s="12"/>
      <c r="B98" s="10"/>
      <c r="C98" s="10"/>
      <c r="D98" s="10"/>
      <c r="E98" s="10"/>
      <c r="F98" s="10"/>
      <c r="G98" s="10"/>
      <c r="H98" s="10"/>
      <c r="I98" s="10"/>
      <c r="J98" s="10"/>
      <c r="K98" s="10"/>
    </row>
    <row r="99" spans="1:11">
      <c r="A99" s="12"/>
      <c r="B99" s="10"/>
      <c r="C99" s="10"/>
      <c r="D99" s="10"/>
      <c r="E99" s="10"/>
      <c r="F99" s="10"/>
      <c r="G99" s="10"/>
      <c r="H99" s="10"/>
      <c r="I99" s="10"/>
      <c r="J99" s="10"/>
      <c r="K99" s="10"/>
    </row>
    <row r="100" spans="1:11">
      <c r="A100" s="12"/>
      <c r="B100" s="10"/>
      <c r="C100" s="10"/>
      <c r="D100" s="10"/>
      <c r="E100" s="10"/>
      <c r="F100" s="10"/>
      <c r="G100" s="10"/>
      <c r="H100" s="10"/>
      <c r="I100" s="10"/>
      <c r="J100" s="10"/>
      <c r="K100" s="10"/>
    </row>
    <row r="101" spans="1:11">
      <c r="A101" s="12"/>
      <c r="B101" s="8"/>
      <c r="C101" s="8"/>
      <c r="D101" s="8"/>
      <c r="E101" s="8"/>
      <c r="F101" s="8"/>
      <c r="G101" s="8"/>
      <c r="H101" s="8"/>
      <c r="I101" s="8"/>
      <c r="J101" s="8"/>
      <c r="K101" s="8"/>
    </row>
    <row r="102" spans="1:11">
      <c r="A102" s="12"/>
      <c r="B102" s="8"/>
      <c r="C102" s="8"/>
      <c r="D102" s="8"/>
      <c r="E102" s="8"/>
      <c r="F102" s="8"/>
      <c r="G102" s="8"/>
      <c r="H102" s="8"/>
      <c r="I102" s="8"/>
      <c r="J102" s="8"/>
      <c r="K102" s="8"/>
    </row>
    <row r="103" spans="1:11">
      <c r="A103" s="12"/>
      <c r="B103" s="8"/>
      <c r="C103" s="8"/>
      <c r="D103" s="8"/>
      <c r="E103" s="8"/>
      <c r="F103" s="8"/>
      <c r="G103" s="8"/>
      <c r="H103" s="8"/>
      <c r="I103" s="8"/>
      <c r="J103" s="8"/>
      <c r="K103" s="8"/>
    </row>
    <row r="104" spans="1:11">
      <c r="A104" s="12"/>
      <c r="B104" s="8"/>
      <c r="C104" s="8"/>
      <c r="D104" s="8"/>
      <c r="E104" s="8"/>
      <c r="F104" s="8"/>
      <c r="G104" s="8"/>
      <c r="H104" s="8"/>
      <c r="I104" s="8"/>
      <c r="J104" s="8"/>
      <c r="K104" s="8"/>
    </row>
    <row r="105" spans="1:11">
      <c r="A105" s="12"/>
      <c r="B105" s="8"/>
      <c r="C105" s="8"/>
      <c r="D105" s="8"/>
      <c r="E105" s="8"/>
      <c r="F105" s="8"/>
      <c r="G105" s="8"/>
      <c r="H105" s="8"/>
      <c r="I105" s="8"/>
      <c r="J105" s="8"/>
      <c r="K105" s="8"/>
    </row>
    <row r="106" spans="1:11">
      <c r="A106" s="12"/>
      <c r="B106" s="8"/>
      <c r="C106" s="8"/>
      <c r="D106" s="8"/>
      <c r="E106" s="8"/>
      <c r="F106" s="8"/>
      <c r="G106" s="8"/>
      <c r="H106" s="8"/>
      <c r="I106" s="8"/>
      <c r="J106" s="8"/>
      <c r="K106" s="8"/>
    </row>
    <row r="107" spans="1:11">
      <c r="A107" s="12"/>
      <c r="B107" s="8"/>
      <c r="C107" s="8"/>
      <c r="D107" s="8"/>
      <c r="E107" s="8"/>
      <c r="F107" s="8"/>
      <c r="G107" s="8"/>
      <c r="H107" s="8"/>
      <c r="I107" s="8"/>
      <c r="J107" s="8"/>
      <c r="K107" s="8"/>
    </row>
    <row r="108" spans="1:11">
      <c r="A108" s="12"/>
      <c r="B108" s="8"/>
      <c r="C108" s="8"/>
      <c r="D108" s="8"/>
      <c r="E108" s="8"/>
      <c r="F108" s="8"/>
      <c r="G108" s="8"/>
      <c r="H108" s="8"/>
      <c r="I108" s="8"/>
      <c r="J108" s="8"/>
      <c r="K108" s="8"/>
    </row>
    <row r="109" spans="1:11">
      <c r="A109" s="12"/>
      <c r="B109" s="8"/>
      <c r="C109" s="8"/>
      <c r="D109" s="8"/>
      <c r="E109" s="8"/>
      <c r="F109" s="8"/>
      <c r="G109" s="8"/>
      <c r="H109" s="8"/>
      <c r="I109" s="8"/>
      <c r="J109" s="8"/>
      <c r="K109" s="8"/>
    </row>
    <row r="110" spans="1:11">
      <c r="A110" s="12"/>
      <c r="B110" s="8"/>
      <c r="C110" s="8"/>
      <c r="D110" s="8"/>
      <c r="E110" s="8"/>
      <c r="F110" s="8"/>
      <c r="G110" s="8"/>
      <c r="H110" s="8"/>
      <c r="I110" s="8"/>
      <c r="J110" s="8"/>
      <c r="K110" s="8"/>
    </row>
    <row r="111" spans="1:11">
      <c r="A111" s="12"/>
      <c r="B111" s="8"/>
      <c r="C111" s="8"/>
      <c r="D111" s="8"/>
      <c r="E111" s="8"/>
      <c r="F111" s="8"/>
      <c r="G111" s="8"/>
      <c r="H111" s="8"/>
      <c r="I111" s="8"/>
      <c r="J111" s="8"/>
      <c r="K111" s="8"/>
    </row>
    <row r="112" spans="1:11">
      <c r="A112" s="12"/>
      <c r="B112" s="8"/>
      <c r="C112" s="8"/>
      <c r="D112" s="8"/>
      <c r="E112" s="8"/>
      <c r="F112" s="8"/>
      <c r="G112" s="8"/>
      <c r="H112" s="8"/>
      <c r="I112" s="8"/>
      <c r="J112" s="8"/>
      <c r="K112" s="8"/>
    </row>
    <row r="113" spans="1:11">
      <c r="A113" s="12"/>
      <c r="B113" s="8"/>
      <c r="C113" s="8"/>
      <c r="D113" s="8"/>
      <c r="E113" s="8"/>
      <c r="F113" s="8"/>
      <c r="G113" s="8"/>
      <c r="H113" s="8"/>
      <c r="I113" s="8"/>
      <c r="J113" s="8"/>
      <c r="K113" s="8"/>
    </row>
    <row r="114" spans="1:11">
      <c r="A114" s="12"/>
      <c r="B114" s="8"/>
      <c r="C114" s="8"/>
      <c r="D114" s="8"/>
      <c r="E114" s="8"/>
      <c r="F114" s="8"/>
      <c r="G114" s="8"/>
      <c r="H114" s="8"/>
      <c r="I114" s="8"/>
      <c r="J114" s="8"/>
      <c r="K114" s="8"/>
    </row>
    <row r="115" spans="1:11">
      <c r="A115" s="12"/>
      <c r="B115" s="8"/>
      <c r="C115" s="8"/>
      <c r="D115" s="8"/>
      <c r="E115" s="8"/>
      <c r="F115" s="8"/>
      <c r="G115" s="8"/>
      <c r="H115" s="8"/>
      <c r="I115" s="8"/>
      <c r="J115" s="8"/>
      <c r="K115" s="8"/>
    </row>
    <row r="116" spans="1:11">
      <c r="A116" s="12"/>
      <c r="B116" s="8"/>
      <c r="C116" s="8"/>
      <c r="D116" s="8"/>
      <c r="E116" s="8"/>
      <c r="F116" s="8"/>
      <c r="G116" s="8"/>
      <c r="H116" s="8"/>
      <c r="I116" s="8"/>
      <c r="J116" s="8"/>
      <c r="K116" s="8"/>
    </row>
    <row r="117" spans="1:11">
      <c r="A117" s="12"/>
      <c r="B117" s="8"/>
      <c r="C117" s="8"/>
      <c r="D117" s="8"/>
      <c r="E117" s="8"/>
      <c r="F117" s="8"/>
      <c r="G117" s="8"/>
      <c r="H117" s="8"/>
      <c r="I117" s="8"/>
      <c r="J117" s="8"/>
      <c r="K117" s="8"/>
    </row>
    <row r="118" spans="1:11">
      <c r="A118" s="12"/>
      <c r="B118" s="8"/>
      <c r="C118" s="8"/>
      <c r="D118" s="8"/>
      <c r="E118" s="8"/>
      <c r="F118" s="8"/>
      <c r="G118" s="8"/>
      <c r="H118" s="8"/>
      <c r="I118" s="8"/>
      <c r="J118" s="8"/>
      <c r="K118" s="8"/>
    </row>
    <row r="119" spans="1:11">
      <c r="A119" s="12"/>
      <c r="B119" s="8"/>
      <c r="C119" s="8"/>
      <c r="D119" s="8"/>
      <c r="E119" s="8"/>
      <c r="F119" s="8"/>
      <c r="G119" s="8"/>
      <c r="H119" s="8"/>
      <c r="I119" s="8"/>
      <c r="J119" s="8"/>
      <c r="K119" s="8"/>
    </row>
    <row r="120" spans="1:11">
      <c r="A120" s="12"/>
      <c r="B120" s="8"/>
      <c r="C120" s="8"/>
      <c r="D120" s="8"/>
      <c r="E120" s="8"/>
      <c r="F120" s="8"/>
      <c r="G120" s="8"/>
      <c r="H120" s="8"/>
      <c r="I120" s="8"/>
      <c r="J120" s="8"/>
      <c r="K120" s="8"/>
    </row>
    <row r="121" spans="1:11">
      <c r="A121" s="12"/>
      <c r="B121" s="8"/>
      <c r="C121" s="8"/>
      <c r="D121" s="8"/>
      <c r="E121" s="8"/>
      <c r="F121" s="8"/>
      <c r="G121" s="8"/>
      <c r="H121" s="8"/>
      <c r="I121" s="8"/>
      <c r="J121" s="8"/>
      <c r="K121" s="8"/>
    </row>
    <row r="122" spans="1:11">
      <c r="A122" s="12"/>
      <c r="B122" s="8"/>
      <c r="C122" s="8"/>
      <c r="D122" s="8"/>
      <c r="E122" s="8"/>
      <c r="F122" s="8"/>
      <c r="G122" s="8"/>
      <c r="H122" s="8"/>
      <c r="I122" s="8"/>
      <c r="J122" s="8"/>
      <c r="K122" s="8"/>
    </row>
    <row r="123" spans="1:11">
      <c r="A123" s="12"/>
      <c r="B123" s="8"/>
      <c r="C123" s="8"/>
      <c r="D123" s="8"/>
      <c r="E123" s="8"/>
      <c r="F123" s="8"/>
      <c r="G123" s="8"/>
      <c r="H123" s="8"/>
      <c r="I123" s="8"/>
      <c r="J123" s="8"/>
      <c r="K123" s="8"/>
    </row>
    <row r="124" spans="1:11">
      <c r="A124" s="12"/>
      <c r="B124" s="8"/>
      <c r="C124" s="8"/>
      <c r="D124" s="8"/>
      <c r="E124" s="8"/>
      <c r="F124" s="8"/>
      <c r="G124" s="8"/>
      <c r="H124" s="8"/>
      <c r="I124" s="8"/>
      <c r="J124" s="8"/>
      <c r="K124" s="8"/>
    </row>
    <row r="125" spans="1:11">
      <c r="A125" s="12"/>
      <c r="B125" s="8"/>
      <c r="C125" s="8"/>
      <c r="D125" s="8"/>
      <c r="E125" s="8"/>
      <c r="F125" s="8"/>
      <c r="G125" s="8"/>
      <c r="H125" s="8"/>
      <c r="I125" s="8"/>
      <c r="J125" s="8"/>
      <c r="K125" s="8"/>
    </row>
    <row r="126" spans="1:11">
      <c r="A126" s="12"/>
      <c r="B126" s="8"/>
      <c r="C126" s="8"/>
      <c r="D126" s="8"/>
      <c r="E126" s="8"/>
      <c r="F126" s="8"/>
      <c r="G126" s="8"/>
      <c r="H126" s="8"/>
      <c r="I126" s="8"/>
      <c r="J126" s="8"/>
      <c r="K126" s="8"/>
    </row>
    <row r="127" spans="1:11">
      <c r="A127" s="12"/>
      <c r="B127" s="8"/>
      <c r="C127" s="8"/>
      <c r="D127" s="8"/>
      <c r="E127" s="8"/>
      <c r="F127" s="8"/>
      <c r="G127" s="8"/>
      <c r="H127" s="8"/>
      <c r="I127" s="8"/>
      <c r="J127" s="8"/>
      <c r="K127" s="8"/>
    </row>
    <row r="128" spans="1:11">
      <c r="A128" s="12"/>
      <c r="B128" s="8"/>
      <c r="C128" s="8"/>
      <c r="D128" s="8"/>
      <c r="E128" s="8"/>
      <c r="F128" s="8"/>
      <c r="G128" s="8"/>
      <c r="H128" s="8"/>
      <c r="I128" s="8"/>
      <c r="J128" s="8"/>
      <c r="K128" s="8"/>
    </row>
    <row r="129" spans="1:11">
      <c r="A129" s="12"/>
      <c r="B129" s="8"/>
      <c r="C129" s="8"/>
      <c r="D129" s="8"/>
      <c r="E129" s="8"/>
      <c r="F129" s="8"/>
      <c r="G129" s="8"/>
      <c r="H129" s="8"/>
      <c r="I129" s="8"/>
      <c r="J129" s="8"/>
      <c r="K129" s="8"/>
    </row>
    <row r="130" spans="1:11">
      <c r="A130" s="12"/>
      <c r="B130" s="8"/>
      <c r="C130" s="8"/>
      <c r="D130" s="8"/>
      <c r="E130" s="8"/>
      <c r="F130" s="8"/>
      <c r="G130" s="8"/>
      <c r="H130" s="8"/>
      <c r="I130" s="8"/>
      <c r="J130" s="8"/>
      <c r="K130" s="8"/>
    </row>
    <row r="131" spans="1:11">
      <c r="A131" s="12"/>
      <c r="B131" s="8"/>
      <c r="C131" s="8"/>
      <c r="D131" s="8"/>
      <c r="E131" s="8"/>
      <c r="F131" s="8"/>
      <c r="G131" s="8"/>
      <c r="H131" s="8"/>
      <c r="I131" s="8"/>
      <c r="J131" s="8"/>
      <c r="K131" s="8"/>
    </row>
    <row r="132" spans="1:11">
      <c r="A132" s="12"/>
      <c r="B132" s="8"/>
      <c r="C132" s="8"/>
      <c r="D132" s="8"/>
      <c r="E132" s="8"/>
      <c r="F132" s="8"/>
      <c r="G132" s="8"/>
      <c r="H132" s="8"/>
      <c r="I132" s="8"/>
      <c r="J132" s="8"/>
      <c r="K132" s="8"/>
    </row>
    <row r="133" spans="1:11">
      <c r="A133" s="12"/>
      <c r="B133" s="8"/>
      <c r="C133" s="8"/>
      <c r="D133" s="8"/>
      <c r="E133" s="8"/>
      <c r="F133" s="8"/>
      <c r="G133" s="8"/>
      <c r="H133" s="8"/>
      <c r="I133" s="8"/>
      <c r="J133" s="8"/>
      <c r="K133" s="8"/>
    </row>
    <row r="134" spans="1:11">
      <c r="A134" s="12"/>
      <c r="B134" s="8"/>
      <c r="C134" s="8"/>
      <c r="D134" s="8"/>
      <c r="E134" s="8"/>
      <c r="F134" s="8"/>
      <c r="G134" s="8"/>
      <c r="H134" s="8"/>
      <c r="I134" s="8"/>
      <c r="J134" s="8"/>
      <c r="K134" s="8"/>
    </row>
    <row r="135" spans="1:11">
      <c r="A135" s="12"/>
      <c r="B135" s="8"/>
      <c r="C135" s="8"/>
      <c r="D135" s="8"/>
      <c r="E135" s="8"/>
      <c r="F135" s="8"/>
      <c r="G135" s="8"/>
      <c r="H135" s="8"/>
      <c r="I135" s="8"/>
      <c r="J135" s="8"/>
      <c r="K135" s="8"/>
    </row>
    <row r="136" spans="1:11">
      <c r="A136" s="12"/>
      <c r="B136" s="8"/>
      <c r="C136" s="8"/>
      <c r="D136" s="8"/>
      <c r="E136" s="8"/>
      <c r="F136" s="8"/>
      <c r="G136" s="8"/>
      <c r="H136" s="8"/>
      <c r="I136" s="8"/>
      <c r="J136" s="8"/>
      <c r="K136" s="8"/>
    </row>
    <row r="137" spans="1:11">
      <c r="A137" s="12"/>
      <c r="B137" s="8"/>
      <c r="C137" s="8"/>
      <c r="D137" s="8"/>
      <c r="E137" s="8"/>
      <c r="F137" s="8"/>
      <c r="G137" s="8"/>
      <c r="H137" s="8"/>
      <c r="I137" s="8"/>
      <c r="J137" s="8"/>
      <c r="K137" s="8"/>
    </row>
    <row r="138" spans="1:11">
      <c r="A138" s="12"/>
      <c r="B138" s="8"/>
      <c r="C138" s="8"/>
      <c r="D138" s="8"/>
      <c r="E138" s="8"/>
      <c r="F138" s="8"/>
      <c r="G138" s="8"/>
      <c r="H138" s="8"/>
      <c r="I138" s="8"/>
      <c r="J138" s="8"/>
      <c r="K138" s="8"/>
    </row>
    <row r="139" spans="1:11">
      <c r="A139" s="12"/>
      <c r="B139" s="8"/>
      <c r="C139" s="8"/>
      <c r="D139" s="8"/>
      <c r="E139" s="8"/>
      <c r="F139" s="8"/>
      <c r="G139" s="8"/>
      <c r="H139" s="8"/>
      <c r="I139" s="8"/>
      <c r="J139" s="8"/>
      <c r="K139" s="8"/>
    </row>
    <row r="140" spans="1:11">
      <c r="A140" s="12"/>
      <c r="B140" s="8"/>
      <c r="C140" s="8"/>
      <c r="D140" s="8"/>
      <c r="E140" s="8"/>
      <c r="F140" s="8"/>
      <c r="G140" s="8"/>
      <c r="H140" s="8"/>
      <c r="I140" s="8"/>
      <c r="J140" s="8"/>
      <c r="K140" s="8"/>
    </row>
    <row r="141" spans="1:11">
      <c r="A141" s="12"/>
      <c r="B141" s="8"/>
      <c r="C141" s="8"/>
      <c r="D141" s="8"/>
      <c r="E141" s="8"/>
      <c r="F141" s="8"/>
      <c r="G141" s="8"/>
      <c r="H141" s="8"/>
      <c r="I141" s="8"/>
      <c r="J141" s="8"/>
      <c r="K141" s="8"/>
    </row>
    <row r="142" spans="1:11">
      <c r="A142" s="12"/>
      <c r="B142" s="8"/>
      <c r="C142" s="8"/>
      <c r="D142" s="8"/>
      <c r="E142" s="8"/>
      <c r="F142" s="8"/>
      <c r="G142" s="8"/>
      <c r="H142" s="8"/>
      <c r="I142" s="8"/>
      <c r="J142" s="8"/>
      <c r="K142" s="8"/>
    </row>
    <row r="143" spans="1:11">
      <c r="A143" s="12"/>
      <c r="B143" s="8"/>
      <c r="C143" s="8"/>
      <c r="D143" s="8"/>
      <c r="E143" s="8"/>
      <c r="F143" s="8"/>
      <c r="G143" s="8"/>
      <c r="H143" s="8"/>
      <c r="I143" s="8"/>
      <c r="J143" s="8"/>
      <c r="K143" s="8"/>
    </row>
    <row r="144" spans="1:11">
      <c r="A144" s="12"/>
      <c r="B144" s="8"/>
      <c r="C144" s="8"/>
      <c r="D144" s="8"/>
      <c r="E144" s="8"/>
      <c r="F144" s="8"/>
      <c r="G144" s="8"/>
      <c r="H144" s="8"/>
      <c r="I144" s="8"/>
      <c r="J144" s="8"/>
      <c r="K144" s="8"/>
    </row>
    <row r="145" spans="1:11">
      <c r="A145" s="12"/>
      <c r="B145" s="8"/>
      <c r="C145" s="8"/>
      <c r="D145" s="8"/>
      <c r="E145" s="8"/>
      <c r="F145" s="8"/>
      <c r="G145" s="8"/>
      <c r="H145" s="8"/>
      <c r="I145" s="8"/>
      <c r="J145" s="8"/>
      <c r="K145" s="8"/>
    </row>
    <row r="146" spans="1:11">
      <c r="A146" s="12"/>
      <c r="B146" s="8"/>
      <c r="C146" s="8"/>
      <c r="D146" s="8"/>
      <c r="E146" s="8"/>
      <c r="F146" s="8"/>
      <c r="G146" s="8"/>
      <c r="H146" s="8"/>
      <c r="I146" s="8"/>
      <c r="J146" s="8"/>
      <c r="K146" s="8"/>
    </row>
    <row r="147" spans="1:11">
      <c r="A147" s="12"/>
      <c r="B147" s="8"/>
      <c r="C147" s="8"/>
      <c r="D147" s="8"/>
      <c r="E147" s="8"/>
      <c r="F147" s="8"/>
      <c r="G147" s="8"/>
      <c r="H147" s="8"/>
      <c r="I147" s="8"/>
      <c r="J147" s="8"/>
      <c r="K147" s="8"/>
    </row>
    <row r="148" spans="1:11">
      <c r="A148" s="12"/>
      <c r="B148" s="8"/>
      <c r="C148" s="8"/>
      <c r="D148" s="8"/>
      <c r="E148" s="8"/>
      <c r="F148" s="8"/>
      <c r="G148" s="8"/>
      <c r="H148" s="8"/>
      <c r="I148" s="8"/>
      <c r="J148" s="8"/>
      <c r="K148" s="8"/>
    </row>
    <row r="149" spans="1:11">
      <c r="A149" s="12"/>
      <c r="B149" s="8"/>
      <c r="C149" s="8"/>
      <c r="D149" s="8"/>
      <c r="E149" s="8"/>
      <c r="F149" s="8"/>
      <c r="G149" s="8"/>
      <c r="H149" s="8"/>
      <c r="I149" s="8"/>
      <c r="J149" s="8"/>
      <c r="K149" s="8"/>
    </row>
    <row r="150" spans="1:11">
      <c r="A150" s="12"/>
      <c r="B150" s="8"/>
      <c r="C150" s="8"/>
      <c r="D150" s="8"/>
      <c r="E150" s="8"/>
      <c r="F150" s="8"/>
      <c r="G150" s="8"/>
      <c r="H150" s="8"/>
      <c r="I150" s="8"/>
      <c r="J150" s="8"/>
      <c r="K150" s="8"/>
    </row>
    <row r="151" spans="1:11">
      <c r="A151" s="12"/>
      <c r="B151" s="8"/>
      <c r="C151" s="8"/>
      <c r="D151" s="8"/>
      <c r="E151" s="8"/>
      <c r="F151" s="8"/>
      <c r="G151" s="8"/>
      <c r="H151" s="8"/>
      <c r="I151" s="8"/>
      <c r="J151" s="8"/>
      <c r="K151" s="8"/>
    </row>
    <row r="152" spans="1:11">
      <c r="A152" s="12"/>
      <c r="B152" s="8"/>
      <c r="C152" s="8"/>
      <c r="D152" s="8"/>
      <c r="E152" s="8"/>
      <c r="F152" s="8"/>
      <c r="G152" s="8"/>
      <c r="H152" s="8"/>
      <c r="I152" s="8"/>
      <c r="J152" s="8"/>
      <c r="K152" s="8"/>
    </row>
    <row r="153" spans="1:11">
      <c r="A153" s="12"/>
      <c r="B153" s="8"/>
      <c r="C153" s="8"/>
      <c r="D153" s="8"/>
      <c r="E153" s="8"/>
      <c r="F153" s="8"/>
      <c r="G153" s="8"/>
      <c r="H153" s="8"/>
      <c r="I153" s="8"/>
      <c r="J153" s="8"/>
      <c r="K153" s="8"/>
    </row>
    <row r="154" spans="1:11">
      <c r="A154" s="12"/>
      <c r="B154" s="8"/>
      <c r="C154" s="8"/>
      <c r="D154" s="8"/>
      <c r="E154" s="8"/>
      <c r="F154" s="8"/>
      <c r="G154" s="8"/>
      <c r="H154" s="8"/>
      <c r="I154" s="8"/>
      <c r="J154" s="8"/>
      <c r="K154" s="8"/>
    </row>
    <row r="155" spans="1:11">
      <c r="A155" s="12"/>
      <c r="B155" s="8"/>
      <c r="C155" s="8"/>
      <c r="D155" s="8"/>
      <c r="E155" s="8"/>
      <c r="F155" s="8"/>
      <c r="G155" s="8"/>
      <c r="H155" s="8"/>
      <c r="I155" s="8"/>
      <c r="J155" s="8"/>
      <c r="K155" s="8"/>
    </row>
    <row r="156" spans="1:11">
      <c r="A156" s="12"/>
      <c r="B156" s="8"/>
      <c r="C156" s="8"/>
      <c r="D156" s="8"/>
      <c r="E156" s="8"/>
      <c r="F156" s="8"/>
      <c r="G156" s="8"/>
      <c r="H156" s="8"/>
      <c r="I156" s="8"/>
      <c r="J156" s="8"/>
      <c r="K156" s="8"/>
    </row>
    <row r="157" spans="1:11">
      <c r="A157" s="12"/>
      <c r="B157" s="8"/>
      <c r="C157" s="8"/>
      <c r="D157" s="8"/>
      <c r="E157" s="8"/>
      <c r="F157" s="8"/>
      <c r="G157" s="8"/>
      <c r="H157" s="8"/>
      <c r="I157" s="8"/>
      <c r="J157" s="8"/>
      <c r="K157" s="8"/>
    </row>
    <row r="158" spans="1:11">
      <c r="A158" s="12"/>
      <c r="B158" s="8"/>
      <c r="C158" s="8"/>
      <c r="D158" s="8"/>
      <c r="E158" s="8"/>
      <c r="F158" s="8"/>
      <c r="G158" s="8"/>
      <c r="H158" s="8"/>
      <c r="I158" s="8"/>
      <c r="J158" s="8"/>
      <c r="K158" s="8"/>
    </row>
    <row r="159" spans="1:11">
      <c r="A159" s="12"/>
      <c r="B159" s="8"/>
      <c r="C159" s="8"/>
      <c r="D159" s="8"/>
      <c r="E159" s="8"/>
      <c r="F159" s="8"/>
      <c r="G159" s="8"/>
      <c r="H159" s="8"/>
      <c r="I159" s="8"/>
      <c r="J159" s="8"/>
      <c r="K159" s="8"/>
    </row>
    <row r="160" spans="1:11">
      <c r="A160" s="12"/>
      <c r="B160" s="8"/>
      <c r="C160" s="8"/>
      <c r="D160" s="8"/>
      <c r="E160" s="8"/>
      <c r="F160" s="8"/>
      <c r="G160" s="8"/>
      <c r="H160" s="8"/>
      <c r="I160" s="8"/>
      <c r="J160" s="8"/>
      <c r="K160" s="8"/>
    </row>
    <row r="161" spans="1:11">
      <c r="A161" s="12"/>
      <c r="B161" s="8"/>
      <c r="C161" s="8"/>
      <c r="D161" s="8"/>
      <c r="E161" s="8"/>
      <c r="F161" s="8"/>
      <c r="G161" s="8"/>
      <c r="H161" s="8"/>
      <c r="I161" s="8"/>
      <c r="J161" s="8"/>
      <c r="K161" s="8"/>
    </row>
    <row r="162" spans="1:11">
      <c r="A162" s="12"/>
      <c r="B162" s="8"/>
      <c r="C162" s="8"/>
      <c r="D162" s="8"/>
      <c r="E162" s="8"/>
      <c r="F162" s="8"/>
      <c r="G162" s="8"/>
      <c r="H162" s="8"/>
      <c r="I162" s="8"/>
      <c r="J162" s="8"/>
      <c r="K162" s="8"/>
    </row>
    <row r="163" spans="1:11">
      <c r="A163" s="12"/>
      <c r="B163" s="8"/>
      <c r="C163" s="8"/>
      <c r="D163" s="8"/>
      <c r="E163" s="8"/>
      <c r="F163" s="8"/>
      <c r="G163" s="8"/>
      <c r="H163" s="8"/>
      <c r="I163" s="8"/>
      <c r="J163" s="8"/>
      <c r="K163" s="8"/>
    </row>
    <row r="164" spans="1:11">
      <c r="A164" s="12"/>
      <c r="B164" s="8"/>
      <c r="C164" s="8"/>
      <c r="D164" s="8"/>
      <c r="E164" s="8"/>
      <c r="F164" s="8"/>
      <c r="G164" s="8"/>
      <c r="H164" s="8"/>
      <c r="I164" s="8"/>
      <c r="J164" s="8"/>
      <c r="K164" s="8"/>
    </row>
    <row r="165" spans="1:11">
      <c r="A165" s="12"/>
      <c r="B165" s="8"/>
      <c r="C165" s="8"/>
      <c r="D165" s="8"/>
      <c r="E165" s="8"/>
      <c r="F165" s="8"/>
      <c r="G165" s="8"/>
      <c r="H165" s="8"/>
      <c r="I165" s="8"/>
      <c r="J165" s="8"/>
      <c r="K165" s="8"/>
    </row>
    <row r="166" spans="1:11">
      <c r="A166" s="12"/>
      <c r="B166" s="8"/>
      <c r="C166" s="8"/>
      <c r="D166" s="8"/>
      <c r="E166" s="8"/>
      <c r="F166" s="8"/>
      <c r="G166" s="8"/>
      <c r="H166" s="8"/>
      <c r="I166" s="8"/>
      <c r="J166" s="8"/>
      <c r="K166" s="8"/>
    </row>
    <row r="167" spans="1:11">
      <c r="A167" s="12"/>
      <c r="B167" s="8"/>
      <c r="C167" s="8"/>
      <c r="D167" s="8"/>
      <c r="E167" s="8"/>
      <c r="F167" s="8"/>
      <c r="G167" s="8"/>
      <c r="H167" s="8"/>
      <c r="I167" s="8"/>
      <c r="J167" s="8"/>
      <c r="K167" s="8"/>
    </row>
    <row r="168" spans="1:11">
      <c r="A168" s="12"/>
      <c r="B168" s="8"/>
      <c r="C168" s="8"/>
      <c r="D168" s="8"/>
      <c r="E168" s="8"/>
      <c r="F168" s="8"/>
      <c r="G168" s="8"/>
      <c r="H168" s="8"/>
      <c r="I168" s="8"/>
      <c r="J168" s="8"/>
      <c r="K168" s="8"/>
    </row>
    <row r="169" spans="1:11">
      <c r="A169" s="12"/>
      <c r="B169" s="8"/>
      <c r="C169" s="8"/>
      <c r="D169" s="8"/>
      <c r="E169" s="8"/>
      <c r="F169" s="8"/>
      <c r="G169" s="8"/>
      <c r="H169" s="8"/>
      <c r="I169" s="8"/>
      <c r="J169" s="8"/>
      <c r="K169" s="8"/>
    </row>
    <row r="170" spans="1:11">
      <c r="A170" s="12"/>
      <c r="B170" s="8"/>
      <c r="C170" s="8"/>
      <c r="D170" s="8"/>
      <c r="E170" s="8"/>
      <c r="F170" s="8"/>
      <c r="G170" s="8"/>
      <c r="H170" s="8"/>
      <c r="I170" s="8"/>
      <c r="J170" s="8"/>
      <c r="K170" s="8"/>
    </row>
    <row r="171" spans="1:11">
      <c r="A171" s="12"/>
      <c r="B171" s="8"/>
      <c r="C171" s="8"/>
      <c r="D171" s="8"/>
      <c r="E171" s="8"/>
      <c r="F171" s="8"/>
      <c r="G171" s="8"/>
      <c r="H171" s="8"/>
      <c r="I171" s="8"/>
      <c r="J171" s="8"/>
      <c r="K171" s="8"/>
    </row>
    <row r="172" spans="1:11">
      <c r="A172" s="12"/>
      <c r="B172" s="8"/>
      <c r="C172" s="8"/>
      <c r="D172" s="8"/>
      <c r="E172" s="8"/>
      <c r="F172" s="8"/>
      <c r="G172" s="8"/>
      <c r="H172" s="8"/>
      <c r="I172" s="8"/>
      <c r="J172" s="8"/>
      <c r="K172" s="8"/>
    </row>
    <row r="173" spans="1:11">
      <c r="A173" s="12"/>
      <c r="B173" s="8"/>
      <c r="C173" s="8"/>
      <c r="D173" s="8"/>
      <c r="E173" s="8"/>
      <c r="F173" s="8"/>
      <c r="G173" s="8"/>
      <c r="H173" s="8"/>
      <c r="I173" s="8"/>
      <c r="J173" s="8"/>
      <c r="K173" s="8"/>
    </row>
    <row r="174" spans="1:11">
      <c r="A174" s="12"/>
      <c r="B174" s="8"/>
      <c r="C174" s="8"/>
      <c r="D174" s="8"/>
      <c r="E174" s="8"/>
      <c r="F174" s="8"/>
      <c r="G174" s="8"/>
      <c r="H174" s="8"/>
      <c r="I174" s="8"/>
      <c r="J174" s="8"/>
      <c r="K174" s="8"/>
    </row>
    <row r="175" spans="1:11">
      <c r="A175" s="12"/>
      <c r="B175" s="8"/>
      <c r="C175" s="8"/>
      <c r="D175" s="8"/>
      <c r="E175" s="8"/>
      <c r="F175" s="8"/>
      <c r="G175" s="8"/>
      <c r="H175" s="8"/>
      <c r="I175" s="8"/>
      <c r="J175" s="8"/>
      <c r="K175" s="8"/>
    </row>
    <row r="176" spans="1:11">
      <c r="A176" s="12"/>
      <c r="B176" s="8"/>
      <c r="C176" s="8"/>
      <c r="D176" s="8"/>
      <c r="E176" s="8"/>
      <c r="F176" s="8"/>
      <c r="G176" s="8"/>
      <c r="H176" s="8"/>
      <c r="I176" s="8"/>
      <c r="J176" s="8"/>
      <c r="K176" s="8"/>
    </row>
    <row r="177" spans="1:11">
      <c r="A177" s="12"/>
      <c r="B177" s="8"/>
      <c r="C177" s="8"/>
      <c r="D177" s="8"/>
      <c r="E177" s="8"/>
      <c r="F177" s="8"/>
      <c r="G177" s="8"/>
      <c r="H177" s="8"/>
      <c r="I177" s="8"/>
      <c r="J177" s="8"/>
      <c r="K177" s="8"/>
    </row>
    <row r="178" spans="1:11">
      <c r="A178" s="12"/>
      <c r="B178" s="8"/>
      <c r="C178" s="8"/>
      <c r="D178" s="8"/>
      <c r="E178" s="8"/>
      <c r="F178" s="8"/>
      <c r="G178" s="8"/>
      <c r="H178" s="8"/>
      <c r="I178" s="8"/>
      <c r="J178" s="8"/>
      <c r="K178" s="8"/>
    </row>
    <row r="179" spans="1:11">
      <c r="A179" s="12"/>
      <c r="B179" s="8"/>
      <c r="C179" s="8"/>
      <c r="D179" s="8"/>
      <c r="E179" s="8"/>
      <c r="F179" s="8"/>
      <c r="G179" s="8"/>
      <c r="H179" s="8"/>
      <c r="I179" s="8"/>
      <c r="J179" s="8"/>
      <c r="K179" s="8"/>
    </row>
    <row r="180" spans="1:11">
      <c r="A180" s="12"/>
      <c r="B180" s="8"/>
      <c r="C180" s="8"/>
      <c r="D180" s="8"/>
      <c r="E180" s="8"/>
      <c r="F180" s="8"/>
      <c r="G180" s="8"/>
      <c r="H180" s="8"/>
      <c r="I180" s="8"/>
      <c r="J180" s="8"/>
      <c r="K180" s="8"/>
    </row>
    <row r="181" spans="1:11">
      <c r="A181" s="12"/>
      <c r="B181" s="8"/>
      <c r="C181" s="8"/>
      <c r="D181" s="8"/>
      <c r="E181" s="8"/>
      <c r="F181" s="8"/>
      <c r="G181" s="8"/>
      <c r="H181" s="8"/>
      <c r="I181" s="8"/>
      <c r="J181" s="8"/>
      <c r="K181" s="8"/>
    </row>
    <row r="182" spans="1:11">
      <c r="A182" s="12"/>
      <c r="B182" s="8"/>
      <c r="C182" s="8"/>
      <c r="D182" s="8"/>
      <c r="E182" s="8"/>
      <c r="F182" s="8"/>
      <c r="G182" s="8"/>
      <c r="H182" s="8"/>
      <c r="I182" s="8"/>
      <c r="J182" s="8"/>
      <c r="K182" s="8"/>
    </row>
    <row r="183" spans="1:11">
      <c r="A183" s="12"/>
      <c r="B183" s="8"/>
      <c r="C183" s="8"/>
      <c r="D183" s="8"/>
      <c r="E183" s="8"/>
      <c r="F183" s="8"/>
      <c r="G183" s="8"/>
      <c r="H183" s="8"/>
      <c r="I183" s="8"/>
      <c r="J183" s="8"/>
      <c r="K183" s="8"/>
    </row>
    <row r="184" spans="1:11">
      <c r="A184" s="12"/>
      <c r="B184" s="8"/>
      <c r="C184" s="8"/>
      <c r="D184" s="8"/>
      <c r="E184" s="8"/>
      <c r="F184" s="8"/>
      <c r="G184" s="8"/>
      <c r="H184" s="8"/>
      <c r="I184" s="8"/>
      <c r="J184" s="8"/>
      <c r="K184" s="8"/>
    </row>
    <row r="185" spans="1:11">
      <c r="A185" s="12"/>
      <c r="B185" s="8"/>
      <c r="C185" s="8"/>
      <c r="D185" s="8"/>
      <c r="E185" s="8"/>
      <c r="F185" s="8"/>
      <c r="G185" s="8"/>
      <c r="H185" s="8"/>
      <c r="I185" s="8"/>
      <c r="J185" s="8"/>
      <c r="K185" s="8"/>
    </row>
    <row r="186" spans="1:11">
      <c r="A186" s="12"/>
      <c r="B186" s="8"/>
      <c r="C186" s="8"/>
      <c r="D186" s="8"/>
      <c r="E186" s="8"/>
      <c r="F186" s="8"/>
      <c r="G186" s="8"/>
      <c r="H186" s="8"/>
      <c r="I186" s="8"/>
      <c r="J186" s="8"/>
      <c r="K186" s="8"/>
    </row>
    <row r="187" spans="1:11">
      <c r="A187" s="12"/>
      <c r="B187" s="8"/>
      <c r="C187" s="8"/>
      <c r="D187" s="8"/>
      <c r="E187" s="8"/>
      <c r="F187" s="8"/>
      <c r="G187" s="8"/>
      <c r="H187" s="8"/>
      <c r="I187" s="8"/>
      <c r="J187" s="8"/>
      <c r="K187" s="8"/>
    </row>
    <row r="188" spans="1:11">
      <c r="A188" s="12"/>
      <c r="B188" s="8"/>
      <c r="C188" s="8"/>
      <c r="D188" s="8"/>
      <c r="E188" s="8"/>
      <c r="F188" s="8"/>
      <c r="G188" s="8"/>
      <c r="H188" s="8"/>
      <c r="I188" s="8"/>
      <c r="J188" s="8"/>
      <c r="K188" s="8"/>
    </row>
    <row r="189" spans="1:11">
      <c r="A189" s="12"/>
      <c r="B189" s="8"/>
      <c r="C189" s="8"/>
      <c r="D189" s="8"/>
      <c r="E189" s="8"/>
      <c r="F189" s="8"/>
      <c r="G189" s="8"/>
      <c r="H189" s="8"/>
      <c r="I189" s="8"/>
      <c r="J189" s="8"/>
      <c r="K189" s="8"/>
    </row>
    <row r="190" spans="1:11">
      <c r="A190" s="12"/>
      <c r="B190" s="8"/>
      <c r="C190" s="8"/>
      <c r="D190" s="8"/>
      <c r="E190" s="8"/>
      <c r="F190" s="8"/>
      <c r="G190" s="8"/>
      <c r="H190" s="8"/>
      <c r="I190" s="8"/>
      <c r="J190" s="8"/>
      <c r="K190" s="8"/>
    </row>
    <row r="191" spans="1:11">
      <c r="A191" s="12"/>
      <c r="B191" s="8"/>
      <c r="C191" s="8"/>
      <c r="D191" s="8"/>
      <c r="E191" s="8"/>
      <c r="F191" s="8"/>
      <c r="G191" s="8"/>
      <c r="H191" s="8"/>
      <c r="I191" s="8"/>
      <c r="J191" s="8"/>
      <c r="K191" s="8"/>
    </row>
    <row r="192" spans="1:11">
      <c r="A192" s="12"/>
      <c r="B192" s="8"/>
      <c r="C192" s="8"/>
      <c r="D192" s="8"/>
      <c r="E192" s="8"/>
      <c r="F192" s="8"/>
      <c r="G192" s="8"/>
      <c r="H192" s="8"/>
      <c r="I192" s="8"/>
      <c r="J192" s="8"/>
      <c r="K192" s="8"/>
    </row>
    <row r="193" spans="1:11">
      <c r="A193" s="12"/>
      <c r="B193" s="8"/>
      <c r="C193" s="8"/>
      <c r="D193" s="8"/>
      <c r="E193" s="8"/>
      <c r="F193" s="8"/>
      <c r="G193" s="8"/>
      <c r="H193" s="8"/>
      <c r="I193" s="8"/>
      <c r="J193" s="8"/>
      <c r="K193" s="8"/>
    </row>
    <row r="194" spans="1:11">
      <c r="A194" s="12"/>
      <c r="B194" s="8"/>
      <c r="C194" s="8"/>
      <c r="D194" s="8"/>
      <c r="E194" s="8"/>
      <c r="F194" s="8"/>
      <c r="G194" s="8"/>
      <c r="H194" s="8"/>
      <c r="I194" s="8"/>
      <c r="J194" s="8"/>
      <c r="K194" s="8"/>
    </row>
    <row r="195" spans="1:11">
      <c r="A195" s="12"/>
      <c r="B195" s="8"/>
      <c r="C195" s="8"/>
      <c r="D195" s="8"/>
      <c r="E195" s="8"/>
      <c r="F195" s="8"/>
      <c r="G195" s="8"/>
      <c r="H195" s="8"/>
      <c r="I195" s="8"/>
      <c r="J195" s="8"/>
      <c r="K195" s="8"/>
    </row>
    <row r="196" spans="1:11">
      <c r="A196" s="12"/>
      <c r="B196" s="8"/>
      <c r="C196" s="8"/>
      <c r="D196" s="8"/>
      <c r="E196" s="8"/>
      <c r="F196" s="8"/>
      <c r="G196" s="8"/>
      <c r="H196" s="8"/>
      <c r="I196" s="8"/>
      <c r="J196" s="8"/>
      <c r="K196" s="8"/>
    </row>
    <row r="197" spans="1:11">
      <c r="A197" s="12"/>
      <c r="B197" s="8"/>
      <c r="C197" s="8"/>
      <c r="D197" s="8"/>
      <c r="E197" s="8"/>
      <c r="F197" s="8"/>
      <c r="G197" s="8"/>
      <c r="H197" s="8"/>
      <c r="I197" s="8"/>
      <c r="J197" s="8"/>
      <c r="K197" s="8"/>
    </row>
    <row r="198" spans="1:11">
      <c r="A198" s="12"/>
      <c r="B198" s="8"/>
      <c r="C198" s="8"/>
      <c r="D198" s="8"/>
      <c r="E198" s="8"/>
      <c r="F198" s="8"/>
      <c r="G198" s="8"/>
      <c r="H198" s="8"/>
      <c r="I198" s="8"/>
      <c r="J198" s="8"/>
      <c r="K198" s="8"/>
    </row>
    <row r="199" spans="1:11">
      <c r="A199" s="12"/>
      <c r="B199" s="8"/>
      <c r="C199" s="8"/>
      <c r="D199" s="8"/>
      <c r="E199" s="8"/>
      <c r="F199" s="8"/>
      <c r="G199" s="8"/>
      <c r="H199" s="8"/>
      <c r="I199" s="8"/>
      <c r="J199" s="8"/>
      <c r="K199" s="8"/>
    </row>
    <row r="200" spans="1:11">
      <c r="A200" s="12"/>
      <c r="B200" s="8"/>
      <c r="C200" s="8"/>
      <c r="D200" s="8"/>
      <c r="E200" s="8"/>
      <c r="F200" s="8"/>
      <c r="G200" s="8"/>
      <c r="H200" s="8"/>
      <c r="I200" s="8"/>
      <c r="J200" s="8"/>
      <c r="K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Z200"/>
  <sheetViews>
    <sheetView showGridLines="0" workbookViewId="0"/>
  </sheetViews>
  <sheetFormatPr defaultColWidth="10.90625" defaultRowHeight="14.5"/>
  <cols>
    <col min="1" max="1" width="70.7265625" customWidth="1"/>
  </cols>
  <sheetData>
    <row r="1" spans="1:26" ht="19.5">
      <c r="A1" s="4" t="s">
        <v>59</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ht="29">
      <c r="A4" s="9" t="s">
        <v>339</v>
      </c>
      <c r="B4" s="10"/>
      <c r="C4" s="10"/>
      <c r="D4" s="10"/>
      <c r="E4" s="10"/>
      <c r="F4" s="10"/>
      <c r="G4" s="10"/>
      <c r="H4" s="10"/>
      <c r="I4" s="10"/>
      <c r="J4" s="10"/>
      <c r="K4" s="10"/>
      <c r="L4" s="10"/>
      <c r="M4" s="10"/>
      <c r="N4" s="10"/>
      <c r="O4" s="10"/>
      <c r="P4" s="10"/>
      <c r="Q4" s="10"/>
      <c r="R4" s="10"/>
      <c r="S4" s="10"/>
      <c r="T4" s="10"/>
      <c r="U4" s="10"/>
      <c r="V4" s="10"/>
      <c r="W4" s="10"/>
      <c r="X4" s="10"/>
      <c r="Y4" s="10"/>
      <c r="Z4" s="10"/>
    </row>
    <row r="5" spans="1:26" ht="43.5">
      <c r="A5" s="9" t="s">
        <v>340</v>
      </c>
      <c r="B5" s="10"/>
      <c r="C5" s="10"/>
      <c r="D5" s="10"/>
      <c r="E5" s="10"/>
      <c r="F5" s="10"/>
      <c r="G5" s="10"/>
      <c r="H5" s="10"/>
      <c r="I5" s="10"/>
      <c r="J5" s="10"/>
      <c r="K5" s="10"/>
      <c r="L5" s="10"/>
      <c r="M5" s="10"/>
      <c r="N5" s="10"/>
      <c r="O5" s="10"/>
      <c r="P5" s="10"/>
      <c r="Q5" s="10"/>
      <c r="R5" s="10"/>
      <c r="S5" s="10"/>
      <c r="T5" s="10"/>
      <c r="U5" s="10"/>
      <c r="V5" s="10"/>
      <c r="W5" s="10"/>
      <c r="X5" s="10"/>
      <c r="Y5" s="10"/>
      <c r="Z5" s="10"/>
    </row>
    <row r="6" spans="1:26" ht="58">
      <c r="A6" s="9" t="s">
        <v>341</v>
      </c>
      <c r="B6" s="10"/>
      <c r="C6" s="10"/>
      <c r="D6" s="10"/>
      <c r="E6" s="10"/>
      <c r="F6" s="10"/>
      <c r="G6" s="10"/>
      <c r="H6" s="10"/>
      <c r="I6" s="10"/>
      <c r="J6" s="10"/>
      <c r="K6" s="10"/>
      <c r="L6" s="10"/>
      <c r="M6" s="10"/>
      <c r="N6" s="10"/>
      <c r="O6" s="10"/>
      <c r="P6" s="10"/>
      <c r="Q6" s="10"/>
      <c r="R6" s="10"/>
      <c r="S6" s="10"/>
      <c r="T6" s="10"/>
      <c r="U6" s="10"/>
      <c r="V6" s="10"/>
      <c r="W6" s="10"/>
      <c r="X6" s="10"/>
      <c r="Y6" s="10"/>
      <c r="Z6" s="10"/>
    </row>
    <row r="7" spans="1:26">
      <c r="A7" s="11" t="s">
        <v>0</v>
      </c>
      <c r="B7" s="10"/>
      <c r="C7" s="10"/>
      <c r="D7" s="10"/>
      <c r="E7" s="10"/>
      <c r="F7" s="10"/>
      <c r="G7" s="10"/>
      <c r="H7" s="10"/>
      <c r="I7" s="10"/>
      <c r="J7" s="10"/>
      <c r="K7" s="10"/>
      <c r="L7" s="10"/>
      <c r="M7" s="10"/>
      <c r="N7" s="10"/>
      <c r="O7" s="10"/>
      <c r="P7" s="10"/>
      <c r="Q7" s="10"/>
      <c r="R7" s="10"/>
      <c r="S7" s="10"/>
      <c r="T7" s="10"/>
      <c r="U7" s="10"/>
      <c r="V7" s="10"/>
      <c r="W7" s="10"/>
      <c r="X7" s="10"/>
      <c r="Y7" s="10"/>
      <c r="Z7" s="10"/>
    </row>
    <row r="8" spans="1:26" ht="30" customHeight="1">
      <c r="A8" s="6" t="s">
        <v>58</v>
      </c>
      <c r="B8" s="10"/>
      <c r="C8" s="10"/>
      <c r="D8" s="10"/>
      <c r="E8" s="10"/>
      <c r="F8" s="10"/>
      <c r="G8" s="10"/>
      <c r="H8" s="10"/>
      <c r="I8" s="10"/>
      <c r="J8" s="10"/>
      <c r="K8" s="10"/>
      <c r="L8" s="10"/>
      <c r="M8" s="10"/>
      <c r="N8" s="10"/>
      <c r="O8" s="10"/>
      <c r="P8" s="10"/>
      <c r="Q8" s="10"/>
      <c r="R8" s="10"/>
      <c r="S8" s="10"/>
      <c r="T8" s="10"/>
      <c r="U8" s="10"/>
      <c r="V8" s="10"/>
      <c r="W8" s="10"/>
      <c r="X8" s="10"/>
      <c r="Y8" s="10"/>
      <c r="Z8" s="10"/>
    </row>
    <row r="9" spans="1:26">
      <c r="A9" s="12" t="s">
        <v>296</v>
      </c>
      <c r="B9" s="13" t="s">
        <v>297</v>
      </c>
      <c r="C9" s="13" t="s">
        <v>298</v>
      </c>
      <c r="D9" s="13" t="s">
        <v>299</v>
      </c>
      <c r="E9" s="13" t="s">
        <v>300</v>
      </c>
      <c r="F9" s="13" t="s">
        <v>301</v>
      </c>
      <c r="G9" s="13" t="s">
        <v>302</v>
      </c>
      <c r="H9" s="13" t="s">
        <v>303</v>
      </c>
      <c r="I9" s="13" t="s">
        <v>304</v>
      </c>
      <c r="J9" s="13" t="s">
        <v>305</v>
      </c>
      <c r="K9" s="13" t="s">
        <v>306</v>
      </c>
      <c r="L9" s="13" t="s">
        <v>307</v>
      </c>
      <c r="M9" s="13" t="s">
        <v>308</v>
      </c>
      <c r="N9" s="13" t="s">
        <v>309</v>
      </c>
      <c r="O9" s="13" t="s">
        <v>310</v>
      </c>
      <c r="P9" s="13" t="s">
        <v>311</v>
      </c>
      <c r="Q9" s="13" t="s">
        <v>312</v>
      </c>
      <c r="R9" s="13" t="s">
        <v>313</v>
      </c>
      <c r="S9" s="13" t="s">
        <v>314</v>
      </c>
      <c r="T9" s="13" t="s">
        <v>315</v>
      </c>
      <c r="U9" s="13" t="s">
        <v>316</v>
      </c>
      <c r="V9" s="13" t="s">
        <v>317</v>
      </c>
      <c r="W9" s="13" t="s">
        <v>318</v>
      </c>
      <c r="X9" s="13" t="s">
        <v>319</v>
      </c>
      <c r="Y9" s="13" t="s">
        <v>320</v>
      </c>
      <c r="Z9" s="13" t="s">
        <v>321</v>
      </c>
    </row>
    <row r="10" spans="1:26">
      <c r="A10" s="12" t="s">
        <v>342</v>
      </c>
      <c r="B10" s="14">
        <v>0.21190970000000001</v>
      </c>
      <c r="C10" s="14">
        <v>0.20961270000000001</v>
      </c>
      <c r="D10" s="14">
        <v>0.20930889999999999</v>
      </c>
      <c r="E10" s="14">
        <v>0.2076499</v>
      </c>
      <c r="F10" s="14">
        <v>0.2157519</v>
      </c>
      <c r="G10" s="14">
        <v>0.21398710000000001</v>
      </c>
      <c r="H10" s="14">
        <v>0.21229010000000001</v>
      </c>
      <c r="I10" s="14">
        <v>0.19991120000000001</v>
      </c>
      <c r="J10" s="14">
        <v>0.19287979999999999</v>
      </c>
      <c r="K10" s="14">
        <v>0.1832965</v>
      </c>
      <c r="L10" s="14">
        <v>0.1778612</v>
      </c>
      <c r="M10" s="14">
        <v>0.1770717</v>
      </c>
      <c r="N10" s="14">
        <v>0.1733373</v>
      </c>
      <c r="O10" s="14">
        <v>0.17486370000000001</v>
      </c>
      <c r="P10" s="14">
        <v>0.17116029999999999</v>
      </c>
      <c r="Q10" s="14">
        <v>0.1659737</v>
      </c>
      <c r="R10" s="14">
        <v>0.16842750000000001</v>
      </c>
      <c r="S10" s="14">
        <v>0.1701088</v>
      </c>
      <c r="T10" s="14">
        <v>0.17399780000000001</v>
      </c>
      <c r="U10" s="14">
        <v>0.17470369999999999</v>
      </c>
      <c r="V10" s="14">
        <v>0.179371</v>
      </c>
      <c r="W10" s="14">
        <v>0.1852086</v>
      </c>
      <c r="X10" s="14">
        <v>0.18277930000000001</v>
      </c>
      <c r="Y10" s="14">
        <v>0.18229919999999999</v>
      </c>
      <c r="Z10" s="14">
        <v>0.17123830000000001</v>
      </c>
    </row>
    <row r="11" spans="1:26">
      <c r="A11" s="12" t="s">
        <v>343</v>
      </c>
      <c r="B11" s="14">
        <v>0.2457356</v>
      </c>
      <c r="C11" s="14">
        <v>0.24172850000000001</v>
      </c>
      <c r="D11" s="14">
        <v>0.22146669999999999</v>
      </c>
      <c r="E11" s="14">
        <v>0.21350810000000001</v>
      </c>
      <c r="F11" s="14">
        <v>0.22114320000000001</v>
      </c>
      <c r="G11" s="14">
        <v>0.2266069</v>
      </c>
      <c r="H11" s="14">
        <v>0.22125320000000001</v>
      </c>
      <c r="I11" s="14">
        <v>0.21133009999999999</v>
      </c>
      <c r="J11" s="14">
        <v>0.19622410000000001</v>
      </c>
      <c r="K11" s="14">
        <v>0.17535020000000001</v>
      </c>
      <c r="L11" s="14">
        <v>0.15384809999999999</v>
      </c>
      <c r="M11" s="14">
        <v>0.14174139999999999</v>
      </c>
      <c r="N11" s="14">
        <v>0.12765799999999999</v>
      </c>
      <c r="O11" s="14">
        <v>0.11805939999999999</v>
      </c>
      <c r="P11" s="14">
        <v>0.11565830000000001</v>
      </c>
      <c r="Q11" s="14">
        <v>0.11802169999999999</v>
      </c>
      <c r="R11" s="14">
        <v>0.11535719999999999</v>
      </c>
      <c r="S11" s="14">
        <v>0.1098871</v>
      </c>
      <c r="T11" s="14">
        <v>9.9268700000000001E-2</v>
      </c>
      <c r="U11" s="14">
        <v>9.8675299999999994E-2</v>
      </c>
      <c r="V11" s="14">
        <v>0.1139352</v>
      </c>
      <c r="W11" s="14">
        <v>0.12521930000000001</v>
      </c>
      <c r="X11" s="14">
        <v>0.13030230000000001</v>
      </c>
      <c r="Y11" s="14">
        <v>0.1129106</v>
      </c>
      <c r="Z11" s="14">
        <v>0.1081961</v>
      </c>
    </row>
    <row r="12" spans="1:26">
      <c r="A12" s="12" t="s">
        <v>344</v>
      </c>
      <c r="B12" s="14">
        <v>0.39053700000000002</v>
      </c>
      <c r="C12" s="14">
        <v>0.38209290000000001</v>
      </c>
      <c r="D12" s="14">
        <v>0.37255519999999998</v>
      </c>
      <c r="E12" s="14">
        <v>0.34089730000000001</v>
      </c>
      <c r="F12" s="14">
        <v>0.3251792</v>
      </c>
      <c r="G12" s="14">
        <v>0.30593310000000001</v>
      </c>
      <c r="H12" s="14">
        <v>0.29111710000000002</v>
      </c>
      <c r="I12" s="14">
        <v>0.26476880000000003</v>
      </c>
      <c r="J12" s="14">
        <v>0.22786290000000001</v>
      </c>
      <c r="K12" s="14">
        <v>0.1885271</v>
      </c>
      <c r="L12" s="14">
        <v>0.17790249999999999</v>
      </c>
      <c r="M12" s="14">
        <v>0.18764800000000001</v>
      </c>
      <c r="N12" s="14">
        <v>0.16296350000000001</v>
      </c>
      <c r="O12" s="14">
        <v>0.15200150000000001</v>
      </c>
      <c r="P12" s="14">
        <v>0.1326764</v>
      </c>
      <c r="Q12" s="14">
        <v>0.13183400000000001</v>
      </c>
      <c r="R12" s="14">
        <v>0.13002630000000001</v>
      </c>
      <c r="S12" s="14">
        <v>0.13900080000000001</v>
      </c>
      <c r="T12" s="14">
        <v>0.17123160000000001</v>
      </c>
      <c r="U12" s="14">
        <v>0.18994459999999999</v>
      </c>
      <c r="V12" s="14">
        <v>0.1863928</v>
      </c>
      <c r="W12" s="14">
        <v>0.19207779999999999</v>
      </c>
      <c r="X12" s="14">
        <v>0.1755256</v>
      </c>
      <c r="Y12" s="14">
        <v>0.19894419999999999</v>
      </c>
      <c r="Z12" s="14">
        <v>0.1750795</v>
      </c>
    </row>
    <row r="13" spans="1:26">
      <c r="A13" s="12" t="s">
        <v>345</v>
      </c>
      <c r="B13" s="14">
        <v>0.29897859999999998</v>
      </c>
      <c r="C13" s="14">
        <v>0.35479080000000002</v>
      </c>
      <c r="D13" s="14">
        <v>0.36420380000000002</v>
      </c>
      <c r="E13" s="14">
        <v>0.36905470000000001</v>
      </c>
      <c r="F13" s="14">
        <v>0.30130990000000002</v>
      </c>
      <c r="G13" s="14">
        <v>0.25843149999999998</v>
      </c>
      <c r="H13" s="14">
        <v>0.21220900000000001</v>
      </c>
      <c r="I13" s="14">
        <v>0.18765490000000001</v>
      </c>
      <c r="J13" s="14">
        <v>0.16184750000000001</v>
      </c>
      <c r="K13" s="14">
        <v>0.13229009999999999</v>
      </c>
      <c r="L13" s="14">
        <v>0.13055800000000001</v>
      </c>
      <c r="M13" s="14">
        <v>0.13731499999999999</v>
      </c>
      <c r="N13" s="14">
        <v>0.1342796</v>
      </c>
      <c r="O13" s="14">
        <v>0.133155</v>
      </c>
      <c r="P13" s="14">
        <v>0.1206938</v>
      </c>
      <c r="Q13" s="14">
        <v>0.12895219999999999</v>
      </c>
      <c r="R13" s="14">
        <v>0.1244725</v>
      </c>
      <c r="S13" s="14">
        <v>0.1197778</v>
      </c>
      <c r="T13" s="14">
        <v>9.8302299999999995E-2</v>
      </c>
      <c r="U13" s="14">
        <v>0.10782650000000001</v>
      </c>
      <c r="V13" s="14">
        <v>0.1158536</v>
      </c>
      <c r="W13" s="14">
        <v>0.13199060000000001</v>
      </c>
      <c r="X13" s="14">
        <v>0.14635190000000001</v>
      </c>
      <c r="Y13" s="14">
        <v>0.1729078</v>
      </c>
      <c r="Z13" s="14">
        <v>0.1993809</v>
      </c>
    </row>
    <row r="14" spans="1:26">
      <c r="A14" s="12" t="s">
        <v>346</v>
      </c>
      <c r="B14" s="14">
        <v>0.20313510000000001</v>
      </c>
      <c r="C14" s="14">
        <v>0.19718579999999999</v>
      </c>
      <c r="D14" s="14">
        <v>0.1851112</v>
      </c>
      <c r="E14" s="14">
        <v>0.1794608</v>
      </c>
      <c r="F14" s="14">
        <v>0.18106720000000001</v>
      </c>
      <c r="G14" s="14">
        <v>0.1879953</v>
      </c>
      <c r="H14" s="14">
        <v>0.18173619999999999</v>
      </c>
      <c r="I14" s="14">
        <v>0.16727159999999999</v>
      </c>
      <c r="J14" s="14">
        <v>0.15827330000000001</v>
      </c>
      <c r="K14" s="14">
        <v>0.16237209999999999</v>
      </c>
      <c r="L14" s="14">
        <v>0.163604</v>
      </c>
      <c r="M14" s="14">
        <v>0.1562703</v>
      </c>
      <c r="N14" s="14">
        <v>0.15508759999999999</v>
      </c>
      <c r="O14" s="14">
        <v>0.1627276</v>
      </c>
      <c r="P14" s="14">
        <v>0.16885639999999999</v>
      </c>
      <c r="Q14" s="14">
        <v>0.1573319</v>
      </c>
      <c r="R14" s="14">
        <v>0.155642</v>
      </c>
      <c r="S14" s="14">
        <v>0.15998329999999999</v>
      </c>
      <c r="T14" s="14">
        <v>0.163523</v>
      </c>
      <c r="U14" s="14">
        <v>0.175536</v>
      </c>
      <c r="V14" s="14">
        <v>0.17518800000000001</v>
      </c>
      <c r="W14" s="14">
        <v>0.18299979999999999</v>
      </c>
      <c r="X14" s="14">
        <v>0.17130799999999999</v>
      </c>
      <c r="Y14" s="14">
        <v>0.174766</v>
      </c>
      <c r="Z14" s="14">
        <v>0.1477678</v>
      </c>
    </row>
    <row r="15" spans="1:26">
      <c r="A15" s="12" t="s">
        <v>347</v>
      </c>
      <c r="B15" s="14">
        <v>8.7460300000000005E-2</v>
      </c>
      <c r="C15" s="14">
        <v>8.8105100000000006E-2</v>
      </c>
      <c r="D15" s="14">
        <v>9.5579700000000004E-2</v>
      </c>
      <c r="E15" s="14">
        <v>0.1019299</v>
      </c>
      <c r="F15" s="14">
        <v>0.1065156</v>
      </c>
      <c r="G15" s="14">
        <v>0.1027337</v>
      </c>
      <c r="H15" s="14">
        <v>0.1113321</v>
      </c>
      <c r="I15" s="14">
        <v>0.1051663</v>
      </c>
      <c r="J15" s="14">
        <v>0.1122787</v>
      </c>
      <c r="K15" s="14">
        <v>0.1080545</v>
      </c>
      <c r="L15" s="14">
        <v>0.10660360000000001</v>
      </c>
      <c r="M15" s="14">
        <v>0.1086661</v>
      </c>
      <c r="N15" s="14">
        <v>0.1071317</v>
      </c>
      <c r="O15" s="14">
        <v>0.10513359999999999</v>
      </c>
      <c r="P15" s="14">
        <v>0.1012328</v>
      </c>
      <c r="Q15" s="14">
        <v>0.1008262</v>
      </c>
      <c r="R15" s="14">
        <v>0.10415530000000001</v>
      </c>
      <c r="S15" s="14">
        <v>0.1023125</v>
      </c>
      <c r="T15" s="14">
        <v>0.1093064</v>
      </c>
      <c r="U15" s="14">
        <v>0.11224140000000001</v>
      </c>
      <c r="V15" s="14">
        <v>0.12209490000000001</v>
      </c>
      <c r="W15" s="14">
        <v>0.12213830000000001</v>
      </c>
      <c r="X15" s="14">
        <v>0.13026109999999999</v>
      </c>
      <c r="Y15" s="14">
        <v>0.12650320000000001</v>
      </c>
      <c r="Z15" s="14">
        <v>0.127251</v>
      </c>
    </row>
    <row r="16" spans="1:26">
      <c r="A16" s="12" t="s">
        <v>348</v>
      </c>
      <c r="B16" s="14">
        <v>0.57705240000000002</v>
      </c>
      <c r="C16" s="14">
        <v>0.5554654</v>
      </c>
      <c r="D16" s="14">
        <v>0.55485169999999995</v>
      </c>
      <c r="E16" s="14">
        <v>0.5464985</v>
      </c>
      <c r="F16" s="14">
        <v>0.54653839999999998</v>
      </c>
      <c r="G16" s="14">
        <v>0.52762900000000001</v>
      </c>
      <c r="H16" s="14">
        <v>0.49723400000000001</v>
      </c>
      <c r="I16" s="14">
        <v>0.4860505</v>
      </c>
      <c r="J16" s="14">
        <v>0.46232600000000001</v>
      </c>
      <c r="K16" s="14">
        <v>0.43989610000000001</v>
      </c>
      <c r="L16" s="14">
        <v>0.43134040000000001</v>
      </c>
      <c r="M16" s="14">
        <v>0.44257960000000002</v>
      </c>
      <c r="N16" s="14">
        <v>0.45355040000000002</v>
      </c>
      <c r="O16" s="14">
        <v>0.44601010000000002</v>
      </c>
      <c r="P16" s="14">
        <v>0.3993892</v>
      </c>
      <c r="Q16" s="14">
        <v>0.35504960000000002</v>
      </c>
      <c r="R16" s="14">
        <v>0.32167760000000001</v>
      </c>
      <c r="S16" s="14">
        <v>0.32185000000000002</v>
      </c>
      <c r="T16" s="14">
        <v>0.3318527</v>
      </c>
      <c r="U16" s="14">
        <v>0.36223050000000001</v>
      </c>
      <c r="V16" s="14">
        <v>0.395758</v>
      </c>
      <c r="W16" s="14">
        <v>0.39490160000000002</v>
      </c>
      <c r="X16" s="14">
        <v>0.3718823</v>
      </c>
      <c r="Y16" s="14">
        <v>0.3775096</v>
      </c>
      <c r="Z16" s="14">
        <v>0.39407700000000001</v>
      </c>
    </row>
    <row r="17" spans="1:26">
      <c r="A17" s="12" t="s">
        <v>349</v>
      </c>
      <c r="B17" s="14">
        <v>0.1993327</v>
      </c>
      <c r="C17" s="14">
        <v>0.19069</v>
      </c>
      <c r="D17" s="14">
        <v>0.2000209</v>
      </c>
      <c r="E17" s="14">
        <v>0.20932990000000001</v>
      </c>
      <c r="F17" s="14">
        <v>0.248112</v>
      </c>
      <c r="G17" s="14">
        <v>0.24444689999999999</v>
      </c>
      <c r="H17" s="14">
        <v>0.256467</v>
      </c>
      <c r="I17" s="14">
        <v>0.23376040000000001</v>
      </c>
      <c r="J17" s="14">
        <v>0.2388834</v>
      </c>
      <c r="K17" s="14">
        <v>0.22631090000000001</v>
      </c>
      <c r="L17" s="14">
        <v>0.2232238</v>
      </c>
      <c r="M17" s="14">
        <v>0.23848059999999999</v>
      </c>
      <c r="N17" s="14">
        <v>0.23927619999999999</v>
      </c>
      <c r="O17" s="14">
        <v>0.25214160000000002</v>
      </c>
      <c r="P17" s="14">
        <v>0.2468678</v>
      </c>
      <c r="Q17" s="14">
        <v>0.2402918</v>
      </c>
      <c r="R17" s="14">
        <v>0.24444959999999999</v>
      </c>
      <c r="S17" s="14">
        <v>0.25909300000000002</v>
      </c>
      <c r="T17" s="14">
        <v>0.27311659999999999</v>
      </c>
      <c r="U17" s="14">
        <v>0.27330270000000001</v>
      </c>
      <c r="V17" s="14">
        <v>0.26598040000000001</v>
      </c>
      <c r="W17" s="14">
        <v>0.28201029999999999</v>
      </c>
      <c r="X17" s="14">
        <v>0.27149899999999999</v>
      </c>
      <c r="Y17" s="14">
        <v>0.25935459999999999</v>
      </c>
      <c r="Z17" s="14">
        <v>0.23673920000000001</v>
      </c>
    </row>
    <row r="18" spans="1:26">
      <c r="A18" s="12" t="s">
        <v>350</v>
      </c>
      <c r="B18" s="14">
        <v>0.22250259999999999</v>
      </c>
      <c r="C18" s="14">
        <v>0.21724370000000001</v>
      </c>
      <c r="D18" s="14">
        <v>0.2433893</v>
      </c>
      <c r="E18" s="14">
        <v>0.24018600000000001</v>
      </c>
      <c r="F18" s="14">
        <v>0.27482659999999998</v>
      </c>
      <c r="G18" s="14">
        <v>0.26768439999999999</v>
      </c>
      <c r="H18" s="14">
        <v>0.27175650000000001</v>
      </c>
      <c r="I18" s="14">
        <v>0.26097860000000001</v>
      </c>
      <c r="J18" s="14">
        <v>0.2579456</v>
      </c>
      <c r="K18" s="14">
        <v>0.25932620000000001</v>
      </c>
      <c r="L18" s="14">
        <v>0.25735740000000001</v>
      </c>
      <c r="M18" s="14">
        <v>0.252855</v>
      </c>
      <c r="N18" s="14">
        <v>0.25118239999999997</v>
      </c>
      <c r="O18" s="14">
        <v>0.25940170000000001</v>
      </c>
      <c r="P18" s="14">
        <v>0.26565139999999998</v>
      </c>
      <c r="Q18" s="14">
        <v>0.2602719</v>
      </c>
      <c r="R18" s="14">
        <v>0.29479149999999998</v>
      </c>
      <c r="S18" s="14">
        <v>0.29848209999999997</v>
      </c>
      <c r="T18" s="14">
        <v>0.29638520000000002</v>
      </c>
      <c r="U18" s="14">
        <v>0.25864470000000001</v>
      </c>
      <c r="V18" s="14">
        <v>0.25241540000000001</v>
      </c>
      <c r="W18" s="14">
        <v>0.25550440000000002</v>
      </c>
      <c r="X18" s="14">
        <v>0.25264530000000002</v>
      </c>
      <c r="Y18" s="14">
        <v>0.26602209999999998</v>
      </c>
      <c r="Z18" s="14">
        <v>0.25244080000000002</v>
      </c>
    </row>
    <row r="19" spans="1:26" ht="30" customHeight="1">
      <c r="A19" s="6" t="s">
        <v>52</v>
      </c>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c r="A20" s="12" t="s">
        <v>296</v>
      </c>
      <c r="B20" s="15" t="s">
        <v>297</v>
      </c>
      <c r="C20" s="15" t="s">
        <v>298</v>
      </c>
      <c r="D20" s="15" t="s">
        <v>299</v>
      </c>
      <c r="E20" s="15" t="s">
        <v>300</v>
      </c>
      <c r="F20" s="15" t="s">
        <v>301</v>
      </c>
      <c r="G20" s="15" t="s">
        <v>302</v>
      </c>
      <c r="H20" s="15" t="s">
        <v>303</v>
      </c>
      <c r="I20" s="15" t="s">
        <v>304</v>
      </c>
      <c r="J20" s="15" t="s">
        <v>305</v>
      </c>
      <c r="K20" s="15" t="s">
        <v>306</v>
      </c>
      <c r="L20" s="15" t="s">
        <v>307</v>
      </c>
      <c r="M20" s="15" t="s">
        <v>308</v>
      </c>
      <c r="N20" s="15" t="s">
        <v>309</v>
      </c>
      <c r="O20" s="15" t="s">
        <v>310</v>
      </c>
      <c r="P20" s="15" t="s">
        <v>311</v>
      </c>
      <c r="Q20" s="15" t="s">
        <v>312</v>
      </c>
      <c r="R20" s="15" t="s">
        <v>313</v>
      </c>
      <c r="S20" s="15" t="s">
        <v>314</v>
      </c>
      <c r="T20" s="15" t="s">
        <v>315</v>
      </c>
      <c r="U20" s="15" t="s">
        <v>316</v>
      </c>
      <c r="V20" s="15" t="s">
        <v>317</v>
      </c>
      <c r="W20" s="15" t="s">
        <v>318</v>
      </c>
      <c r="X20" s="15" t="s">
        <v>319</v>
      </c>
      <c r="Y20" s="15" t="s">
        <v>320</v>
      </c>
      <c r="Z20" s="15" t="s">
        <v>321</v>
      </c>
    </row>
    <row r="21" spans="1:26">
      <c r="A21" s="12" t="s">
        <v>342</v>
      </c>
      <c r="B21" s="14">
        <v>1</v>
      </c>
      <c r="C21" s="14">
        <v>1</v>
      </c>
      <c r="D21" s="14">
        <v>1</v>
      </c>
      <c r="E21" s="14">
        <v>1</v>
      </c>
      <c r="F21" s="14">
        <v>1</v>
      </c>
      <c r="G21" s="14">
        <v>1</v>
      </c>
      <c r="H21" s="14">
        <v>1</v>
      </c>
      <c r="I21" s="14">
        <v>1</v>
      </c>
      <c r="J21" s="14">
        <v>1</v>
      </c>
      <c r="K21" s="14">
        <v>1</v>
      </c>
      <c r="L21" s="14">
        <v>1</v>
      </c>
      <c r="M21" s="14">
        <v>1</v>
      </c>
      <c r="N21" s="14">
        <v>1</v>
      </c>
      <c r="O21" s="14">
        <v>1</v>
      </c>
      <c r="P21" s="14">
        <v>1</v>
      </c>
      <c r="Q21" s="14">
        <v>1</v>
      </c>
      <c r="R21" s="14">
        <v>1</v>
      </c>
      <c r="S21" s="14">
        <v>1</v>
      </c>
      <c r="T21" s="14">
        <v>1</v>
      </c>
      <c r="U21" s="14">
        <v>1</v>
      </c>
      <c r="V21" s="14">
        <v>1</v>
      </c>
      <c r="W21" s="14">
        <v>1</v>
      </c>
      <c r="X21" s="14">
        <v>1</v>
      </c>
      <c r="Y21" s="14">
        <v>1</v>
      </c>
      <c r="Z21" s="14">
        <v>1</v>
      </c>
    </row>
    <row r="22" spans="1:26">
      <c r="A22" s="12" t="s">
        <v>343</v>
      </c>
      <c r="B22" s="14">
        <v>0.16049479999999999</v>
      </c>
      <c r="C22" s="14">
        <v>0.1561292</v>
      </c>
      <c r="D22" s="14">
        <v>0.14271149999999999</v>
      </c>
      <c r="E22" s="14">
        <v>0.1429753</v>
      </c>
      <c r="F22" s="14">
        <v>0.1452977</v>
      </c>
      <c r="G22" s="14">
        <v>0.1513438</v>
      </c>
      <c r="H22" s="14">
        <v>0.1481866</v>
      </c>
      <c r="I22" s="14">
        <v>0.15255250000000001</v>
      </c>
      <c r="J22" s="14">
        <v>0.14919260000000001</v>
      </c>
      <c r="K22" s="14">
        <v>0.1416722</v>
      </c>
      <c r="L22" s="14">
        <v>0.1310868</v>
      </c>
      <c r="M22" s="14">
        <v>0.1212689</v>
      </c>
      <c r="N22" s="14">
        <v>0.1141287</v>
      </c>
      <c r="O22" s="14">
        <v>0.1074822</v>
      </c>
      <c r="P22" s="14">
        <v>0.1108893</v>
      </c>
      <c r="Q22" s="14">
        <v>0.1182015</v>
      </c>
      <c r="R22" s="14">
        <v>0.1137253</v>
      </c>
      <c r="S22" s="14">
        <v>0.105772</v>
      </c>
      <c r="T22" s="14">
        <v>9.15406E-2</v>
      </c>
      <c r="U22" s="14">
        <v>9.0433700000000006E-2</v>
      </c>
      <c r="V22" s="14">
        <v>0.1004819</v>
      </c>
      <c r="W22" s="14">
        <v>0.1086695</v>
      </c>
      <c r="X22" s="14">
        <v>0.1129101</v>
      </c>
      <c r="Y22" s="14">
        <v>9.68392E-2</v>
      </c>
      <c r="Z22" s="14">
        <v>9.8083000000000004E-2</v>
      </c>
    </row>
    <row r="23" spans="1:26">
      <c r="A23" s="12" t="s">
        <v>344</v>
      </c>
      <c r="B23" s="14">
        <v>0.15022160000000001</v>
      </c>
      <c r="C23" s="14">
        <v>0.1514604</v>
      </c>
      <c r="D23" s="14">
        <v>0.14717040000000001</v>
      </c>
      <c r="E23" s="14">
        <v>0.1333551</v>
      </c>
      <c r="F23" s="14">
        <v>0.1201576</v>
      </c>
      <c r="G23" s="14">
        <v>0.1135852</v>
      </c>
      <c r="H23" s="14">
        <v>0.1106221</v>
      </c>
      <c r="I23" s="14">
        <v>0.1069508</v>
      </c>
      <c r="J23" s="14">
        <v>9.4484700000000005E-2</v>
      </c>
      <c r="K23" s="14">
        <v>8.3131800000000006E-2</v>
      </c>
      <c r="L23" s="14">
        <v>7.9642000000000004E-2</v>
      </c>
      <c r="M23" s="14">
        <v>8.5534200000000005E-2</v>
      </c>
      <c r="N23" s="14">
        <v>7.5122099999999997E-2</v>
      </c>
      <c r="O23" s="14">
        <v>6.9115499999999996E-2</v>
      </c>
      <c r="P23" s="14">
        <v>6.0769400000000001E-2</v>
      </c>
      <c r="Q23" s="14">
        <v>6.0679700000000003E-2</v>
      </c>
      <c r="R23" s="14">
        <v>5.8517300000000001E-2</v>
      </c>
      <c r="S23" s="14">
        <v>6.01538E-2</v>
      </c>
      <c r="T23" s="14">
        <v>7.2678699999999999E-2</v>
      </c>
      <c r="U23" s="14">
        <v>7.9585000000000003E-2</v>
      </c>
      <c r="V23" s="14">
        <v>7.5104000000000004E-2</v>
      </c>
      <c r="W23" s="14">
        <v>7.2461800000000007E-2</v>
      </c>
      <c r="X23" s="14">
        <v>6.4999299999999996E-2</v>
      </c>
      <c r="Y23" s="14">
        <v>7.2914099999999996E-2</v>
      </c>
      <c r="Z23" s="14">
        <v>6.5258200000000002E-2</v>
      </c>
    </row>
    <row r="24" spans="1:26">
      <c r="A24" s="12" t="s">
        <v>345</v>
      </c>
      <c r="B24" s="14">
        <v>3.03334E-2</v>
      </c>
      <c r="C24" s="14">
        <v>3.7476500000000003E-2</v>
      </c>
      <c r="D24" s="14">
        <v>3.9135400000000001E-2</v>
      </c>
      <c r="E24" s="14">
        <v>4.0851699999999998E-2</v>
      </c>
      <c r="F24" s="14">
        <v>3.3545100000000001E-2</v>
      </c>
      <c r="G24" s="14">
        <v>2.8939800000000002E-2</v>
      </c>
      <c r="H24" s="14">
        <v>2.5017899999999999E-2</v>
      </c>
      <c r="I24" s="14">
        <v>2.3382699999999999E-2</v>
      </c>
      <c r="J24" s="14">
        <v>2.0551799999999999E-2</v>
      </c>
      <c r="K24" s="14">
        <v>1.7615599999999999E-2</v>
      </c>
      <c r="L24" s="14">
        <v>1.7391199999999999E-2</v>
      </c>
      <c r="M24" s="14">
        <v>1.9522999999999999E-2</v>
      </c>
      <c r="N24" s="14">
        <v>1.9481800000000001E-2</v>
      </c>
      <c r="O24" s="14">
        <v>1.9624099999999998E-2</v>
      </c>
      <c r="P24" s="14">
        <v>1.78624E-2</v>
      </c>
      <c r="Q24" s="14">
        <v>1.9146900000000001E-2</v>
      </c>
      <c r="R24" s="14">
        <v>1.8768699999999999E-2</v>
      </c>
      <c r="S24" s="14">
        <v>1.7955100000000002E-2</v>
      </c>
      <c r="T24" s="14">
        <v>1.51521E-2</v>
      </c>
      <c r="U24" s="14">
        <v>1.6015000000000001E-2</v>
      </c>
      <c r="V24" s="14">
        <v>1.75575E-2</v>
      </c>
      <c r="W24" s="14">
        <v>1.8912999999999999E-2</v>
      </c>
      <c r="X24" s="14">
        <v>2.2832600000000002E-2</v>
      </c>
      <c r="Y24" s="14">
        <v>2.74223E-2</v>
      </c>
      <c r="Z24" s="14">
        <v>3.3166800000000003E-2</v>
      </c>
    </row>
    <row r="25" spans="1:26">
      <c r="A25" s="12" t="s">
        <v>346</v>
      </c>
      <c r="B25" s="14">
        <v>0.23498930000000001</v>
      </c>
      <c r="C25" s="14">
        <v>0.2246272</v>
      </c>
      <c r="D25" s="14">
        <v>0.2105658</v>
      </c>
      <c r="E25" s="14">
        <v>0.20145869999999999</v>
      </c>
      <c r="F25" s="14">
        <v>0.1938087</v>
      </c>
      <c r="G25" s="14">
        <v>0.1959793</v>
      </c>
      <c r="H25" s="14">
        <v>0.18814729999999999</v>
      </c>
      <c r="I25" s="14">
        <v>0.1809856</v>
      </c>
      <c r="J25" s="14">
        <v>0.1786287</v>
      </c>
      <c r="K25" s="14">
        <v>0.1940431</v>
      </c>
      <c r="L25" s="14">
        <v>0.1990991</v>
      </c>
      <c r="M25" s="14">
        <v>0.19092249999999999</v>
      </c>
      <c r="N25" s="14">
        <v>0.19170970000000001</v>
      </c>
      <c r="O25" s="14">
        <v>0.1994949</v>
      </c>
      <c r="P25" s="14">
        <v>0.2140936</v>
      </c>
      <c r="Q25" s="14">
        <v>0.20277890000000001</v>
      </c>
      <c r="R25" s="14">
        <v>0.19738649999999999</v>
      </c>
      <c r="S25" s="14">
        <v>0.1983663</v>
      </c>
      <c r="T25" s="14">
        <v>0.19977990000000001</v>
      </c>
      <c r="U25" s="14">
        <v>0.21187</v>
      </c>
      <c r="V25" s="14">
        <v>0.20624020000000001</v>
      </c>
      <c r="W25" s="14">
        <v>0.2075872</v>
      </c>
      <c r="X25" s="14">
        <v>0.1957035</v>
      </c>
      <c r="Y25" s="14">
        <v>0.1971292</v>
      </c>
      <c r="Z25" s="14">
        <v>0.1760253</v>
      </c>
    </row>
    <row r="26" spans="1:26">
      <c r="A26" s="12" t="s">
        <v>347</v>
      </c>
      <c r="B26" s="14">
        <v>0.1057336</v>
      </c>
      <c r="C26" s="14">
        <v>0.10765859999999999</v>
      </c>
      <c r="D26" s="14">
        <v>0.11712060000000001</v>
      </c>
      <c r="E26" s="14">
        <v>0.12330770000000001</v>
      </c>
      <c r="F26" s="14">
        <v>0.1240747</v>
      </c>
      <c r="G26" s="14">
        <v>0.1199793</v>
      </c>
      <c r="H26" s="14">
        <v>0.13260340000000001</v>
      </c>
      <c r="I26" s="14">
        <v>0.13243389999999999</v>
      </c>
      <c r="J26" s="14">
        <v>0.14631949999999999</v>
      </c>
      <c r="K26" s="14">
        <v>0.14724909999999999</v>
      </c>
      <c r="L26" s="14">
        <v>0.15085290000000001</v>
      </c>
      <c r="M26" s="14">
        <v>0.15354709999999999</v>
      </c>
      <c r="N26" s="14">
        <v>0.15087</v>
      </c>
      <c r="O26" s="14">
        <v>0.14269129999999999</v>
      </c>
      <c r="P26" s="14">
        <v>0.13806360000000001</v>
      </c>
      <c r="Q26" s="14">
        <v>0.14314859999999999</v>
      </c>
      <c r="R26" s="14">
        <v>0.1489789</v>
      </c>
      <c r="S26" s="14">
        <v>0.14961859999999999</v>
      </c>
      <c r="T26" s="14">
        <v>0.15623139999999999</v>
      </c>
      <c r="U26" s="14">
        <v>0.16146450000000001</v>
      </c>
      <c r="V26" s="14">
        <v>0.17009569999999999</v>
      </c>
      <c r="W26" s="14">
        <v>0.16814560000000001</v>
      </c>
      <c r="X26" s="14">
        <v>0.18371470000000001</v>
      </c>
      <c r="Y26" s="14">
        <v>0.185226</v>
      </c>
      <c r="Z26" s="14">
        <v>0.19931199999999999</v>
      </c>
    </row>
    <row r="27" spans="1:26">
      <c r="A27" s="12" t="s">
        <v>348</v>
      </c>
      <c r="B27" s="14">
        <v>9.3605599999999997E-2</v>
      </c>
      <c r="C27" s="14">
        <v>9.8401500000000003E-2</v>
      </c>
      <c r="D27" s="14">
        <v>9.67861E-2</v>
      </c>
      <c r="E27" s="14">
        <v>0.1019914</v>
      </c>
      <c r="F27" s="14">
        <v>9.7969600000000004E-2</v>
      </c>
      <c r="G27" s="14">
        <v>0.10333199999999999</v>
      </c>
      <c r="H27" s="14">
        <v>0.1006991</v>
      </c>
      <c r="I27" s="14">
        <v>0.1080059</v>
      </c>
      <c r="J27" s="14">
        <v>0.1046841</v>
      </c>
      <c r="K27" s="14">
        <v>0.1000033</v>
      </c>
      <c r="L27" s="14">
        <v>0.10006</v>
      </c>
      <c r="M27" s="14">
        <v>0.1008901</v>
      </c>
      <c r="N27" s="14">
        <v>0.1071169</v>
      </c>
      <c r="O27" s="14">
        <v>0.1050345</v>
      </c>
      <c r="P27" s="14">
        <v>9.2883999999999994E-2</v>
      </c>
      <c r="Q27" s="14">
        <v>8.6456599999999995E-2</v>
      </c>
      <c r="R27" s="14">
        <v>7.58046E-2</v>
      </c>
      <c r="S27" s="14">
        <v>7.5347399999999995E-2</v>
      </c>
      <c r="T27" s="14">
        <v>7.2673199999999993E-2</v>
      </c>
      <c r="U27" s="14">
        <v>7.6991500000000004E-2</v>
      </c>
      <c r="V27" s="14">
        <v>7.9621399999999995E-2</v>
      </c>
      <c r="W27" s="14">
        <v>7.6399499999999995E-2</v>
      </c>
      <c r="X27" s="14">
        <v>7.2207999999999994E-2</v>
      </c>
      <c r="Y27" s="14">
        <v>7.4104500000000004E-2</v>
      </c>
      <c r="Z27" s="14">
        <v>7.7967499999999995E-2</v>
      </c>
    </row>
    <row r="28" spans="1:26">
      <c r="A28" s="12" t="s">
        <v>349</v>
      </c>
      <c r="B28" s="14">
        <v>8.7849399999999994E-2</v>
      </c>
      <c r="C28" s="14">
        <v>8.5188100000000003E-2</v>
      </c>
      <c r="D28" s="14">
        <v>9.1076599999999994E-2</v>
      </c>
      <c r="E28" s="14">
        <v>9.7966200000000003E-2</v>
      </c>
      <c r="F28" s="14">
        <v>0.1132727</v>
      </c>
      <c r="G28" s="14">
        <v>0.1130236</v>
      </c>
      <c r="H28" s="14">
        <v>0.118538</v>
      </c>
      <c r="I28" s="14">
        <v>0.11490930000000001</v>
      </c>
      <c r="J28" s="14">
        <v>0.1224378</v>
      </c>
      <c r="K28" s="14">
        <v>0.1233248</v>
      </c>
      <c r="L28" s="14">
        <v>0.1249101</v>
      </c>
      <c r="M28" s="14">
        <v>0.13420109999999999</v>
      </c>
      <c r="N28" s="14">
        <v>0.13944290000000001</v>
      </c>
      <c r="O28" s="14">
        <v>0.1479906</v>
      </c>
      <c r="P28" s="14">
        <v>0.14912600000000001</v>
      </c>
      <c r="Q28" s="14">
        <v>0.15095449999999999</v>
      </c>
      <c r="R28" s="14">
        <v>0.14976909999999999</v>
      </c>
      <c r="S28" s="14">
        <v>0.1560967</v>
      </c>
      <c r="T28" s="14">
        <v>0.16448699999999999</v>
      </c>
      <c r="U28" s="14">
        <v>0.16505030000000001</v>
      </c>
      <c r="V28" s="14">
        <v>0.16277359999999999</v>
      </c>
      <c r="W28" s="14">
        <v>0.16463320000000001</v>
      </c>
      <c r="X28" s="14">
        <v>0.16405210000000001</v>
      </c>
      <c r="Y28" s="14">
        <v>0.1544044</v>
      </c>
      <c r="Z28" s="14">
        <v>0.1571941</v>
      </c>
    </row>
    <row r="29" spans="1:26">
      <c r="A29" s="12" t="s">
        <v>350</v>
      </c>
      <c r="B29" s="14">
        <v>0.13677210000000001</v>
      </c>
      <c r="C29" s="14">
        <v>0.1390585</v>
      </c>
      <c r="D29" s="14">
        <v>0.15543370000000001</v>
      </c>
      <c r="E29" s="14">
        <v>0.15809380000000001</v>
      </c>
      <c r="F29" s="14">
        <v>0.1718739</v>
      </c>
      <c r="G29" s="14">
        <v>0.173817</v>
      </c>
      <c r="H29" s="14">
        <v>0.17618549999999999</v>
      </c>
      <c r="I29" s="14">
        <v>0.1807792</v>
      </c>
      <c r="J29" s="14">
        <v>0.1837008</v>
      </c>
      <c r="K29" s="14">
        <v>0.1929601</v>
      </c>
      <c r="L29" s="14">
        <v>0.19695789999999999</v>
      </c>
      <c r="M29" s="14">
        <v>0.19411320000000001</v>
      </c>
      <c r="N29" s="14">
        <v>0.202128</v>
      </c>
      <c r="O29" s="14">
        <v>0.2085668</v>
      </c>
      <c r="P29" s="14">
        <v>0.21631159999999999</v>
      </c>
      <c r="Q29" s="14">
        <v>0.2186332</v>
      </c>
      <c r="R29" s="14">
        <v>0.2370498</v>
      </c>
      <c r="S29" s="14">
        <v>0.23669009999999999</v>
      </c>
      <c r="T29" s="14">
        <v>0.2274571</v>
      </c>
      <c r="U29" s="14">
        <v>0.19859009999999999</v>
      </c>
      <c r="V29" s="14">
        <v>0.1881256</v>
      </c>
      <c r="W29" s="14">
        <v>0.1831903</v>
      </c>
      <c r="X29" s="14">
        <v>0.18357970000000001</v>
      </c>
      <c r="Y29" s="14">
        <v>0.1919603</v>
      </c>
      <c r="Z29" s="14">
        <v>0.192993</v>
      </c>
    </row>
    <row r="30" spans="1:26" ht="30" customHeight="1">
      <c r="A30" s="6" t="s">
        <v>53</v>
      </c>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c r="A31" s="12" t="s">
        <v>296</v>
      </c>
      <c r="B31" s="15" t="s">
        <v>297</v>
      </c>
      <c r="C31" s="15" t="s">
        <v>298</v>
      </c>
      <c r="D31" s="15" t="s">
        <v>299</v>
      </c>
      <c r="E31" s="15" t="s">
        <v>300</v>
      </c>
      <c r="F31" s="15" t="s">
        <v>301</v>
      </c>
      <c r="G31" s="15" t="s">
        <v>302</v>
      </c>
      <c r="H31" s="15" t="s">
        <v>303</v>
      </c>
      <c r="I31" s="15" t="s">
        <v>304</v>
      </c>
      <c r="J31" s="15" t="s">
        <v>305</v>
      </c>
      <c r="K31" s="15" t="s">
        <v>306</v>
      </c>
      <c r="L31" s="15" t="s">
        <v>307</v>
      </c>
      <c r="M31" s="15" t="s">
        <v>308</v>
      </c>
      <c r="N31" s="15" t="s">
        <v>309</v>
      </c>
      <c r="O31" s="15" t="s">
        <v>310</v>
      </c>
      <c r="P31" s="15" t="s">
        <v>311</v>
      </c>
      <c r="Q31" s="15" t="s">
        <v>312</v>
      </c>
      <c r="R31" s="15" t="s">
        <v>313</v>
      </c>
      <c r="S31" s="15" t="s">
        <v>314</v>
      </c>
      <c r="T31" s="15" t="s">
        <v>315</v>
      </c>
      <c r="U31" s="15" t="s">
        <v>316</v>
      </c>
      <c r="V31" s="15" t="s">
        <v>317</v>
      </c>
      <c r="W31" s="15" t="s">
        <v>318</v>
      </c>
      <c r="X31" s="15" t="s">
        <v>319</v>
      </c>
      <c r="Y31" s="15" t="s">
        <v>320</v>
      </c>
      <c r="Z31" s="15" t="s">
        <v>321</v>
      </c>
    </row>
    <row r="32" spans="1:26">
      <c r="A32" s="12" t="s">
        <v>342</v>
      </c>
      <c r="B32" s="16">
        <v>830000</v>
      </c>
      <c r="C32" s="16">
        <v>820000</v>
      </c>
      <c r="D32" s="16">
        <v>820000</v>
      </c>
      <c r="E32" s="16">
        <v>810000</v>
      </c>
      <c r="F32" s="16">
        <v>840000</v>
      </c>
      <c r="G32" s="16">
        <v>830000</v>
      </c>
      <c r="H32" s="16">
        <v>830000</v>
      </c>
      <c r="I32" s="16">
        <v>790000</v>
      </c>
      <c r="J32" s="16">
        <v>760000</v>
      </c>
      <c r="K32" s="16">
        <v>730000</v>
      </c>
      <c r="L32" s="16">
        <v>710000</v>
      </c>
      <c r="M32" s="16">
        <v>720000</v>
      </c>
      <c r="N32" s="16">
        <v>710000</v>
      </c>
      <c r="O32" s="16">
        <v>720000</v>
      </c>
      <c r="P32" s="16">
        <v>710000</v>
      </c>
      <c r="Q32" s="16">
        <v>690000</v>
      </c>
      <c r="R32" s="16">
        <v>710000</v>
      </c>
      <c r="S32" s="16">
        <v>720000</v>
      </c>
      <c r="T32" s="16">
        <v>740000</v>
      </c>
      <c r="U32" s="16">
        <v>740000</v>
      </c>
      <c r="V32" s="16">
        <v>770000</v>
      </c>
      <c r="W32" s="16">
        <v>800000</v>
      </c>
      <c r="X32" s="16">
        <v>790000</v>
      </c>
      <c r="Y32" s="16">
        <v>790000</v>
      </c>
      <c r="Z32" s="16">
        <v>750000</v>
      </c>
    </row>
    <row r="33" spans="1:26">
      <c r="A33" s="12" t="s">
        <v>343</v>
      </c>
      <c r="B33" s="16">
        <v>130000</v>
      </c>
      <c r="C33" s="16">
        <v>130000</v>
      </c>
      <c r="D33" s="16">
        <v>120000</v>
      </c>
      <c r="E33" s="16">
        <v>120000</v>
      </c>
      <c r="F33" s="16">
        <v>120000</v>
      </c>
      <c r="G33" s="16">
        <v>130000</v>
      </c>
      <c r="H33" s="16">
        <v>120000</v>
      </c>
      <c r="I33" s="16">
        <v>120000</v>
      </c>
      <c r="J33" s="16">
        <v>110000</v>
      </c>
      <c r="K33" s="16">
        <v>100000</v>
      </c>
      <c r="L33" s="16">
        <v>90000</v>
      </c>
      <c r="M33" s="16">
        <v>90000</v>
      </c>
      <c r="N33" s="16">
        <v>80000</v>
      </c>
      <c r="O33" s="16">
        <v>80000</v>
      </c>
      <c r="P33" s="16">
        <v>80000</v>
      </c>
      <c r="Q33" s="16">
        <v>80000</v>
      </c>
      <c r="R33" s="16">
        <v>80000</v>
      </c>
      <c r="S33" s="16">
        <v>80000</v>
      </c>
      <c r="T33" s="16">
        <v>70000</v>
      </c>
      <c r="U33" s="16">
        <v>70000</v>
      </c>
      <c r="V33" s="16">
        <v>80000</v>
      </c>
      <c r="W33" s="16">
        <v>90000</v>
      </c>
      <c r="X33" s="16">
        <v>90000</v>
      </c>
      <c r="Y33" s="16">
        <v>80000</v>
      </c>
      <c r="Z33" s="16">
        <v>70000</v>
      </c>
    </row>
    <row r="34" spans="1:26">
      <c r="A34" s="12" t="s">
        <v>344</v>
      </c>
      <c r="B34" s="16">
        <v>120000</v>
      </c>
      <c r="C34" s="16">
        <v>120000</v>
      </c>
      <c r="D34" s="16">
        <v>120000</v>
      </c>
      <c r="E34" s="16">
        <v>110000</v>
      </c>
      <c r="F34" s="16">
        <v>100000</v>
      </c>
      <c r="G34" s="16">
        <v>90000</v>
      </c>
      <c r="H34" s="16">
        <v>90000</v>
      </c>
      <c r="I34" s="16">
        <v>80000</v>
      </c>
      <c r="J34" s="16">
        <v>70000</v>
      </c>
      <c r="K34" s="16">
        <v>60000</v>
      </c>
      <c r="L34" s="16">
        <v>60000</v>
      </c>
      <c r="M34" s="16">
        <v>60000</v>
      </c>
      <c r="N34" s="16">
        <v>50000</v>
      </c>
      <c r="O34" s="16">
        <v>50000</v>
      </c>
      <c r="P34" s="16">
        <v>40000</v>
      </c>
      <c r="Q34" s="16">
        <v>40000</v>
      </c>
      <c r="R34" s="16">
        <v>40000</v>
      </c>
      <c r="S34" s="16">
        <v>40000</v>
      </c>
      <c r="T34" s="16">
        <v>50000</v>
      </c>
      <c r="U34" s="16">
        <v>60000</v>
      </c>
      <c r="V34" s="16">
        <v>60000</v>
      </c>
      <c r="W34" s="16">
        <v>60000</v>
      </c>
      <c r="X34" s="16">
        <v>50000</v>
      </c>
      <c r="Y34" s="16">
        <v>60000</v>
      </c>
      <c r="Z34" s="16">
        <v>50000</v>
      </c>
    </row>
    <row r="35" spans="1:26">
      <c r="A35" s="12" t="s">
        <v>345</v>
      </c>
      <c r="B35" s="16">
        <v>30000</v>
      </c>
      <c r="C35" s="16">
        <v>30000</v>
      </c>
      <c r="D35" s="16">
        <v>30000</v>
      </c>
      <c r="E35" s="16">
        <v>30000</v>
      </c>
      <c r="F35" s="16" t="s">
        <v>330</v>
      </c>
      <c r="G35" s="16" t="s">
        <v>330</v>
      </c>
      <c r="H35" s="16">
        <v>20000</v>
      </c>
      <c r="I35" s="16">
        <v>20000</v>
      </c>
      <c r="J35" s="16">
        <v>20000</v>
      </c>
      <c r="K35" s="16" t="s">
        <v>330</v>
      </c>
      <c r="L35" s="16" t="s">
        <v>330</v>
      </c>
      <c r="M35" s="16" t="s">
        <v>330</v>
      </c>
      <c r="N35" s="16" t="s">
        <v>330</v>
      </c>
      <c r="O35" s="16" t="s">
        <v>330</v>
      </c>
      <c r="P35" s="16" t="s">
        <v>330</v>
      </c>
      <c r="Q35" s="16" t="s">
        <v>330</v>
      </c>
      <c r="R35" s="16" t="s">
        <v>330</v>
      </c>
      <c r="S35" s="16" t="s">
        <v>330</v>
      </c>
      <c r="T35" s="16" t="s">
        <v>330</v>
      </c>
      <c r="U35" s="16" t="s">
        <v>330</v>
      </c>
      <c r="V35" s="16" t="s">
        <v>330</v>
      </c>
      <c r="W35" s="16" t="s">
        <v>330</v>
      </c>
      <c r="X35" s="16" t="s">
        <v>330</v>
      </c>
      <c r="Y35" s="16" t="s">
        <v>330</v>
      </c>
      <c r="Z35" s="16" t="s">
        <v>330</v>
      </c>
    </row>
    <row r="36" spans="1:26">
      <c r="A36" s="12" t="s">
        <v>346</v>
      </c>
      <c r="B36" s="16">
        <v>190000</v>
      </c>
      <c r="C36" s="16">
        <v>180000</v>
      </c>
      <c r="D36" s="16">
        <v>170000</v>
      </c>
      <c r="E36" s="16">
        <v>160000</v>
      </c>
      <c r="F36" s="16">
        <v>160000</v>
      </c>
      <c r="G36" s="16">
        <v>160000</v>
      </c>
      <c r="H36" s="16">
        <v>160000</v>
      </c>
      <c r="I36" s="16">
        <v>140000</v>
      </c>
      <c r="J36" s="16">
        <v>140000</v>
      </c>
      <c r="K36" s="16">
        <v>140000</v>
      </c>
      <c r="L36" s="16">
        <v>140000</v>
      </c>
      <c r="M36" s="16">
        <v>140000</v>
      </c>
      <c r="N36" s="16">
        <v>140000</v>
      </c>
      <c r="O36" s="16">
        <v>140000</v>
      </c>
      <c r="P36" s="16">
        <v>150000</v>
      </c>
      <c r="Q36" s="16">
        <v>140000</v>
      </c>
      <c r="R36" s="16">
        <v>140000</v>
      </c>
      <c r="S36" s="16">
        <v>140000</v>
      </c>
      <c r="T36" s="16">
        <v>150000</v>
      </c>
      <c r="U36" s="16">
        <v>160000</v>
      </c>
      <c r="V36" s="16">
        <v>160000</v>
      </c>
      <c r="W36" s="16">
        <v>170000</v>
      </c>
      <c r="X36" s="16">
        <v>150000</v>
      </c>
      <c r="Y36" s="16">
        <v>160000</v>
      </c>
      <c r="Z36" s="16">
        <v>130000</v>
      </c>
    </row>
    <row r="37" spans="1:26">
      <c r="A37" s="12" t="s">
        <v>347</v>
      </c>
      <c r="B37" s="16">
        <v>90000</v>
      </c>
      <c r="C37" s="16">
        <v>90000</v>
      </c>
      <c r="D37" s="16">
        <v>90000</v>
      </c>
      <c r="E37" s="16">
        <v>100000</v>
      </c>
      <c r="F37" s="16">
        <v>100000</v>
      </c>
      <c r="G37" s="16">
        <v>100000</v>
      </c>
      <c r="H37" s="16">
        <v>110000</v>
      </c>
      <c r="I37" s="16">
        <v>100000</v>
      </c>
      <c r="J37" s="16">
        <v>110000</v>
      </c>
      <c r="K37" s="16">
        <v>110000</v>
      </c>
      <c r="L37" s="16">
        <v>110000</v>
      </c>
      <c r="M37" s="16">
        <v>110000</v>
      </c>
      <c r="N37" s="16">
        <v>110000</v>
      </c>
      <c r="O37" s="16">
        <v>100000</v>
      </c>
      <c r="P37" s="16">
        <v>100000</v>
      </c>
      <c r="Q37" s="16">
        <v>100000</v>
      </c>
      <c r="R37" s="16">
        <v>110000</v>
      </c>
      <c r="S37" s="16">
        <v>110000</v>
      </c>
      <c r="T37" s="16">
        <v>120000</v>
      </c>
      <c r="U37" s="16">
        <v>120000</v>
      </c>
      <c r="V37" s="16">
        <v>130000</v>
      </c>
      <c r="W37" s="16">
        <v>130000</v>
      </c>
      <c r="X37" s="16">
        <v>150000</v>
      </c>
      <c r="Y37" s="16">
        <v>150000</v>
      </c>
      <c r="Z37" s="16">
        <v>150000</v>
      </c>
    </row>
    <row r="38" spans="1:26">
      <c r="A38" s="12" t="s">
        <v>348</v>
      </c>
      <c r="B38" s="16">
        <v>80000</v>
      </c>
      <c r="C38" s="16">
        <v>80000</v>
      </c>
      <c r="D38" s="16">
        <v>80000</v>
      </c>
      <c r="E38" s="16">
        <v>80000</v>
      </c>
      <c r="F38" s="16">
        <v>80000</v>
      </c>
      <c r="G38" s="16">
        <v>90000</v>
      </c>
      <c r="H38" s="16">
        <v>80000</v>
      </c>
      <c r="I38" s="16">
        <v>80000</v>
      </c>
      <c r="J38" s="16">
        <v>80000</v>
      </c>
      <c r="K38" s="16">
        <v>70000</v>
      </c>
      <c r="L38" s="16">
        <v>70000</v>
      </c>
      <c r="M38" s="16">
        <v>70000</v>
      </c>
      <c r="N38" s="16">
        <v>80000</v>
      </c>
      <c r="O38" s="16">
        <v>80000</v>
      </c>
      <c r="P38" s="16">
        <v>70000</v>
      </c>
      <c r="Q38" s="16">
        <v>60000</v>
      </c>
      <c r="R38" s="16">
        <v>50000</v>
      </c>
      <c r="S38" s="16">
        <v>50000</v>
      </c>
      <c r="T38" s="16">
        <v>50000</v>
      </c>
      <c r="U38" s="16">
        <v>60000</v>
      </c>
      <c r="V38" s="16">
        <v>60000</v>
      </c>
      <c r="W38" s="16">
        <v>60000</v>
      </c>
      <c r="X38" s="16">
        <v>60000</v>
      </c>
      <c r="Y38" s="16">
        <v>60000</v>
      </c>
      <c r="Z38" s="16">
        <v>60000</v>
      </c>
    </row>
    <row r="39" spans="1:26">
      <c r="A39" s="12" t="s">
        <v>349</v>
      </c>
      <c r="B39" s="16">
        <v>70000</v>
      </c>
      <c r="C39" s="16">
        <v>70000</v>
      </c>
      <c r="D39" s="16">
        <v>70000</v>
      </c>
      <c r="E39" s="16">
        <v>80000</v>
      </c>
      <c r="F39" s="16">
        <v>100000</v>
      </c>
      <c r="G39" s="16">
        <v>90000</v>
      </c>
      <c r="H39" s="16">
        <v>100000</v>
      </c>
      <c r="I39" s="16">
        <v>90000</v>
      </c>
      <c r="J39" s="16">
        <v>90000</v>
      </c>
      <c r="K39" s="16">
        <v>90000</v>
      </c>
      <c r="L39" s="16">
        <v>90000</v>
      </c>
      <c r="M39" s="16">
        <v>100000</v>
      </c>
      <c r="N39" s="16">
        <v>100000</v>
      </c>
      <c r="O39" s="16">
        <v>110000</v>
      </c>
      <c r="P39" s="16">
        <v>110000</v>
      </c>
      <c r="Q39" s="16">
        <v>100000</v>
      </c>
      <c r="R39" s="16">
        <v>110000</v>
      </c>
      <c r="S39" s="16">
        <v>110000</v>
      </c>
      <c r="T39" s="16">
        <v>120000</v>
      </c>
      <c r="U39" s="16">
        <v>120000</v>
      </c>
      <c r="V39" s="16">
        <v>120000</v>
      </c>
      <c r="W39" s="16">
        <v>130000</v>
      </c>
      <c r="X39" s="16">
        <v>130000</v>
      </c>
      <c r="Y39" s="16">
        <v>120000</v>
      </c>
      <c r="Z39" s="16">
        <v>120000</v>
      </c>
    </row>
    <row r="40" spans="1:26">
      <c r="A40" s="12" t="s">
        <v>350</v>
      </c>
      <c r="B40" s="16">
        <v>110000</v>
      </c>
      <c r="C40" s="16">
        <v>110000</v>
      </c>
      <c r="D40" s="16">
        <v>130000</v>
      </c>
      <c r="E40" s="16">
        <v>130000</v>
      </c>
      <c r="F40" s="16">
        <v>140000</v>
      </c>
      <c r="G40" s="16">
        <v>140000</v>
      </c>
      <c r="H40" s="16">
        <v>150000</v>
      </c>
      <c r="I40" s="16">
        <v>140000</v>
      </c>
      <c r="J40" s="16">
        <v>140000</v>
      </c>
      <c r="K40" s="16">
        <v>140000</v>
      </c>
      <c r="L40" s="16">
        <v>140000</v>
      </c>
      <c r="M40" s="16">
        <v>140000</v>
      </c>
      <c r="N40" s="16">
        <v>140000</v>
      </c>
      <c r="O40" s="16">
        <v>150000</v>
      </c>
      <c r="P40" s="16">
        <v>150000</v>
      </c>
      <c r="Q40" s="16">
        <v>150000</v>
      </c>
      <c r="R40" s="16">
        <v>170000</v>
      </c>
      <c r="S40" s="16">
        <v>170000</v>
      </c>
      <c r="T40" s="16">
        <v>170000</v>
      </c>
      <c r="U40" s="16">
        <v>150000</v>
      </c>
      <c r="V40" s="16">
        <v>140000</v>
      </c>
      <c r="W40" s="16">
        <v>150000</v>
      </c>
      <c r="X40" s="16">
        <v>150000</v>
      </c>
      <c r="Y40" s="16">
        <v>150000</v>
      </c>
      <c r="Z40" s="16">
        <v>140000</v>
      </c>
    </row>
    <row r="41" spans="1:26" ht="30" customHeight="1">
      <c r="A41" s="6" t="s">
        <v>54</v>
      </c>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c r="A42" s="12" t="s">
        <v>296</v>
      </c>
      <c r="B42" s="17" t="s">
        <v>297</v>
      </c>
      <c r="C42" s="17" t="s">
        <v>298</v>
      </c>
      <c r="D42" s="17" t="s">
        <v>299</v>
      </c>
      <c r="E42" s="17" t="s">
        <v>300</v>
      </c>
      <c r="F42" s="17" t="s">
        <v>301</v>
      </c>
      <c r="G42" s="17" t="s">
        <v>302</v>
      </c>
      <c r="H42" s="17" t="s">
        <v>303</v>
      </c>
      <c r="I42" s="17" t="s">
        <v>304</v>
      </c>
      <c r="J42" s="17" t="s">
        <v>305</v>
      </c>
      <c r="K42" s="17" t="s">
        <v>306</v>
      </c>
      <c r="L42" s="17" t="s">
        <v>307</v>
      </c>
      <c r="M42" s="17" t="s">
        <v>308</v>
      </c>
      <c r="N42" s="17" t="s">
        <v>309</v>
      </c>
      <c r="O42" s="17" t="s">
        <v>310</v>
      </c>
      <c r="P42" s="17" t="s">
        <v>311</v>
      </c>
      <c r="Q42" s="17" t="s">
        <v>312</v>
      </c>
      <c r="R42" s="17" t="s">
        <v>313</v>
      </c>
      <c r="S42" s="17" t="s">
        <v>314</v>
      </c>
      <c r="T42" s="17" t="s">
        <v>315</v>
      </c>
      <c r="U42" s="17" t="s">
        <v>316</v>
      </c>
      <c r="V42" s="17" t="s">
        <v>317</v>
      </c>
      <c r="W42" s="17" t="s">
        <v>318</v>
      </c>
      <c r="X42" s="17" t="s">
        <v>319</v>
      </c>
      <c r="Y42" s="17" t="s">
        <v>320</v>
      </c>
      <c r="Z42" s="17" t="s">
        <v>321</v>
      </c>
    </row>
    <row r="43" spans="1:26">
      <c r="A43" s="12" t="s">
        <v>342</v>
      </c>
      <c r="B43" s="14">
        <v>0.1165264</v>
      </c>
      <c r="C43" s="14">
        <v>0.1193263</v>
      </c>
      <c r="D43" s="14">
        <v>0.1290133</v>
      </c>
      <c r="E43" s="14">
        <v>0.13089239999999999</v>
      </c>
      <c r="F43" s="14">
        <v>0.1354351</v>
      </c>
      <c r="G43" s="14">
        <v>0.13206000000000001</v>
      </c>
      <c r="H43" s="14">
        <v>0.13277220000000001</v>
      </c>
      <c r="I43" s="14">
        <v>0.12728329999999999</v>
      </c>
      <c r="J43" s="14">
        <v>0.1261593</v>
      </c>
      <c r="K43" s="14">
        <v>0.1193444</v>
      </c>
      <c r="L43" s="14">
        <v>0.117035</v>
      </c>
      <c r="M43" s="14">
        <v>0.1194118</v>
      </c>
      <c r="N43" s="14">
        <v>0.12043619999999999</v>
      </c>
      <c r="O43" s="14">
        <v>0.124213</v>
      </c>
      <c r="P43" s="14">
        <v>0.11912979999999999</v>
      </c>
      <c r="Q43" s="14">
        <v>0.1127233</v>
      </c>
      <c r="R43" s="14">
        <v>0.1151436</v>
      </c>
      <c r="S43" s="14">
        <v>0.11761389999999999</v>
      </c>
      <c r="T43" s="14">
        <v>0.1225468</v>
      </c>
      <c r="U43" s="14">
        <v>0.12141</v>
      </c>
      <c r="V43" s="14">
        <v>0.1259508</v>
      </c>
      <c r="W43" s="14">
        <v>0.1320877</v>
      </c>
      <c r="X43" s="14">
        <v>0.13126840000000001</v>
      </c>
      <c r="Y43" s="14">
        <v>0.13262370000000001</v>
      </c>
      <c r="Z43" s="14">
        <v>0.1266726</v>
      </c>
    </row>
    <row r="44" spans="1:26">
      <c r="A44" s="12" t="s">
        <v>343</v>
      </c>
      <c r="B44" s="14">
        <v>7.97596E-2</v>
      </c>
      <c r="C44" s="14">
        <v>8.9888099999999999E-2</v>
      </c>
      <c r="D44" s="14">
        <v>9.6174099999999998E-2</v>
      </c>
      <c r="E44" s="14">
        <v>0.1084982</v>
      </c>
      <c r="F44" s="14">
        <v>0.1124734</v>
      </c>
      <c r="G44" s="14">
        <v>0.1102857</v>
      </c>
      <c r="H44" s="14">
        <v>9.3785300000000002E-2</v>
      </c>
      <c r="I44" s="14">
        <v>9.0503200000000006E-2</v>
      </c>
      <c r="J44" s="14">
        <v>8.9390399999999995E-2</v>
      </c>
      <c r="K44" s="14">
        <v>7.7662599999999998E-2</v>
      </c>
      <c r="L44" s="14">
        <v>6.7522399999999996E-2</v>
      </c>
      <c r="M44" s="14">
        <v>6.7710800000000002E-2</v>
      </c>
      <c r="N44" s="14">
        <v>6.8060300000000004E-2</v>
      </c>
      <c r="O44" s="14">
        <v>6.6111500000000004E-2</v>
      </c>
      <c r="P44" s="14">
        <v>6.00551E-2</v>
      </c>
      <c r="Q44" s="14">
        <v>5.80238E-2</v>
      </c>
      <c r="R44" s="14">
        <v>5.6841599999999999E-2</v>
      </c>
      <c r="S44" s="14">
        <v>4.99946E-2</v>
      </c>
      <c r="T44" s="14">
        <v>4.3605999999999999E-2</v>
      </c>
      <c r="U44" s="14">
        <v>4.2988499999999999E-2</v>
      </c>
      <c r="V44" s="14">
        <v>6.18043E-2</v>
      </c>
      <c r="W44" s="14">
        <v>7.4113899999999996E-2</v>
      </c>
      <c r="X44" s="14">
        <v>7.9316899999999996E-2</v>
      </c>
      <c r="Y44" s="14">
        <v>6.6705700000000007E-2</v>
      </c>
      <c r="Z44" s="14">
        <v>6.48976E-2</v>
      </c>
    </row>
    <row r="45" spans="1:26">
      <c r="A45" s="12" t="s">
        <v>344</v>
      </c>
      <c r="B45" s="14">
        <v>0.1223938</v>
      </c>
      <c r="C45" s="14">
        <v>0.1410236</v>
      </c>
      <c r="D45" s="14">
        <v>0.1533253</v>
      </c>
      <c r="E45" s="14">
        <v>0.14390910000000001</v>
      </c>
      <c r="F45" s="14">
        <v>0.12526870000000001</v>
      </c>
      <c r="G45" s="14">
        <v>0.1133755</v>
      </c>
      <c r="H45" s="14">
        <v>0.1107679</v>
      </c>
      <c r="I45" s="14">
        <v>0.1021685</v>
      </c>
      <c r="J45" s="14">
        <v>9.7778100000000007E-2</v>
      </c>
      <c r="K45" s="14">
        <v>8.4420099999999998E-2</v>
      </c>
      <c r="L45" s="14">
        <v>8.7369699999999995E-2</v>
      </c>
      <c r="M45" s="14">
        <v>9.5387799999999995E-2</v>
      </c>
      <c r="N45" s="14">
        <v>8.8872499999999993E-2</v>
      </c>
      <c r="O45" s="14">
        <v>8.9376399999999995E-2</v>
      </c>
      <c r="P45" s="14">
        <v>7.6838900000000002E-2</v>
      </c>
      <c r="Q45" s="14">
        <v>7.7352900000000002E-2</v>
      </c>
      <c r="R45" s="14">
        <v>7.3324399999999998E-2</v>
      </c>
      <c r="S45" s="14">
        <v>8.45447E-2</v>
      </c>
      <c r="T45" s="14">
        <v>0.1055276</v>
      </c>
      <c r="U45" s="14">
        <v>0.1211064</v>
      </c>
      <c r="V45" s="14">
        <v>0.11510099999999999</v>
      </c>
      <c r="W45" s="14">
        <v>0.1141108</v>
      </c>
      <c r="X45" s="14">
        <v>0.10306800000000001</v>
      </c>
      <c r="Y45" s="14">
        <v>0.1178437</v>
      </c>
      <c r="Z45" s="14">
        <v>0.103424</v>
      </c>
    </row>
    <row r="46" spans="1:26">
      <c r="A46" s="12" t="s">
        <v>345</v>
      </c>
      <c r="B46" s="14">
        <v>8.8450200000000007E-2</v>
      </c>
      <c r="C46" s="14">
        <v>8.9967599999999995E-2</v>
      </c>
      <c r="D46" s="14">
        <v>9.7359100000000004E-2</v>
      </c>
      <c r="E46" s="14">
        <v>0.112624</v>
      </c>
      <c r="F46" s="14">
        <v>9.8502500000000007E-2</v>
      </c>
      <c r="G46" s="14">
        <v>8.6565000000000003E-2</v>
      </c>
      <c r="H46" s="14">
        <v>6.2330900000000002E-2</v>
      </c>
      <c r="I46" s="14">
        <v>6.1875800000000002E-2</v>
      </c>
      <c r="J46" s="14">
        <v>5.6668099999999999E-2</v>
      </c>
      <c r="K46" s="14">
        <v>6.15782E-2</v>
      </c>
      <c r="L46" s="14">
        <v>6.4944799999999997E-2</v>
      </c>
      <c r="M46" s="14">
        <v>7.41338E-2</v>
      </c>
      <c r="N46" s="14">
        <v>7.2313699999999995E-2</v>
      </c>
      <c r="O46" s="14">
        <v>6.8094399999999999E-2</v>
      </c>
      <c r="P46" s="14">
        <v>6.20473E-2</v>
      </c>
      <c r="Q46" s="14">
        <v>6.3747999999999999E-2</v>
      </c>
      <c r="R46" s="14">
        <v>5.8485200000000001E-2</v>
      </c>
      <c r="S46" s="14">
        <v>6.6364599999999996E-2</v>
      </c>
      <c r="T46" s="14">
        <v>6.1030300000000003E-2</v>
      </c>
      <c r="U46" s="14">
        <v>7.1920200000000004E-2</v>
      </c>
      <c r="V46" s="14">
        <v>6.6331699999999993E-2</v>
      </c>
      <c r="W46" s="14">
        <v>6.8781800000000004E-2</v>
      </c>
      <c r="X46" s="14">
        <v>8.5392399999999993E-2</v>
      </c>
      <c r="Y46" s="14">
        <v>0.1047646</v>
      </c>
      <c r="Z46" s="14">
        <v>0.1160422</v>
      </c>
    </row>
    <row r="47" spans="1:26">
      <c r="A47" s="12" t="s">
        <v>346</v>
      </c>
      <c r="B47" s="14">
        <v>0.1405923</v>
      </c>
      <c r="C47" s="14">
        <v>0.1341511</v>
      </c>
      <c r="D47" s="14">
        <v>0.1301862</v>
      </c>
      <c r="E47" s="14">
        <v>0.1234</v>
      </c>
      <c r="F47" s="14">
        <v>0.1217097</v>
      </c>
      <c r="G47" s="14">
        <v>0.1171801</v>
      </c>
      <c r="H47" s="14">
        <v>0.1138918</v>
      </c>
      <c r="I47" s="14">
        <v>0.1056474</v>
      </c>
      <c r="J47" s="14">
        <v>0.1055808</v>
      </c>
      <c r="K47" s="14">
        <v>0.1069341</v>
      </c>
      <c r="L47" s="14">
        <v>0.1071564</v>
      </c>
      <c r="M47" s="14">
        <v>9.9749900000000002E-2</v>
      </c>
      <c r="N47" s="14">
        <v>9.8837900000000006E-2</v>
      </c>
      <c r="O47" s="14">
        <v>0.1034269</v>
      </c>
      <c r="P47" s="14">
        <v>0.10932649999999999</v>
      </c>
      <c r="Q47" s="14">
        <v>9.6071699999999996E-2</v>
      </c>
      <c r="R47" s="14">
        <v>0.10108250000000001</v>
      </c>
      <c r="S47" s="14">
        <v>0.10363940000000001</v>
      </c>
      <c r="T47" s="14">
        <v>0.1097606</v>
      </c>
      <c r="U47" s="14">
        <v>0.1147509</v>
      </c>
      <c r="V47" s="14">
        <v>0.1143482</v>
      </c>
      <c r="W47" s="14">
        <v>0.1265231</v>
      </c>
      <c r="X47" s="14">
        <v>0.1194013</v>
      </c>
      <c r="Y47" s="14">
        <v>0.12659570000000001</v>
      </c>
      <c r="Z47" s="14">
        <v>0.1026369</v>
      </c>
    </row>
    <row r="48" spans="1:26">
      <c r="A48" s="12" t="s">
        <v>347</v>
      </c>
      <c r="B48" s="14">
        <v>6.0188499999999999E-2</v>
      </c>
      <c r="C48" s="14">
        <v>5.7777099999999998E-2</v>
      </c>
      <c r="D48" s="14">
        <v>7.0873699999999998E-2</v>
      </c>
      <c r="E48" s="14">
        <v>7.5208700000000003E-2</v>
      </c>
      <c r="F48" s="14">
        <v>8.1339499999999995E-2</v>
      </c>
      <c r="G48" s="14">
        <v>7.66598E-2</v>
      </c>
      <c r="H48" s="14">
        <v>8.3924200000000004E-2</v>
      </c>
      <c r="I48" s="14">
        <v>8.0306900000000001E-2</v>
      </c>
      <c r="J48" s="14">
        <v>7.9077999999999996E-2</v>
      </c>
      <c r="K48" s="14">
        <v>7.4851600000000004E-2</v>
      </c>
      <c r="L48" s="14">
        <v>7.2912299999999999E-2</v>
      </c>
      <c r="M48" s="14">
        <v>8.1275799999999995E-2</v>
      </c>
      <c r="N48" s="14">
        <v>8.0576300000000003E-2</v>
      </c>
      <c r="O48" s="14">
        <v>8.1518999999999994E-2</v>
      </c>
      <c r="P48" s="14">
        <v>7.2193499999999994E-2</v>
      </c>
      <c r="Q48" s="14">
        <v>6.9925600000000004E-2</v>
      </c>
      <c r="R48" s="14">
        <v>7.1970400000000004E-2</v>
      </c>
      <c r="S48" s="14">
        <v>7.6800099999999996E-2</v>
      </c>
      <c r="T48" s="14">
        <v>8.2140299999999999E-2</v>
      </c>
      <c r="U48" s="14">
        <v>8.4424600000000002E-2</v>
      </c>
      <c r="V48" s="14">
        <v>9.0408799999999997E-2</v>
      </c>
      <c r="W48" s="14">
        <v>9.0255299999999997E-2</v>
      </c>
      <c r="X48" s="14">
        <v>9.4619099999999998E-2</v>
      </c>
      <c r="Y48" s="14">
        <v>9.4195399999999999E-2</v>
      </c>
      <c r="Z48" s="14">
        <v>0.1037699</v>
      </c>
    </row>
    <row r="49" spans="1:26">
      <c r="A49" s="12" t="s">
        <v>348</v>
      </c>
      <c r="B49" s="14">
        <v>0.31799690000000003</v>
      </c>
      <c r="C49" s="14">
        <v>0.3783031</v>
      </c>
      <c r="D49" s="14">
        <v>0.4220544</v>
      </c>
      <c r="E49" s="14">
        <v>0.40793620000000003</v>
      </c>
      <c r="F49" s="14">
        <v>0.34781190000000001</v>
      </c>
      <c r="G49" s="14">
        <v>0.31342969999999998</v>
      </c>
      <c r="H49" s="14">
        <v>0.30091800000000002</v>
      </c>
      <c r="I49" s="14">
        <v>0.3282621</v>
      </c>
      <c r="J49" s="14">
        <v>0.31380989999999997</v>
      </c>
      <c r="K49" s="14">
        <v>0.28255190000000002</v>
      </c>
      <c r="L49" s="14">
        <v>0.27806700000000001</v>
      </c>
      <c r="M49" s="14">
        <v>0.28672389999999998</v>
      </c>
      <c r="N49" s="14">
        <v>0.30300729999999998</v>
      </c>
      <c r="O49" s="14">
        <v>0.2980623</v>
      </c>
      <c r="P49" s="14">
        <v>0.26330999999999999</v>
      </c>
      <c r="Q49" s="14">
        <v>0.222862</v>
      </c>
      <c r="R49" s="14">
        <v>0.19672419999999999</v>
      </c>
      <c r="S49" s="14">
        <v>0.186496</v>
      </c>
      <c r="T49" s="14">
        <v>0.19490189999999999</v>
      </c>
      <c r="U49" s="14">
        <v>0.20673359999999999</v>
      </c>
      <c r="V49" s="14">
        <v>0.24650559999999999</v>
      </c>
      <c r="W49" s="14">
        <v>0.26096170000000002</v>
      </c>
      <c r="X49" s="14">
        <v>0.26200220000000002</v>
      </c>
      <c r="Y49" s="14">
        <v>0.28139700000000001</v>
      </c>
      <c r="Z49" s="14">
        <v>0.30521690000000001</v>
      </c>
    </row>
    <row r="50" spans="1:26">
      <c r="A50" s="12" t="s">
        <v>349</v>
      </c>
      <c r="B50" s="14">
        <v>0.1324148</v>
      </c>
      <c r="C50" s="14">
        <v>0.128137</v>
      </c>
      <c r="D50" s="14">
        <v>0.14672389999999999</v>
      </c>
      <c r="E50" s="14">
        <v>0.15282000000000001</v>
      </c>
      <c r="F50" s="14">
        <v>0.1872065</v>
      </c>
      <c r="G50" s="14">
        <v>0.18517819999999999</v>
      </c>
      <c r="H50" s="14">
        <v>0.2042746</v>
      </c>
      <c r="I50" s="14">
        <v>0.18545819999999999</v>
      </c>
      <c r="J50" s="14">
        <v>0.193218</v>
      </c>
      <c r="K50" s="14">
        <v>0.17872579999999999</v>
      </c>
      <c r="L50" s="14">
        <v>0.1785476</v>
      </c>
      <c r="M50" s="14">
        <v>0.18870870000000001</v>
      </c>
      <c r="N50" s="14">
        <v>0.19426309999999999</v>
      </c>
      <c r="O50" s="14">
        <v>0.2066472</v>
      </c>
      <c r="P50" s="14">
        <v>0.20416780000000001</v>
      </c>
      <c r="Q50" s="14">
        <v>0.20023850000000001</v>
      </c>
      <c r="R50" s="14">
        <v>0.20153460000000001</v>
      </c>
      <c r="S50" s="14">
        <v>0.21005270000000001</v>
      </c>
      <c r="T50" s="14">
        <v>0.22313040000000001</v>
      </c>
      <c r="U50" s="14">
        <v>0.21947700000000001</v>
      </c>
      <c r="V50" s="14">
        <v>0.21372969999999999</v>
      </c>
      <c r="W50" s="14">
        <v>0.22340979999999999</v>
      </c>
      <c r="X50" s="14">
        <v>0.21060599999999999</v>
      </c>
      <c r="Y50" s="14">
        <v>0.19793250000000001</v>
      </c>
      <c r="Z50" s="14">
        <v>0.1795533</v>
      </c>
    </row>
    <row r="51" spans="1:26">
      <c r="A51" s="12" t="s">
        <v>350</v>
      </c>
      <c r="B51" s="14">
        <v>0.15654000000000001</v>
      </c>
      <c r="C51" s="14">
        <v>0.15338099999999999</v>
      </c>
      <c r="D51" s="14">
        <v>0.16854350000000001</v>
      </c>
      <c r="E51" s="14">
        <v>0.16846130000000001</v>
      </c>
      <c r="F51" s="14">
        <v>0.1969254</v>
      </c>
      <c r="G51" s="14">
        <v>0.203324</v>
      </c>
      <c r="H51" s="14">
        <v>0.2141805</v>
      </c>
      <c r="I51" s="14">
        <v>0.2062147</v>
      </c>
      <c r="J51" s="14">
        <v>0.20570910000000001</v>
      </c>
      <c r="K51" s="14">
        <v>0.20347509999999999</v>
      </c>
      <c r="L51" s="14">
        <v>0.2017794</v>
      </c>
      <c r="M51" s="14">
        <v>0.2005005</v>
      </c>
      <c r="N51" s="14">
        <v>0.20136419999999999</v>
      </c>
      <c r="O51" s="14">
        <v>0.21239430000000001</v>
      </c>
      <c r="P51" s="14">
        <v>0.21160960000000001</v>
      </c>
      <c r="Q51" s="14">
        <v>0.2055825</v>
      </c>
      <c r="R51" s="14">
        <v>0.2291665</v>
      </c>
      <c r="S51" s="14">
        <v>0.2330942</v>
      </c>
      <c r="T51" s="14">
        <v>0.23528760000000001</v>
      </c>
      <c r="U51" s="14">
        <v>0.2045032</v>
      </c>
      <c r="V51" s="14">
        <v>0.2013501</v>
      </c>
      <c r="W51" s="14">
        <v>0.2050978</v>
      </c>
      <c r="X51" s="14">
        <v>0.20635210000000001</v>
      </c>
      <c r="Y51" s="14">
        <v>0.21634610000000001</v>
      </c>
      <c r="Z51" s="14">
        <v>0.2073188</v>
      </c>
    </row>
    <row r="52" spans="1:26" ht="30" customHeight="1">
      <c r="A52" s="6" t="s">
        <v>55</v>
      </c>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c r="A53" s="12" t="s">
        <v>296</v>
      </c>
      <c r="B53" s="15" t="s">
        <v>297</v>
      </c>
      <c r="C53" s="15" t="s">
        <v>298</v>
      </c>
      <c r="D53" s="15" t="s">
        <v>299</v>
      </c>
      <c r="E53" s="15" t="s">
        <v>300</v>
      </c>
      <c r="F53" s="15" t="s">
        <v>301</v>
      </c>
      <c r="G53" s="15" t="s">
        <v>302</v>
      </c>
      <c r="H53" s="15" t="s">
        <v>303</v>
      </c>
      <c r="I53" s="15" t="s">
        <v>304</v>
      </c>
      <c r="J53" s="15" t="s">
        <v>305</v>
      </c>
      <c r="K53" s="15" t="s">
        <v>306</v>
      </c>
      <c r="L53" s="15" t="s">
        <v>307</v>
      </c>
      <c r="M53" s="15" t="s">
        <v>308</v>
      </c>
      <c r="N53" s="15" t="s">
        <v>309</v>
      </c>
      <c r="O53" s="15" t="s">
        <v>310</v>
      </c>
      <c r="P53" s="15" t="s">
        <v>311</v>
      </c>
      <c r="Q53" s="15" t="s">
        <v>312</v>
      </c>
      <c r="R53" s="15" t="s">
        <v>313</v>
      </c>
      <c r="S53" s="15" t="s">
        <v>314</v>
      </c>
      <c r="T53" s="15" t="s">
        <v>315</v>
      </c>
      <c r="U53" s="15" t="s">
        <v>316</v>
      </c>
      <c r="V53" s="15" t="s">
        <v>317</v>
      </c>
      <c r="W53" s="15" t="s">
        <v>318</v>
      </c>
      <c r="X53" s="15" t="s">
        <v>319</v>
      </c>
      <c r="Y53" s="15" t="s">
        <v>320</v>
      </c>
      <c r="Z53" s="15" t="s">
        <v>321</v>
      </c>
    </row>
    <row r="54" spans="1:26">
      <c r="A54" s="12" t="s">
        <v>342</v>
      </c>
      <c r="B54" s="14">
        <v>1</v>
      </c>
      <c r="C54" s="14">
        <v>1</v>
      </c>
      <c r="D54" s="14">
        <v>1</v>
      </c>
      <c r="E54" s="14">
        <v>1</v>
      </c>
      <c r="F54" s="14">
        <v>1</v>
      </c>
      <c r="G54" s="14">
        <v>1</v>
      </c>
      <c r="H54" s="14">
        <v>1</v>
      </c>
      <c r="I54" s="14">
        <v>1</v>
      </c>
      <c r="J54" s="14">
        <v>1</v>
      </c>
      <c r="K54" s="14">
        <v>1</v>
      </c>
      <c r="L54" s="14">
        <v>1</v>
      </c>
      <c r="M54" s="14">
        <v>1</v>
      </c>
      <c r="N54" s="14">
        <v>1</v>
      </c>
      <c r="O54" s="14">
        <v>1</v>
      </c>
      <c r="P54" s="14">
        <v>1</v>
      </c>
      <c r="Q54" s="14">
        <v>1</v>
      </c>
      <c r="R54" s="14">
        <v>1</v>
      </c>
      <c r="S54" s="14">
        <v>1</v>
      </c>
      <c r="T54" s="14">
        <v>1</v>
      </c>
      <c r="U54" s="14">
        <v>1</v>
      </c>
      <c r="V54" s="14">
        <v>1</v>
      </c>
      <c r="W54" s="14">
        <v>1</v>
      </c>
      <c r="X54" s="14">
        <v>1</v>
      </c>
      <c r="Y54" s="14">
        <v>1</v>
      </c>
      <c r="Z54" s="14">
        <v>1</v>
      </c>
    </row>
    <row r="55" spans="1:26">
      <c r="A55" s="12" t="s">
        <v>343</v>
      </c>
      <c r="B55" s="14">
        <v>9.3738299999999997E-2</v>
      </c>
      <c r="C55" s="14">
        <v>0.1010339</v>
      </c>
      <c r="D55" s="14">
        <v>0.10075000000000001</v>
      </c>
      <c r="E55" s="14">
        <v>0.1152451</v>
      </c>
      <c r="F55" s="14">
        <v>0.1178847</v>
      </c>
      <c r="G55" s="14">
        <v>0.1186503</v>
      </c>
      <c r="H55" s="14">
        <v>0.1002445</v>
      </c>
      <c r="I55" s="14">
        <v>0.1027561</v>
      </c>
      <c r="J55" s="14">
        <v>0.10432370000000001</v>
      </c>
      <c r="K55" s="14">
        <v>9.6398600000000001E-2</v>
      </c>
      <c r="L55" s="14">
        <v>8.7609999999999993E-2</v>
      </c>
      <c r="M55" s="14">
        <v>8.5895899999999997E-2</v>
      </c>
      <c r="N55" s="14">
        <v>8.7545200000000004E-2</v>
      </c>
      <c r="O55" s="14">
        <v>8.4570300000000001E-2</v>
      </c>
      <c r="P55" s="14">
        <v>8.2951200000000003E-2</v>
      </c>
      <c r="Q55" s="14">
        <v>8.5617399999999996E-2</v>
      </c>
      <c r="R55" s="14">
        <v>8.2250699999999996E-2</v>
      </c>
      <c r="S55" s="14">
        <v>6.97773E-2</v>
      </c>
      <c r="T55" s="14">
        <v>5.6733800000000001E-2</v>
      </c>
      <c r="U55" s="14">
        <v>5.6411900000000001E-2</v>
      </c>
      <c r="V55" s="14">
        <v>7.6905100000000004E-2</v>
      </c>
      <c r="W55" s="14">
        <v>9.0143600000000004E-2</v>
      </c>
      <c r="X55" s="14">
        <v>9.5858200000000005E-2</v>
      </c>
      <c r="Y55" s="14">
        <v>7.8742300000000001E-2</v>
      </c>
      <c r="Z55" s="14">
        <v>7.9554700000000006E-2</v>
      </c>
    </row>
    <row r="56" spans="1:26">
      <c r="A56" s="12" t="s">
        <v>344</v>
      </c>
      <c r="B56" s="14">
        <v>8.4743700000000005E-2</v>
      </c>
      <c r="C56" s="14">
        <v>9.7401500000000002E-2</v>
      </c>
      <c r="D56" s="14">
        <v>9.9127800000000002E-2</v>
      </c>
      <c r="E56" s="14">
        <v>9.0245800000000001E-2</v>
      </c>
      <c r="F56" s="14">
        <v>7.3596400000000006E-2</v>
      </c>
      <c r="G56" s="14">
        <v>6.7908399999999994E-2</v>
      </c>
      <c r="H56" s="14">
        <v>6.6985199999999995E-2</v>
      </c>
      <c r="I56" s="14">
        <v>6.4790700000000007E-2</v>
      </c>
      <c r="J56" s="14">
        <v>6.2144600000000001E-2</v>
      </c>
      <c r="K56" s="14">
        <v>5.7184699999999998E-2</v>
      </c>
      <c r="L56" s="14">
        <v>5.9457700000000002E-2</v>
      </c>
      <c r="M56" s="14">
        <v>6.4414700000000005E-2</v>
      </c>
      <c r="N56" s="14">
        <v>5.9109200000000001E-2</v>
      </c>
      <c r="O56" s="14">
        <v>5.7087499999999999E-2</v>
      </c>
      <c r="P56" s="14">
        <v>5.0286999999999998E-2</v>
      </c>
      <c r="Q56" s="14">
        <v>5.2041700000000003E-2</v>
      </c>
      <c r="R56" s="14">
        <v>4.8153899999999999E-2</v>
      </c>
      <c r="S56" s="14">
        <v>5.3084399999999997E-2</v>
      </c>
      <c r="T56" s="14">
        <v>6.3846899999999998E-2</v>
      </c>
      <c r="U56" s="14">
        <v>7.2833099999999998E-2</v>
      </c>
      <c r="V56" s="14">
        <v>6.6277100000000005E-2</v>
      </c>
      <c r="W56" s="14">
        <v>6.0583199999999997E-2</v>
      </c>
      <c r="X56" s="14">
        <v>5.3083999999999999E-2</v>
      </c>
      <c r="Y56" s="14">
        <v>5.9413800000000003E-2</v>
      </c>
      <c r="Z56" s="14">
        <v>5.2223800000000001E-2</v>
      </c>
    </row>
    <row r="57" spans="1:26">
      <c r="A57" s="12" t="s">
        <v>345</v>
      </c>
      <c r="B57" s="14">
        <v>1.61788E-2</v>
      </c>
      <c r="C57" s="14">
        <v>1.6580600000000001E-2</v>
      </c>
      <c r="D57" s="14">
        <v>1.69464E-2</v>
      </c>
      <c r="E57" s="14">
        <v>1.9743500000000001E-2</v>
      </c>
      <c r="F57" s="14">
        <v>1.73361E-2</v>
      </c>
      <c r="G57" s="14">
        <v>1.5528E-2</v>
      </c>
      <c r="H57" s="14">
        <v>1.17273E-2</v>
      </c>
      <c r="I57" s="14">
        <v>1.2192700000000001E-2</v>
      </c>
      <c r="J57" s="14">
        <v>1.1074000000000001E-2</v>
      </c>
      <c r="K57" s="14">
        <v>1.26993E-2</v>
      </c>
      <c r="L57" s="14">
        <v>1.3254999999999999E-2</v>
      </c>
      <c r="M57" s="14">
        <v>1.55917E-2</v>
      </c>
      <c r="N57" s="14">
        <v>1.50516E-2</v>
      </c>
      <c r="O57" s="14">
        <v>1.41399E-2</v>
      </c>
      <c r="P57" s="14">
        <v>1.3184400000000001E-2</v>
      </c>
      <c r="Q57" s="14">
        <v>1.4055E-2</v>
      </c>
      <c r="R57" s="14">
        <v>1.31009E-2</v>
      </c>
      <c r="S57" s="14">
        <v>1.4685E-2</v>
      </c>
      <c r="T57" s="14">
        <v>1.35698E-2</v>
      </c>
      <c r="U57" s="14">
        <v>1.55754E-2</v>
      </c>
      <c r="V57" s="14">
        <v>1.4383E-2</v>
      </c>
      <c r="W57" s="14">
        <v>1.3787300000000001E-2</v>
      </c>
      <c r="X57" s="14">
        <v>1.8706899999999999E-2</v>
      </c>
      <c r="Y57" s="14">
        <v>2.3051800000000001E-2</v>
      </c>
      <c r="Z57" s="14">
        <v>2.6156700000000001E-2</v>
      </c>
    </row>
    <row r="58" spans="1:26">
      <c r="A58" s="12" t="s">
        <v>346</v>
      </c>
      <c r="B58" s="14">
        <v>0.29783569999999998</v>
      </c>
      <c r="C58" s="14">
        <v>0.2713914</v>
      </c>
      <c r="D58" s="14">
        <v>0.24039659999999999</v>
      </c>
      <c r="E58" s="14">
        <v>0.2201188</v>
      </c>
      <c r="F58" s="14">
        <v>0.20786679999999999</v>
      </c>
      <c r="G58" s="14">
        <v>0.1978393</v>
      </c>
      <c r="H58" s="14">
        <v>0.1886997</v>
      </c>
      <c r="I58" s="14">
        <v>0.17991489999999999</v>
      </c>
      <c r="J58" s="14">
        <v>0.1819836</v>
      </c>
      <c r="K58" s="14">
        <v>0.19622149999999999</v>
      </c>
      <c r="L58" s="14">
        <v>0.19825029999999999</v>
      </c>
      <c r="M58" s="14">
        <v>0.18159910000000001</v>
      </c>
      <c r="N58" s="14">
        <v>0.1759645</v>
      </c>
      <c r="O58" s="14">
        <v>0.17847560000000001</v>
      </c>
      <c r="P58" s="14">
        <v>0.1996851</v>
      </c>
      <c r="Q58" s="14">
        <v>0.1822918</v>
      </c>
      <c r="R58" s="14">
        <v>0.18630959999999999</v>
      </c>
      <c r="S58" s="14">
        <v>0.18429670000000001</v>
      </c>
      <c r="T58" s="14">
        <v>0.18996399999999999</v>
      </c>
      <c r="U58" s="14">
        <v>0.1989764</v>
      </c>
      <c r="V58" s="14">
        <v>0.19142020000000001</v>
      </c>
      <c r="W58" s="14">
        <v>0.201154</v>
      </c>
      <c r="X58" s="14">
        <v>0.189635</v>
      </c>
      <c r="Y58" s="14">
        <v>0.1962062</v>
      </c>
      <c r="Z58" s="14">
        <v>0.16551589999999999</v>
      </c>
    </row>
    <row r="59" spans="1:26">
      <c r="A59" s="12" t="s">
        <v>347</v>
      </c>
      <c r="B59" s="14">
        <v>0.1321832</v>
      </c>
      <c r="C59" s="14">
        <v>0.1231587</v>
      </c>
      <c r="D59" s="14">
        <v>0.14003350000000001</v>
      </c>
      <c r="E59" s="14">
        <v>0.14427690000000001</v>
      </c>
      <c r="F59" s="14">
        <v>0.15143190000000001</v>
      </c>
      <c r="G59" s="14">
        <v>0.14572599999999999</v>
      </c>
      <c r="H59" s="14">
        <v>0.1599187</v>
      </c>
      <c r="I59" s="14">
        <v>0.1586688</v>
      </c>
      <c r="J59" s="14">
        <v>0.15674489999999999</v>
      </c>
      <c r="K59" s="14">
        <v>0.15638920000000001</v>
      </c>
      <c r="L59" s="14">
        <v>0.1568399</v>
      </c>
      <c r="M59" s="14">
        <v>0.1698229</v>
      </c>
      <c r="N59" s="14">
        <v>0.16317019999999999</v>
      </c>
      <c r="O59" s="14">
        <v>0.1559198</v>
      </c>
      <c r="P59" s="14">
        <v>0.14116980000000001</v>
      </c>
      <c r="Q59" s="14">
        <v>0.14627409999999999</v>
      </c>
      <c r="R59" s="14">
        <v>0.1508438</v>
      </c>
      <c r="S59" s="14">
        <v>0.1629592</v>
      </c>
      <c r="T59" s="14">
        <v>0.16728019999999999</v>
      </c>
      <c r="U59" s="14">
        <v>0.17500640000000001</v>
      </c>
      <c r="V59" s="14">
        <v>0.1793371</v>
      </c>
      <c r="W59" s="14">
        <v>0.17452110000000001</v>
      </c>
      <c r="X59" s="14">
        <v>0.1861825</v>
      </c>
      <c r="Y59" s="14">
        <v>0.1903212</v>
      </c>
      <c r="Z59" s="14">
        <v>0.21940599999999999</v>
      </c>
    </row>
    <row r="60" spans="1:26">
      <c r="A60" s="12" t="s">
        <v>348</v>
      </c>
      <c r="B60" s="14">
        <v>9.4243300000000002E-2</v>
      </c>
      <c r="C60" s="14">
        <v>0.1168207</v>
      </c>
      <c r="D60" s="14">
        <v>0.11973209999999999</v>
      </c>
      <c r="E60" s="14">
        <v>0.1209472</v>
      </c>
      <c r="F60" s="14">
        <v>9.9487999999999993E-2</v>
      </c>
      <c r="G60" s="14">
        <v>0.1007388</v>
      </c>
      <c r="H60" s="14">
        <v>9.9107600000000004E-2</v>
      </c>
      <c r="I60" s="14">
        <v>0.1145446</v>
      </c>
      <c r="J60" s="14">
        <v>0.1083398</v>
      </c>
      <c r="K60" s="14">
        <v>9.8805500000000004E-2</v>
      </c>
      <c r="L60" s="14">
        <v>9.8076999999999998E-2</v>
      </c>
      <c r="M60" s="14">
        <v>9.6901100000000004E-2</v>
      </c>
      <c r="N60" s="14">
        <v>0.1032013</v>
      </c>
      <c r="O60" s="14">
        <v>9.88097E-2</v>
      </c>
      <c r="P60" s="14">
        <v>8.7567000000000006E-2</v>
      </c>
      <c r="Q60" s="14">
        <v>7.9161999999999996E-2</v>
      </c>
      <c r="R60" s="14">
        <v>6.7713899999999994E-2</v>
      </c>
      <c r="S60" s="14">
        <v>6.3186300000000001E-2</v>
      </c>
      <c r="T60" s="14">
        <v>6.0437600000000001E-2</v>
      </c>
      <c r="U60" s="14">
        <v>6.3064099999999998E-2</v>
      </c>
      <c r="V60" s="14">
        <v>7.0383600000000004E-2</v>
      </c>
      <c r="W60" s="14">
        <v>7.0836899999999994E-2</v>
      </c>
      <c r="X60" s="14">
        <v>7.0965600000000004E-2</v>
      </c>
      <c r="Y60" s="14">
        <v>7.5868000000000005E-2</v>
      </c>
      <c r="Z60" s="14">
        <v>8.1367300000000004E-2</v>
      </c>
    </row>
    <row r="61" spans="1:26">
      <c r="A61" s="12" t="s">
        <v>349</v>
      </c>
      <c r="B61" s="14">
        <v>0.1060413</v>
      </c>
      <c r="C61" s="14">
        <v>0.1005851</v>
      </c>
      <c r="D61" s="14">
        <v>0.1082157</v>
      </c>
      <c r="E61" s="14">
        <v>0.11337170000000001</v>
      </c>
      <c r="F61" s="14">
        <v>0.13634660000000001</v>
      </c>
      <c r="G61" s="14">
        <v>0.13893749999999999</v>
      </c>
      <c r="H61" s="14">
        <v>0.1507753</v>
      </c>
      <c r="I61" s="14">
        <v>0.1426578</v>
      </c>
      <c r="J61" s="14">
        <v>0.15140819999999999</v>
      </c>
      <c r="K61" s="14">
        <v>0.14962310000000001</v>
      </c>
      <c r="L61" s="14">
        <v>0.15182970000000001</v>
      </c>
      <c r="M61" s="14">
        <v>0.15715180000000001</v>
      </c>
      <c r="N61" s="14">
        <v>0.1628078</v>
      </c>
      <c r="O61" s="14">
        <v>0.17079230000000001</v>
      </c>
      <c r="P61" s="14">
        <v>0.1777128</v>
      </c>
      <c r="Q61" s="14">
        <v>0.18599560000000001</v>
      </c>
      <c r="R61" s="14">
        <v>0.18216579999999999</v>
      </c>
      <c r="S61" s="14">
        <v>0.18448400000000001</v>
      </c>
      <c r="T61" s="14">
        <v>0.19192980000000001</v>
      </c>
      <c r="U61" s="14">
        <v>0.19164800000000001</v>
      </c>
      <c r="V61" s="14">
        <v>0.1870716</v>
      </c>
      <c r="W61" s="14">
        <v>0.18272840000000001</v>
      </c>
      <c r="X61" s="14">
        <v>0.17683960000000001</v>
      </c>
      <c r="Y61" s="14">
        <v>0.16166910000000001</v>
      </c>
      <c r="Z61" s="14">
        <v>0.16114419999999999</v>
      </c>
    </row>
    <row r="62" spans="1:26">
      <c r="A62" s="12" t="s">
        <v>350</v>
      </c>
      <c r="B62" s="14">
        <v>0.17503569999999999</v>
      </c>
      <c r="C62" s="14">
        <v>0.17302809999999999</v>
      </c>
      <c r="D62" s="14">
        <v>0.17479800000000001</v>
      </c>
      <c r="E62" s="14">
        <v>0.17605109999999999</v>
      </c>
      <c r="F62" s="14">
        <v>0.19604940000000001</v>
      </c>
      <c r="G62" s="14">
        <v>0.21467169999999999</v>
      </c>
      <c r="H62" s="14">
        <v>0.22254160000000001</v>
      </c>
      <c r="I62" s="14">
        <v>0.2244746</v>
      </c>
      <c r="J62" s="14">
        <v>0.22398109999999999</v>
      </c>
      <c r="K62" s="14">
        <v>0.2326781</v>
      </c>
      <c r="L62" s="14">
        <v>0.23468040000000001</v>
      </c>
      <c r="M62" s="14">
        <v>0.22862279999999999</v>
      </c>
      <c r="N62" s="14">
        <v>0.2331501</v>
      </c>
      <c r="O62" s="14">
        <v>0.2402049</v>
      </c>
      <c r="P62" s="14">
        <v>0.24744260000000001</v>
      </c>
      <c r="Q62" s="14">
        <v>0.25456240000000002</v>
      </c>
      <c r="R62" s="14">
        <v>0.26946140000000002</v>
      </c>
      <c r="S62" s="14">
        <v>0.26752710000000002</v>
      </c>
      <c r="T62" s="14">
        <v>0.25623800000000002</v>
      </c>
      <c r="U62" s="14">
        <v>0.22648479999999999</v>
      </c>
      <c r="V62" s="14">
        <v>0.21422240000000001</v>
      </c>
      <c r="W62" s="14">
        <v>0.2062454</v>
      </c>
      <c r="X62" s="14">
        <v>0.20872830000000001</v>
      </c>
      <c r="Y62" s="14">
        <v>0.21472759999999999</v>
      </c>
      <c r="Z62" s="14">
        <v>0.2146314</v>
      </c>
    </row>
    <row r="63" spans="1:26" ht="30" customHeight="1">
      <c r="A63" s="6" t="s">
        <v>56</v>
      </c>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c r="A64" s="12" t="s">
        <v>296</v>
      </c>
      <c r="B64" s="15" t="s">
        <v>297</v>
      </c>
      <c r="C64" s="15" t="s">
        <v>298</v>
      </c>
      <c r="D64" s="15" t="s">
        <v>299</v>
      </c>
      <c r="E64" s="15" t="s">
        <v>300</v>
      </c>
      <c r="F64" s="15" t="s">
        <v>301</v>
      </c>
      <c r="G64" s="15" t="s">
        <v>302</v>
      </c>
      <c r="H64" s="15" t="s">
        <v>303</v>
      </c>
      <c r="I64" s="15" t="s">
        <v>304</v>
      </c>
      <c r="J64" s="15" t="s">
        <v>305</v>
      </c>
      <c r="K64" s="15" t="s">
        <v>306</v>
      </c>
      <c r="L64" s="15" t="s">
        <v>307</v>
      </c>
      <c r="M64" s="15" t="s">
        <v>308</v>
      </c>
      <c r="N64" s="15" t="s">
        <v>309</v>
      </c>
      <c r="O64" s="15" t="s">
        <v>310</v>
      </c>
      <c r="P64" s="15" t="s">
        <v>311</v>
      </c>
      <c r="Q64" s="15" t="s">
        <v>312</v>
      </c>
      <c r="R64" s="15" t="s">
        <v>313</v>
      </c>
      <c r="S64" s="15" t="s">
        <v>314</v>
      </c>
      <c r="T64" s="15" t="s">
        <v>315</v>
      </c>
      <c r="U64" s="15" t="s">
        <v>316</v>
      </c>
      <c r="V64" s="15" t="s">
        <v>317</v>
      </c>
      <c r="W64" s="15" t="s">
        <v>318</v>
      </c>
      <c r="X64" s="15" t="s">
        <v>319</v>
      </c>
      <c r="Y64" s="15" t="s">
        <v>320</v>
      </c>
      <c r="Z64" s="15" t="s">
        <v>321</v>
      </c>
    </row>
    <row r="65" spans="1:26">
      <c r="A65" s="12" t="s">
        <v>342</v>
      </c>
      <c r="B65" s="16">
        <v>460000</v>
      </c>
      <c r="C65" s="16">
        <v>470000</v>
      </c>
      <c r="D65" s="16">
        <v>500000</v>
      </c>
      <c r="E65" s="16">
        <v>510000</v>
      </c>
      <c r="F65" s="16">
        <v>530000</v>
      </c>
      <c r="G65" s="16">
        <v>520000</v>
      </c>
      <c r="H65" s="16">
        <v>520000</v>
      </c>
      <c r="I65" s="16">
        <v>500000</v>
      </c>
      <c r="J65" s="16">
        <v>500000</v>
      </c>
      <c r="K65" s="16">
        <v>480000</v>
      </c>
      <c r="L65" s="16">
        <v>470000</v>
      </c>
      <c r="M65" s="16">
        <v>480000</v>
      </c>
      <c r="N65" s="16">
        <v>490000</v>
      </c>
      <c r="O65" s="16">
        <v>510000</v>
      </c>
      <c r="P65" s="16">
        <v>490000</v>
      </c>
      <c r="Q65" s="16">
        <v>470000</v>
      </c>
      <c r="R65" s="16">
        <v>480000</v>
      </c>
      <c r="S65" s="16">
        <v>500000</v>
      </c>
      <c r="T65" s="16">
        <v>520000</v>
      </c>
      <c r="U65" s="16">
        <v>520000</v>
      </c>
      <c r="V65" s="16">
        <v>540000</v>
      </c>
      <c r="W65" s="16">
        <v>570000</v>
      </c>
      <c r="X65" s="16">
        <v>570000</v>
      </c>
      <c r="Y65" s="16">
        <v>580000</v>
      </c>
      <c r="Z65" s="16">
        <v>550000</v>
      </c>
    </row>
    <row r="66" spans="1:26">
      <c r="A66" s="12" t="s">
        <v>343</v>
      </c>
      <c r="B66" s="16" t="s">
        <v>330</v>
      </c>
      <c r="C66" s="16" t="s">
        <v>330</v>
      </c>
      <c r="D66" s="16" t="s">
        <v>330</v>
      </c>
      <c r="E66" s="16" t="s">
        <v>330</v>
      </c>
      <c r="F66" s="16" t="s">
        <v>330</v>
      </c>
      <c r="G66" s="16">
        <v>60000</v>
      </c>
      <c r="H66" s="16">
        <v>50000</v>
      </c>
      <c r="I66" s="16">
        <v>50000</v>
      </c>
      <c r="J66" s="16">
        <v>50000</v>
      </c>
      <c r="K66" s="16">
        <v>50000</v>
      </c>
      <c r="L66" s="16">
        <v>40000</v>
      </c>
      <c r="M66" s="16">
        <v>40000</v>
      </c>
      <c r="N66" s="16">
        <v>40000</v>
      </c>
      <c r="O66" s="16">
        <v>40000</v>
      </c>
      <c r="P66" s="16">
        <v>40000</v>
      </c>
      <c r="Q66" s="16">
        <v>40000</v>
      </c>
      <c r="R66" s="16">
        <v>40000</v>
      </c>
      <c r="S66" s="16" t="s">
        <v>330</v>
      </c>
      <c r="T66" s="16" t="s">
        <v>330</v>
      </c>
      <c r="U66" s="16" t="s">
        <v>330</v>
      </c>
      <c r="V66" s="16" t="s">
        <v>330</v>
      </c>
      <c r="W66" s="16" t="s">
        <v>330</v>
      </c>
      <c r="X66" s="16">
        <v>50000</v>
      </c>
      <c r="Y66" s="16" t="s">
        <v>330</v>
      </c>
      <c r="Z66" s="16" t="s">
        <v>330</v>
      </c>
    </row>
    <row r="67" spans="1:26">
      <c r="A67" s="12" t="s">
        <v>344</v>
      </c>
      <c r="B67" s="16">
        <v>40000</v>
      </c>
      <c r="C67" s="16">
        <v>50000</v>
      </c>
      <c r="D67" s="16">
        <v>50000</v>
      </c>
      <c r="E67" s="16">
        <v>50000</v>
      </c>
      <c r="F67" s="16">
        <v>40000</v>
      </c>
      <c r="G67" s="16">
        <v>40000</v>
      </c>
      <c r="H67" s="16">
        <v>30000</v>
      </c>
      <c r="I67" s="16">
        <v>30000</v>
      </c>
      <c r="J67" s="16">
        <v>30000</v>
      </c>
      <c r="K67" s="16">
        <v>30000</v>
      </c>
      <c r="L67" s="16">
        <v>30000</v>
      </c>
      <c r="M67" s="16">
        <v>30000</v>
      </c>
      <c r="N67" s="16">
        <v>30000</v>
      </c>
      <c r="O67" s="16">
        <v>30000</v>
      </c>
      <c r="P67" s="16">
        <v>20000</v>
      </c>
      <c r="Q67" s="16">
        <v>20000</v>
      </c>
      <c r="R67" s="16" t="s">
        <v>330</v>
      </c>
      <c r="S67" s="16" t="s">
        <v>330</v>
      </c>
      <c r="T67" s="16">
        <v>30000</v>
      </c>
      <c r="U67" s="16">
        <v>40000</v>
      </c>
      <c r="V67" s="16">
        <v>40000</v>
      </c>
      <c r="W67" s="16">
        <v>30000</v>
      </c>
      <c r="X67" s="16">
        <v>30000</v>
      </c>
      <c r="Y67" s="16">
        <v>30000</v>
      </c>
      <c r="Z67" s="16" t="s">
        <v>330</v>
      </c>
    </row>
    <row r="68" spans="1:26">
      <c r="A68" s="12" t="s">
        <v>345</v>
      </c>
      <c r="B68" s="16" t="s">
        <v>330</v>
      </c>
      <c r="C68" s="16" t="s">
        <v>330</v>
      </c>
      <c r="D68" s="16" t="s">
        <v>330</v>
      </c>
      <c r="E68" s="16" t="s">
        <v>330</v>
      </c>
      <c r="F68" s="16" t="s">
        <v>330</v>
      </c>
      <c r="G68" s="16" t="s">
        <v>330</v>
      </c>
      <c r="H68" s="16" t="s">
        <v>330</v>
      </c>
      <c r="I68" s="16" t="s">
        <v>330</v>
      </c>
      <c r="J68" s="16" t="s">
        <v>330</v>
      </c>
      <c r="K68" s="16" t="s">
        <v>330</v>
      </c>
      <c r="L68" s="16" t="s">
        <v>330</v>
      </c>
      <c r="M68" s="16" t="s">
        <v>330</v>
      </c>
      <c r="N68" s="16" t="s">
        <v>330</v>
      </c>
      <c r="O68" s="16" t="s">
        <v>330</v>
      </c>
      <c r="P68" s="16" t="s">
        <v>330</v>
      </c>
      <c r="Q68" s="16" t="s">
        <v>330</v>
      </c>
      <c r="R68" s="16" t="s">
        <v>330</v>
      </c>
      <c r="S68" s="16" t="s">
        <v>330</v>
      </c>
      <c r="T68" s="16" t="s">
        <v>330</v>
      </c>
      <c r="U68" s="16" t="s">
        <v>330</v>
      </c>
      <c r="V68" s="16" t="s">
        <v>330</v>
      </c>
      <c r="W68" s="16" t="s">
        <v>330</v>
      </c>
      <c r="X68" s="16" t="s">
        <v>330</v>
      </c>
      <c r="Y68" s="16" t="s">
        <v>330</v>
      </c>
      <c r="Z68" s="16" t="s">
        <v>330</v>
      </c>
    </row>
    <row r="69" spans="1:26">
      <c r="A69" s="12" t="s">
        <v>346</v>
      </c>
      <c r="B69" s="16">
        <v>130000</v>
      </c>
      <c r="C69" s="16">
        <v>130000</v>
      </c>
      <c r="D69" s="16">
        <v>120000</v>
      </c>
      <c r="E69" s="16">
        <v>110000</v>
      </c>
      <c r="F69" s="16">
        <v>110000</v>
      </c>
      <c r="G69" s="16">
        <v>100000</v>
      </c>
      <c r="H69" s="16">
        <v>100000</v>
      </c>
      <c r="I69" s="16">
        <v>90000</v>
      </c>
      <c r="J69" s="16">
        <v>90000</v>
      </c>
      <c r="K69" s="16">
        <v>90000</v>
      </c>
      <c r="L69" s="16">
        <v>90000</v>
      </c>
      <c r="M69" s="16">
        <v>90000</v>
      </c>
      <c r="N69" s="16">
        <v>90000</v>
      </c>
      <c r="O69" s="16">
        <v>90000</v>
      </c>
      <c r="P69" s="16">
        <v>100000</v>
      </c>
      <c r="Q69" s="16">
        <v>90000</v>
      </c>
      <c r="R69" s="16">
        <v>90000</v>
      </c>
      <c r="S69" s="16">
        <v>90000</v>
      </c>
      <c r="T69" s="16">
        <v>100000</v>
      </c>
      <c r="U69" s="16">
        <v>100000</v>
      </c>
      <c r="V69" s="16">
        <v>100000</v>
      </c>
      <c r="W69" s="16">
        <v>110000</v>
      </c>
      <c r="X69" s="16">
        <v>110000</v>
      </c>
      <c r="Y69" s="16">
        <v>110000</v>
      </c>
      <c r="Z69" s="16">
        <v>90000</v>
      </c>
    </row>
    <row r="70" spans="1:26">
      <c r="A70" s="12" t="s">
        <v>347</v>
      </c>
      <c r="B70" s="16" t="s">
        <v>330</v>
      </c>
      <c r="C70" s="16" t="s">
        <v>330</v>
      </c>
      <c r="D70" s="16" t="s">
        <v>330</v>
      </c>
      <c r="E70" s="16" t="s">
        <v>330</v>
      </c>
      <c r="F70" s="16">
        <v>80000</v>
      </c>
      <c r="G70" s="16">
        <v>70000</v>
      </c>
      <c r="H70" s="16">
        <v>80000</v>
      </c>
      <c r="I70" s="16">
        <v>80000</v>
      </c>
      <c r="J70" s="16">
        <v>80000</v>
      </c>
      <c r="K70" s="16">
        <v>70000</v>
      </c>
      <c r="L70" s="16">
        <v>70000</v>
      </c>
      <c r="M70" s="16">
        <v>80000</v>
      </c>
      <c r="N70" s="16">
        <v>80000</v>
      </c>
      <c r="O70" s="16">
        <v>80000</v>
      </c>
      <c r="P70" s="16">
        <v>70000</v>
      </c>
      <c r="Q70" s="16">
        <v>70000</v>
      </c>
      <c r="R70" s="16">
        <v>70000</v>
      </c>
      <c r="S70" s="16">
        <v>80000</v>
      </c>
      <c r="T70" s="16">
        <v>90000</v>
      </c>
      <c r="U70" s="16">
        <v>90000</v>
      </c>
      <c r="V70" s="16">
        <v>100000</v>
      </c>
      <c r="W70" s="16">
        <v>100000</v>
      </c>
      <c r="X70" s="16">
        <v>110000</v>
      </c>
      <c r="Y70" s="16">
        <v>110000</v>
      </c>
      <c r="Z70" s="16">
        <v>120000</v>
      </c>
    </row>
    <row r="71" spans="1:26">
      <c r="A71" s="12" t="s">
        <v>348</v>
      </c>
      <c r="B71" s="16">
        <v>40000</v>
      </c>
      <c r="C71" s="16">
        <v>50000</v>
      </c>
      <c r="D71" s="16">
        <v>60000</v>
      </c>
      <c r="E71" s="16">
        <v>60000</v>
      </c>
      <c r="F71" s="16">
        <v>50000</v>
      </c>
      <c r="G71" s="16">
        <v>50000</v>
      </c>
      <c r="H71" s="16">
        <v>50000</v>
      </c>
      <c r="I71" s="16">
        <v>60000</v>
      </c>
      <c r="J71" s="16">
        <v>50000</v>
      </c>
      <c r="K71" s="16">
        <v>50000</v>
      </c>
      <c r="L71" s="16">
        <v>50000</v>
      </c>
      <c r="M71" s="16">
        <v>50000</v>
      </c>
      <c r="N71" s="16">
        <v>50000</v>
      </c>
      <c r="O71" s="16">
        <v>50000</v>
      </c>
      <c r="P71" s="16">
        <v>40000</v>
      </c>
      <c r="Q71" s="16">
        <v>40000</v>
      </c>
      <c r="R71" s="16">
        <v>30000</v>
      </c>
      <c r="S71" s="16">
        <v>30000</v>
      </c>
      <c r="T71" s="16">
        <v>30000</v>
      </c>
      <c r="U71" s="16">
        <v>30000</v>
      </c>
      <c r="V71" s="16">
        <v>40000</v>
      </c>
      <c r="W71" s="16">
        <v>40000</v>
      </c>
      <c r="X71" s="16">
        <v>40000</v>
      </c>
      <c r="Y71" s="16">
        <v>40000</v>
      </c>
      <c r="Z71" s="16">
        <v>50000</v>
      </c>
    </row>
    <row r="72" spans="1:26">
      <c r="A72" s="12" t="s">
        <v>349</v>
      </c>
      <c r="B72" s="16">
        <v>50000</v>
      </c>
      <c r="C72" s="16">
        <v>50000</v>
      </c>
      <c r="D72" s="16">
        <v>50000</v>
      </c>
      <c r="E72" s="16">
        <v>60000</v>
      </c>
      <c r="F72" s="16">
        <v>70000</v>
      </c>
      <c r="G72" s="16">
        <v>70000</v>
      </c>
      <c r="H72" s="16">
        <v>80000</v>
      </c>
      <c r="I72" s="16">
        <v>70000</v>
      </c>
      <c r="J72" s="16">
        <v>80000</v>
      </c>
      <c r="K72" s="16">
        <v>70000</v>
      </c>
      <c r="L72" s="16">
        <v>70000</v>
      </c>
      <c r="M72" s="16">
        <v>80000</v>
      </c>
      <c r="N72" s="16">
        <v>80000</v>
      </c>
      <c r="O72" s="16">
        <v>90000</v>
      </c>
      <c r="P72" s="16">
        <v>90000</v>
      </c>
      <c r="Q72" s="16">
        <v>90000</v>
      </c>
      <c r="R72" s="16">
        <v>90000</v>
      </c>
      <c r="S72" s="16">
        <v>90000</v>
      </c>
      <c r="T72" s="16">
        <v>100000</v>
      </c>
      <c r="U72" s="16">
        <v>100000</v>
      </c>
      <c r="V72" s="16">
        <v>100000</v>
      </c>
      <c r="W72" s="16">
        <v>100000</v>
      </c>
      <c r="X72" s="16">
        <v>100000</v>
      </c>
      <c r="Y72" s="16">
        <v>90000</v>
      </c>
      <c r="Z72" s="16">
        <v>90000</v>
      </c>
    </row>
    <row r="73" spans="1:26">
      <c r="A73" s="12" t="s">
        <v>350</v>
      </c>
      <c r="B73" s="16">
        <v>80000</v>
      </c>
      <c r="C73" s="16">
        <v>80000</v>
      </c>
      <c r="D73" s="16">
        <v>90000</v>
      </c>
      <c r="E73" s="16">
        <v>90000</v>
      </c>
      <c r="F73" s="16">
        <v>100000</v>
      </c>
      <c r="G73" s="16">
        <v>110000</v>
      </c>
      <c r="H73" s="16">
        <v>120000</v>
      </c>
      <c r="I73" s="16">
        <v>110000</v>
      </c>
      <c r="J73" s="16">
        <v>110000</v>
      </c>
      <c r="K73" s="16">
        <v>110000</v>
      </c>
      <c r="L73" s="16">
        <v>110000</v>
      </c>
      <c r="M73" s="16">
        <v>110000</v>
      </c>
      <c r="N73" s="16">
        <v>110000</v>
      </c>
      <c r="O73" s="16">
        <v>120000</v>
      </c>
      <c r="P73" s="16">
        <v>120000</v>
      </c>
      <c r="Q73" s="16">
        <v>120000</v>
      </c>
      <c r="R73" s="16">
        <v>130000</v>
      </c>
      <c r="S73" s="16">
        <v>130000</v>
      </c>
      <c r="T73" s="16">
        <v>130000</v>
      </c>
      <c r="U73" s="16">
        <v>120000</v>
      </c>
      <c r="V73" s="16">
        <v>110000</v>
      </c>
      <c r="W73" s="16">
        <v>120000</v>
      </c>
      <c r="X73" s="16">
        <v>120000</v>
      </c>
      <c r="Y73" s="16">
        <v>120000</v>
      </c>
      <c r="Z73" s="16">
        <v>120000</v>
      </c>
    </row>
    <row r="74" spans="1:26" ht="30" customHeight="1">
      <c r="A74" s="6" t="s">
        <v>57</v>
      </c>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c r="A75" s="12" t="s">
        <v>296</v>
      </c>
      <c r="B75" s="17" t="s">
        <v>297</v>
      </c>
      <c r="C75" s="17" t="s">
        <v>298</v>
      </c>
      <c r="D75" s="17" t="s">
        <v>299</v>
      </c>
      <c r="E75" s="17" t="s">
        <v>300</v>
      </c>
      <c r="F75" s="17" t="s">
        <v>301</v>
      </c>
      <c r="G75" s="17" t="s">
        <v>302</v>
      </c>
      <c r="H75" s="17" t="s">
        <v>303</v>
      </c>
      <c r="I75" s="17" t="s">
        <v>304</v>
      </c>
      <c r="J75" s="17" t="s">
        <v>305</v>
      </c>
      <c r="K75" s="17" t="s">
        <v>306</v>
      </c>
      <c r="L75" s="17" t="s">
        <v>307</v>
      </c>
      <c r="M75" s="17" t="s">
        <v>308</v>
      </c>
      <c r="N75" s="17" t="s">
        <v>309</v>
      </c>
      <c r="O75" s="17" t="s">
        <v>310</v>
      </c>
      <c r="P75" s="17" t="s">
        <v>311</v>
      </c>
      <c r="Q75" s="17" t="s">
        <v>312</v>
      </c>
      <c r="R75" s="17" t="s">
        <v>313</v>
      </c>
      <c r="S75" s="17" t="s">
        <v>314</v>
      </c>
      <c r="T75" s="17" t="s">
        <v>315</v>
      </c>
      <c r="U75" s="17" t="s">
        <v>316</v>
      </c>
      <c r="V75" s="17" t="s">
        <v>317</v>
      </c>
      <c r="W75" s="17" t="s">
        <v>318</v>
      </c>
      <c r="X75" s="17" t="s">
        <v>319</v>
      </c>
      <c r="Y75" s="17" t="s">
        <v>320</v>
      </c>
      <c r="Z75" s="17" t="s">
        <v>321</v>
      </c>
    </row>
    <row r="76" spans="1:26">
      <c r="A76" s="12" t="s">
        <v>342</v>
      </c>
      <c r="B76" s="16">
        <v>8299</v>
      </c>
      <c r="C76" s="16">
        <v>8105</v>
      </c>
      <c r="D76" s="16">
        <v>7698</v>
      </c>
      <c r="E76" s="16">
        <v>7579</v>
      </c>
      <c r="F76" s="16">
        <v>7626</v>
      </c>
      <c r="G76" s="16">
        <v>8095</v>
      </c>
      <c r="H76" s="16">
        <v>11023</v>
      </c>
      <c r="I76" s="16">
        <v>14003</v>
      </c>
      <c r="J76" s="16">
        <v>16458</v>
      </c>
      <c r="K76" s="16">
        <v>16157</v>
      </c>
      <c r="L76" s="16">
        <v>15337</v>
      </c>
      <c r="M76" s="16">
        <v>15092</v>
      </c>
      <c r="N76" s="16">
        <v>14739</v>
      </c>
      <c r="O76" s="16">
        <v>14686</v>
      </c>
      <c r="P76" s="16">
        <v>14442</v>
      </c>
      <c r="Q76" s="16">
        <v>13385</v>
      </c>
      <c r="R76" s="16">
        <v>12152</v>
      </c>
      <c r="S76" s="16">
        <v>10750</v>
      </c>
      <c r="T76" s="16">
        <v>10277</v>
      </c>
      <c r="U76" s="16">
        <v>9795</v>
      </c>
      <c r="V76" s="16">
        <v>9596</v>
      </c>
      <c r="W76" s="16">
        <v>9369</v>
      </c>
      <c r="X76" s="16">
        <v>9521</v>
      </c>
      <c r="Y76" s="16">
        <v>9346</v>
      </c>
      <c r="Z76" s="16">
        <v>7770</v>
      </c>
    </row>
    <row r="77" spans="1:26">
      <c r="A77" s="12" t="s">
        <v>343</v>
      </c>
      <c r="B77" s="16">
        <v>881</v>
      </c>
      <c r="C77" s="16">
        <v>837</v>
      </c>
      <c r="D77" s="16">
        <v>803</v>
      </c>
      <c r="E77" s="16">
        <v>812</v>
      </c>
      <c r="F77" s="16">
        <v>852</v>
      </c>
      <c r="G77" s="16">
        <v>910</v>
      </c>
      <c r="H77" s="16">
        <v>1250</v>
      </c>
      <c r="I77" s="16">
        <v>1661</v>
      </c>
      <c r="J77" s="16">
        <v>2042</v>
      </c>
      <c r="K77" s="16">
        <v>2057</v>
      </c>
      <c r="L77" s="16">
        <v>2013</v>
      </c>
      <c r="M77" s="16">
        <v>1969</v>
      </c>
      <c r="N77" s="16">
        <v>2014</v>
      </c>
      <c r="O77" s="16">
        <v>2029</v>
      </c>
      <c r="P77" s="16">
        <v>2067</v>
      </c>
      <c r="Q77" s="16">
        <v>1926</v>
      </c>
      <c r="R77" s="16">
        <v>1760</v>
      </c>
      <c r="S77" s="16">
        <v>1562</v>
      </c>
      <c r="T77" s="16">
        <v>1495</v>
      </c>
      <c r="U77" s="16">
        <v>1464</v>
      </c>
      <c r="V77" s="16">
        <v>1477</v>
      </c>
      <c r="W77" s="16">
        <v>1514</v>
      </c>
      <c r="X77" s="16">
        <v>1507</v>
      </c>
      <c r="Y77" s="16">
        <v>1441</v>
      </c>
      <c r="Z77" s="16">
        <v>1219</v>
      </c>
    </row>
    <row r="78" spans="1:26">
      <c r="A78" s="12" t="s">
        <v>344</v>
      </c>
      <c r="B78" s="16">
        <v>1105</v>
      </c>
      <c r="C78" s="16">
        <v>1029</v>
      </c>
      <c r="D78" s="16">
        <v>990</v>
      </c>
      <c r="E78" s="16">
        <v>949</v>
      </c>
      <c r="F78" s="16">
        <v>977</v>
      </c>
      <c r="G78" s="16">
        <v>1019</v>
      </c>
      <c r="H78" s="16">
        <v>1410</v>
      </c>
      <c r="I78" s="16">
        <v>1794</v>
      </c>
      <c r="J78" s="16">
        <v>2071</v>
      </c>
      <c r="K78" s="16">
        <v>2009</v>
      </c>
      <c r="L78" s="16">
        <v>1881</v>
      </c>
      <c r="M78" s="16">
        <v>1891</v>
      </c>
      <c r="N78" s="16">
        <v>1828</v>
      </c>
      <c r="O78" s="16">
        <v>1825</v>
      </c>
      <c r="P78" s="16">
        <v>1799</v>
      </c>
      <c r="Q78" s="16">
        <v>1635</v>
      </c>
      <c r="R78" s="16">
        <v>1446</v>
      </c>
      <c r="S78" s="16">
        <v>1228</v>
      </c>
      <c r="T78" s="16">
        <v>1176</v>
      </c>
      <c r="U78" s="16">
        <v>1141</v>
      </c>
      <c r="V78" s="16">
        <v>1054</v>
      </c>
      <c r="W78" s="16">
        <v>1031</v>
      </c>
      <c r="X78" s="16">
        <v>991</v>
      </c>
      <c r="Y78" s="16">
        <v>1036</v>
      </c>
      <c r="Z78" s="16">
        <v>848</v>
      </c>
    </row>
    <row r="79" spans="1:26">
      <c r="A79" s="12" t="s">
        <v>345</v>
      </c>
      <c r="B79" s="16">
        <v>336</v>
      </c>
      <c r="C79" s="16">
        <v>323</v>
      </c>
      <c r="D79" s="16">
        <v>289</v>
      </c>
      <c r="E79" s="16">
        <v>278</v>
      </c>
      <c r="F79" s="16">
        <v>302</v>
      </c>
      <c r="G79" s="16">
        <v>323</v>
      </c>
      <c r="H79" s="16">
        <v>451</v>
      </c>
      <c r="I79" s="16">
        <v>605</v>
      </c>
      <c r="J79" s="16">
        <v>715</v>
      </c>
      <c r="K79" s="16">
        <v>712</v>
      </c>
      <c r="L79" s="16">
        <v>644</v>
      </c>
      <c r="M79" s="16">
        <v>644</v>
      </c>
      <c r="N79" s="16">
        <v>619</v>
      </c>
      <c r="O79" s="16">
        <v>615</v>
      </c>
      <c r="P79" s="16">
        <v>605</v>
      </c>
      <c r="Q79" s="16">
        <v>573</v>
      </c>
      <c r="R79" s="16">
        <v>550</v>
      </c>
      <c r="S79" s="16">
        <v>506</v>
      </c>
      <c r="T79" s="16">
        <v>501</v>
      </c>
      <c r="U79" s="16">
        <v>491</v>
      </c>
      <c r="V79" s="16">
        <v>508</v>
      </c>
      <c r="W79" s="16">
        <v>512</v>
      </c>
      <c r="X79" s="16">
        <v>554</v>
      </c>
      <c r="Y79" s="16">
        <v>558</v>
      </c>
      <c r="Z79" s="16">
        <v>487</v>
      </c>
    </row>
    <row r="80" spans="1:26">
      <c r="A80" s="12" t="s">
        <v>346</v>
      </c>
      <c r="B80" s="16">
        <v>1656</v>
      </c>
      <c r="C80" s="16">
        <v>1569</v>
      </c>
      <c r="D80" s="16">
        <v>1452</v>
      </c>
      <c r="E80" s="16">
        <v>1396</v>
      </c>
      <c r="F80" s="16">
        <v>1327</v>
      </c>
      <c r="G80" s="16">
        <v>1380</v>
      </c>
      <c r="H80" s="16">
        <v>1904</v>
      </c>
      <c r="I80" s="16">
        <v>2381</v>
      </c>
      <c r="J80" s="16">
        <v>2759</v>
      </c>
      <c r="K80" s="16">
        <v>2644</v>
      </c>
      <c r="L80" s="16">
        <v>2495</v>
      </c>
      <c r="M80" s="16">
        <v>2476</v>
      </c>
      <c r="N80" s="16">
        <v>2428</v>
      </c>
      <c r="O80" s="16">
        <v>2413</v>
      </c>
      <c r="P80" s="16">
        <v>2396</v>
      </c>
      <c r="Q80" s="16">
        <v>2178</v>
      </c>
      <c r="R80" s="16">
        <v>1983</v>
      </c>
      <c r="S80" s="16">
        <v>1711</v>
      </c>
      <c r="T80" s="16">
        <v>1656</v>
      </c>
      <c r="U80" s="16">
        <v>1532</v>
      </c>
      <c r="V80" s="16">
        <v>1520</v>
      </c>
      <c r="W80" s="16">
        <v>1409</v>
      </c>
      <c r="X80" s="16">
        <v>1457</v>
      </c>
      <c r="Y80" s="16">
        <v>1385</v>
      </c>
      <c r="Z80" s="16">
        <v>1115</v>
      </c>
    </row>
    <row r="81" spans="1:26">
      <c r="A81" s="12" t="s">
        <v>347</v>
      </c>
      <c r="B81" s="16">
        <v>1286</v>
      </c>
      <c r="C81" s="16">
        <v>1309</v>
      </c>
      <c r="D81" s="16">
        <v>1271</v>
      </c>
      <c r="E81" s="16">
        <v>1238</v>
      </c>
      <c r="F81" s="16">
        <v>1250</v>
      </c>
      <c r="G81" s="16">
        <v>1352</v>
      </c>
      <c r="H81" s="16">
        <v>1877</v>
      </c>
      <c r="I81" s="16">
        <v>2333</v>
      </c>
      <c r="J81" s="16">
        <v>2697</v>
      </c>
      <c r="K81" s="16">
        <v>2655</v>
      </c>
      <c r="L81" s="16">
        <v>2580</v>
      </c>
      <c r="M81" s="16">
        <v>2535</v>
      </c>
      <c r="N81" s="16">
        <v>2383</v>
      </c>
      <c r="O81" s="16">
        <v>2292</v>
      </c>
      <c r="P81" s="16">
        <v>2192</v>
      </c>
      <c r="Q81" s="16">
        <v>2026</v>
      </c>
      <c r="R81" s="16">
        <v>1887</v>
      </c>
      <c r="S81" s="16">
        <v>1742</v>
      </c>
      <c r="T81" s="16">
        <v>1676</v>
      </c>
      <c r="U81" s="16">
        <v>1593</v>
      </c>
      <c r="V81" s="16">
        <v>1532</v>
      </c>
      <c r="W81" s="16">
        <v>1556</v>
      </c>
      <c r="X81" s="16">
        <v>1605</v>
      </c>
      <c r="Y81" s="16">
        <v>1608</v>
      </c>
      <c r="Z81" s="16">
        <v>1359</v>
      </c>
    </row>
    <row r="82" spans="1:26">
      <c r="A82" s="12" t="s">
        <v>348</v>
      </c>
      <c r="B82" s="16">
        <v>610</v>
      </c>
      <c r="C82" s="16">
        <v>588</v>
      </c>
      <c r="D82" s="16">
        <v>522</v>
      </c>
      <c r="E82" s="16">
        <v>521</v>
      </c>
      <c r="F82" s="16">
        <v>522</v>
      </c>
      <c r="G82" s="16">
        <v>576</v>
      </c>
      <c r="H82" s="16">
        <v>789</v>
      </c>
      <c r="I82" s="16">
        <v>1017</v>
      </c>
      <c r="J82" s="16">
        <v>1181</v>
      </c>
      <c r="K82" s="16">
        <v>1102</v>
      </c>
      <c r="L82" s="16">
        <v>1020</v>
      </c>
      <c r="M82" s="16">
        <v>994</v>
      </c>
      <c r="N82" s="16">
        <v>990</v>
      </c>
      <c r="O82" s="16">
        <v>975</v>
      </c>
      <c r="P82" s="16">
        <v>938</v>
      </c>
      <c r="Q82" s="16">
        <v>896</v>
      </c>
      <c r="R82" s="16">
        <v>845</v>
      </c>
      <c r="S82" s="16">
        <v>776</v>
      </c>
      <c r="T82" s="16">
        <v>715</v>
      </c>
      <c r="U82" s="16">
        <v>626</v>
      </c>
      <c r="V82" s="16">
        <v>585</v>
      </c>
      <c r="W82" s="16">
        <v>545</v>
      </c>
      <c r="X82" s="16">
        <v>560</v>
      </c>
      <c r="Y82" s="16">
        <v>552</v>
      </c>
      <c r="Z82" s="16">
        <v>427</v>
      </c>
    </row>
    <row r="83" spans="1:26">
      <c r="A83" s="12" t="s">
        <v>349</v>
      </c>
      <c r="B83" s="16">
        <v>1069</v>
      </c>
      <c r="C83" s="16">
        <v>1041</v>
      </c>
      <c r="D83" s="16">
        <v>1035</v>
      </c>
      <c r="E83" s="16">
        <v>1067</v>
      </c>
      <c r="F83" s="16">
        <v>1118</v>
      </c>
      <c r="G83" s="16">
        <v>1168</v>
      </c>
      <c r="H83" s="16">
        <v>1522</v>
      </c>
      <c r="I83" s="16">
        <v>1875</v>
      </c>
      <c r="J83" s="16">
        <v>2205</v>
      </c>
      <c r="K83" s="16">
        <v>2189</v>
      </c>
      <c r="L83" s="16">
        <v>2080</v>
      </c>
      <c r="M83" s="16">
        <v>2041</v>
      </c>
      <c r="N83" s="16">
        <v>1948</v>
      </c>
      <c r="O83" s="16">
        <v>1968</v>
      </c>
      <c r="P83" s="16">
        <v>1927</v>
      </c>
      <c r="Q83" s="16">
        <v>1847</v>
      </c>
      <c r="R83" s="16">
        <v>1646</v>
      </c>
      <c r="S83" s="16">
        <v>1451</v>
      </c>
      <c r="T83" s="16">
        <v>1367</v>
      </c>
      <c r="U83" s="16">
        <v>1340</v>
      </c>
      <c r="V83" s="16">
        <v>1344</v>
      </c>
      <c r="W83" s="16">
        <v>1306</v>
      </c>
      <c r="X83" s="16">
        <v>1348</v>
      </c>
      <c r="Y83" s="16">
        <v>1331</v>
      </c>
      <c r="Z83" s="16">
        <v>1143</v>
      </c>
    </row>
    <row r="84" spans="1:26">
      <c r="A84" s="12" t="s">
        <v>350</v>
      </c>
      <c r="B84" s="16">
        <v>1356</v>
      </c>
      <c r="C84" s="16">
        <v>1409</v>
      </c>
      <c r="D84" s="16">
        <v>1336</v>
      </c>
      <c r="E84" s="16">
        <v>1318</v>
      </c>
      <c r="F84" s="16">
        <v>1278</v>
      </c>
      <c r="G84" s="16">
        <v>1367</v>
      </c>
      <c r="H84" s="16">
        <v>1820</v>
      </c>
      <c r="I84" s="16">
        <v>2337</v>
      </c>
      <c r="J84" s="16">
        <v>2788</v>
      </c>
      <c r="K84" s="16">
        <v>2789</v>
      </c>
      <c r="L84" s="16">
        <v>2624</v>
      </c>
      <c r="M84" s="16">
        <v>2542</v>
      </c>
      <c r="N84" s="16">
        <v>2529</v>
      </c>
      <c r="O84" s="16">
        <v>2569</v>
      </c>
      <c r="P84" s="16">
        <v>2518</v>
      </c>
      <c r="Q84" s="16">
        <v>2304</v>
      </c>
      <c r="R84" s="16">
        <v>2035</v>
      </c>
      <c r="S84" s="16">
        <v>1774</v>
      </c>
      <c r="T84" s="16">
        <v>1691</v>
      </c>
      <c r="U84" s="16">
        <v>1608</v>
      </c>
      <c r="V84" s="16">
        <v>1576</v>
      </c>
      <c r="W84" s="16">
        <v>1496</v>
      </c>
      <c r="X84" s="16">
        <v>1499</v>
      </c>
      <c r="Y84" s="16">
        <v>1435</v>
      </c>
      <c r="Z84" s="16">
        <v>1172</v>
      </c>
    </row>
    <row r="85" spans="1:26">
      <c r="A85" s="12"/>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c r="A86" s="12"/>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200"/>
  <sheetViews>
    <sheetView showGridLines="0" workbookViewId="0"/>
  </sheetViews>
  <sheetFormatPr defaultColWidth="10.90625" defaultRowHeight="14.5"/>
  <cols>
    <col min="1" max="1" width="70.7265625" customWidth="1"/>
  </cols>
  <sheetData>
    <row r="1" spans="1:26" ht="19.5">
      <c r="A1" s="4" t="s">
        <v>67</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66</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342</v>
      </c>
      <c r="B7" s="14">
        <v>0.2350689</v>
      </c>
      <c r="C7" s="14">
        <v>0.23362730000000001</v>
      </c>
      <c r="D7" s="14">
        <v>0.23247290000000001</v>
      </c>
      <c r="E7" s="14">
        <v>0.22982269999999999</v>
      </c>
      <c r="F7" s="14">
        <v>0.23660819999999999</v>
      </c>
      <c r="G7" s="14">
        <v>0.2350467</v>
      </c>
      <c r="H7" s="14">
        <v>0.23004730000000001</v>
      </c>
      <c r="I7" s="14">
        <v>0.21631929999999999</v>
      </c>
      <c r="J7" s="14">
        <v>0.2062427</v>
      </c>
      <c r="K7" s="14">
        <v>0.19680739999999999</v>
      </c>
      <c r="L7" s="14">
        <v>0.19139059999999999</v>
      </c>
      <c r="M7" s="14">
        <v>0.18972249999999999</v>
      </c>
      <c r="N7" s="14">
        <v>0.1874488</v>
      </c>
      <c r="O7" s="14">
        <v>0.18829950000000001</v>
      </c>
      <c r="P7" s="14">
        <v>0.18360299999999999</v>
      </c>
      <c r="Q7" s="14">
        <v>0.17532610000000001</v>
      </c>
      <c r="R7" s="14">
        <v>0.17587949999999999</v>
      </c>
      <c r="S7" s="14">
        <v>0.1776489</v>
      </c>
      <c r="T7" s="14">
        <v>0.18196010000000001</v>
      </c>
      <c r="U7" s="14">
        <v>0.1846931</v>
      </c>
      <c r="V7" s="14">
        <v>0.18949260000000001</v>
      </c>
      <c r="W7" s="14">
        <v>0.19578039999999999</v>
      </c>
      <c r="X7" s="14">
        <v>0.19197310000000001</v>
      </c>
      <c r="Y7" s="14">
        <v>0.19349440000000001</v>
      </c>
      <c r="Z7" s="14">
        <v>0.17845330000000001</v>
      </c>
    </row>
    <row r="8" spans="1:26">
      <c r="A8" s="12" t="s">
        <v>351</v>
      </c>
      <c r="B8" s="14">
        <v>0.20872479999999999</v>
      </c>
      <c r="C8" s="14">
        <v>0.19408539999999999</v>
      </c>
      <c r="D8" s="14">
        <v>0.19309460000000001</v>
      </c>
      <c r="E8" s="14">
        <v>0.19774900000000001</v>
      </c>
      <c r="F8" s="14">
        <v>0.2040797</v>
      </c>
      <c r="G8" s="14">
        <v>0.21422730000000001</v>
      </c>
      <c r="H8" s="14">
        <v>0.2228192</v>
      </c>
      <c r="I8" s="14">
        <v>0.21770229999999999</v>
      </c>
      <c r="J8" s="14">
        <v>0.21376129999999999</v>
      </c>
      <c r="K8" s="14">
        <v>0.2031886</v>
      </c>
      <c r="L8" s="14">
        <v>0.20770739999999999</v>
      </c>
      <c r="M8" s="14">
        <v>0.20513300000000001</v>
      </c>
      <c r="N8" s="14">
        <v>0.2094588</v>
      </c>
      <c r="O8" s="14">
        <v>0.23138120000000001</v>
      </c>
      <c r="P8" s="14">
        <v>0.22384390000000001</v>
      </c>
      <c r="Q8" s="14">
        <v>0.2049426</v>
      </c>
      <c r="R8" s="14">
        <v>0.18293909999999999</v>
      </c>
      <c r="S8" s="14">
        <v>0.1827308</v>
      </c>
      <c r="T8" s="14">
        <v>0.1853079</v>
      </c>
      <c r="U8" s="14">
        <v>0.21458920000000001</v>
      </c>
      <c r="V8" s="14">
        <v>0.2297864</v>
      </c>
      <c r="W8" s="14">
        <v>0.23324719999999999</v>
      </c>
      <c r="X8" s="14">
        <v>0.2008472</v>
      </c>
      <c r="Y8" s="14">
        <v>0.1916745</v>
      </c>
      <c r="Z8" s="14">
        <v>0.19451299999999999</v>
      </c>
    </row>
    <row r="9" spans="1:26">
      <c r="A9" s="12" t="s">
        <v>352</v>
      </c>
      <c r="B9" s="14">
        <v>0.25283949999999999</v>
      </c>
      <c r="C9" s="14">
        <v>0.2471285</v>
      </c>
      <c r="D9" s="14">
        <v>0.219525</v>
      </c>
      <c r="E9" s="14">
        <v>0.22294639999999999</v>
      </c>
      <c r="F9" s="14">
        <v>0.2223079</v>
      </c>
      <c r="G9" s="14">
        <v>0.23469419999999999</v>
      </c>
      <c r="H9" s="14">
        <v>0.222021</v>
      </c>
      <c r="I9" s="14">
        <v>0.22250600000000001</v>
      </c>
      <c r="J9" s="14">
        <v>0.21116119999999999</v>
      </c>
      <c r="K9" s="14">
        <v>0.2145667</v>
      </c>
      <c r="L9" s="14">
        <v>0.20506659999999999</v>
      </c>
      <c r="M9" s="14">
        <v>0.20562259999999999</v>
      </c>
      <c r="N9" s="14">
        <v>0.20250689999999999</v>
      </c>
      <c r="O9" s="14">
        <v>0.1943443</v>
      </c>
      <c r="P9" s="14">
        <v>0.1854751</v>
      </c>
      <c r="Q9" s="14">
        <v>0.17368120000000001</v>
      </c>
      <c r="R9" s="14">
        <v>0.17617659999999999</v>
      </c>
      <c r="S9" s="14">
        <v>0.1856421</v>
      </c>
      <c r="T9" s="14">
        <v>0.1834413</v>
      </c>
      <c r="U9" s="14">
        <v>0.1803669</v>
      </c>
      <c r="V9" s="14">
        <v>0.17485229999999999</v>
      </c>
      <c r="W9" s="14">
        <v>0.18704689999999999</v>
      </c>
      <c r="X9" s="14">
        <v>0.1958773</v>
      </c>
      <c r="Y9" s="14">
        <v>0.2177973</v>
      </c>
      <c r="Z9" s="14">
        <v>0.18687319999999999</v>
      </c>
    </row>
    <row r="10" spans="1:26">
      <c r="A10" s="12" t="s">
        <v>353</v>
      </c>
      <c r="B10" s="14">
        <v>0.42238930000000002</v>
      </c>
      <c r="C10" s="14">
        <v>0.44669690000000001</v>
      </c>
      <c r="D10" s="14">
        <v>0.47946179999999999</v>
      </c>
      <c r="E10" s="14">
        <v>0.4526753</v>
      </c>
      <c r="F10" s="14">
        <v>0.45982210000000001</v>
      </c>
      <c r="G10" s="14">
        <v>0.43700729999999999</v>
      </c>
      <c r="H10" s="14">
        <v>0.40938219999999997</v>
      </c>
      <c r="I10" s="14">
        <v>0.35749520000000001</v>
      </c>
      <c r="J10" s="14">
        <v>0.31701249999999997</v>
      </c>
      <c r="K10" s="14">
        <v>0.30328519999999998</v>
      </c>
      <c r="L10" s="14">
        <v>0.30441109999999999</v>
      </c>
      <c r="M10" s="14">
        <v>0.28928350000000003</v>
      </c>
      <c r="N10" s="14">
        <v>0.30498500000000001</v>
      </c>
      <c r="O10" s="14">
        <v>0.28943679999999999</v>
      </c>
      <c r="P10" s="14">
        <v>0.2928249</v>
      </c>
      <c r="Q10" s="14">
        <v>0.25647170000000002</v>
      </c>
      <c r="R10" s="14">
        <v>0.26446740000000002</v>
      </c>
      <c r="S10" s="14">
        <v>0.25454480000000002</v>
      </c>
      <c r="T10" s="14">
        <v>0.28022079999999999</v>
      </c>
      <c r="U10" s="14">
        <v>0.2924523</v>
      </c>
      <c r="V10" s="14">
        <v>0.3043709</v>
      </c>
      <c r="W10" s="14">
        <v>0.32790180000000002</v>
      </c>
      <c r="X10" s="14">
        <v>0.30790299999999998</v>
      </c>
      <c r="Y10" s="14">
        <v>0.3195501</v>
      </c>
      <c r="Z10" s="14">
        <v>0.2293104</v>
      </c>
    </row>
    <row r="11" spans="1:26">
      <c r="A11" s="12" t="s">
        <v>354</v>
      </c>
      <c r="B11" s="14">
        <v>0.1980141</v>
      </c>
      <c r="C11" s="14">
        <v>0.19696749999999999</v>
      </c>
      <c r="D11" s="14">
        <v>0.1999368</v>
      </c>
      <c r="E11" s="14">
        <v>0.1987527</v>
      </c>
      <c r="F11" s="14">
        <v>0.21013660000000001</v>
      </c>
      <c r="G11" s="14">
        <v>0.20524899999999999</v>
      </c>
      <c r="H11" s="14">
        <v>0.2043044</v>
      </c>
      <c r="I11" s="14">
        <v>0.19095889999999999</v>
      </c>
      <c r="J11" s="14">
        <v>0.1854034</v>
      </c>
      <c r="K11" s="14">
        <v>0.1734126</v>
      </c>
      <c r="L11" s="14">
        <v>0.1661234</v>
      </c>
      <c r="M11" s="14">
        <v>0.16684930000000001</v>
      </c>
      <c r="N11" s="14">
        <v>0.1616283</v>
      </c>
      <c r="O11" s="14">
        <v>0.16054479999999999</v>
      </c>
      <c r="P11" s="14">
        <v>0.15690709999999999</v>
      </c>
      <c r="Q11" s="14">
        <v>0.15627579999999999</v>
      </c>
      <c r="R11" s="14">
        <v>0.16345899999999999</v>
      </c>
      <c r="S11" s="14">
        <v>0.16525110000000001</v>
      </c>
      <c r="T11" s="14">
        <v>0.16944719999999999</v>
      </c>
      <c r="U11" s="14">
        <v>0.164858</v>
      </c>
      <c r="V11" s="14">
        <v>0.1683693</v>
      </c>
      <c r="W11" s="14">
        <v>0.17023849999999999</v>
      </c>
      <c r="X11" s="14">
        <v>0.17284949999999999</v>
      </c>
      <c r="Y11" s="14">
        <v>0.17131840000000001</v>
      </c>
      <c r="Z11" s="14">
        <v>0.1664205</v>
      </c>
    </row>
    <row r="12" spans="1:26" ht="30" customHeight="1">
      <c r="A12" s="6" t="s">
        <v>60</v>
      </c>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c r="A13" s="12" t="s">
        <v>296</v>
      </c>
      <c r="B13" s="15" t="s">
        <v>297</v>
      </c>
      <c r="C13" s="15" t="s">
        <v>298</v>
      </c>
      <c r="D13" s="15" t="s">
        <v>299</v>
      </c>
      <c r="E13" s="15" t="s">
        <v>300</v>
      </c>
      <c r="F13" s="15" t="s">
        <v>301</v>
      </c>
      <c r="G13" s="15" t="s">
        <v>302</v>
      </c>
      <c r="H13" s="15" t="s">
        <v>303</v>
      </c>
      <c r="I13" s="15" t="s">
        <v>304</v>
      </c>
      <c r="J13" s="15" t="s">
        <v>305</v>
      </c>
      <c r="K13" s="15" t="s">
        <v>306</v>
      </c>
      <c r="L13" s="15" t="s">
        <v>307</v>
      </c>
      <c r="M13" s="15" t="s">
        <v>308</v>
      </c>
      <c r="N13" s="15" t="s">
        <v>309</v>
      </c>
      <c r="O13" s="15" t="s">
        <v>310</v>
      </c>
      <c r="P13" s="15" t="s">
        <v>311</v>
      </c>
      <c r="Q13" s="15" t="s">
        <v>312</v>
      </c>
      <c r="R13" s="15" t="s">
        <v>313</v>
      </c>
      <c r="S13" s="15" t="s">
        <v>314</v>
      </c>
      <c r="T13" s="15" t="s">
        <v>315</v>
      </c>
      <c r="U13" s="15" t="s">
        <v>316</v>
      </c>
      <c r="V13" s="15" t="s">
        <v>317</v>
      </c>
      <c r="W13" s="15" t="s">
        <v>318</v>
      </c>
      <c r="X13" s="15" t="s">
        <v>319</v>
      </c>
      <c r="Y13" s="15" t="s">
        <v>320</v>
      </c>
      <c r="Z13" s="15" t="s">
        <v>321</v>
      </c>
    </row>
    <row r="14" spans="1:26">
      <c r="A14" s="12" t="s">
        <v>342</v>
      </c>
      <c r="B14" s="14">
        <v>1</v>
      </c>
      <c r="C14" s="14">
        <v>1</v>
      </c>
      <c r="D14" s="14">
        <v>1</v>
      </c>
      <c r="E14" s="14">
        <v>1</v>
      </c>
      <c r="F14" s="14">
        <v>1</v>
      </c>
      <c r="G14" s="14">
        <v>1</v>
      </c>
      <c r="H14" s="14">
        <v>1</v>
      </c>
      <c r="I14" s="14">
        <v>1</v>
      </c>
      <c r="J14" s="14">
        <v>1</v>
      </c>
      <c r="K14" s="14">
        <v>1</v>
      </c>
      <c r="L14" s="14">
        <v>1</v>
      </c>
      <c r="M14" s="14">
        <v>1</v>
      </c>
      <c r="N14" s="14">
        <v>1</v>
      </c>
      <c r="O14" s="14">
        <v>1</v>
      </c>
      <c r="P14" s="14">
        <v>1</v>
      </c>
      <c r="Q14" s="14">
        <v>1</v>
      </c>
      <c r="R14" s="14">
        <v>1</v>
      </c>
      <c r="S14" s="14">
        <v>1</v>
      </c>
      <c r="T14" s="14">
        <v>1</v>
      </c>
      <c r="U14" s="14">
        <v>1</v>
      </c>
      <c r="V14" s="14">
        <v>1</v>
      </c>
      <c r="W14" s="14">
        <v>1</v>
      </c>
      <c r="X14" s="14">
        <v>1</v>
      </c>
      <c r="Y14" s="14">
        <v>1</v>
      </c>
      <c r="Z14" s="14">
        <v>1</v>
      </c>
    </row>
    <row r="15" spans="1:26">
      <c r="A15" s="12" t="s">
        <v>351</v>
      </c>
      <c r="B15" s="14">
        <v>0.1429108</v>
      </c>
      <c r="C15" s="14">
        <v>0.1342458</v>
      </c>
      <c r="D15" s="14">
        <v>0.1358144</v>
      </c>
      <c r="E15" s="14">
        <v>0.13928879999999999</v>
      </c>
      <c r="F15" s="14">
        <v>0.1390227</v>
      </c>
      <c r="G15" s="14">
        <v>0.14499680000000001</v>
      </c>
      <c r="H15" s="14">
        <v>0.1575568</v>
      </c>
      <c r="I15" s="14">
        <v>0.16723679999999999</v>
      </c>
      <c r="J15" s="14">
        <v>0.1804673</v>
      </c>
      <c r="K15" s="14">
        <v>0.18228449999999999</v>
      </c>
      <c r="L15" s="14">
        <v>0.19272500000000001</v>
      </c>
      <c r="M15" s="14">
        <v>0.1917095</v>
      </c>
      <c r="N15" s="14">
        <v>0.19658829999999999</v>
      </c>
      <c r="O15" s="14">
        <v>0.2211091</v>
      </c>
      <c r="P15" s="14">
        <v>0.2248117</v>
      </c>
      <c r="Q15" s="14">
        <v>0.22047629999999999</v>
      </c>
      <c r="R15" s="14">
        <v>0.19577849999999999</v>
      </c>
      <c r="S15" s="14">
        <v>0.19156909999999999</v>
      </c>
      <c r="T15" s="14">
        <v>0.18850539999999999</v>
      </c>
      <c r="U15" s="14">
        <v>0.21013789999999999</v>
      </c>
      <c r="V15" s="14">
        <v>0.2179806</v>
      </c>
      <c r="W15" s="14">
        <v>0.21701390000000001</v>
      </c>
      <c r="X15" s="14">
        <v>0.1878359</v>
      </c>
      <c r="Y15" s="14">
        <v>0.1707996</v>
      </c>
      <c r="Z15" s="14">
        <v>0.17762939999999999</v>
      </c>
    </row>
    <row r="16" spans="1:26">
      <c r="A16" s="12" t="s">
        <v>352</v>
      </c>
      <c r="B16" s="14">
        <v>0.20692150000000001</v>
      </c>
      <c r="C16" s="14">
        <v>0.20108029999999999</v>
      </c>
      <c r="D16" s="14">
        <v>0.17802870000000001</v>
      </c>
      <c r="E16" s="14">
        <v>0.1833446</v>
      </c>
      <c r="F16" s="14">
        <v>0.17898559999999999</v>
      </c>
      <c r="G16" s="14">
        <v>0.1915818</v>
      </c>
      <c r="H16" s="14">
        <v>0.18489549999999999</v>
      </c>
      <c r="I16" s="14">
        <v>0.19047349999999999</v>
      </c>
      <c r="J16" s="14">
        <v>0.1834151</v>
      </c>
      <c r="K16" s="14">
        <v>0.19272410000000001</v>
      </c>
      <c r="L16" s="14">
        <v>0.1885511</v>
      </c>
      <c r="M16" s="14">
        <v>0.1929052</v>
      </c>
      <c r="N16" s="14">
        <v>0.19527140000000001</v>
      </c>
      <c r="O16" s="14">
        <v>0.18516289999999999</v>
      </c>
      <c r="P16" s="14">
        <v>0.1758576</v>
      </c>
      <c r="Q16" s="14">
        <v>0.16625599999999999</v>
      </c>
      <c r="R16" s="14">
        <v>0.17008970000000001</v>
      </c>
      <c r="S16" s="14">
        <v>0.17545040000000001</v>
      </c>
      <c r="T16" s="14">
        <v>0.16666210000000001</v>
      </c>
      <c r="U16" s="14">
        <v>0.16014229999999999</v>
      </c>
      <c r="V16" s="14">
        <v>0.15067469999999999</v>
      </c>
      <c r="W16" s="14">
        <v>0.1494046</v>
      </c>
      <c r="X16" s="14">
        <v>0.159693</v>
      </c>
      <c r="Y16" s="14">
        <v>0.1827511</v>
      </c>
      <c r="Z16" s="14">
        <v>0.1758873</v>
      </c>
    </row>
    <row r="17" spans="1:26">
      <c r="A17" s="12" t="s">
        <v>353</v>
      </c>
      <c r="B17" s="14">
        <v>0.19770450000000001</v>
      </c>
      <c r="C17" s="14">
        <v>0.21076590000000001</v>
      </c>
      <c r="D17" s="14">
        <v>0.22089729999999999</v>
      </c>
      <c r="E17" s="14">
        <v>0.2070901</v>
      </c>
      <c r="F17" s="14">
        <v>0.19580819999999999</v>
      </c>
      <c r="G17" s="14">
        <v>0.18300849999999999</v>
      </c>
      <c r="H17" s="14">
        <v>0.16576399999999999</v>
      </c>
      <c r="I17" s="14">
        <v>0.1490474</v>
      </c>
      <c r="J17" s="14">
        <v>0.13260379999999999</v>
      </c>
      <c r="K17" s="14">
        <v>0.12805</v>
      </c>
      <c r="L17" s="14">
        <v>0.12661790000000001</v>
      </c>
      <c r="M17" s="14">
        <v>0.11439149999999999</v>
      </c>
      <c r="N17" s="14">
        <v>0.11428240000000001</v>
      </c>
      <c r="O17" s="14">
        <v>0.1057751</v>
      </c>
      <c r="P17" s="14">
        <v>0.1092588</v>
      </c>
      <c r="Q17" s="14">
        <v>0.10035860000000001</v>
      </c>
      <c r="R17" s="14">
        <v>9.7272499999999998E-2</v>
      </c>
      <c r="S17" s="14">
        <v>9.2419500000000002E-2</v>
      </c>
      <c r="T17" s="14">
        <v>0.10097780000000001</v>
      </c>
      <c r="U17" s="14">
        <v>0.1049776</v>
      </c>
      <c r="V17" s="14">
        <v>0.1073065</v>
      </c>
      <c r="W17" s="14">
        <v>0.1227118</v>
      </c>
      <c r="X17" s="14">
        <v>0.1211462</v>
      </c>
      <c r="Y17" s="14">
        <v>0.1212227</v>
      </c>
      <c r="Z17" s="14">
        <v>8.4226200000000001E-2</v>
      </c>
    </row>
    <row r="18" spans="1:26">
      <c r="A18" s="12" t="s">
        <v>354</v>
      </c>
      <c r="B18" s="14">
        <v>0.45246330000000001</v>
      </c>
      <c r="C18" s="14">
        <v>0.45390799999999998</v>
      </c>
      <c r="D18" s="14">
        <v>0.4652596</v>
      </c>
      <c r="E18" s="14">
        <v>0.47027649999999999</v>
      </c>
      <c r="F18" s="14">
        <v>0.48618349999999999</v>
      </c>
      <c r="G18" s="14">
        <v>0.48041299999999998</v>
      </c>
      <c r="H18" s="14">
        <v>0.49178369999999999</v>
      </c>
      <c r="I18" s="14">
        <v>0.49324230000000002</v>
      </c>
      <c r="J18" s="14">
        <v>0.50351389999999996</v>
      </c>
      <c r="K18" s="14">
        <v>0.49694139999999998</v>
      </c>
      <c r="L18" s="14">
        <v>0.49210599999999999</v>
      </c>
      <c r="M18" s="14">
        <v>0.50099380000000004</v>
      </c>
      <c r="N18" s="14">
        <v>0.49385800000000002</v>
      </c>
      <c r="O18" s="14">
        <v>0.48795290000000002</v>
      </c>
      <c r="P18" s="14">
        <v>0.4900719</v>
      </c>
      <c r="Q18" s="14">
        <v>0.51290910000000001</v>
      </c>
      <c r="R18" s="14">
        <v>0.53685930000000004</v>
      </c>
      <c r="S18" s="14">
        <v>0.54056090000000001</v>
      </c>
      <c r="T18" s="14">
        <v>0.54385470000000002</v>
      </c>
      <c r="U18" s="14">
        <v>0.52474229999999999</v>
      </c>
      <c r="V18" s="14">
        <v>0.52403820000000001</v>
      </c>
      <c r="W18" s="14">
        <v>0.51086969999999998</v>
      </c>
      <c r="X18" s="14">
        <v>0.53132489999999999</v>
      </c>
      <c r="Y18" s="14">
        <v>0.52522659999999999</v>
      </c>
      <c r="Z18" s="14">
        <v>0.56225700000000001</v>
      </c>
    </row>
    <row r="19" spans="1:26" ht="30" customHeight="1">
      <c r="A19" s="6" t="s">
        <v>61</v>
      </c>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c r="A20" s="12" t="s">
        <v>296</v>
      </c>
      <c r="B20" s="15" t="s">
        <v>297</v>
      </c>
      <c r="C20" s="15" t="s">
        <v>298</v>
      </c>
      <c r="D20" s="15" t="s">
        <v>299</v>
      </c>
      <c r="E20" s="15" t="s">
        <v>300</v>
      </c>
      <c r="F20" s="15" t="s">
        <v>301</v>
      </c>
      <c r="G20" s="15" t="s">
        <v>302</v>
      </c>
      <c r="H20" s="15" t="s">
        <v>303</v>
      </c>
      <c r="I20" s="15" t="s">
        <v>304</v>
      </c>
      <c r="J20" s="15" t="s">
        <v>305</v>
      </c>
      <c r="K20" s="15" t="s">
        <v>306</v>
      </c>
      <c r="L20" s="15" t="s">
        <v>307</v>
      </c>
      <c r="M20" s="15" t="s">
        <v>308</v>
      </c>
      <c r="N20" s="15" t="s">
        <v>309</v>
      </c>
      <c r="O20" s="15" t="s">
        <v>310</v>
      </c>
      <c r="P20" s="15" t="s">
        <v>311</v>
      </c>
      <c r="Q20" s="15" t="s">
        <v>312</v>
      </c>
      <c r="R20" s="15" t="s">
        <v>313</v>
      </c>
      <c r="S20" s="15" t="s">
        <v>314</v>
      </c>
      <c r="T20" s="15" t="s">
        <v>315</v>
      </c>
      <c r="U20" s="15" t="s">
        <v>316</v>
      </c>
      <c r="V20" s="15" t="s">
        <v>317</v>
      </c>
      <c r="W20" s="15" t="s">
        <v>318</v>
      </c>
      <c r="X20" s="15" t="s">
        <v>319</v>
      </c>
      <c r="Y20" s="15" t="s">
        <v>320</v>
      </c>
      <c r="Z20" s="15" t="s">
        <v>321</v>
      </c>
    </row>
    <row r="21" spans="1:26">
      <c r="A21" s="12" t="s">
        <v>342</v>
      </c>
      <c r="B21" s="16">
        <v>1180000</v>
      </c>
      <c r="C21" s="16">
        <v>1170000</v>
      </c>
      <c r="D21" s="16">
        <v>1160000</v>
      </c>
      <c r="E21" s="16">
        <v>1140000</v>
      </c>
      <c r="F21" s="16">
        <v>1180000</v>
      </c>
      <c r="G21" s="16">
        <v>1170000</v>
      </c>
      <c r="H21" s="16">
        <v>1140000</v>
      </c>
      <c r="I21" s="16">
        <v>1080000</v>
      </c>
      <c r="J21" s="16">
        <v>1030000</v>
      </c>
      <c r="K21" s="16">
        <v>980000</v>
      </c>
      <c r="L21" s="16">
        <v>960000</v>
      </c>
      <c r="M21" s="16">
        <v>960000</v>
      </c>
      <c r="N21" s="16">
        <v>950000</v>
      </c>
      <c r="O21" s="16">
        <v>960000</v>
      </c>
      <c r="P21" s="16">
        <v>940000</v>
      </c>
      <c r="Q21" s="16">
        <v>910000</v>
      </c>
      <c r="R21" s="16">
        <v>920000</v>
      </c>
      <c r="S21" s="16">
        <v>930000</v>
      </c>
      <c r="T21" s="16">
        <v>950000</v>
      </c>
      <c r="U21" s="16">
        <v>970000</v>
      </c>
      <c r="V21" s="16">
        <v>1000000</v>
      </c>
      <c r="W21" s="16">
        <v>1040000</v>
      </c>
      <c r="X21" s="16">
        <v>1020000</v>
      </c>
      <c r="Y21" s="16">
        <v>1030000</v>
      </c>
      <c r="Z21" s="16">
        <v>960000</v>
      </c>
    </row>
    <row r="22" spans="1:26">
      <c r="A22" s="12" t="s">
        <v>351</v>
      </c>
      <c r="B22" s="16">
        <v>170000</v>
      </c>
      <c r="C22" s="16">
        <v>160000</v>
      </c>
      <c r="D22" s="16">
        <v>160000</v>
      </c>
      <c r="E22" s="16">
        <v>160000</v>
      </c>
      <c r="F22" s="16">
        <v>160000</v>
      </c>
      <c r="G22" s="16">
        <v>170000</v>
      </c>
      <c r="H22" s="16">
        <v>180000</v>
      </c>
      <c r="I22" s="16">
        <v>180000</v>
      </c>
      <c r="J22" s="16">
        <v>190000</v>
      </c>
      <c r="K22" s="16">
        <v>180000</v>
      </c>
      <c r="L22" s="16">
        <v>190000</v>
      </c>
      <c r="M22" s="16">
        <v>180000</v>
      </c>
      <c r="N22" s="16">
        <v>190000</v>
      </c>
      <c r="O22" s="16">
        <v>210000</v>
      </c>
      <c r="P22" s="16">
        <v>210000</v>
      </c>
      <c r="Q22" s="16">
        <v>200000</v>
      </c>
      <c r="R22" s="16">
        <v>180000</v>
      </c>
      <c r="S22" s="16">
        <v>180000</v>
      </c>
      <c r="T22" s="16">
        <v>180000</v>
      </c>
      <c r="U22" s="16">
        <v>210000</v>
      </c>
      <c r="V22" s="16">
        <v>220000</v>
      </c>
      <c r="W22" s="16">
        <v>220000</v>
      </c>
      <c r="X22" s="16">
        <v>190000</v>
      </c>
      <c r="Y22" s="16">
        <v>180000</v>
      </c>
      <c r="Z22" s="16">
        <v>170000</v>
      </c>
    </row>
    <row r="23" spans="1:26">
      <c r="A23" s="12" t="s">
        <v>352</v>
      </c>
      <c r="B23" s="16">
        <v>240000</v>
      </c>
      <c r="C23" s="16">
        <v>230000</v>
      </c>
      <c r="D23" s="16">
        <v>210000</v>
      </c>
      <c r="E23" s="16">
        <v>210000</v>
      </c>
      <c r="F23" s="16">
        <v>210000</v>
      </c>
      <c r="G23" s="16">
        <v>220000</v>
      </c>
      <c r="H23" s="16">
        <v>210000</v>
      </c>
      <c r="I23" s="16">
        <v>200000</v>
      </c>
      <c r="J23" s="16">
        <v>190000</v>
      </c>
      <c r="K23" s="16">
        <v>190000</v>
      </c>
      <c r="L23" s="16">
        <v>180000</v>
      </c>
      <c r="M23" s="16">
        <v>180000</v>
      </c>
      <c r="N23" s="16">
        <v>190000</v>
      </c>
      <c r="O23" s="16">
        <v>180000</v>
      </c>
      <c r="P23" s="16">
        <v>170000</v>
      </c>
      <c r="Q23" s="16">
        <v>150000</v>
      </c>
      <c r="R23" s="16">
        <v>160000</v>
      </c>
      <c r="S23" s="16">
        <v>160000</v>
      </c>
      <c r="T23" s="16">
        <v>160000</v>
      </c>
      <c r="U23" s="16">
        <v>160000</v>
      </c>
      <c r="V23" s="16">
        <v>150000</v>
      </c>
      <c r="W23" s="16">
        <v>150000</v>
      </c>
      <c r="X23" s="16">
        <v>160000</v>
      </c>
      <c r="Y23" s="16">
        <v>190000</v>
      </c>
      <c r="Z23" s="16">
        <v>170000</v>
      </c>
    </row>
    <row r="24" spans="1:26">
      <c r="A24" s="12" t="s">
        <v>353</v>
      </c>
      <c r="B24" s="16">
        <v>230000</v>
      </c>
      <c r="C24" s="16">
        <v>250000</v>
      </c>
      <c r="D24" s="16">
        <v>260000</v>
      </c>
      <c r="E24" s="16">
        <v>240000</v>
      </c>
      <c r="F24" s="16">
        <v>230000</v>
      </c>
      <c r="G24" s="16">
        <v>210000</v>
      </c>
      <c r="H24" s="16">
        <v>190000</v>
      </c>
      <c r="I24" s="16">
        <v>160000</v>
      </c>
      <c r="J24" s="16">
        <v>140000</v>
      </c>
      <c r="K24" s="16">
        <v>130000</v>
      </c>
      <c r="L24" s="16">
        <v>120000</v>
      </c>
      <c r="M24" s="16">
        <v>110000</v>
      </c>
      <c r="N24" s="16">
        <v>110000</v>
      </c>
      <c r="O24" s="16">
        <v>100000</v>
      </c>
      <c r="P24" s="16">
        <v>100000</v>
      </c>
      <c r="Q24" s="16">
        <v>90000</v>
      </c>
      <c r="R24" s="16">
        <v>90000</v>
      </c>
      <c r="S24" s="16" t="s">
        <v>330</v>
      </c>
      <c r="T24" s="16" t="s">
        <v>330</v>
      </c>
      <c r="U24" s="16" t="s">
        <v>330</v>
      </c>
      <c r="V24" s="16">
        <v>110000</v>
      </c>
      <c r="W24" s="16">
        <v>130000</v>
      </c>
      <c r="X24" s="16" t="s">
        <v>330</v>
      </c>
      <c r="Y24" s="16" t="s">
        <v>330</v>
      </c>
      <c r="Z24" s="16" t="s">
        <v>330</v>
      </c>
    </row>
    <row r="25" spans="1:26">
      <c r="A25" s="12" t="s">
        <v>354</v>
      </c>
      <c r="B25" s="16">
        <v>530000</v>
      </c>
      <c r="C25" s="16">
        <v>530000</v>
      </c>
      <c r="D25" s="16">
        <v>540000</v>
      </c>
      <c r="E25" s="16">
        <v>540000</v>
      </c>
      <c r="F25" s="16">
        <v>570000</v>
      </c>
      <c r="G25" s="16">
        <v>560000</v>
      </c>
      <c r="H25" s="16">
        <v>560000</v>
      </c>
      <c r="I25" s="16">
        <v>530000</v>
      </c>
      <c r="J25" s="16">
        <v>520000</v>
      </c>
      <c r="K25" s="16">
        <v>490000</v>
      </c>
      <c r="L25" s="16">
        <v>470000</v>
      </c>
      <c r="M25" s="16">
        <v>480000</v>
      </c>
      <c r="N25" s="16">
        <v>470000</v>
      </c>
      <c r="O25" s="16">
        <v>470000</v>
      </c>
      <c r="P25" s="16">
        <v>460000</v>
      </c>
      <c r="Q25" s="16">
        <v>460000</v>
      </c>
      <c r="R25" s="16">
        <v>490000</v>
      </c>
      <c r="S25" s="16">
        <v>500000</v>
      </c>
      <c r="T25" s="16">
        <v>520000</v>
      </c>
      <c r="U25" s="16">
        <v>510000</v>
      </c>
      <c r="V25" s="16">
        <v>520000</v>
      </c>
      <c r="W25" s="16">
        <v>530000</v>
      </c>
      <c r="X25" s="16">
        <v>540000</v>
      </c>
      <c r="Y25" s="16">
        <v>540000</v>
      </c>
      <c r="Z25" s="16">
        <v>530000</v>
      </c>
    </row>
    <row r="26" spans="1:26" ht="30" customHeight="1">
      <c r="A26" s="6" t="s">
        <v>62</v>
      </c>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2" t="s">
        <v>296</v>
      </c>
      <c r="B27" s="17" t="s">
        <v>297</v>
      </c>
      <c r="C27" s="17" t="s">
        <v>298</v>
      </c>
      <c r="D27" s="17" t="s">
        <v>299</v>
      </c>
      <c r="E27" s="17" t="s">
        <v>300</v>
      </c>
      <c r="F27" s="17" t="s">
        <v>301</v>
      </c>
      <c r="G27" s="17" t="s">
        <v>302</v>
      </c>
      <c r="H27" s="17" t="s">
        <v>303</v>
      </c>
      <c r="I27" s="17" t="s">
        <v>304</v>
      </c>
      <c r="J27" s="17" t="s">
        <v>305</v>
      </c>
      <c r="K27" s="17" t="s">
        <v>306</v>
      </c>
      <c r="L27" s="17" t="s">
        <v>307</v>
      </c>
      <c r="M27" s="17" t="s">
        <v>308</v>
      </c>
      <c r="N27" s="17" t="s">
        <v>309</v>
      </c>
      <c r="O27" s="17" t="s">
        <v>310</v>
      </c>
      <c r="P27" s="17" t="s">
        <v>311</v>
      </c>
      <c r="Q27" s="17" t="s">
        <v>312</v>
      </c>
      <c r="R27" s="17" t="s">
        <v>313</v>
      </c>
      <c r="S27" s="17" t="s">
        <v>314</v>
      </c>
      <c r="T27" s="17" t="s">
        <v>315</v>
      </c>
      <c r="U27" s="17" t="s">
        <v>316</v>
      </c>
      <c r="V27" s="17" t="s">
        <v>317</v>
      </c>
      <c r="W27" s="17" t="s">
        <v>318</v>
      </c>
      <c r="X27" s="17" t="s">
        <v>319</v>
      </c>
      <c r="Y27" s="17" t="s">
        <v>320</v>
      </c>
      <c r="Z27" s="17" t="s">
        <v>321</v>
      </c>
    </row>
    <row r="28" spans="1:26">
      <c r="A28" s="12" t="s">
        <v>342</v>
      </c>
      <c r="B28" s="14">
        <v>0.135544</v>
      </c>
      <c r="C28" s="14">
        <v>0.1406519</v>
      </c>
      <c r="D28" s="14">
        <v>0.1516062</v>
      </c>
      <c r="E28" s="14">
        <v>0.1510774</v>
      </c>
      <c r="F28" s="14">
        <v>0.15056539999999999</v>
      </c>
      <c r="G28" s="14">
        <v>0.14371600000000001</v>
      </c>
      <c r="H28" s="14">
        <v>0.14118059999999999</v>
      </c>
      <c r="I28" s="14">
        <v>0.136682</v>
      </c>
      <c r="J28" s="14">
        <v>0.13456180000000001</v>
      </c>
      <c r="K28" s="14">
        <v>0.1271159</v>
      </c>
      <c r="L28" s="14">
        <v>0.12428690000000001</v>
      </c>
      <c r="M28" s="14">
        <v>0.12520680000000001</v>
      </c>
      <c r="N28" s="14">
        <v>0.12644569999999999</v>
      </c>
      <c r="O28" s="14">
        <v>0.1294275</v>
      </c>
      <c r="P28" s="14">
        <v>0.1240923</v>
      </c>
      <c r="Q28" s="14">
        <v>0.1157432</v>
      </c>
      <c r="R28" s="14">
        <v>0.1171205</v>
      </c>
      <c r="S28" s="14">
        <v>0.11896320000000001</v>
      </c>
      <c r="T28" s="14">
        <v>0.12389409999999999</v>
      </c>
      <c r="U28" s="14">
        <v>0.1241588</v>
      </c>
      <c r="V28" s="14">
        <v>0.1290732</v>
      </c>
      <c r="W28" s="14">
        <v>0.13800080000000001</v>
      </c>
      <c r="X28" s="14">
        <v>0.13678480000000001</v>
      </c>
      <c r="Y28" s="14">
        <v>0.14146139999999999</v>
      </c>
      <c r="Z28" s="14">
        <v>0.1314728</v>
      </c>
    </row>
    <row r="29" spans="1:26">
      <c r="A29" s="12" t="s">
        <v>351</v>
      </c>
      <c r="B29" s="14">
        <v>0.13373570000000001</v>
      </c>
      <c r="C29" s="14">
        <v>0.13825009999999999</v>
      </c>
      <c r="D29" s="14">
        <v>0.1485969</v>
      </c>
      <c r="E29" s="14">
        <v>0.14897920000000001</v>
      </c>
      <c r="F29" s="14">
        <v>0.1466626</v>
      </c>
      <c r="G29" s="14">
        <v>0.1456741</v>
      </c>
      <c r="H29" s="14">
        <v>0.1629361</v>
      </c>
      <c r="I29" s="14">
        <v>0.16038250000000001</v>
      </c>
      <c r="J29" s="14">
        <v>0.16044510000000001</v>
      </c>
      <c r="K29" s="14">
        <v>0.13944619999999999</v>
      </c>
      <c r="L29" s="14">
        <v>0.14231949999999999</v>
      </c>
      <c r="M29" s="14">
        <v>0.1387661</v>
      </c>
      <c r="N29" s="14">
        <v>0.1540203</v>
      </c>
      <c r="O29" s="14">
        <v>0.16824239999999999</v>
      </c>
      <c r="P29" s="14">
        <v>0.16167290000000001</v>
      </c>
      <c r="Q29" s="14">
        <v>0.13492899999999999</v>
      </c>
      <c r="R29" s="14">
        <v>0.12642390000000001</v>
      </c>
      <c r="S29" s="14">
        <v>0.123527</v>
      </c>
      <c r="T29" s="14">
        <v>0.131188</v>
      </c>
      <c r="U29" s="14">
        <v>0.14139080000000001</v>
      </c>
      <c r="V29" s="14">
        <v>0.15420539999999999</v>
      </c>
      <c r="W29" s="14">
        <v>0.1580076</v>
      </c>
      <c r="X29" s="14">
        <v>0.14562410000000001</v>
      </c>
      <c r="Y29" s="14">
        <v>0.1450169</v>
      </c>
      <c r="Z29" s="14">
        <v>0.14831449999999999</v>
      </c>
    </row>
    <row r="30" spans="1:26">
      <c r="A30" s="12" t="s">
        <v>352</v>
      </c>
      <c r="B30" s="14">
        <v>0.1646415</v>
      </c>
      <c r="C30" s="14">
        <v>0.15991359999999999</v>
      </c>
      <c r="D30" s="14">
        <v>0.1450167</v>
      </c>
      <c r="E30" s="14">
        <v>0.14046</v>
      </c>
      <c r="F30" s="14">
        <v>0.12778410000000001</v>
      </c>
      <c r="G30" s="14">
        <v>0.13445370000000001</v>
      </c>
      <c r="H30" s="14">
        <v>0.13155059999999999</v>
      </c>
      <c r="I30" s="14">
        <v>0.1398278</v>
      </c>
      <c r="J30" s="14">
        <v>0.12782979999999999</v>
      </c>
      <c r="K30" s="14">
        <v>0.13455890000000001</v>
      </c>
      <c r="L30" s="14">
        <v>0.12691069999999999</v>
      </c>
      <c r="M30" s="14">
        <v>0.12686049999999999</v>
      </c>
      <c r="N30" s="14">
        <v>0.1142026</v>
      </c>
      <c r="O30" s="14">
        <v>0.1109541</v>
      </c>
      <c r="P30" s="14">
        <v>0.1081532</v>
      </c>
      <c r="Q30" s="14">
        <v>9.7231499999999998E-2</v>
      </c>
      <c r="R30" s="14">
        <v>0.1009951</v>
      </c>
      <c r="S30" s="14">
        <v>0.10603650000000001</v>
      </c>
      <c r="T30" s="14">
        <v>0.10909720000000001</v>
      </c>
      <c r="U30" s="14">
        <v>0.1030223</v>
      </c>
      <c r="V30" s="14">
        <v>0.1072022</v>
      </c>
      <c r="W30" s="14">
        <v>0.1201025</v>
      </c>
      <c r="X30" s="14">
        <v>0.1283416</v>
      </c>
      <c r="Y30" s="14">
        <v>0.14240149999999999</v>
      </c>
      <c r="Z30" s="14">
        <v>0.1185977</v>
      </c>
    </row>
    <row r="31" spans="1:26">
      <c r="A31" s="12" t="s">
        <v>353</v>
      </c>
      <c r="B31" s="14">
        <v>0.26935629999999999</v>
      </c>
      <c r="C31" s="14">
        <v>0.30766880000000002</v>
      </c>
      <c r="D31" s="14">
        <v>0.37006899999999998</v>
      </c>
      <c r="E31" s="14">
        <v>0.35112349999999998</v>
      </c>
      <c r="F31" s="14">
        <v>0.31776290000000001</v>
      </c>
      <c r="G31" s="14">
        <v>0.25175530000000002</v>
      </c>
      <c r="H31" s="14">
        <v>0.20765310000000001</v>
      </c>
      <c r="I31" s="14">
        <v>0.19495609999999999</v>
      </c>
      <c r="J31" s="14">
        <v>0.20324800000000001</v>
      </c>
      <c r="K31" s="14">
        <v>0.1818813</v>
      </c>
      <c r="L31" s="14">
        <v>0.17961170000000001</v>
      </c>
      <c r="M31" s="14">
        <v>0.16642709999999999</v>
      </c>
      <c r="N31" s="14">
        <v>0.1806625</v>
      </c>
      <c r="O31" s="14">
        <v>0.16595370000000001</v>
      </c>
      <c r="P31" s="14">
        <v>0.15659229999999999</v>
      </c>
      <c r="Q31" s="14">
        <v>0.14741099999999999</v>
      </c>
      <c r="R31" s="14">
        <v>0.1542221</v>
      </c>
      <c r="S31" s="14">
        <v>0.14985519999999999</v>
      </c>
      <c r="T31" s="14">
        <v>0.1486162</v>
      </c>
      <c r="U31" s="14">
        <v>0.17071020000000001</v>
      </c>
      <c r="V31" s="14">
        <v>0.1676079</v>
      </c>
      <c r="W31" s="14">
        <v>0.23903940000000001</v>
      </c>
      <c r="X31" s="14">
        <v>0.22073760000000001</v>
      </c>
      <c r="Y31" s="14">
        <v>0.2698005</v>
      </c>
      <c r="Z31" s="14">
        <v>0.18713070000000001</v>
      </c>
    </row>
    <row r="32" spans="1:26">
      <c r="A32" s="12" t="s">
        <v>354</v>
      </c>
      <c r="B32" s="14">
        <v>9.8031699999999999E-2</v>
      </c>
      <c r="C32" s="14">
        <v>0.1003421</v>
      </c>
      <c r="D32" s="14">
        <v>0.1115942</v>
      </c>
      <c r="E32" s="14">
        <v>0.1167634</v>
      </c>
      <c r="F32" s="14">
        <v>0.12857360000000001</v>
      </c>
      <c r="G32" s="14">
        <v>0.1267732</v>
      </c>
      <c r="H32" s="14">
        <v>0.12681919999999999</v>
      </c>
      <c r="I32" s="14">
        <v>0.1191763</v>
      </c>
      <c r="J32" s="14">
        <v>0.1182067</v>
      </c>
      <c r="K32" s="14">
        <v>0.1125654</v>
      </c>
      <c r="L32" s="14">
        <v>0.1098215</v>
      </c>
      <c r="M32" s="14">
        <v>0.11518349999999999</v>
      </c>
      <c r="N32" s="14">
        <v>0.1152098</v>
      </c>
      <c r="O32" s="14">
        <v>0.11859160000000001</v>
      </c>
      <c r="P32" s="14">
        <v>0.11306579999999999</v>
      </c>
      <c r="Q32" s="14">
        <v>0.111067</v>
      </c>
      <c r="R32" s="14">
        <v>0.114639</v>
      </c>
      <c r="S32" s="14">
        <v>0.1179029</v>
      </c>
      <c r="T32" s="14">
        <v>0.123019</v>
      </c>
      <c r="U32" s="14">
        <v>0.11984549999999999</v>
      </c>
      <c r="V32" s="14">
        <v>0.1234175</v>
      </c>
      <c r="W32" s="14">
        <v>0.12356200000000001</v>
      </c>
      <c r="X32" s="14">
        <v>0.124765</v>
      </c>
      <c r="Y32" s="14">
        <v>0.1238086</v>
      </c>
      <c r="Z32" s="14">
        <v>0.1246863</v>
      </c>
    </row>
    <row r="33" spans="1:26" ht="30" customHeight="1">
      <c r="A33" s="6" t="s">
        <v>63</v>
      </c>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c r="A34" s="12" t="s">
        <v>296</v>
      </c>
      <c r="B34" s="15" t="s">
        <v>297</v>
      </c>
      <c r="C34" s="15" t="s">
        <v>298</v>
      </c>
      <c r="D34" s="15" t="s">
        <v>299</v>
      </c>
      <c r="E34" s="15" t="s">
        <v>300</v>
      </c>
      <c r="F34" s="15" t="s">
        <v>301</v>
      </c>
      <c r="G34" s="15" t="s">
        <v>302</v>
      </c>
      <c r="H34" s="15" t="s">
        <v>303</v>
      </c>
      <c r="I34" s="15" t="s">
        <v>304</v>
      </c>
      <c r="J34" s="15" t="s">
        <v>305</v>
      </c>
      <c r="K34" s="15" t="s">
        <v>306</v>
      </c>
      <c r="L34" s="15" t="s">
        <v>307</v>
      </c>
      <c r="M34" s="15" t="s">
        <v>308</v>
      </c>
      <c r="N34" s="15" t="s">
        <v>309</v>
      </c>
      <c r="O34" s="15" t="s">
        <v>310</v>
      </c>
      <c r="P34" s="15" t="s">
        <v>311</v>
      </c>
      <c r="Q34" s="15" t="s">
        <v>312</v>
      </c>
      <c r="R34" s="15" t="s">
        <v>313</v>
      </c>
      <c r="S34" s="15" t="s">
        <v>314</v>
      </c>
      <c r="T34" s="15" t="s">
        <v>315</v>
      </c>
      <c r="U34" s="15" t="s">
        <v>316</v>
      </c>
      <c r="V34" s="15" t="s">
        <v>317</v>
      </c>
      <c r="W34" s="15" t="s">
        <v>318</v>
      </c>
      <c r="X34" s="15" t="s">
        <v>319</v>
      </c>
      <c r="Y34" s="15" t="s">
        <v>320</v>
      </c>
      <c r="Z34" s="15" t="s">
        <v>321</v>
      </c>
    </row>
    <row r="35" spans="1:26">
      <c r="A35" s="12" t="s">
        <v>342</v>
      </c>
      <c r="B35" s="14">
        <v>1</v>
      </c>
      <c r="C35" s="14">
        <v>1</v>
      </c>
      <c r="D35" s="14">
        <v>1</v>
      </c>
      <c r="E35" s="14">
        <v>1</v>
      </c>
      <c r="F35" s="14">
        <v>1</v>
      </c>
      <c r="G35" s="14">
        <v>1</v>
      </c>
      <c r="H35" s="14">
        <v>1</v>
      </c>
      <c r="I35" s="14">
        <v>1</v>
      </c>
      <c r="J35" s="14">
        <v>1</v>
      </c>
      <c r="K35" s="14">
        <v>1</v>
      </c>
      <c r="L35" s="14">
        <v>1</v>
      </c>
      <c r="M35" s="14">
        <v>1</v>
      </c>
      <c r="N35" s="14">
        <v>1</v>
      </c>
      <c r="O35" s="14">
        <v>1</v>
      </c>
      <c r="P35" s="14">
        <v>1</v>
      </c>
      <c r="Q35" s="14">
        <v>1</v>
      </c>
      <c r="R35" s="14">
        <v>1</v>
      </c>
      <c r="S35" s="14">
        <v>1</v>
      </c>
      <c r="T35" s="14">
        <v>1</v>
      </c>
      <c r="U35" s="14">
        <v>1</v>
      </c>
      <c r="V35" s="14">
        <v>1</v>
      </c>
      <c r="W35" s="14">
        <v>1</v>
      </c>
      <c r="X35" s="14">
        <v>1</v>
      </c>
      <c r="Y35" s="14">
        <v>1</v>
      </c>
      <c r="Z35" s="14">
        <v>1</v>
      </c>
    </row>
    <row r="36" spans="1:26">
      <c r="A36" s="12" t="s">
        <v>351</v>
      </c>
      <c r="B36" s="14">
        <v>0.15990650000000001</v>
      </c>
      <c r="C36" s="14">
        <v>0.1599044</v>
      </c>
      <c r="D36" s="14">
        <v>0.16023780000000001</v>
      </c>
      <c r="E36" s="14">
        <v>0.1598878</v>
      </c>
      <c r="F36" s="14">
        <v>0.1569189</v>
      </c>
      <c r="G36" s="14">
        <v>0.16170689999999999</v>
      </c>
      <c r="H36" s="14">
        <v>0.18696270000000001</v>
      </c>
      <c r="I36" s="14">
        <v>0.19468959999999999</v>
      </c>
      <c r="J36" s="14">
        <v>0.20662539999999999</v>
      </c>
      <c r="K36" s="14">
        <v>0.1934689</v>
      </c>
      <c r="L36" s="14">
        <v>0.2034174</v>
      </c>
      <c r="M36" s="14">
        <v>0.1964764</v>
      </c>
      <c r="N36" s="14">
        <v>0.21395980000000001</v>
      </c>
      <c r="O36" s="14">
        <v>0.2333624</v>
      </c>
      <c r="P36" s="14">
        <v>0.23882600000000001</v>
      </c>
      <c r="Q36" s="14">
        <v>0.21815709999999999</v>
      </c>
      <c r="R36" s="14">
        <v>0.2011241</v>
      </c>
      <c r="S36" s="14">
        <v>0.191104</v>
      </c>
      <c r="T36" s="14">
        <v>0.19487409999999999</v>
      </c>
      <c r="U36" s="14">
        <v>0.2056624</v>
      </c>
      <c r="V36" s="14">
        <v>0.21488670000000001</v>
      </c>
      <c r="W36" s="14">
        <v>0.2098612</v>
      </c>
      <c r="X36" s="14">
        <v>0.19121679999999999</v>
      </c>
      <c r="Y36" s="14">
        <v>0.17667089999999999</v>
      </c>
      <c r="Z36" s="14">
        <v>0.1829847</v>
      </c>
    </row>
    <row r="37" spans="1:26">
      <c r="A37" s="12" t="s">
        <v>352</v>
      </c>
      <c r="B37" s="14">
        <v>0.23665729999999999</v>
      </c>
      <c r="C37" s="14">
        <v>0.2188185</v>
      </c>
      <c r="D37" s="14">
        <v>0.18036559999999999</v>
      </c>
      <c r="E37" s="14">
        <v>0.17626720000000001</v>
      </c>
      <c r="F37" s="14">
        <v>0.1617333</v>
      </c>
      <c r="G37" s="14">
        <v>0.17998510000000001</v>
      </c>
      <c r="H37" s="14">
        <v>0.17893129999999999</v>
      </c>
      <c r="I37" s="14">
        <v>0.1896312</v>
      </c>
      <c r="J37" s="14">
        <v>0.16989689999999999</v>
      </c>
      <c r="K37" s="14">
        <v>0.18761729999999999</v>
      </c>
      <c r="L37" s="14">
        <v>0.17997949999999999</v>
      </c>
      <c r="M37" s="14">
        <v>0.18072489999999999</v>
      </c>
      <c r="N37" s="14">
        <v>0.16340569999999999</v>
      </c>
      <c r="O37" s="14">
        <v>0.1536825</v>
      </c>
      <c r="P37" s="14">
        <v>0.1515667</v>
      </c>
      <c r="Q37" s="14">
        <v>0.1405592</v>
      </c>
      <c r="R37" s="14">
        <v>0.14567659999999999</v>
      </c>
      <c r="S37" s="14">
        <v>0.14898639999999999</v>
      </c>
      <c r="T37" s="14">
        <v>0.14553540000000001</v>
      </c>
      <c r="U37" s="14">
        <v>0.1362749</v>
      </c>
      <c r="V37" s="14">
        <v>0.13514300000000001</v>
      </c>
      <c r="W37" s="14">
        <v>0.1357604</v>
      </c>
      <c r="X37" s="14">
        <v>0.14673410000000001</v>
      </c>
      <c r="Y37" s="14">
        <v>0.16336410000000001</v>
      </c>
      <c r="Z37" s="14">
        <v>0.1511014</v>
      </c>
    </row>
    <row r="38" spans="1:26">
      <c r="A38" s="12" t="s">
        <v>353</v>
      </c>
      <c r="B38" s="14">
        <v>0.21562829999999999</v>
      </c>
      <c r="C38" s="14">
        <v>0.23810129999999999</v>
      </c>
      <c r="D38" s="14">
        <v>0.26113619999999998</v>
      </c>
      <c r="E38" s="14">
        <v>0.2438833</v>
      </c>
      <c r="F38" s="14">
        <v>0.21233959999999999</v>
      </c>
      <c r="G38" s="14">
        <v>0.17235490000000001</v>
      </c>
      <c r="H38" s="14">
        <v>0.1373306</v>
      </c>
      <c r="I38" s="14">
        <v>0.12894149999999999</v>
      </c>
      <c r="J38" s="14">
        <v>0.13083259999999999</v>
      </c>
      <c r="K38" s="14">
        <v>0.1193641</v>
      </c>
      <c r="L38" s="14">
        <v>0.1154549</v>
      </c>
      <c r="M38" s="14">
        <v>9.9003300000000002E-2</v>
      </c>
      <c r="N38" s="14">
        <v>0.10097349999999999</v>
      </c>
      <c r="O38" s="14">
        <v>8.8572100000000001E-2</v>
      </c>
      <c r="P38" s="14">
        <v>8.7047100000000002E-2</v>
      </c>
      <c r="Q38" s="14">
        <v>8.7932800000000005E-2</v>
      </c>
      <c r="R38" s="14">
        <v>8.6125499999999994E-2</v>
      </c>
      <c r="S38" s="14">
        <v>8.2110799999999998E-2</v>
      </c>
      <c r="T38" s="14">
        <v>7.8635200000000002E-2</v>
      </c>
      <c r="U38" s="14">
        <v>8.9826400000000001E-2</v>
      </c>
      <c r="V38" s="14">
        <v>8.5360500000000006E-2</v>
      </c>
      <c r="W38" s="14">
        <v>0.12749930000000001</v>
      </c>
      <c r="X38" s="14">
        <v>0.1226767</v>
      </c>
      <c r="Y38" s="14">
        <v>0.1399657</v>
      </c>
      <c r="Z38" s="14">
        <v>9.3875100000000003E-2</v>
      </c>
    </row>
    <row r="39" spans="1:26">
      <c r="A39" s="12" t="s">
        <v>354</v>
      </c>
      <c r="B39" s="14">
        <v>0.38780799999999999</v>
      </c>
      <c r="C39" s="14">
        <v>0.38317590000000001</v>
      </c>
      <c r="D39" s="14">
        <v>0.39826030000000001</v>
      </c>
      <c r="E39" s="14">
        <v>0.41996159999999999</v>
      </c>
      <c r="F39" s="14">
        <v>0.46900819999999999</v>
      </c>
      <c r="G39" s="14">
        <v>0.48595310000000003</v>
      </c>
      <c r="H39" s="14">
        <v>0.49677529999999998</v>
      </c>
      <c r="I39" s="14">
        <v>0.4867377</v>
      </c>
      <c r="J39" s="14">
        <v>0.4926451</v>
      </c>
      <c r="K39" s="14">
        <v>0.49954959999999998</v>
      </c>
      <c r="L39" s="14">
        <v>0.50114820000000004</v>
      </c>
      <c r="M39" s="14">
        <v>0.52379540000000002</v>
      </c>
      <c r="N39" s="14">
        <v>0.52166100000000004</v>
      </c>
      <c r="O39" s="14">
        <v>0.52438300000000004</v>
      </c>
      <c r="P39" s="14">
        <v>0.52256020000000003</v>
      </c>
      <c r="Q39" s="14">
        <v>0.55335089999999998</v>
      </c>
      <c r="R39" s="14">
        <v>0.56707379999999996</v>
      </c>
      <c r="S39" s="14">
        <v>0.5777989</v>
      </c>
      <c r="T39" s="14">
        <v>0.58095529999999995</v>
      </c>
      <c r="U39" s="14">
        <v>0.56823639999999997</v>
      </c>
      <c r="V39" s="14">
        <v>0.56460980000000005</v>
      </c>
      <c r="W39" s="14">
        <v>0.52687899999999999</v>
      </c>
      <c r="X39" s="14">
        <v>0.53937239999999997</v>
      </c>
      <c r="Y39" s="14">
        <v>0.51999930000000005</v>
      </c>
      <c r="Z39" s="14">
        <v>0.57203879999999996</v>
      </c>
    </row>
    <row r="40" spans="1:26" ht="30" customHeight="1">
      <c r="A40" s="6" t="s">
        <v>64</v>
      </c>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c r="A41" s="12" t="s">
        <v>296</v>
      </c>
      <c r="B41" s="15" t="s">
        <v>297</v>
      </c>
      <c r="C41" s="15" t="s">
        <v>298</v>
      </c>
      <c r="D41" s="15" t="s">
        <v>299</v>
      </c>
      <c r="E41" s="15" t="s">
        <v>300</v>
      </c>
      <c r="F41" s="15" t="s">
        <v>301</v>
      </c>
      <c r="G41" s="15" t="s">
        <v>302</v>
      </c>
      <c r="H41" s="15" t="s">
        <v>303</v>
      </c>
      <c r="I41" s="15" t="s">
        <v>304</v>
      </c>
      <c r="J41" s="15" t="s">
        <v>305</v>
      </c>
      <c r="K41" s="15" t="s">
        <v>306</v>
      </c>
      <c r="L41" s="15" t="s">
        <v>307</v>
      </c>
      <c r="M41" s="15" t="s">
        <v>308</v>
      </c>
      <c r="N41" s="15" t="s">
        <v>309</v>
      </c>
      <c r="O41" s="15" t="s">
        <v>310</v>
      </c>
      <c r="P41" s="15" t="s">
        <v>311</v>
      </c>
      <c r="Q41" s="15" t="s">
        <v>312</v>
      </c>
      <c r="R41" s="15" t="s">
        <v>313</v>
      </c>
      <c r="S41" s="15" t="s">
        <v>314</v>
      </c>
      <c r="T41" s="15" t="s">
        <v>315</v>
      </c>
      <c r="U41" s="15" t="s">
        <v>316</v>
      </c>
      <c r="V41" s="15" t="s">
        <v>317</v>
      </c>
      <c r="W41" s="15" t="s">
        <v>318</v>
      </c>
      <c r="X41" s="15" t="s">
        <v>319</v>
      </c>
      <c r="Y41" s="15" t="s">
        <v>320</v>
      </c>
      <c r="Z41" s="15" t="s">
        <v>321</v>
      </c>
    </row>
    <row r="42" spans="1:26">
      <c r="A42" s="12" t="s">
        <v>342</v>
      </c>
      <c r="B42" s="16">
        <v>680000</v>
      </c>
      <c r="C42" s="16">
        <v>700000</v>
      </c>
      <c r="D42" s="16">
        <v>760000</v>
      </c>
      <c r="E42" s="16">
        <v>750000</v>
      </c>
      <c r="F42" s="16">
        <v>750000</v>
      </c>
      <c r="G42" s="16">
        <v>710000</v>
      </c>
      <c r="H42" s="16">
        <v>700000</v>
      </c>
      <c r="I42" s="16">
        <v>680000</v>
      </c>
      <c r="J42" s="16">
        <v>670000</v>
      </c>
      <c r="K42" s="16">
        <v>640000</v>
      </c>
      <c r="L42" s="16">
        <v>620000</v>
      </c>
      <c r="M42" s="16">
        <v>630000</v>
      </c>
      <c r="N42" s="16">
        <v>640000</v>
      </c>
      <c r="O42" s="16">
        <v>660000</v>
      </c>
      <c r="P42" s="16">
        <v>640000</v>
      </c>
      <c r="Q42" s="16">
        <v>600000</v>
      </c>
      <c r="R42" s="16">
        <v>610000</v>
      </c>
      <c r="S42" s="16">
        <v>620000</v>
      </c>
      <c r="T42" s="16">
        <v>650000</v>
      </c>
      <c r="U42" s="16">
        <v>650000</v>
      </c>
      <c r="V42" s="16">
        <v>680000</v>
      </c>
      <c r="W42" s="16">
        <v>730000</v>
      </c>
      <c r="X42" s="16">
        <v>730000</v>
      </c>
      <c r="Y42" s="16">
        <v>760000</v>
      </c>
      <c r="Z42" s="16">
        <v>700000</v>
      </c>
    </row>
    <row r="43" spans="1:26">
      <c r="A43" s="12" t="s">
        <v>351</v>
      </c>
      <c r="B43" s="16">
        <v>110000</v>
      </c>
      <c r="C43" s="16">
        <v>110000</v>
      </c>
      <c r="D43" s="16">
        <v>120000</v>
      </c>
      <c r="E43" s="16">
        <v>120000</v>
      </c>
      <c r="F43" s="16">
        <v>120000</v>
      </c>
      <c r="G43" s="16">
        <v>110000</v>
      </c>
      <c r="H43" s="16">
        <v>130000</v>
      </c>
      <c r="I43" s="16">
        <v>130000</v>
      </c>
      <c r="J43" s="16">
        <v>140000</v>
      </c>
      <c r="K43" s="16">
        <v>120000</v>
      </c>
      <c r="L43" s="16">
        <v>130000</v>
      </c>
      <c r="M43" s="16">
        <v>120000</v>
      </c>
      <c r="N43" s="16">
        <v>140000</v>
      </c>
      <c r="O43" s="16">
        <v>150000</v>
      </c>
      <c r="P43" s="16">
        <v>150000</v>
      </c>
      <c r="Q43" s="16">
        <v>130000</v>
      </c>
      <c r="R43" s="16">
        <v>120000</v>
      </c>
      <c r="S43" s="16">
        <v>120000</v>
      </c>
      <c r="T43" s="16">
        <v>130000</v>
      </c>
      <c r="U43" s="16">
        <v>140000</v>
      </c>
      <c r="V43" s="16">
        <v>150000</v>
      </c>
      <c r="W43" s="16">
        <v>150000</v>
      </c>
      <c r="X43" s="16">
        <v>140000</v>
      </c>
      <c r="Y43" s="16">
        <v>130000</v>
      </c>
      <c r="Z43" s="16">
        <v>130000</v>
      </c>
    </row>
    <row r="44" spans="1:26">
      <c r="A44" s="12" t="s">
        <v>352</v>
      </c>
      <c r="B44" s="16">
        <v>160000</v>
      </c>
      <c r="C44" s="16">
        <v>150000</v>
      </c>
      <c r="D44" s="16">
        <v>140000</v>
      </c>
      <c r="E44" s="16">
        <v>130000</v>
      </c>
      <c r="F44" s="16">
        <v>120000</v>
      </c>
      <c r="G44" s="16">
        <v>130000</v>
      </c>
      <c r="H44" s="16">
        <v>120000</v>
      </c>
      <c r="I44" s="16">
        <v>130000</v>
      </c>
      <c r="J44" s="16">
        <v>110000</v>
      </c>
      <c r="K44" s="16">
        <v>120000</v>
      </c>
      <c r="L44" s="16">
        <v>110000</v>
      </c>
      <c r="M44" s="16">
        <v>110000</v>
      </c>
      <c r="N44" s="16">
        <v>100000</v>
      </c>
      <c r="O44" s="16">
        <v>100000</v>
      </c>
      <c r="P44" s="16">
        <v>100000</v>
      </c>
      <c r="Q44" s="16">
        <v>80000</v>
      </c>
      <c r="R44" s="16">
        <v>90000</v>
      </c>
      <c r="S44" s="16">
        <v>90000</v>
      </c>
      <c r="T44" s="16">
        <v>90000</v>
      </c>
      <c r="U44" s="16" t="s">
        <v>330</v>
      </c>
      <c r="V44" s="16" t="s">
        <v>330</v>
      </c>
      <c r="W44" s="16">
        <v>100000</v>
      </c>
      <c r="X44" s="16">
        <v>110000</v>
      </c>
      <c r="Y44" s="16">
        <v>120000</v>
      </c>
      <c r="Z44" s="16" t="s">
        <v>330</v>
      </c>
    </row>
    <row r="45" spans="1:26">
      <c r="A45" s="12" t="s">
        <v>353</v>
      </c>
      <c r="B45" s="16">
        <v>150000</v>
      </c>
      <c r="C45" s="16">
        <v>170000</v>
      </c>
      <c r="D45" s="16">
        <v>200000</v>
      </c>
      <c r="E45" s="16">
        <v>180000</v>
      </c>
      <c r="F45" s="16">
        <v>160000</v>
      </c>
      <c r="G45" s="16" t="s">
        <v>330</v>
      </c>
      <c r="H45" s="16" t="s">
        <v>330</v>
      </c>
      <c r="I45" s="16">
        <v>90000</v>
      </c>
      <c r="J45" s="16">
        <v>90000</v>
      </c>
      <c r="K45" s="16">
        <v>80000</v>
      </c>
      <c r="L45" s="16">
        <v>70000</v>
      </c>
      <c r="M45" s="16" t="s">
        <v>330</v>
      </c>
      <c r="N45" s="16" t="s">
        <v>330</v>
      </c>
      <c r="O45" s="16" t="s">
        <v>330</v>
      </c>
      <c r="P45" s="16" t="s">
        <v>330</v>
      </c>
      <c r="Q45" s="16" t="s">
        <v>330</v>
      </c>
      <c r="R45" s="16" t="s">
        <v>330</v>
      </c>
      <c r="S45" s="16" t="s">
        <v>330</v>
      </c>
      <c r="T45" s="16" t="s">
        <v>330</v>
      </c>
      <c r="U45" s="16" t="s">
        <v>330</v>
      </c>
      <c r="V45" s="16" t="s">
        <v>330</v>
      </c>
      <c r="W45" s="16" t="s">
        <v>330</v>
      </c>
      <c r="X45" s="16" t="s">
        <v>330</v>
      </c>
      <c r="Y45" s="16" t="s">
        <v>330</v>
      </c>
      <c r="Z45" s="16" t="s">
        <v>330</v>
      </c>
    </row>
    <row r="46" spans="1:26">
      <c r="A46" s="12" t="s">
        <v>354</v>
      </c>
      <c r="B46" s="16">
        <v>260000</v>
      </c>
      <c r="C46" s="16">
        <v>270000</v>
      </c>
      <c r="D46" s="16">
        <v>300000</v>
      </c>
      <c r="E46" s="16">
        <v>320000</v>
      </c>
      <c r="F46" s="16">
        <v>350000</v>
      </c>
      <c r="G46" s="16">
        <v>350000</v>
      </c>
      <c r="H46" s="16">
        <v>350000</v>
      </c>
      <c r="I46" s="16">
        <v>330000</v>
      </c>
      <c r="J46" s="16">
        <v>330000</v>
      </c>
      <c r="K46" s="16">
        <v>320000</v>
      </c>
      <c r="L46" s="16">
        <v>310000</v>
      </c>
      <c r="M46" s="16">
        <v>330000</v>
      </c>
      <c r="N46" s="16">
        <v>330000</v>
      </c>
      <c r="O46" s="16">
        <v>350000</v>
      </c>
      <c r="P46" s="16">
        <v>330000</v>
      </c>
      <c r="Q46" s="16">
        <v>330000</v>
      </c>
      <c r="R46" s="16">
        <v>340000</v>
      </c>
      <c r="S46" s="16">
        <v>360000</v>
      </c>
      <c r="T46" s="16">
        <v>380000</v>
      </c>
      <c r="U46" s="16">
        <v>370000</v>
      </c>
      <c r="V46" s="16">
        <v>380000</v>
      </c>
      <c r="W46" s="16">
        <v>380000</v>
      </c>
      <c r="X46" s="16">
        <v>390000</v>
      </c>
      <c r="Y46" s="16">
        <v>390000</v>
      </c>
      <c r="Z46" s="16">
        <v>400000</v>
      </c>
    </row>
    <row r="47" spans="1:26" ht="30" customHeight="1">
      <c r="A47" s="6" t="s">
        <v>65</v>
      </c>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c r="A48" s="12" t="s">
        <v>296</v>
      </c>
      <c r="B48" s="17" t="s">
        <v>297</v>
      </c>
      <c r="C48" s="17" t="s">
        <v>298</v>
      </c>
      <c r="D48" s="17" t="s">
        <v>299</v>
      </c>
      <c r="E48" s="17" t="s">
        <v>300</v>
      </c>
      <c r="F48" s="17" t="s">
        <v>301</v>
      </c>
      <c r="G48" s="17" t="s">
        <v>302</v>
      </c>
      <c r="H48" s="17" t="s">
        <v>303</v>
      </c>
      <c r="I48" s="17" t="s">
        <v>304</v>
      </c>
      <c r="J48" s="17" t="s">
        <v>305</v>
      </c>
      <c r="K48" s="17" t="s">
        <v>306</v>
      </c>
      <c r="L48" s="17" t="s">
        <v>307</v>
      </c>
      <c r="M48" s="17" t="s">
        <v>308</v>
      </c>
      <c r="N48" s="17" t="s">
        <v>309</v>
      </c>
      <c r="O48" s="17" t="s">
        <v>310</v>
      </c>
      <c r="P48" s="17" t="s">
        <v>311</v>
      </c>
      <c r="Q48" s="17" t="s">
        <v>312</v>
      </c>
      <c r="R48" s="17" t="s">
        <v>313</v>
      </c>
      <c r="S48" s="17" t="s">
        <v>314</v>
      </c>
      <c r="T48" s="17" t="s">
        <v>315</v>
      </c>
      <c r="U48" s="17" t="s">
        <v>316</v>
      </c>
      <c r="V48" s="17" t="s">
        <v>317</v>
      </c>
      <c r="W48" s="17" t="s">
        <v>318</v>
      </c>
      <c r="X48" s="17" t="s">
        <v>319</v>
      </c>
      <c r="Y48" s="17" t="s">
        <v>320</v>
      </c>
      <c r="Z48" s="17" t="s">
        <v>321</v>
      </c>
    </row>
    <row r="49" spans="1:26">
      <c r="A49" s="12" t="s">
        <v>342</v>
      </c>
      <c r="B49" s="16">
        <v>8299</v>
      </c>
      <c r="C49" s="16">
        <v>8105</v>
      </c>
      <c r="D49" s="16">
        <v>7698</v>
      </c>
      <c r="E49" s="16">
        <v>7579</v>
      </c>
      <c r="F49" s="16">
        <v>7626</v>
      </c>
      <c r="G49" s="16">
        <v>8095</v>
      </c>
      <c r="H49" s="16">
        <v>11023</v>
      </c>
      <c r="I49" s="16">
        <v>14003</v>
      </c>
      <c r="J49" s="16">
        <v>16458</v>
      </c>
      <c r="K49" s="16">
        <v>16157</v>
      </c>
      <c r="L49" s="16">
        <v>15337</v>
      </c>
      <c r="M49" s="16">
        <v>15092</v>
      </c>
      <c r="N49" s="16">
        <v>14739</v>
      </c>
      <c r="O49" s="16">
        <v>14686</v>
      </c>
      <c r="P49" s="16">
        <v>14442</v>
      </c>
      <c r="Q49" s="16">
        <v>13385</v>
      </c>
      <c r="R49" s="16">
        <v>12152</v>
      </c>
      <c r="S49" s="16">
        <v>10750</v>
      </c>
      <c r="T49" s="16">
        <v>10277</v>
      </c>
      <c r="U49" s="16">
        <v>9795</v>
      </c>
      <c r="V49" s="16">
        <v>9596</v>
      </c>
      <c r="W49" s="16">
        <v>9369</v>
      </c>
      <c r="X49" s="16">
        <v>9521</v>
      </c>
      <c r="Y49" s="16">
        <v>9346</v>
      </c>
      <c r="Z49" s="16">
        <v>7770</v>
      </c>
    </row>
    <row r="50" spans="1:26">
      <c r="A50" s="12" t="s">
        <v>351</v>
      </c>
      <c r="B50" s="16">
        <v>1232</v>
      </c>
      <c r="C50" s="16">
        <v>1197</v>
      </c>
      <c r="D50" s="16">
        <v>1121</v>
      </c>
      <c r="E50" s="16">
        <v>1088</v>
      </c>
      <c r="F50" s="16">
        <v>1044</v>
      </c>
      <c r="G50" s="16">
        <v>1106</v>
      </c>
      <c r="H50" s="16">
        <v>1511</v>
      </c>
      <c r="I50" s="16">
        <v>1881</v>
      </c>
      <c r="J50" s="16">
        <v>2165</v>
      </c>
      <c r="K50" s="16">
        <v>2112</v>
      </c>
      <c r="L50" s="16">
        <v>2020</v>
      </c>
      <c r="M50" s="16">
        <v>2057</v>
      </c>
      <c r="N50" s="16">
        <v>1959</v>
      </c>
      <c r="O50" s="16">
        <v>1979</v>
      </c>
      <c r="P50" s="16">
        <v>1918</v>
      </c>
      <c r="Q50" s="16">
        <v>1815</v>
      </c>
      <c r="R50" s="16">
        <v>1649</v>
      </c>
      <c r="S50" s="16">
        <v>1443</v>
      </c>
      <c r="T50" s="16">
        <v>1368</v>
      </c>
      <c r="U50" s="16">
        <v>1207</v>
      </c>
      <c r="V50" s="16">
        <v>1183</v>
      </c>
      <c r="W50" s="16">
        <v>1107</v>
      </c>
      <c r="X50" s="16">
        <v>1150</v>
      </c>
      <c r="Y50" s="16">
        <v>1070</v>
      </c>
      <c r="Z50" s="16">
        <v>829</v>
      </c>
    </row>
    <row r="51" spans="1:26">
      <c r="A51" s="12" t="s">
        <v>352</v>
      </c>
      <c r="B51" s="16">
        <v>974</v>
      </c>
      <c r="C51" s="16">
        <v>936</v>
      </c>
      <c r="D51" s="16">
        <v>850</v>
      </c>
      <c r="E51" s="16">
        <v>840</v>
      </c>
      <c r="F51" s="16">
        <v>812</v>
      </c>
      <c r="G51" s="16">
        <v>872</v>
      </c>
      <c r="H51" s="16">
        <v>1197</v>
      </c>
      <c r="I51" s="16">
        <v>1479</v>
      </c>
      <c r="J51" s="16">
        <v>1709</v>
      </c>
      <c r="K51" s="16">
        <v>1611</v>
      </c>
      <c r="L51" s="16">
        <v>1514</v>
      </c>
      <c r="M51" s="16">
        <v>1500</v>
      </c>
      <c r="N51" s="16">
        <v>1523</v>
      </c>
      <c r="O51" s="16">
        <v>1498</v>
      </c>
      <c r="P51" s="16">
        <v>1455</v>
      </c>
      <c r="Q51" s="16">
        <v>1299</v>
      </c>
      <c r="R51" s="16">
        <v>1214</v>
      </c>
      <c r="S51" s="16">
        <v>1061</v>
      </c>
      <c r="T51" s="16">
        <v>1002</v>
      </c>
      <c r="U51" s="16">
        <v>916</v>
      </c>
      <c r="V51" s="16">
        <v>890</v>
      </c>
      <c r="W51" s="16">
        <v>807</v>
      </c>
      <c r="X51" s="16">
        <v>822</v>
      </c>
      <c r="Y51" s="16">
        <v>815</v>
      </c>
      <c r="Z51" s="16">
        <v>679</v>
      </c>
    </row>
    <row r="52" spans="1:26">
      <c r="A52" s="12" t="s">
        <v>353</v>
      </c>
      <c r="B52" s="16">
        <v>396</v>
      </c>
      <c r="C52" s="16">
        <v>398</v>
      </c>
      <c r="D52" s="16">
        <v>362</v>
      </c>
      <c r="E52" s="16">
        <v>351</v>
      </c>
      <c r="F52" s="16">
        <v>320</v>
      </c>
      <c r="G52" s="16">
        <v>330</v>
      </c>
      <c r="H52" s="16">
        <v>447</v>
      </c>
      <c r="I52" s="16">
        <v>576</v>
      </c>
      <c r="J52" s="16">
        <v>698</v>
      </c>
      <c r="K52" s="16">
        <v>644</v>
      </c>
      <c r="L52" s="16">
        <v>581</v>
      </c>
      <c r="M52" s="16">
        <v>512</v>
      </c>
      <c r="N52" s="16">
        <v>498</v>
      </c>
      <c r="O52" s="16">
        <v>496</v>
      </c>
      <c r="P52" s="16">
        <v>519</v>
      </c>
      <c r="Q52" s="16">
        <v>481</v>
      </c>
      <c r="R52" s="16">
        <v>409</v>
      </c>
      <c r="S52" s="16">
        <v>353</v>
      </c>
      <c r="T52" s="16">
        <v>342</v>
      </c>
      <c r="U52" s="16">
        <v>340</v>
      </c>
      <c r="V52" s="16">
        <v>337</v>
      </c>
      <c r="W52" s="16">
        <v>327</v>
      </c>
      <c r="X52" s="16">
        <v>330</v>
      </c>
      <c r="Y52" s="16">
        <v>306</v>
      </c>
      <c r="Z52" s="16">
        <v>223</v>
      </c>
    </row>
    <row r="53" spans="1:26">
      <c r="A53" s="12" t="s">
        <v>354</v>
      </c>
      <c r="B53" s="16">
        <v>5697</v>
      </c>
      <c r="C53" s="16">
        <v>5574</v>
      </c>
      <c r="D53" s="16">
        <v>5365</v>
      </c>
      <c r="E53" s="16">
        <v>5300</v>
      </c>
      <c r="F53" s="16">
        <v>5450</v>
      </c>
      <c r="G53" s="16">
        <v>5787</v>
      </c>
      <c r="H53" s="16">
        <v>7868</v>
      </c>
      <c r="I53" s="16">
        <v>10067</v>
      </c>
      <c r="J53" s="16">
        <v>11886</v>
      </c>
      <c r="K53" s="16">
        <v>11790</v>
      </c>
      <c r="L53" s="16">
        <v>11222</v>
      </c>
      <c r="M53" s="16">
        <v>11023</v>
      </c>
      <c r="N53" s="16">
        <v>10759</v>
      </c>
      <c r="O53" s="16">
        <v>10713</v>
      </c>
      <c r="P53" s="16">
        <v>10550</v>
      </c>
      <c r="Q53" s="16">
        <v>9790</v>
      </c>
      <c r="R53" s="16">
        <v>8880</v>
      </c>
      <c r="S53" s="16">
        <v>7893</v>
      </c>
      <c r="T53" s="16">
        <v>7565</v>
      </c>
      <c r="U53" s="16">
        <v>7332</v>
      </c>
      <c r="V53" s="16">
        <v>7186</v>
      </c>
      <c r="W53" s="16">
        <v>7128</v>
      </c>
      <c r="X53" s="16">
        <v>7219</v>
      </c>
      <c r="Y53" s="16">
        <v>7155</v>
      </c>
      <c r="Z53" s="16">
        <v>6039</v>
      </c>
    </row>
    <row r="54" spans="1:26">
      <c r="A54" s="12"/>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c r="A55" s="12"/>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200"/>
  <sheetViews>
    <sheetView showGridLines="0" workbookViewId="0"/>
  </sheetViews>
  <sheetFormatPr defaultColWidth="10.90625" defaultRowHeight="14.5"/>
  <cols>
    <col min="1" max="1" width="70.7265625" customWidth="1"/>
  </cols>
  <sheetData>
    <row r="1" spans="1:24" ht="19.5">
      <c r="A1" s="4" t="s">
        <v>75</v>
      </c>
      <c r="B1" s="8"/>
      <c r="C1" s="8"/>
      <c r="D1" s="8"/>
      <c r="E1" s="8"/>
      <c r="F1" s="8"/>
      <c r="G1" s="8"/>
      <c r="H1" s="8"/>
      <c r="I1" s="8"/>
      <c r="J1" s="8"/>
      <c r="K1" s="8"/>
      <c r="L1" s="8"/>
      <c r="M1" s="8"/>
      <c r="N1" s="8"/>
      <c r="O1" s="8"/>
      <c r="P1" s="8"/>
      <c r="Q1" s="8"/>
      <c r="R1" s="8"/>
      <c r="S1" s="8"/>
      <c r="T1" s="8"/>
      <c r="U1" s="8"/>
      <c r="V1" s="8"/>
      <c r="W1" s="8"/>
      <c r="X1" s="8"/>
    </row>
    <row r="2" spans="1:24">
      <c r="A2" s="9" t="s">
        <v>338</v>
      </c>
      <c r="B2" s="8"/>
      <c r="C2" s="8"/>
      <c r="D2" s="8"/>
      <c r="E2" s="8"/>
      <c r="F2" s="8"/>
      <c r="G2" s="8"/>
      <c r="H2" s="8"/>
      <c r="I2" s="8"/>
      <c r="J2" s="8"/>
      <c r="K2" s="8"/>
      <c r="L2" s="8"/>
      <c r="M2" s="8"/>
      <c r="N2" s="8"/>
      <c r="O2" s="8"/>
      <c r="P2" s="8"/>
      <c r="Q2" s="8"/>
      <c r="R2" s="8"/>
      <c r="S2" s="8"/>
      <c r="T2" s="8"/>
      <c r="U2" s="8"/>
      <c r="V2" s="8"/>
      <c r="W2" s="8"/>
      <c r="X2" s="8"/>
    </row>
    <row r="3" spans="1:24" ht="29">
      <c r="A3" s="9" t="s">
        <v>295</v>
      </c>
      <c r="B3" s="10"/>
      <c r="C3" s="10"/>
      <c r="D3" s="10"/>
      <c r="E3" s="10"/>
      <c r="F3" s="10"/>
      <c r="G3" s="10"/>
      <c r="H3" s="10"/>
      <c r="I3" s="10"/>
      <c r="J3" s="10"/>
      <c r="K3" s="10"/>
      <c r="L3" s="10"/>
      <c r="M3" s="10"/>
      <c r="N3" s="10"/>
      <c r="O3" s="10"/>
      <c r="P3" s="10"/>
      <c r="Q3" s="10"/>
      <c r="R3" s="10"/>
      <c r="S3" s="10"/>
      <c r="T3" s="10"/>
      <c r="U3" s="10"/>
      <c r="V3" s="10"/>
      <c r="W3" s="10"/>
      <c r="X3" s="10"/>
    </row>
    <row r="4" spans="1:24" ht="29">
      <c r="A4" s="9" t="s">
        <v>355</v>
      </c>
      <c r="B4" s="10"/>
      <c r="C4" s="10"/>
      <c r="D4" s="10"/>
      <c r="E4" s="10"/>
      <c r="F4" s="10"/>
      <c r="G4" s="10"/>
      <c r="H4" s="10"/>
      <c r="I4" s="10"/>
      <c r="J4" s="10"/>
      <c r="K4" s="10"/>
      <c r="L4" s="10"/>
      <c r="M4" s="10"/>
      <c r="N4" s="10"/>
      <c r="O4" s="10"/>
      <c r="P4" s="10"/>
      <c r="Q4" s="10"/>
      <c r="R4" s="10"/>
      <c r="S4" s="10"/>
      <c r="T4" s="10"/>
      <c r="U4" s="10"/>
      <c r="V4" s="10"/>
      <c r="W4" s="10"/>
      <c r="X4" s="10"/>
    </row>
    <row r="5" spans="1:24">
      <c r="A5" s="11" t="s">
        <v>0</v>
      </c>
      <c r="B5" s="10"/>
      <c r="C5" s="10"/>
      <c r="D5" s="10"/>
      <c r="E5" s="10"/>
      <c r="F5" s="10"/>
      <c r="G5" s="10"/>
      <c r="H5" s="10"/>
      <c r="I5" s="10"/>
      <c r="J5" s="10"/>
      <c r="K5" s="10"/>
      <c r="L5" s="10"/>
      <c r="M5" s="10"/>
      <c r="N5" s="10"/>
      <c r="O5" s="10"/>
      <c r="P5" s="10"/>
      <c r="Q5" s="10"/>
      <c r="R5" s="10"/>
      <c r="S5" s="10"/>
      <c r="T5" s="10"/>
      <c r="U5" s="10"/>
      <c r="V5" s="10"/>
      <c r="W5" s="10"/>
      <c r="X5" s="10"/>
    </row>
    <row r="6" spans="1:24" ht="30" customHeight="1">
      <c r="A6" s="6" t="s">
        <v>74</v>
      </c>
      <c r="B6" s="10"/>
      <c r="C6" s="10"/>
      <c r="D6" s="10"/>
      <c r="E6" s="10"/>
      <c r="F6" s="10"/>
      <c r="G6" s="10"/>
      <c r="H6" s="10"/>
      <c r="I6" s="10"/>
      <c r="J6" s="10"/>
      <c r="K6" s="10"/>
      <c r="L6" s="10"/>
      <c r="M6" s="10"/>
      <c r="N6" s="10"/>
      <c r="O6" s="10"/>
      <c r="P6" s="10"/>
      <c r="Q6" s="10"/>
      <c r="R6" s="10"/>
      <c r="S6" s="10"/>
      <c r="T6" s="10"/>
      <c r="U6" s="10"/>
      <c r="V6" s="10"/>
      <c r="W6" s="10"/>
      <c r="X6" s="10"/>
    </row>
    <row r="7" spans="1:24">
      <c r="A7" s="12" t="s">
        <v>296</v>
      </c>
      <c r="B7" s="13" t="s">
        <v>299</v>
      </c>
      <c r="C7" s="13" t="s">
        <v>300</v>
      </c>
      <c r="D7" s="13" t="s">
        <v>301</v>
      </c>
      <c r="E7" s="13" t="s">
        <v>302</v>
      </c>
      <c r="F7" s="13" t="s">
        <v>303</v>
      </c>
      <c r="G7" s="13" t="s">
        <v>304</v>
      </c>
      <c r="H7" s="13" t="s">
        <v>305</v>
      </c>
      <c r="I7" s="13" t="s">
        <v>306</v>
      </c>
      <c r="J7" s="13" t="s">
        <v>307</v>
      </c>
      <c r="K7" s="13" t="s">
        <v>308</v>
      </c>
      <c r="L7" s="13" t="s">
        <v>309</v>
      </c>
      <c r="M7" s="13" t="s">
        <v>310</v>
      </c>
      <c r="N7" s="13" t="s">
        <v>311</v>
      </c>
      <c r="O7" s="13" t="s">
        <v>312</v>
      </c>
      <c r="P7" s="13" t="s">
        <v>313</v>
      </c>
      <c r="Q7" s="13" t="s">
        <v>314</v>
      </c>
      <c r="R7" s="13" t="s">
        <v>315</v>
      </c>
      <c r="S7" s="13" t="s">
        <v>316</v>
      </c>
      <c r="T7" s="13" t="s">
        <v>317</v>
      </c>
      <c r="U7" s="13" t="s">
        <v>318</v>
      </c>
      <c r="V7" s="13" t="s">
        <v>319</v>
      </c>
      <c r="W7" s="13" t="s">
        <v>320</v>
      </c>
      <c r="X7" s="13" t="s">
        <v>321</v>
      </c>
    </row>
    <row r="8" spans="1:24">
      <c r="A8" s="12" t="s">
        <v>342</v>
      </c>
      <c r="B8" s="14">
        <v>0.1851217</v>
      </c>
      <c r="C8" s="14">
        <v>0.18750910000000001</v>
      </c>
      <c r="D8" s="14">
        <v>0.200599</v>
      </c>
      <c r="E8" s="14">
        <v>0.20081660000000001</v>
      </c>
      <c r="F8" s="14">
        <v>0.20193330000000001</v>
      </c>
      <c r="G8" s="14">
        <v>0.19099769999999999</v>
      </c>
      <c r="H8" s="14">
        <v>0.1894586</v>
      </c>
      <c r="I8" s="14">
        <v>0.18612290000000001</v>
      </c>
      <c r="J8" s="14">
        <v>0.1843255</v>
      </c>
      <c r="K8" s="14">
        <v>0.1840108</v>
      </c>
      <c r="L8" s="14">
        <v>0.18407789999999999</v>
      </c>
      <c r="M8" s="14">
        <v>0.18916459999999999</v>
      </c>
      <c r="N8" s="14">
        <v>0.1881504</v>
      </c>
      <c r="O8" s="14">
        <v>0.18089369999999999</v>
      </c>
      <c r="P8" s="14">
        <v>0.1850165</v>
      </c>
      <c r="Q8" s="14">
        <v>0.18718509999999999</v>
      </c>
      <c r="R8" s="14">
        <v>0.19222900000000001</v>
      </c>
      <c r="S8" s="14">
        <v>0.19093089999999999</v>
      </c>
      <c r="T8" s="14">
        <v>0.19359779999999999</v>
      </c>
      <c r="U8" s="14">
        <v>0.19770840000000001</v>
      </c>
      <c r="V8" s="14">
        <v>0.1940365</v>
      </c>
      <c r="W8" s="14">
        <v>0.19362090000000001</v>
      </c>
      <c r="X8" s="14">
        <v>0.18131430000000001</v>
      </c>
    </row>
    <row r="9" spans="1:24">
      <c r="A9" s="12" t="s">
        <v>356</v>
      </c>
      <c r="B9" s="14">
        <v>3.8434099999999999E-2</v>
      </c>
      <c r="C9" s="14">
        <v>3.7750300000000001E-2</v>
      </c>
      <c r="D9" s="14">
        <v>4.4380799999999998E-2</v>
      </c>
      <c r="E9" s="14">
        <v>4.35942E-2</v>
      </c>
      <c r="F9" s="14">
        <v>5.3324900000000001E-2</v>
      </c>
      <c r="G9" s="14">
        <v>4.99239E-2</v>
      </c>
      <c r="H9" s="14">
        <v>4.60268E-2</v>
      </c>
      <c r="I9" s="14">
        <v>3.8487800000000003E-2</v>
      </c>
      <c r="J9" s="14">
        <v>3.6797499999999997E-2</v>
      </c>
      <c r="K9" s="14">
        <v>4.07391E-2</v>
      </c>
      <c r="L9" s="14">
        <v>4.1061199999999999E-2</v>
      </c>
      <c r="M9" s="14">
        <v>4.6054100000000001E-2</v>
      </c>
      <c r="N9" s="14">
        <v>4.40597E-2</v>
      </c>
      <c r="O9" s="14">
        <v>4.6359299999999999E-2</v>
      </c>
      <c r="P9" s="14">
        <v>4.4212700000000001E-2</v>
      </c>
      <c r="Q9" s="14">
        <v>4.9930799999999997E-2</v>
      </c>
      <c r="R9" s="14">
        <v>5.1150000000000001E-2</v>
      </c>
      <c r="S9" s="14">
        <v>5.5540600000000002E-2</v>
      </c>
      <c r="T9" s="14">
        <v>5.42114E-2</v>
      </c>
      <c r="U9" s="14">
        <v>5.0481900000000003E-2</v>
      </c>
      <c r="V9" s="14">
        <v>4.7600000000000003E-2</v>
      </c>
      <c r="W9" s="14">
        <v>4.30503E-2</v>
      </c>
      <c r="X9" s="14">
        <v>4.3724399999999997E-2</v>
      </c>
    </row>
    <row r="10" spans="1:24">
      <c r="A10" s="12" t="s">
        <v>357</v>
      </c>
      <c r="B10" s="14">
        <v>0.20307269999999999</v>
      </c>
      <c r="C10" s="14">
        <v>0.1933511</v>
      </c>
      <c r="D10" s="14">
        <v>0.1923706</v>
      </c>
      <c r="E10" s="14">
        <v>0.17823240000000001</v>
      </c>
      <c r="F10" s="14">
        <v>0.18107139999999999</v>
      </c>
      <c r="G10" s="14">
        <v>0.1593733</v>
      </c>
      <c r="H10" s="14">
        <v>0.16694919999999999</v>
      </c>
      <c r="I10" s="14">
        <v>0.17350199999999999</v>
      </c>
      <c r="J10" s="14">
        <v>0.1906554</v>
      </c>
      <c r="K10" s="14">
        <v>0.1852763</v>
      </c>
      <c r="L10" s="14">
        <v>0.1850803</v>
      </c>
      <c r="M10" s="14">
        <v>0.18519440000000001</v>
      </c>
      <c r="N10" s="14">
        <v>0.19652890000000001</v>
      </c>
      <c r="O10" s="14">
        <v>0.17342070000000001</v>
      </c>
      <c r="P10" s="14">
        <v>0.15425040000000001</v>
      </c>
      <c r="Q10" s="14">
        <v>0.1465873</v>
      </c>
      <c r="R10" s="14">
        <v>0.1840427</v>
      </c>
      <c r="S10" s="14">
        <v>0.2223938</v>
      </c>
      <c r="T10" s="14">
        <v>0.25779970000000002</v>
      </c>
      <c r="U10" s="14">
        <v>0.26111010000000001</v>
      </c>
      <c r="V10" s="14">
        <v>0.26106620000000003</v>
      </c>
      <c r="W10" s="14">
        <v>0.2454509</v>
      </c>
      <c r="X10" s="14">
        <v>0.20150870000000001</v>
      </c>
    </row>
    <row r="11" spans="1:24">
      <c r="A11" s="12" t="s">
        <v>358</v>
      </c>
      <c r="B11" s="14">
        <v>4.0101699999999997E-2</v>
      </c>
      <c r="C11" s="14">
        <v>3.8621799999999998E-2</v>
      </c>
      <c r="D11" s="14">
        <v>4.92504E-2</v>
      </c>
      <c r="E11" s="14">
        <v>5.9300800000000001E-2</v>
      </c>
      <c r="F11" s="14">
        <v>5.0775099999999997E-2</v>
      </c>
      <c r="G11" s="14">
        <v>3.6448800000000003E-2</v>
      </c>
      <c r="H11" s="14">
        <v>3.3582399999999998E-2</v>
      </c>
      <c r="I11" s="14">
        <v>3.9762800000000001E-2</v>
      </c>
      <c r="J11" s="14">
        <v>4.5135599999999998E-2</v>
      </c>
      <c r="K11" s="14">
        <v>4.2783300000000003E-2</v>
      </c>
      <c r="L11" s="14">
        <v>4.3927500000000001E-2</v>
      </c>
      <c r="M11" s="14">
        <v>3.9990999999999999E-2</v>
      </c>
      <c r="N11" s="14">
        <v>3.8737599999999997E-2</v>
      </c>
      <c r="O11" s="14">
        <v>4.3006500000000003E-2</v>
      </c>
      <c r="P11" s="14">
        <v>5.1090299999999998E-2</v>
      </c>
      <c r="Q11" s="14">
        <v>5.2639600000000002E-2</v>
      </c>
      <c r="R11" s="14">
        <v>4.0289199999999997E-2</v>
      </c>
      <c r="S11" s="14">
        <v>5.3287099999999997E-2</v>
      </c>
      <c r="T11" s="14">
        <v>5.6344100000000001E-2</v>
      </c>
      <c r="U11" s="14">
        <v>6.6340099999999999E-2</v>
      </c>
      <c r="V11" s="14">
        <v>5.8459400000000002E-2</v>
      </c>
      <c r="W11" s="14">
        <v>6.5429200000000007E-2</v>
      </c>
      <c r="X11" s="14">
        <v>6.4034900000000006E-2</v>
      </c>
    </row>
    <row r="12" spans="1:24">
      <c r="A12" s="12" t="s">
        <v>359</v>
      </c>
      <c r="B12" s="14">
        <v>0.48908239999999997</v>
      </c>
      <c r="C12" s="14">
        <v>0.48853190000000002</v>
      </c>
      <c r="D12" s="14">
        <v>0.50994159999999999</v>
      </c>
      <c r="E12" s="14">
        <v>0.51824650000000005</v>
      </c>
      <c r="F12" s="14">
        <v>0.53910060000000004</v>
      </c>
      <c r="G12" s="14">
        <v>0.54351190000000005</v>
      </c>
      <c r="H12" s="14">
        <v>0.53996739999999999</v>
      </c>
      <c r="I12" s="14">
        <v>0.52480720000000003</v>
      </c>
      <c r="J12" s="14">
        <v>0.52905619999999998</v>
      </c>
      <c r="K12" s="14">
        <v>0.5296111</v>
      </c>
      <c r="L12" s="14">
        <v>0.5440779</v>
      </c>
      <c r="M12" s="14">
        <v>0.52747089999999996</v>
      </c>
      <c r="N12" s="14">
        <v>0.5049631</v>
      </c>
      <c r="O12" s="14">
        <v>0.46851150000000003</v>
      </c>
      <c r="P12" s="14">
        <v>0.46408329999999998</v>
      </c>
      <c r="Q12" s="14">
        <v>0.47794920000000002</v>
      </c>
      <c r="R12" s="14">
        <v>0.47377930000000001</v>
      </c>
      <c r="S12" s="14">
        <v>0.45978609999999998</v>
      </c>
      <c r="T12" s="14">
        <v>0.44842569999999998</v>
      </c>
      <c r="U12" s="14">
        <v>0.45554090000000003</v>
      </c>
      <c r="V12" s="14">
        <v>0.46427239999999997</v>
      </c>
      <c r="W12" s="14">
        <v>0.46591379999999999</v>
      </c>
      <c r="X12" s="14">
        <v>0.45067040000000003</v>
      </c>
    </row>
    <row r="13" spans="1:24">
      <c r="A13" s="12" t="s">
        <v>360</v>
      </c>
      <c r="B13" s="14">
        <v>0.25639709999999999</v>
      </c>
      <c r="C13" s="14">
        <v>0.25236890000000001</v>
      </c>
      <c r="D13" s="14">
        <v>0.26729019999999998</v>
      </c>
      <c r="E13" s="14">
        <v>0.31812620000000003</v>
      </c>
      <c r="F13" s="14">
        <v>0.32151299999999999</v>
      </c>
      <c r="G13" s="14">
        <v>0.32256590000000002</v>
      </c>
      <c r="H13" s="14">
        <v>0.30561050000000001</v>
      </c>
      <c r="I13" s="14">
        <v>0.30446319999999999</v>
      </c>
      <c r="J13" s="14">
        <v>0.28606710000000002</v>
      </c>
      <c r="K13" s="14">
        <v>0.28765790000000002</v>
      </c>
      <c r="L13" s="14">
        <v>0.2922438</v>
      </c>
      <c r="M13" s="14">
        <v>0.30648639999999999</v>
      </c>
      <c r="N13" s="14">
        <v>0.30356929999999999</v>
      </c>
      <c r="O13" s="14">
        <v>0.26734540000000001</v>
      </c>
      <c r="P13" s="14">
        <v>0.2800668</v>
      </c>
      <c r="Q13" s="14">
        <v>0.25569950000000002</v>
      </c>
      <c r="R13" s="14">
        <v>0.28839720000000002</v>
      </c>
      <c r="S13" s="14">
        <v>0.29892180000000002</v>
      </c>
      <c r="T13" s="14">
        <v>0.3305826</v>
      </c>
      <c r="U13" s="14">
        <v>0.32746609999999998</v>
      </c>
      <c r="V13" s="14">
        <v>0.29029290000000002</v>
      </c>
      <c r="W13" s="14">
        <v>0.30225020000000002</v>
      </c>
      <c r="X13" s="14">
        <v>0.28758869999999997</v>
      </c>
    </row>
    <row r="14" spans="1:24">
      <c r="A14" s="12" t="s">
        <v>361</v>
      </c>
      <c r="B14" s="14">
        <v>0.17594509999999999</v>
      </c>
      <c r="C14" s="14">
        <v>0.1959661</v>
      </c>
      <c r="D14" s="14">
        <v>0.20824500000000001</v>
      </c>
      <c r="E14" s="14">
        <v>0.18783949999999999</v>
      </c>
      <c r="F14" s="14">
        <v>0.19392409999999999</v>
      </c>
      <c r="G14" s="14">
        <v>0.17333209999999999</v>
      </c>
      <c r="H14" s="14">
        <v>0.1785233</v>
      </c>
      <c r="I14" s="14">
        <v>0.19124640000000001</v>
      </c>
      <c r="J14" s="14">
        <v>0.19346099999999999</v>
      </c>
      <c r="K14" s="14">
        <v>0.2019841</v>
      </c>
      <c r="L14" s="14">
        <v>0.18862400000000001</v>
      </c>
      <c r="M14" s="14">
        <v>0.18771270000000001</v>
      </c>
      <c r="N14" s="14">
        <v>0.18839159999999999</v>
      </c>
      <c r="O14" s="14">
        <v>0.19062299999999999</v>
      </c>
      <c r="P14" s="14">
        <v>0.20626659999999999</v>
      </c>
      <c r="Q14" s="14">
        <v>0.1980634</v>
      </c>
      <c r="R14" s="14">
        <v>0.2010033</v>
      </c>
      <c r="S14" s="14">
        <v>0.18939310000000001</v>
      </c>
      <c r="T14" s="14">
        <v>0.1791741</v>
      </c>
      <c r="U14" s="14">
        <v>0.18474370000000001</v>
      </c>
      <c r="V14" s="14">
        <v>0.20435700000000001</v>
      </c>
      <c r="W14" s="14">
        <v>0.223162</v>
      </c>
      <c r="X14" s="14">
        <v>0.23018649999999999</v>
      </c>
    </row>
    <row r="15" spans="1:24">
      <c r="A15" s="12" t="s">
        <v>362</v>
      </c>
      <c r="B15" s="14">
        <v>0.67320789999999997</v>
      </c>
      <c r="C15" s="14">
        <v>0.6923956</v>
      </c>
      <c r="D15" s="14">
        <v>0.71351929999999997</v>
      </c>
      <c r="E15" s="14">
        <v>0.70982979999999996</v>
      </c>
      <c r="F15" s="14">
        <v>0.70149300000000003</v>
      </c>
      <c r="G15" s="14">
        <v>0.69733840000000002</v>
      </c>
      <c r="H15" s="14">
        <v>0.71476399999999995</v>
      </c>
      <c r="I15" s="14">
        <v>0.73026400000000002</v>
      </c>
      <c r="J15" s="14">
        <v>0.68994920000000004</v>
      </c>
      <c r="K15" s="14">
        <v>0.64773959999999997</v>
      </c>
      <c r="L15" s="14">
        <v>0.64502590000000004</v>
      </c>
      <c r="M15" s="14">
        <v>0.68864009999999998</v>
      </c>
      <c r="N15" s="14">
        <v>0.70594469999999998</v>
      </c>
      <c r="O15" s="14">
        <v>0.65702050000000001</v>
      </c>
      <c r="P15" s="14">
        <v>0.68295159999999999</v>
      </c>
      <c r="Q15" s="14">
        <v>0.71357280000000001</v>
      </c>
      <c r="R15" s="14">
        <v>0.75365879999999996</v>
      </c>
      <c r="S15" s="14">
        <v>0.74185369999999995</v>
      </c>
      <c r="T15" s="14">
        <v>0.74513529999999994</v>
      </c>
      <c r="U15" s="14">
        <v>0.77390320000000001</v>
      </c>
      <c r="V15" s="14">
        <v>0.73628950000000004</v>
      </c>
      <c r="W15" s="14">
        <v>0.70723369999999997</v>
      </c>
      <c r="X15" s="14">
        <v>0.54935369999999994</v>
      </c>
    </row>
    <row r="16" spans="1:24" ht="30" customHeight="1">
      <c r="A16" s="6" t="s">
        <v>68</v>
      </c>
      <c r="B16" s="14"/>
      <c r="C16" s="14"/>
      <c r="D16" s="14"/>
      <c r="E16" s="14"/>
      <c r="F16" s="14"/>
      <c r="G16" s="14"/>
      <c r="H16" s="14"/>
      <c r="I16" s="14"/>
      <c r="J16" s="14"/>
      <c r="K16" s="14"/>
      <c r="L16" s="14"/>
      <c r="M16" s="14"/>
      <c r="N16" s="14"/>
      <c r="O16" s="14"/>
      <c r="P16" s="14"/>
      <c r="Q16" s="14"/>
      <c r="R16" s="14"/>
      <c r="S16" s="14"/>
      <c r="T16" s="14"/>
      <c r="U16" s="14"/>
      <c r="V16" s="14"/>
      <c r="W16" s="14"/>
      <c r="X16" s="14"/>
    </row>
    <row r="17" spans="1:24">
      <c r="A17" s="12" t="s">
        <v>296</v>
      </c>
      <c r="B17" s="15" t="s">
        <v>299</v>
      </c>
      <c r="C17" s="15" t="s">
        <v>300</v>
      </c>
      <c r="D17" s="15" t="s">
        <v>301</v>
      </c>
      <c r="E17" s="15" t="s">
        <v>302</v>
      </c>
      <c r="F17" s="15" t="s">
        <v>303</v>
      </c>
      <c r="G17" s="15" t="s">
        <v>304</v>
      </c>
      <c r="H17" s="15" t="s">
        <v>305</v>
      </c>
      <c r="I17" s="15" t="s">
        <v>306</v>
      </c>
      <c r="J17" s="15" t="s">
        <v>307</v>
      </c>
      <c r="K17" s="15" t="s">
        <v>308</v>
      </c>
      <c r="L17" s="15" t="s">
        <v>309</v>
      </c>
      <c r="M17" s="15" t="s">
        <v>310</v>
      </c>
      <c r="N17" s="15" t="s">
        <v>311</v>
      </c>
      <c r="O17" s="15" t="s">
        <v>312</v>
      </c>
      <c r="P17" s="15" t="s">
        <v>313</v>
      </c>
      <c r="Q17" s="15" t="s">
        <v>314</v>
      </c>
      <c r="R17" s="15" t="s">
        <v>315</v>
      </c>
      <c r="S17" s="15" t="s">
        <v>316</v>
      </c>
      <c r="T17" s="15" t="s">
        <v>317</v>
      </c>
      <c r="U17" s="15" t="s">
        <v>318</v>
      </c>
      <c r="V17" s="15" t="s">
        <v>319</v>
      </c>
      <c r="W17" s="15" t="s">
        <v>320</v>
      </c>
      <c r="X17" s="15" t="s">
        <v>321</v>
      </c>
    </row>
    <row r="18" spans="1:24">
      <c r="A18" s="12" t="s">
        <v>342</v>
      </c>
      <c r="B18" s="14">
        <v>1</v>
      </c>
      <c r="C18" s="14">
        <v>1</v>
      </c>
      <c r="D18" s="14">
        <v>1</v>
      </c>
      <c r="E18" s="14">
        <v>1</v>
      </c>
      <c r="F18" s="14">
        <v>1</v>
      </c>
      <c r="G18" s="14">
        <v>1</v>
      </c>
      <c r="H18" s="14">
        <v>1</v>
      </c>
      <c r="I18" s="14">
        <v>1</v>
      </c>
      <c r="J18" s="14">
        <v>1</v>
      </c>
      <c r="K18" s="14">
        <v>1</v>
      </c>
      <c r="L18" s="14">
        <v>1</v>
      </c>
      <c r="M18" s="14">
        <v>1</v>
      </c>
      <c r="N18" s="14">
        <v>1</v>
      </c>
      <c r="O18" s="14">
        <v>1</v>
      </c>
      <c r="P18" s="14">
        <v>1</v>
      </c>
      <c r="Q18" s="14">
        <v>1</v>
      </c>
      <c r="R18" s="14">
        <v>1</v>
      </c>
      <c r="S18" s="14">
        <v>1</v>
      </c>
      <c r="T18" s="14">
        <v>1</v>
      </c>
      <c r="U18" s="14">
        <v>1</v>
      </c>
      <c r="V18" s="14">
        <v>1</v>
      </c>
      <c r="W18" s="14">
        <v>1</v>
      </c>
      <c r="X18" s="14">
        <v>1</v>
      </c>
    </row>
    <row r="19" spans="1:24">
      <c r="A19" s="12" t="s">
        <v>356</v>
      </c>
      <c r="B19" s="14">
        <v>7.5621900000000006E-2</v>
      </c>
      <c r="C19" s="14">
        <v>7.4021299999999998E-2</v>
      </c>
      <c r="D19" s="14">
        <v>8.0555500000000002E-2</v>
      </c>
      <c r="E19" s="14">
        <v>8.1210099999999993E-2</v>
      </c>
      <c r="F19" s="14">
        <v>9.9343200000000006E-2</v>
      </c>
      <c r="G19" s="14">
        <v>9.9951600000000002E-2</v>
      </c>
      <c r="H19" s="14">
        <v>9.2390899999999998E-2</v>
      </c>
      <c r="I19" s="14">
        <v>8.0325099999999997E-2</v>
      </c>
      <c r="J19" s="14">
        <v>7.8289499999999998E-2</v>
      </c>
      <c r="K19" s="14">
        <v>8.6082500000000006E-2</v>
      </c>
      <c r="L19" s="14">
        <v>8.8024099999999994E-2</v>
      </c>
      <c r="M19" s="14">
        <v>9.4989699999999996E-2</v>
      </c>
      <c r="N19" s="14">
        <v>9.0609499999999996E-2</v>
      </c>
      <c r="O19" s="14">
        <v>9.8163399999999998E-2</v>
      </c>
      <c r="P19" s="14">
        <v>9.0219499999999994E-2</v>
      </c>
      <c r="Q19" s="14">
        <v>0.1016281</v>
      </c>
      <c r="R19" s="14">
        <v>0.1020377</v>
      </c>
      <c r="S19" s="14">
        <v>0.11348999999999999</v>
      </c>
      <c r="T19" s="14">
        <v>0.1077982</v>
      </c>
      <c r="U19" s="14">
        <v>9.6557400000000002E-2</v>
      </c>
      <c r="V19" s="14">
        <v>9.1414400000000007E-2</v>
      </c>
      <c r="W19" s="14">
        <v>8.3613300000000002E-2</v>
      </c>
      <c r="X19" s="14">
        <v>8.9719800000000002E-2</v>
      </c>
    </row>
    <row r="20" spans="1:24">
      <c r="A20" s="12" t="s">
        <v>357</v>
      </c>
      <c r="B20" s="14">
        <v>0.13580320000000001</v>
      </c>
      <c r="C20" s="14">
        <v>0.123612</v>
      </c>
      <c r="D20" s="14">
        <v>0.1108548</v>
      </c>
      <c r="E20" s="14">
        <v>0.1010776</v>
      </c>
      <c r="F20" s="14">
        <v>0.10151</v>
      </c>
      <c r="G20" s="14">
        <v>8.9045700000000005E-2</v>
      </c>
      <c r="H20" s="14">
        <v>9.4242699999999999E-2</v>
      </c>
      <c r="I20" s="14">
        <v>9.6696199999999996E-2</v>
      </c>
      <c r="J20" s="14">
        <v>0.1059259</v>
      </c>
      <c r="K20" s="14">
        <v>0.1050755</v>
      </c>
      <c r="L20" s="14">
        <v>0.10763490000000001</v>
      </c>
      <c r="M20" s="14">
        <v>0.1072495</v>
      </c>
      <c r="N20" s="14">
        <v>0.1143687</v>
      </c>
      <c r="O20" s="14">
        <v>0.10208109999999999</v>
      </c>
      <c r="P20" s="14">
        <v>8.7708700000000001E-2</v>
      </c>
      <c r="Q20" s="14">
        <v>8.2992800000000005E-2</v>
      </c>
      <c r="R20" s="14">
        <v>9.5711699999999997E-2</v>
      </c>
      <c r="S20" s="14">
        <v>0.11457680000000001</v>
      </c>
      <c r="T20" s="14">
        <v>0.12552959999999999</v>
      </c>
      <c r="U20" s="14">
        <v>0.12760750000000001</v>
      </c>
      <c r="V20" s="14">
        <v>0.13048979999999999</v>
      </c>
      <c r="W20" s="14">
        <v>0.1241955</v>
      </c>
      <c r="X20" s="14">
        <v>0.11500340000000001</v>
      </c>
    </row>
    <row r="21" spans="1:24">
      <c r="A21" s="12" t="s">
        <v>358</v>
      </c>
      <c r="B21" s="14">
        <v>3.3758900000000001E-2</v>
      </c>
      <c r="C21" s="14">
        <v>3.1048099999999999E-2</v>
      </c>
      <c r="D21" s="14">
        <v>3.5357100000000002E-2</v>
      </c>
      <c r="E21" s="14">
        <v>4.2380300000000003E-2</v>
      </c>
      <c r="F21" s="14">
        <v>3.6219599999999998E-2</v>
      </c>
      <c r="G21" s="14">
        <v>2.79914E-2</v>
      </c>
      <c r="H21" s="14">
        <v>2.5971399999999999E-2</v>
      </c>
      <c r="I21" s="14">
        <v>3.1257800000000002E-2</v>
      </c>
      <c r="J21" s="14">
        <v>3.5788399999999998E-2</v>
      </c>
      <c r="K21" s="14">
        <v>3.3901599999999997E-2</v>
      </c>
      <c r="L21" s="14">
        <v>3.3728099999999997E-2</v>
      </c>
      <c r="M21" s="14">
        <v>2.8943E-2</v>
      </c>
      <c r="N21" s="14">
        <v>2.9173299999999999E-2</v>
      </c>
      <c r="O21" s="14">
        <v>3.4389599999999999E-2</v>
      </c>
      <c r="P21" s="14">
        <v>4.0637100000000002E-2</v>
      </c>
      <c r="Q21" s="14">
        <v>3.9795400000000002E-2</v>
      </c>
      <c r="R21" s="14">
        <v>2.8520799999999999E-2</v>
      </c>
      <c r="S21" s="14">
        <v>3.7095799999999998E-2</v>
      </c>
      <c r="T21" s="14">
        <v>4.12439E-2</v>
      </c>
      <c r="U21" s="14">
        <v>4.8291599999999997E-2</v>
      </c>
      <c r="V21" s="14">
        <v>4.5873400000000002E-2</v>
      </c>
      <c r="W21" s="14">
        <v>4.8518899999999997E-2</v>
      </c>
      <c r="X21" s="14">
        <v>5.0393100000000003E-2</v>
      </c>
    </row>
    <row r="22" spans="1:24">
      <c r="A22" s="12" t="s">
        <v>359</v>
      </c>
      <c r="B22" s="14">
        <v>0.37936259999999999</v>
      </c>
      <c r="C22" s="14">
        <v>0.39720909999999998</v>
      </c>
      <c r="D22" s="14">
        <v>0.40560780000000002</v>
      </c>
      <c r="E22" s="14">
        <v>0.41628660000000001</v>
      </c>
      <c r="F22" s="14">
        <v>0.41056789999999999</v>
      </c>
      <c r="G22" s="14">
        <v>0.426838</v>
      </c>
      <c r="H22" s="14">
        <v>0.424842</v>
      </c>
      <c r="I22" s="14">
        <v>0.4204832</v>
      </c>
      <c r="J22" s="14">
        <v>0.42054049999999998</v>
      </c>
      <c r="K22" s="14">
        <v>0.41315410000000002</v>
      </c>
      <c r="L22" s="14">
        <v>0.42057840000000002</v>
      </c>
      <c r="M22" s="14">
        <v>0.40326289999999998</v>
      </c>
      <c r="N22" s="14">
        <v>0.38428780000000001</v>
      </c>
      <c r="O22" s="14">
        <v>0.38871919999999999</v>
      </c>
      <c r="P22" s="14">
        <v>0.37992389999999998</v>
      </c>
      <c r="Q22" s="14">
        <v>0.38522129999999999</v>
      </c>
      <c r="R22" s="14">
        <v>0.35554560000000002</v>
      </c>
      <c r="S22" s="14">
        <v>0.34264329999999998</v>
      </c>
      <c r="T22" s="14">
        <v>0.34140100000000001</v>
      </c>
      <c r="U22" s="14">
        <v>0.36381279999999999</v>
      </c>
      <c r="V22" s="14">
        <v>0.3886172</v>
      </c>
      <c r="W22" s="14">
        <v>0.39151019999999997</v>
      </c>
      <c r="X22" s="14">
        <v>0.40167770000000003</v>
      </c>
    </row>
    <row r="23" spans="1:24">
      <c r="A23" s="12" t="s">
        <v>360</v>
      </c>
      <c r="B23" s="14">
        <v>9.2651600000000001E-2</v>
      </c>
      <c r="C23" s="14">
        <v>0.1011449</v>
      </c>
      <c r="D23" s="14">
        <v>9.9970500000000004E-2</v>
      </c>
      <c r="E23" s="14">
        <v>0.1253176</v>
      </c>
      <c r="F23" s="14">
        <v>0.12587300000000001</v>
      </c>
      <c r="G23" s="14">
        <v>0.14230090000000001</v>
      </c>
      <c r="H23" s="14">
        <v>0.13754279999999999</v>
      </c>
      <c r="I23" s="14">
        <v>0.1434735</v>
      </c>
      <c r="J23" s="14">
        <v>0.1360671</v>
      </c>
      <c r="K23" s="14">
        <v>0.13517680000000001</v>
      </c>
      <c r="L23" s="14">
        <v>0.1322004</v>
      </c>
      <c r="M23" s="14">
        <v>0.1345227</v>
      </c>
      <c r="N23" s="14">
        <v>0.14056830000000001</v>
      </c>
      <c r="O23" s="14">
        <v>0.12898319999999999</v>
      </c>
      <c r="P23" s="14">
        <v>0.1446595</v>
      </c>
      <c r="Q23" s="14">
        <v>0.12753</v>
      </c>
      <c r="R23" s="14">
        <v>0.14853939999999999</v>
      </c>
      <c r="S23" s="14">
        <v>0.1539143</v>
      </c>
      <c r="T23" s="14">
        <v>0.1687649</v>
      </c>
      <c r="U23" s="14">
        <v>0.16323840000000001</v>
      </c>
      <c r="V23" s="14">
        <v>0.14310680000000001</v>
      </c>
      <c r="W23" s="14">
        <v>0.16086510000000001</v>
      </c>
      <c r="X23" s="14">
        <v>0.17088110000000001</v>
      </c>
    </row>
    <row r="24" spans="1:24">
      <c r="A24" s="12" t="s">
        <v>361</v>
      </c>
      <c r="B24" s="14">
        <v>8.6545200000000003E-2</v>
      </c>
      <c r="C24" s="14">
        <v>8.9505299999999996E-2</v>
      </c>
      <c r="D24" s="14">
        <v>9.1174699999999997E-2</v>
      </c>
      <c r="E24" s="14">
        <v>7.9915700000000006E-2</v>
      </c>
      <c r="F24" s="14">
        <v>9.0051199999999998E-2</v>
      </c>
      <c r="G24" s="14">
        <v>8.3352200000000001E-2</v>
      </c>
      <c r="H24" s="14">
        <v>8.5550100000000004E-2</v>
      </c>
      <c r="I24" s="14">
        <v>9.09523E-2</v>
      </c>
      <c r="J24" s="14">
        <v>9.5371600000000001E-2</v>
      </c>
      <c r="K24" s="14">
        <v>0.1060094</v>
      </c>
      <c r="L24" s="14">
        <v>9.9680099999999994E-2</v>
      </c>
      <c r="M24" s="14">
        <v>9.7986400000000001E-2</v>
      </c>
      <c r="N24" s="14">
        <v>8.8462799999999994E-2</v>
      </c>
      <c r="O24" s="14">
        <v>9.2174699999999998E-2</v>
      </c>
      <c r="P24" s="14">
        <v>9.4572000000000003E-2</v>
      </c>
      <c r="Q24" s="14">
        <v>9.7749699999999995E-2</v>
      </c>
      <c r="R24" s="14">
        <v>0.1048398</v>
      </c>
      <c r="S24" s="14">
        <v>0.102394</v>
      </c>
      <c r="T24" s="14">
        <v>9.3654399999999999E-2</v>
      </c>
      <c r="U24" s="14">
        <v>8.8689100000000007E-2</v>
      </c>
      <c r="V24" s="14">
        <v>9.9368999999999999E-2</v>
      </c>
      <c r="W24" s="14">
        <v>0.1115913</v>
      </c>
      <c r="X24" s="14">
        <v>0.1102305</v>
      </c>
    </row>
    <row r="25" spans="1:24">
      <c r="A25" s="12" t="s">
        <v>362</v>
      </c>
      <c r="B25" s="14">
        <v>0.19625670000000001</v>
      </c>
      <c r="C25" s="14">
        <v>0.18345919999999999</v>
      </c>
      <c r="D25" s="14">
        <v>0.17647950000000001</v>
      </c>
      <c r="E25" s="14">
        <v>0.153812</v>
      </c>
      <c r="F25" s="14">
        <v>0.13643520000000001</v>
      </c>
      <c r="G25" s="14">
        <v>0.13052030000000001</v>
      </c>
      <c r="H25" s="14">
        <v>0.13946</v>
      </c>
      <c r="I25" s="14">
        <v>0.13681199999999999</v>
      </c>
      <c r="J25" s="14">
        <v>0.12801689999999999</v>
      </c>
      <c r="K25" s="14">
        <v>0.1206002</v>
      </c>
      <c r="L25" s="14">
        <v>0.1181541</v>
      </c>
      <c r="M25" s="14">
        <v>0.13304579999999999</v>
      </c>
      <c r="N25" s="14">
        <v>0.15252959999999999</v>
      </c>
      <c r="O25" s="14">
        <v>0.15548890000000001</v>
      </c>
      <c r="P25" s="14">
        <v>0.16227939999999999</v>
      </c>
      <c r="Q25" s="14">
        <v>0.1650826</v>
      </c>
      <c r="R25" s="14">
        <v>0.1648049</v>
      </c>
      <c r="S25" s="14">
        <v>0.1358858</v>
      </c>
      <c r="T25" s="14">
        <v>0.1216079</v>
      </c>
      <c r="U25" s="14">
        <v>0.11180320000000001</v>
      </c>
      <c r="V25" s="14">
        <v>0.10112930000000001</v>
      </c>
      <c r="W25" s="14">
        <v>7.9705700000000004E-2</v>
      </c>
      <c r="X25" s="14">
        <v>6.2094299999999998E-2</v>
      </c>
    </row>
    <row r="26" spans="1:24" ht="30" customHeight="1">
      <c r="A26" s="6" t="s">
        <v>69</v>
      </c>
      <c r="B26" s="14"/>
      <c r="C26" s="14"/>
      <c r="D26" s="14"/>
      <c r="E26" s="14"/>
      <c r="F26" s="14"/>
      <c r="G26" s="14"/>
      <c r="H26" s="14"/>
      <c r="I26" s="14"/>
      <c r="J26" s="14"/>
      <c r="K26" s="14"/>
      <c r="L26" s="14"/>
      <c r="M26" s="14"/>
      <c r="N26" s="14"/>
      <c r="O26" s="14"/>
      <c r="P26" s="14"/>
      <c r="Q26" s="14"/>
      <c r="R26" s="14"/>
      <c r="S26" s="14"/>
      <c r="T26" s="14"/>
      <c r="U26" s="14"/>
      <c r="V26" s="14"/>
      <c r="W26" s="14"/>
      <c r="X26" s="14"/>
    </row>
    <row r="27" spans="1:24">
      <c r="A27" s="12" t="s">
        <v>296</v>
      </c>
      <c r="B27" s="15" t="s">
        <v>299</v>
      </c>
      <c r="C27" s="15" t="s">
        <v>300</v>
      </c>
      <c r="D27" s="15" t="s">
        <v>301</v>
      </c>
      <c r="E27" s="15" t="s">
        <v>302</v>
      </c>
      <c r="F27" s="15" t="s">
        <v>303</v>
      </c>
      <c r="G27" s="15" t="s">
        <v>304</v>
      </c>
      <c r="H27" s="15" t="s">
        <v>305</v>
      </c>
      <c r="I27" s="15" t="s">
        <v>306</v>
      </c>
      <c r="J27" s="15" t="s">
        <v>307</v>
      </c>
      <c r="K27" s="15" t="s">
        <v>308</v>
      </c>
      <c r="L27" s="15" t="s">
        <v>309</v>
      </c>
      <c r="M27" s="15" t="s">
        <v>310</v>
      </c>
      <c r="N27" s="15" t="s">
        <v>311</v>
      </c>
      <c r="O27" s="15" t="s">
        <v>312</v>
      </c>
      <c r="P27" s="15" t="s">
        <v>313</v>
      </c>
      <c r="Q27" s="15" t="s">
        <v>314</v>
      </c>
      <c r="R27" s="15" t="s">
        <v>315</v>
      </c>
      <c r="S27" s="15" t="s">
        <v>316</v>
      </c>
      <c r="T27" s="15" t="s">
        <v>317</v>
      </c>
      <c r="U27" s="15" t="s">
        <v>318</v>
      </c>
      <c r="V27" s="15" t="s">
        <v>319</v>
      </c>
      <c r="W27" s="15" t="s">
        <v>320</v>
      </c>
      <c r="X27" s="15" t="s">
        <v>321</v>
      </c>
    </row>
    <row r="28" spans="1:24">
      <c r="A28" s="12" t="s">
        <v>342</v>
      </c>
      <c r="B28" s="16">
        <v>560000</v>
      </c>
      <c r="C28" s="16">
        <v>570000</v>
      </c>
      <c r="D28" s="16">
        <v>610000</v>
      </c>
      <c r="E28" s="16">
        <v>610000</v>
      </c>
      <c r="F28" s="16">
        <v>610000</v>
      </c>
      <c r="G28" s="16">
        <v>580000</v>
      </c>
      <c r="H28" s="16">
        <v>580000</v>
      </c>
      <c r="I28" s="16">
        <v>570000</v>
      </c>
      <c r="J28" s="16">
        <v>570000</v>
      </c>
      <c r="K28" s="16">
        <v>570000</v>
      </c>
      <c r="L28" s="16">
        <v>570000</v>
      </c>
      <c r="M28" s="16">
        <v>590000</v>
      </c>
      <c r="N28" s="16">
        <v>590000</v>
      </c>
      <c r="O28" s="16">
        <v>570000</v>
      </c>
      <c r="P28" s="16">
        <v>590000</v>
      </c>
      <c r="Q28" s="16">
        <v>600000</v>
      </c>
      <c r="R28" s="16">
        <v>620000</v>
      </c>
      <c r="S28" s="16">
        <v>620000</v>
      </c>
      <c r="T28" s="16">
        <v>630000</v>
      </c>
      <c r="U28" s="16">
        <v>650000</v>
      </c>
      <c r="V28" s="16">
        <v>640000</v>
      </c>
      <c r="W28" s="16">
        <v>650000</v>
      </c>
      <c r="X28" s="16">
        <v>610000</v>
      </c>
    </row>
    <row r="29" spans="1:24">
      <c r="A29" s="12" t="s">
        <v>356</v>
      </c>
      <c r="B29" s="16">
        <v>40000</v>
      </c>
      <c r="C29" s="16">
        <v>40000</v>
      </c>
      <c r="D29" s="16">
        <v>50000</v>
      </c>
      <c r="E29" s="16">
        <v>50000</v>
      </c>
      <c r="F29" s="16">
        <v>60000</v>
      </c>
      <c r="G29" s="16">
        <v>60000</v>
      </c>
      <c r="H29" s="16">
        <v>50000</v>
      </c>
      <c r="I29" s="16">
        <v>50000</v>
      </c>
      <c r="J29" s="16">
        <v>40000</v>
      </c>
      <c r="K29" s="16">
        <v>50000</v>
      </c>
      <c r="L29" s="16">
        <v>50000</v>
      </c>
      <c r="M29" s="16">
        <v>60000</v>
      </c>
      <c r="N29" s="16">
        <v>50000</v>
      </c>
      <c r="O29" s="16">
        <v>60000</v>
      </c>
      <c r="P29" s="16">
        <v>50000</v>
      </c>
      <c r="Q29" s="16">
        <v>60000</v>
      </c>
      <c r="R29" s="16">
        <v>60000</v>
      </c>
      <c r="S29" s="16">
        <v>70000</v>
      </c>
      <c r="T29" s="16">
        <v>70000</v>
      </c>
      <c r="U29" s="16">
        <v>60000</v>
      </c>
      <c r="V29" s="16">
        <v>60000</v>
      </c>
      <c r="W29" s="16">
        <v>50000</v>
      </c>
      <c r="X29" s="16">
        <v>50000</v>
      </c>
    </row>
    <row r="30" spans="1:24">
      <c r="A30" s="12" t="s">
        <v>357</v>
      </c>
      <c r="B30" s="16">
        <v>80000</v>
      </c>
      <c r="C30" s="16" t="s">
        <v>330</v>
      </c>
      <c r="D30" s="16" t="s">
        <v>330</v>
      </c>
      <c r="E30" s="16" t="s">
        <v>330</v>
      </c>
      <c r="F30" s="16">
        <v>60000</v>
      </c>
      <c r="G30" s="16">
        <v>50000</v>
      </c>
      <c r="H30" s="16">
        <v>50000</v>
      </c>
      <c r="I30" s="16">
        <v>60000</v>
      </c>
      <c r="J30" s="16">
        <v>60000</v>
      </c>
      <c r="K30" s="16">
        <v>60000</v>
      </c>
      <c r="L30" s="16">
        <v>60000</v>
      </c>
      <c r="M30" s="16">
        <v>60000</v>
      </c>
      <c r="N30" s="16">
        <v>70000</v>
      </c>
      <c r="O30" s="16">
        <v>60000</v>
      </c>
      <c r="P30" s="16">
        <v>50000</v>
      </c>
      <c r="Q30" s="16" t="s">
        <v>330</v>
      </c>
      <c r="R30" s="16">
        <v>60000</v>
      </c>
      <c r="S30" s="16">
        <v>70000</v>
      </c>
      <c r="T30" s="16">
        <v>80000</v>
      </c>
      <c r="U30" s="16">
        <v>80000</v>
      </c>
      <c r="V30" s="16">
        <v>80000</v>
      </c>
      <c r="W30" s="16">
        <v>80000</v>
      </c>
      <c r="X30" s="16" t="s">
        <v>330</v>
      </c>
    </row>
    <row r="31" spans="1:24">
      <c r="A31" s="12" t="s">
        <v>358</v>
      </c>
      <c r="B31" s="16" t="s">
        <v>330</v>
      </c>
      <c r="C31" s="16" t="s">
        <v>330</v>
      </c>
      <c r="D31" s="16" t="s">
        <v>330</v>
      </c>
      <c r="E31" s="16" t="s">
        <v>330</v>
      </c>
      <c r="F31" s="16" t="s">
        <v>330</v>
      </c>
      <c r="G31" s="16" t="s">
        <v>330</v>
      </c>
      <c r="H31" s="16" t="s">
        <v>330</v>
      </c>
      <c r="I31" s="16" t="s">
        <v>330</v>
      </c>
      <c r="J31" s="16" t="s">
        <v>330</v>
      </c>
      <c r="K31" s="16" t="s">
        <v>330</v>
      </c>
      <c r="L31" s="16" t="s">
        <v>330</v>
      </c>
      <c r="M31" s="16" t="s">
        <v>330</v>
      </c>
      <c r="N31" s="16" t="s">
        <v>330</v>
      </c>
      <c r="O31" s="16" t="s">
        <v>330</v>
      </c>
      <c r="P31" s="16" t="s">
        <v>330</v>
      </c>
      <c r="Q31" s="16" t="s">
        <v>330</v>
      </c>
      <c r="R31" s="16" t="s">
        <v>330</v>
      </c>
      <c r="S31" s="16" t="s">
        <v>330</v>
      </c>
      <c r="T31" s="16" t="s">
        <v>330</v>
      </c>
      <c r="U31" s="16" t="s">
        <v>330</v>
      </c>
      <c r="V31" s="16" t="s">
        <v>330</v>
      </c>
      <c r="W31" s="16" t="s">
        <v>330</v>
      </c>
      <c r="X31" s="16" t="s">
        <v>330</v>
      </c>
    </row>
    <row r="32" spans="1:24">
      <c r="A32" s="12" t="s">
        <v>359</v>
      </c>
      <c r="B32" s="16">
        <v>210000</v>
      </c>
      <c r="C32" s="16">
        <v>230000</v>
      </c>
      <c r="D32" s="16">
        <v>250000</v>
      </c>
      <c r="E32" s="16">
        <v>250000</v>
      </c>
      <c r="F32" s="16">
        <v>250000</v>
      </c>
      <c r="G32" s="16">
        <v>250000</v>
      </c>
      <c r="H32" s="16">
        <v>240000</v>
      </c>
      <c r="I32" s="16">
        <v>240000</v>
      </c>
      <c r="J32" s="16">
        <v>240000</v>
      </c>
      <c r="K32" s="16">
        <v>230000</v>
      </c>
      <c r="L32" s="16">
        <v>240000</v>
      </c>
      <c r="M32" s="16">
        <v>240000</v>
      </c>
      <c r="N32" s="16">
        <v>230000</v>
      </c>
      <c r="O32" s="16">
        <v>220000</v>
      </c>
      <c r="P32" s="16">
        <v>220000</v>
      </c>
      <c r="Q32" s="16">
        <v>230000</v>
      </c>
      <c r="R32" s="16">
        <v>220000</v>
      </c>
      <c r="S32" s="16">
        <v>210000</v>
      </c>
      <c r="T32" s="16">
        <v>210000</v>
      </c>
      <c r="U32" s="16">
        <v>240000</v>
      </c>
      <c r="V32" s="16">
        <v>250000</v>
      </c>
      <c r="W32" s="16">
        <v>250000</v>
      </c>
      <c r="X32" s="16">
        <v>240000</v>
      </c>
    </row>
    <row r="33" spans="1:24">
      <c r="A33" s="12" t="s">
        <v>360</v>
      </c>
      <c r="B33" s="16">
        <v>50000</v>
      </c>
      <c r="C33" s="16">
        <v>60000</v>
      </c>
      <c r="D33" s="16">
        <v>60000</v>
      </c>
      <c r="E33" s="16">
        <v>80000</v>
      </c>
      <c r="F33" s="16">
        <v>80000</v>
      </c>
      <c r="G33" s="16">
        <v>80000</v>
      </c>
      <c r="H33" s="16">
        <v>80000</v>
      </c>
      <c r="I33" s="16">
        <v>80000</v>
      </c>
      <c r="J33" s="16">
        <v>80000</v>
      </c>
      <c r="K33" s="16">
        <v>80000</v>
      </c>
      <c r="L33" s="16">
        <v>80000</v>
      </c>
      <c r="M33" s="16">
        <v>80000</v>
      </c>
      <c r="N33" s="16">
        <v>80000</v>
      </c>
      <c r="O33" s="16">
        <v>70000</v>
      </c>
      <c r="P33" s="16">
        <v>90000</v>
      </c>
      <c r="Q33" s="16">
        <v>80000</v>
      </c>
      <c r="R33" s="16">
        <v>90000</v>
      </c>
      <c r="S33" s="16">
        <v>100000</v>
      </c>
      <c r="T33" s="16">
        <v>110000</v>
      </c>
      <c r="U33" s="16">
        <v>110000</v>
      </c>
      <c r="V33" s="16">
        <v>90000</v>
      </c>
      <c r="W33" s="16">
        <v>100000</v>
      </c>
      <c r="X33" s="16">
        <v>100000</v>
      </c>
    </row>
    <row r="34" spans="1:24">
      <c r="A34" s="12" t="s">
        <v>361</v>
      </c>
      <c r="B34" s="16" t="s">
        <v>330</v>
      </c>
      <c r="C34" s="16" t="s">
        <v>330</v>
      </c>
      <c r="D34" s="16" t="s">
        <v>330</v>
      </c>
      <c r="E34" s="16" t="s">
        <v>330</v>
      </c>
      <c r="F34" s="16">
        <v>60000</v>
      </c>
      <c r="G34" s="16">
        <v>50000</v>
      </c>
      <c r="H34" s="16">
        <v>50000</v>
      </c>
      <c r="I34" s="16">
        <v>50000</v>
      </c>
      <c r="J34" s="16">
        <v>50000</v>
      </c>
      <c r="K34" s="16">
        <v>60000</v>
      </c>
      <c r="L34" s="16">
        <v>60000</v>
      </c>
      <c r="M34" s="16">
        <v>60000</v>
      </c>
      <c r="N34" s="16">
        <v>50000</v>
      </c>
      <c r="O34" s="16">
        <v>50000</v>
      </c>
      <c r="P34" s="16">
        <v>60000</v>
      </c>
      <c r="Q34" s="16">
        <v>60000</v>
      </c>
      <c r="R34" s="16">
        <v>60000</v>
      </c>
      <c r="S34" s="16">
        <v>60000</v>
      </c>
      <c r="T34" s="16">
        <v>60000</v>
      </c>
      <c r="U34" s="16">
        <v>60000</v>
      </c>
      <c r="V34" s="16">
        <v>60000</v>
      </c>
      <c r="W34" s="16">
        <v>70000</v>
      </c>
      <c r="X34" s="16">
        <v>70000</v>
      </c>
    </row>
    <row r="35" spans="1:24">
      <c r="A35" s="12" t="s">
        <v>362</v>
      </c>
      <c r="B35" s="16">
        <v>110000</v>
      </c>
      <c r="C35" s="16">
        <v>100000</v>
      </c>
      <c r="D35" s="16">
        <v>110000</v>
      </c>
      <c r="E35" s="16">
        <v>90000</v>
      </c>
      <c r="F35" s="16">
        <v>80000</v>
      </c>
      <c r="G35" s="16">
        <v>80000</v>
      </c>
      <c r="H35" s="16">
        <v>80000</v>
      </c>
      <c r="I35" s="16">
        <v>80000</v>
      </c>
      <c r="J35" s="16">
        <v>70000</v>
      </c>
      <c r="K35" s="16">
        <v>70000</v>
      </c>
      <c r="L35" s="16">
        <v>70000</v>
      </c>
      <c r="M35" s="16">
        <v>80000</v>
      </c>
      <c r="N35" s="16">
        <v>90000</v>
      </c>
      <c r="O35" s="16">
        <v>90000</v>
      </c>
      <c r="P35" s="16">
        <v>100000</v>
      </c>
      <c r="Q35" s="16">
        <v>100000</v>
      </c>
      <c r="R35" s="16">
        <v>100000</v>
      </c>
      <c r="S35" s="16">
        <v>80000</v>
      </c>
      <c r="T35" s="16">
        <v>80000</v>
      </c>
      <c r="U35" s="16">
        <v>70000</v>
      </c>
      <c r="V35" s="16">
        <v>60000</v>
      </c>
      <c r="W35" s="16">
        <v>50000</v>
      </c>
      <c r="X35" s="16" t="s">
        <v>330</v>
      </c>
    </row>
    <row r="36" spans="1:24" ht="30" customHeight="1">
      <c r="A36" s="6" t="s">
        <v>70</v>
      </c>
      <c r="B36" s="16"/>
      <c r="C36" s="16"/>
      <c r="D36" s="16"/>
      <c r="E36" s="16"/>
      <c r="F36" s="16"/>
      <c r="G36" s="16"/>
      <c r="H36" s="16"/>
      <c r="I36" s="16"/>
      <c r="J36" s="16"/>
      <c r="K36" s="16"/>
      <c r="L36" s="16"/>
      <c r="M36" s="16"/>
      <c r="N36" s="16"/>
      <c r="O36" s="16"/>
      <c r="P36" s="16"/>
      <c r="Q36" s="16"/>
      <c r="R36" s="16"/>
      <c r="S36" s="16"/>
      <c r="T36" s="16"/>
      <c r="U36" s="16"/>
      <c r="V36" s="16"/>
      <c r="W36" s="16"/>
      <c r="X36" s="16"/>
    </row>
    <row r="37" spans="1:24">
      <c r="A37" s="12" t="s">
        <v>296</v>
      </c>
      <c r="B37" s="17" t="s">
        <v>299</v>
      </c>
      <c r="C37" s="17" t="s">
        <v>300</v>
      </c>
      <c r="D37" s="17" t="s">
        <v>301</v>
      </c>
      <c r="E37" s="17" t="s">
        <v>302</v>
      </c>
      <c r="F37" s="17" t="s">
        <v>303</v>
      </c>
      <c r="G37" s="17" t="s">
        <v>304</v>
      </c>
      <c r="H37" s="17" t="s">
        <v>305</v>
      </c>
      <c r="I37" s="17" t="s">
        <v>306</v>
      </c>
      <c r="J37" s="17" t="s">
        <v>307</v>
      </c>
      <c r="K37" s="17" t="s">
        <v>308</v>
      </c>
      <c r="L37" s="17" t="s">
        <v>309</v>
      </c>
      <c r="M37" s="17" t="s">
        <v>310</v>
      </c>
      <c r="N37" s="17" t="s">
        <v>311</v>
      </c>
      <c r="O37" s="17" t="s">
        <v>312</v>
      </c>
      <c r="P37" s="17" t="s">
        <v>313</v>
      </c>
      <c r="Q37" s="17" t="s">
        <v>314</v>
      </c>
      <c r="R37" s="17" t="s">
        <v>315</v>
      </c>
      <c r="S37" s="17" t="s">
        <v>316</v>
      </c>
      <c r="T37" s="17" t="s">
        <v>317</v>
      </c>
      <c r="U37" s="17" t="s">
        <v>318</v>
      </c>
      <c r="V37" s="17" t="s">
        <v>319</v>
      </c>
      <c r="W37" s="17" t="s">
        <v>320</v>
      </c>
      <c r="X37" s="17" t="s">
        <v>321</v>
      </c>
    </row>
    <row r="38" spans="1:24">
      <c r="A38" s="12" t="s">
        <v>342</v>
      </c>
      <c r="B38" s="14">
        <v>0.13307150000000001</v>
      </c>
      <c r="C38" s="14">
        <v>0.13372890000000001</v>
      </c>
      <c r="D38" s="14">
        <v>0.14136489999999999</v>
      </c>
      <c r="E38" s="14">
        <v>0.1392284</v>
      </c>
      <c r="F38" s="14">
        <v>0.1437399</v>
      </c>
      <c r="G38" s="14">
        <v>0.13835990000000001</v>
      </c>
      <c r="H38" s="14">
        <v>0.13809630000000001</v>
      </c>
      <c r="I38" s="14">
        <v>0.1328799</v>
      </c>
      <c r="J38" s="14">
        <v>0.13133700000000001</v>
      </c>
      <c r="K38" s="14">
        <v>0.1330694</v>
      </c>
      <c r="L38" s="14">
        <v>0.13499990000000001</v>
      </c>
      <c r="M38" s="14">
        <v>0.1405921</v>
      </c>
      <c r="N38" s="14">
        <v>0.137271</v>
      </c>
      <c r="O38" s="14">
        <v>0.1292189</v>
      </c>
      <c r="P38" s="14">
        <v>0.1333762</v>
      </c>
      <c r="Q38" s="14">
        <v>0.1361966</v>
      </c>
      <c r="R38" s="14">
        <v>0.14209379999999999</v>
      </c>
      <c r="S38" s="14">
        <v>0.13842670000000001</v>
      </c>
      <c r="T38" s="14">
        <v>0.14112479999999999</v>
      </c>
      <c r="U38" s="14">
        <v>0.1466124</v>
      </c>
      <c r="V38" s="14">
        <v>0.14498150000000001</v>
      </c>
      <c r="W38" s="14">
        <v>0.1471384</v>
      </c>
      <c r="X38" s="14">
        <v>0.14027919999999999</v>
      </c>
    </row>
    <row r="39" spans="1:24">
      <c r="A39" s="12" t="s">
        <v>356</v>
      </c>
      <c r="B39" s="14">
        <v>2.6266500000000002E-2</v>
      </c>
      <c r="C39" s="14">
        <v>2.4996299999999999E-2</v>
      </c>
      <c r="D39" s="14">
        <v>2.7198900000000002E-2</v>
      </c>
      <c r="E39" s="14">
        <v>2.52759E-2</v>
      </c>
      <c r="F39" s="14">
        <v>3.3143899999999997E-2</v>
      </c>
      <c r="G39" s="14">
        <v>3.1620099999999998E-2</v>
      </c>
      <c r="H39" s="14">
        <v>3.0473E-2</v>
      </c>
      <c r="I39" s="14">
        <v>2.4287599999999999E-2</v>
      </c>
      <c r="J39" s="14">
        <v>2.2847200000000002E-2</v>
      </c>
      <c r="K39" s="14">
        <v>2.4330000000000001E-2</v>
      </c>
      <c r="L39" s="14">
        <v>2.4079400000000001E-2</v>
      </c>
      <c r="M39" s="14">
        <v>2.7924000000000001E-2</v>
      </c>
      <c r="N39" s="14">
        <v>2.6908499999999998E-2</v>
      </c>
      <c r="O39" s="14">
        <v>2.8767399999999999E-2</v>
      </c>
      <c r="P39" s="14">
        <v>2.77957E-2</v>
      </c>
      <c r="Q39" s="14">
        <v>3.2082899999999998E-2</v>
      </c>
      <c r="R39" s="14">
        <v>3.2758200000000001E-2</v>
      </c>
      <c r="S39" s="14">
        <v>3.236E-2</v>
      </c>
      <c r="T39" s="14">
        <v>3.22753E-2</v>
      </c>
      <c r="U39" s="14">
        <v>3.0116E-2</v>
      </c>
      <c r="V39" s="14">
        <v>3.0734399999999999E-2</v>
      </c>
      <c r="W39" s="14">
        <v>2.63182E-2</v>
      </c>
      <c r="X39" s="14">
        <v>3.0486300000000001E-2</v>
      </c>
    </row>
    <row r="40" spans="1:24">
      <c r="A40" s="12" t="s">
        <v>357</v>
      </c>
      <c r="B40" s="14">
        <v>0.11271440000000001</v>
      </c>
      <c r="C40" s="14">
        <v>0.1120321</v>
      </c>
      <c r="D40" s="14">
        <v>0.1178884</v>
      </c>
      <c r="E40" s="14">
        <v>8.4642400000000007E-2</v>
      </c>
      <c r="F40" s="14">
        <v>8.4924799999999995E-2</v>
      </c>
      <c r="G40" s="14">
        <v>7.7688699999999999E-2</v>
      </c>
      <c r="H40" s="14">
        <v>9.3017900000000001E-2</v>
      </c>
      <c r="I40" s="14">
        <v>0.10271189999999999</v>
      </c>
      <c r="J40" s="14">
        <v>0.1178128</v>
      </c>
      <c r="K40" s="14">
        <v>0.11768000000000001</v>
      </c>
      <c r="L40" s="14">
        <v>0.1132249</v>
      </c>
      <c r="M40" s="14">
        <v>0.10537970000000001</v>
      </c>
      <c r="N40" s="14">
        <v>0.1162512</v>
      </c>
      <c r="O40" s="14">
        <v>9.4712099999999994E-2</v>
      </c>
      <c r="P40" s="14">
        <v>8.7759900000000002E-2</v>
      </c>
      <c r="Q40" s="14">
        <v>7.5714400000000001E-2</v>
      </c>
      <c r="R40" s="14">
        <v>9.6434199999999998E-2</v>
      </c>
      <c r="S40" s="14">
        <v>0.12046750000000001</v>
      </c>
      <c r="T40" s="14">
        <v>0.14773339999999999</v>
      </c>
      <c r="U40" s="14">
        <v>0.16942740000000001</v>
      </c>
      <c r="V40" s="14">
        <v>0.1685594</v>
      </c>
      <c r="W40" s="14">
        <v>0.16777729999999999</v>
      </c>
      <c r="X40" s="14">
        <v>0.13873559999999999</v>
      </c>
    </row>
    <row r="41" spans="1:24">
      <c r="A41" s="12" t="s">
        <v>358</v>
      </c>
      <c r="B41" s="14">
        <v>2.2867999999999999E-2</v>
      </c>
      <c r="C41" s="14">
        <v>1.69079E-2</v>
      </c>
      <c r="D41" s="14">
        <v>1.6601299999999999E-2</v>
      </c>
      <c r="E41" s="14">
        <v>2.0857299999999999E-2</v>
      </c>
      <c r="F41" s="14">
        <v>1.9394600000000001E-2</v>
      </c>
      <c r="G41" s="14">
        <v>1.9456500000000002E-2</v>
      </c>
      <c r="H41" s="14">
        <v>2.0261999999999999E-2</v>
      </c>
      <c r="I41" s="14">
        <v>2.4321800000000001E-2</v>
      </c>
      <c r="J41" s="14">
        <v>2.4355600000000002E-2</v>
      </c>
      <c r="K41" s="14">
        <v>2.0050700000000001E-2</v>
      </c>
      <c r="L41" s="14">
        <v>2.2125599999999999E-2</v>
      </c>
      <c r="M41" s="14">
        <v>2.09039E-2</v>
      </c>
      <c r="N41" s="14">
        <v>1.8745700000000001E-2</v>
      </c>
      <c r="O41" s="14">
        <v>1.8886E-2</v>
      </c>
      <c r="P41" s="14">
        <v>2.59064E-2</v>
      </c>
      <c r="Q41" s="14">
        <v>3.4457599999999998E-2</v>
      </c>
      <c r="R41" s="14">
        <v>2.6597300000000001E-2</v>
      </c>
      <c r="S41" s="14">
        <v>3.1555699999999999E-2</v>
      </c>
      <c r="T41" s="14">
        <v>3.1168299999999999E-2</v>
      </c>
      <c r="U41" s="14">
        <v>3.9955400000000002E-2</v>
      </c>
      <c r="V41" s="14">
        <v>3.5186000000000002E-2</v>
      </c>
      <c r="W41" s="14">
        <v>3.58394E-2</v>
      </c>
      <c r="X41" s="14">
        <v>3.5522100000000001E-2</v>
      </c>
    </row>
    <row r="42" spans="1:24">
      <c r="A42" s="12" t="s">
        <v>359</v>
      </c>
      <c r="B42" s="14">
        <v>0.34168189999999998</v>
      </c>
      <c r="C42" s="14">
        <v>0.3456497</v>
      </c>
      <c r="D42" s="14">
        <v>0.36013780000000001</v>
      </c>
      <c r="E42" s="14">
        <v>0.38164490000000001</v>
      </c>
      <c r="F42" s="14">
        <v>0.41152939999999999</v>
      </c>
      <c r="G42" s="14">
        <v>0.40980620000000001</v>
      </c>
      <c r="H42" s="14">
        <v>0.39501049999999999</v>
      </c>
      <c r="I42" s="14">
        <v>0.3770174</v>
      </c>
      <c r="J42" s="14">
        <v>0.38593899999999998</v>
      </c>
      <c r="K42" s="14">
        <v>0.40615610000000002</v>
      </c>
      <c r="L42" s="14">
        <v>0.43468859999999998</v>
      </c>
      <c r="M42" s="14">
        <v>0.42819829999999998</v>
      </c>
      <c r="N42" s="14">
        <v>0.40147060000000001</v>
      </c>
      <c r="O42" s="14">
        <v>0.35682229999999998</v>
      </c>
      <c r="P42" s="14">
        <v>0.34592149999999999</v>
      </c>
      <c r="Q42" s="14">
        <v>0.34421659999999998</v>
      </c>
      <c r="R42" s="14">
        <v>0.34920960000000001</v>
      </c>
      <c r="S42" s="14">
        <v>0.3424508</v>
      </c>
      <c r="T42" s="14">
        <v>0.3463659</v>
      </c>
      <c r="U42" s="14">
        <v>0.35554940000000002</v>
      </c>
      <c r="V42" s="14">
        <v>0.36921199999999998</v>
      </c>
      <c r="W42" s="14">
        <v>0.38169310000000001</v>
      </c>
      <c r="X42" s="14">
        <v>0.3706333</v>
      </c>
    </row>
    <row r="43" spans="1:24">
      <c r="A43" s="12" t="s">
        <v>360</v>
      </c>
      <c r="B43" s="14">
        <v>0.18248900000000001</v>
      </c>
      <c r="C43" s="14">
        <v>0.18325859999999999</v>
      </c>
      <c r="D43" s="14">
        <v>0.18643570000000001</v>
      </c>
      <c r="E43" s="14">
        <v>0.21151600000000001</v>
      </c>
      <c r="F43" s="14">
        <v>0.20987210000000001</v>
      </c>
      <c r="G43" s="14">
        <v>0.22261739999999999</v>
      </c>
      <c r="H43" s="14">
        <v>0.21676860000000001</v>
      </c>
      <c r="I43" s="14">
        <v>0.20853179999999999</v>
      </c>
      <c r="J43" s="14">
        <v>0.19369990000000001</v>
      </c>
      <c r="K43" s="14">
        <v>0.19449130000000001</v>
      </c>
      <c r="L43" s="14">
        <v>0.19310430000000001</v>
      </c>
      <c r="M43" s="14">
        <v>0.20660200000000001</v>
      </c>
      <c r="N43" s="14">
        <v>0.19815759999999999</v>
      </c>
      <c r="O43" s="14">
        <v>0.1836913</v>
      </c>
      <c r="P43" s="14">
        <v>0.20265910000000001</v>
      </c>
      <c r="Q43" s="14">
        <v>0.1929189</v>
      </c>
      <c r="R43" s="14">
        <v>0.2244661</v>
      </c>
      <c r="S43" s="14">
        <v>0.2278539</v>
      </c>
      <c r="T43" s="14">
        <v>0.23980850000000001</v>
      </c>
      <c r="U43" s="14">
        <v>0.22842680000000001</v>
      </c>
      <c r="V43" s="14">
        <v>0.19893620000000001</v>
      </c>
      <c r="W43" s="14">
        <v>0.22041559999999999</v>
      </c>
      <c r="X43" s="14">
        <v>0.2127251</v>
      </c>
    </row>
    <row r="44" spans="1:24">
      <c r="A44" s="12" t="s">
        <v>361</v>
      </c>
      <c r="B44" s="14">
        <v>0.14663000000000001</v>
      </c>
      <c r="C44" s="14">
        <v>0.1662642</v>
      </c>
      <c r="D44" s="14">
        <v>0.17498420000000001</v>
      </c>
      <c r="E44" s="14">
        <v>0.15833749999999999</v>
      </c>
      <c r="F44" s="14">
        <v>0.1592064</v>
      </c>
      <c r="G44" s="14">
        <v>0.14237910000000001</v>
      </c>
      <c r="H44" s="14">
        <v>0.13844329999999999</v>
      </c>
      <c r="I44" s="14">
        <v>0.14386769999999999</v>
      </c>
      <c r="J44" s="14">
        <v>0.14056830000000001</v>
      </c>
      <c r="K44" s="14">
        <v>0.15248419999999999</v>
      </c>
      <c r="L44" s="14">
        <v>0.14538400000000001</v>
      </c>
      <c r="M44" s="14">
        <v>0.1513767</v>
      </c>
      <c r="N44" s="14">
        <v>0.1463419</v>
      </c>
      <c r="O44" s="14">
        <v>0.1421828</v>
      </c>
      <c r="P44" s="14">
        <v>0.15176190000000001</v>
      </c>
      <c r="Q44" s="14">
        <v>0.1539248</v>
      </c>
      <c r="R44" s="14">
        <v>0.15825919999999999</v>
      </c>
      <c r="S44" s="14">
        <v>0.15585399999999999</v>
      </c>
      <c r="T44" s="14">
        <v>0.14396890000000001</v>
      </c>
      <c r="U44" s="14">
        <v>0.14897389999999999</v>
      </c>
      <c r="V44" s="14">
        <v>0.159799</v>
      </c>
      <c r="W44" s="14">
        <v>0.17527570000000001</v>
      </c>
      <c r="X44" s="14">
        <v>0.1940489</v>
      </c>
    </row>
    <row r="45" spans="1:24">
      <c r="A45" s="12" t="s">
        <v>362</v>
      </c>
      <c r="B45" s="14">
        <v>0.58225070000000001</v>
      </c>
      <c r="C45" s="14">
        <v>0.56949000000000005</v>
      </c>
      <c r="D45" s="14">
        <v>0.58032589999999995</v>
      </c>
      <c r="E45" s="14">
        <v>0.58234770000000002</v>
      </c>
      <c r="F45" s="14">
        <v>0.60704910000000001</v>
      </c>
      <c r="G45" s="14">
        <v>0.60534250000000001</v>
      </c>
      <c r="H45" s="14">
        <v>0.64141630000000005</v>
      </c>
      <c r="I45" s="14">
        <v>0.63452770000000003</v>
      </c>
      <c r="J45" s="14">
        <v>0.60117089999999995</v>
      </c>
      <c r="K45" s="14">
        <v>0.54243509999999995</v>
      </c>
      <c r="L45" s="14">
        <v>0.53957710000000003</v>
      </c>
      <c r="M45" s="14">
        <v>0.5815072</v>
      </c>
      <c r="N45" s="14">
        <v>0.58534229999999998</v>
      </c>
      <c r="O45" s="14">
        <v>0.54546399999999995</v>
      </c>
      <c r="P45" s="14">
        <v>0.5681872</v>
      </c>
      <c r="Q45" s="14">
        <v>0.61301139999999998</v>
      </c>
      <c r="R45" s="14">
        <v>0.65930820000000001</v>
      </c>
      <c r="S45" s="14">
        <v>0.6474491</v>
      </c>
      <c r="T45" s="14">
        <v>0.66242000000000001</v>
      </c>
      <c r="U45" s="14">
        <v>0.70329759999999997</v>
      </c>
      <c r="V45" s="14">
        <v>0.65603869999999997</v>
      </c>
      <c r="W45" s="14">
        <v>0.63147790000000004</v>
      </c>
      <c r="X45" s="14">
        <v>0.4881935</v>
      </c>
    </row>
    <row r="46" spans="1:24" ht="30" customHeight="1">
      <c r="A46" s="6" t="s">
        <v>71</v>
      </c>
      <c r="B46" s="14"/>
      <c r="C46" s="14"/>
      <c r="D46" s="14"/>
      <c r="E46" s="14"/>
      <c r="F46" s="14"/>
      <c r="G46" s="14"/>
      <c r="H46" s="14"/>
      <c r="I46" s="14"/>
      <c r="J46" s="14"/>
      <c r="K46" s="14"/>
      <c r="L46" s="14"/>
      <c r="M46" s="14"/>
      <c r="N46" s="14"/>
      <c r="O46" s="14"/>
      <c r="P46" s="14"/>
      <c r="Q46" s="14"/>
      <c r="R46" s="14"/>
      <c r="S46" s="14"/>
      <c r="T46" s="14"/>
      <c r="U46" s="14"/>
      <c r="V46" s="14"/>
      <c r="W46" s="14"/>
      <c r="X46" s="14"/>
    </row>
    <row r="47" spans="1:24">
      <c r="A47" s="12" t="s">
        <v>296</v>
      </c>
      <c r="B47" s="15" t="s">
        <v>299</v>
      </c>
      <c r="C47" s="15" t="s">
        <v>300</v>
      </c>
      <c r="D47" s="15" t="s">
        <v>301</v>
      </c>
      <c r="E47" s="15" t="s">
        <v>302</v>
      </c>
      <c r="F47" s="15" t="s">
        <v>303</v>
      </c>
      <c r="G47" s="15" t="s">
        <v>304</v>
      </c>
      <c r="H47" s="15" t="s">
        <v>305</v>
      </c>
      <c r="I47" s="15" t="s">
        <v>306</v>
      </c>
      <c r="J47" s="15" t="s">
        <v>307</v>
      </c>
      <c r="K47" s="15" t="s">
        <v>308</v>
      </c>
      <c r="L47" s="15" t="s">
        <v>309</v>
      </c>
      <c r="M47" s="15" t="s">
        <v>310</v>
      </c>
      <c r="N47" s="15" t="s">
        <v>311</v>
      </c>
      <c r="O47" s="15" t="s">
        <v>312</v>
      </c>
      <c r="P47" s="15" t="s">
        <v>313</v>
      </c>
      <c r="Q47" s="15" t="s">
        <v>314</v>
      </c>
      <c r="R47" s="15" t="s">
        <v>315</v>
      </c>
      <c r="S47" s="15" t="s">
        <v>316</v>
      </c>
      <c r="T47" s="15" t="s">
        <v>317</v>
      </c>
      <c r="U47" s="15" t="s">
        <v>318</v>
      </c>
      <c r="V47" s="15" t="s">
        <v>319</v>
      </c>
      <c r="W47" s="15" t="s">
        <v>320</v>
      </c>
      <c r="X47" s="15" t="s">
        <v>321</v>
      </c>
    </row>
    <row r="48" spans="1:24">
      <c r="A48" s="12" t="s">
        <v>342</v>
      </c>
      <c r="B48" s="14">
        <v>1</v>
      </c>
      <c r="C48" s="14">
        <v>1</v>
      </c>
      <c r="D48" s="14">
        <v>1</v>
      </c>
      <c r="E48" s="14">
        <v>1</v>
      </c>
      <c r="F48" s="14">
        <v>1</v>
      </c>
      <c r="G48" s="14">
        <v>1</v>
      </c>
      <c r="H48" s="14">
        <v>1</v>
      </c>
      <c r="I48" s="14">
        <v>1</v>
      </c>
      <c r="J48" s="14">
        <v>1</v>
      </c>
      <c r="K48" s="14">
        <v>1</v>
      </c>
      <c r="L48" s="14">
        <v>1</v>
      </c>
      <c r="M48" s="14">
        <v>1</v>
      </c>
      <c r="N48" s="14">
        <v>1</v>
      </c>
      <c r="O48" s="14">
        <v>1</v>
      </c>
      <c r="P48" s="14">
        <v>1</v>
      </c>
      <c r="Q48" s="14">
        <v>1</v>
      </c>
      <c r="R48" s="14">
        <v>1</v>
      </c>
      <c r="S48" s="14">
        <v>1</v>
      </c>
      <c r="T48" s="14">
        <v>1</v>
      </c>
      <c r="U48" s="14">
        <v>1</v>
      </c>
      <c r="V48" s="14">
        <v>1</v>
      </c>
      <c r="W48" s="14">
        <v>1</v>
      </c>
      <c r="X48" s="14">
        <v>1</v>
      </c>
    </row>
    <row r="49" spans="1:24">
      <c r="A49" s="12" t="s">
        <v>356</v>
      </c>
      <c r="B49" s="14">
        <v>7.1881299999999995E-2</v>
      </c>
      <c r="C49" s="14">
        <v>6.8621500000000002E-2</v>
      </c>
      <c r="D49" s="14">
        <v>6.9861800000000002E-2</v>
      </c>
      <c r="E49" s="14">
        <v>6.7793400000000004E-2</v>
      </c>
      <c r="F49" s="14">
        <v>8.6081699999999997E-2</v>
      </c>
      <c r="G49" s="14">
        <v>8.6818999999999993E-2</v>
      </c>
      <c r="H49" s="14">
        <v>8.3496799999999996E-2</v>
      </c>
      <c r="I49" s="14">
        <v>7.10253E-2</v>
      </c>
      <c r="J49" s="14">
        <v>6.8207799999999999E-2</v>
      </c>
      <c r="K49" s="14">
        <v>7.0920999999999998E-2</v>
      </c>
      <c r="L49" s="14">
        <v>7.0381700000000005E-2</v>
      </c>
      <c r="M49" s="14">
        <v>7.7341400000000005E-2</v>
      </c>
      <c r="N49" s="14">
        <v>7.5769100000000006E-2</v>
      </c>
      <c r="O49" s="14">
        <v>8.5254300000000005E-2</v>
      </c>
      <c r="P49" s="14">
        <v>7.8844300000000006E-2</v>
      </c>
      <c r="Q49" s="14">
        <v>9.0045700000000006E-2</v>
      </c>
      <c r="R49" s="14">
        <v>8.8557499999999997E-2</v>
      </c>
      <c r="S49" s="14">
        <v>9.1540800000000005E-2</v>
      </c>
      <c r="T49" s="14">
        <v>8.7961600000000001E-2</v>
      </c>
      <c r="U49" s="14">
        <v>7.7931899999999998E-2</v>
      </c>
      <c r="V49" s="14">
        <v>7.9346299999999995E-2</v>
      </c>
      <c r="W49" s="14">
        <v>6.7492300000000005E-2</v>
      </c>
      <c r="X49" s="14">
        <v>8.1296800000000002E-2</v>
      </c>
    </row>
    <row r="50" spans="1:24">
      <c r="A50" s="12" t="s">
        <v>357</v>
      </c>
      <c r="B50" s="14">
        <v>0.1016712</v>
      </c>
      <c r="C50" s="14">
        <v>9.6823300000000001E-2</v>
      </c>
      <c r="D50" s="14">
        <v>9.5650299999999994E-2</v>
      </c>
      <c r="E50" s="14">
        <v>6.9788900000000001E-2</v>
      </c>
      <c r="F50" s="14">
        <v>6.6830700000000007E-2</v>
      </c>
      <c r="G50" s="14">
        <v>5.9856199999999998E-2</v>
      </c>
      <c r="H50" s="14">
        <v>7.2010000000000005E-2</v>
      </c>
      <c r="I50" s="14">
        <v>8.0078200000000002E-2</v>
      </c>
      <c r="J50" s="14">
        <v>9.1864399999999999E-2</v>
      </c>
      <c r="K50" s="14">
        <v>9.2325000000000004E-2</v>
      </c>
      <c r="L50" s="14">
        <v>8.9870599999999995E-2</v>
      </c>
      <c r="M50" s="14">
        <v>8.2114300000000001E-2</v>
      </c>
      <c r="N50" s="14">
        <v>9.3165499999999998E-2</v>
      </c>
      <c r="O50" s="14">
        <v>7.8262399999999996E-2</v>
      </c>
      <c r="P50" s="14">
        <v>6.9747000000000003E-2</v>
      </c>
      <c r="Q50" s="14">
        <v>5.8620899999999997E-2</v>
      </c>
      <c r="R50" s="14">
        <v>6.8015599999999996E-2</v>
      </c>
      <c r="S50" s="14">
        <v>8.5288799999999998E-2</v>
      </c>
      <c r="T50" s="14">
        <v>9.8741499999999996E-2</v>
      </c>
      <c r="U50" s="14">
        <v>0.1113894</v>
      </c>
      <c r="V50" s="14">
        <v>0.1125087</v>
      </c>
      <c r="W50" s="14">
        <v>0.11138480000000001</v>
      </c>
      <c r="X50" s="14">
        <v>0.10331460000000001</v>
      </c>
    </row>
    <row r="51" spans="1:24">
      <c r="A51" s="12" t="s">
        <v>358</v>
      </c>
      <c r="B51" s="14">
        <v>2.6815100000000001E-2</v>
      </c>
      <c r="C51" s="14">
        <v>1.9448099999999999E-2</v>
      </c>
      <c r="D51" s="14">
        <v>1.73893E-2</v>
      </c>
      <c r="E51" s="14">
        <v>2.1766500000000001E-2</v>
      </c>
      <c r="F51" s="14">
        <v>1.9965699999999999E-2</v>
      </c>
      <c r="G51" s="14">
        <v>2.09687E-2</v>
      </c>
      <c r="H51" s="14">
        <v>2.1794999999999998E-2</v>
      </c>
      <c r="I51" s="14">
        <v>2.6795200000000002E-2</v>
      </c>
      <c r="J51" s="14">
        <v>2.6990299999999998E-2</v>
      </c>
      <c r="K51" s="14">
        <v>2.2029E-2</v>
      </c>
      <c r="L51" s="14">
        <v>2.2959500000000001E-2</v>
      </c>
      <c r="M51" s="14">
        <v>2.0332699999999999E-2</v>
      </c>
      <c r="N51" s="14">
        <v>1.8808100000000001E-2</v>
      </c>
      <c r="O51" s="14">
        <v>2.1195200000000001E-2</v>
      </c>
      <c r="P51" s="14">
        <v>2.7999900000000001E-2</v>
      </c>
      <c r="Q51" s="14">
        <v>3.5405600000000002E-2</v>
      </c>
      <c r="R51" s="14">
        <v>2.5443799999999999E-2</v>
      </c>
      <c r="S51" s="14">
        <v>3.0458499999999999E-2</v>
      </c>
      <c r="T51" s="14">
        <v>3.1866999999999999E-2</v>
      </c>
      <c r="U51" s="14">
        <v>3.9749399999999997E-2</v>
      </c>
      <c r="V51" s="14">
        <v>3.7003399999999999E-2</v>
      </c>
      <c r="W51" s="14">
        <v>3.4933400000000003E-2</v>
      </c>
      <c r="X51" s="14">
        <v>3.6347900000000002E-2</v>
      </c>
    </row>
    <row r="52" spans="1:24">
      <c r="A52" s="12" t="s">
        <v>359</v>
      </c>
      <c r="B52" s="14">
        <v>0.36913509999999999</v>
      </c>
      <c r="C52" s="14">
        <v>0.39398949999999999</v>
      </c>
      <c r="D52" s="14">
        <v>0.40571750000000001</v>
      </c>
      <c r="E52" s="14">
        <v>0.44168980000000002</v>
      </c>
      <c r="F52" s="14">
        <v>0.4407953</v>
      </c>
      <c r="G52" s="14">
        <v>0.4451309</v>
      </c>
      <c r="H52" s="14">
        <v>0.42578719999999998</v>
      </c>
      <c r="I52" s="14">
        <v>0.42265249999999999</v>
      </c>
      <c r="J52" s="14">
        <v>0.43017050000000001</v>
      </c>
      <c r="K52" s="14">
        <v>0.43789679999999997</v>
      </c>
      <c r="L52" s="14">
        <v>0.45758650000000001</v>
      </c>
      <c r="M52" s="14">
        <v>0.4402875</v>
      </c>
      <c r="N52" s="14">
        <v>0.4182263</v>
      </c>
      <c r="O52" s="14">
        <v>0.41485759999999999</v>
      </c>
      <c r="P52" s="14">
        <v>0.3958354</v>
      </c>
      <c r="Q52" s="14">
        <v>0.38489390000000001</v>
      </c>
      <c r="R52" s="14">
        <v>0.35526049999999998</v>
      </c>
      <c r="S52" s="14">
        <v>0.35200130000000002</v>
      </c>
      <c r="T52" s="14">
        <v>0.36162939999999999</v>
      </c>
      <c r="U52" s="14">
        <v>0.38288280000000002</v>
      </c>
      <c r="V52" s="14">
        <v>0.41391559999999999</v>
      </c>
      <c r="W52" s="14">
        <v>0.42206050000000001</v>
      </c>
      <c r="X52" s="14">
        <v>0.4255641</v>
      </c>
    </row>
    <row r="53" spans="1:24">
      <c r="A53" s="12" t="s">
        <v>360</v>
      </c>
      <c r="B53" s="14">
        <v>9.2261599999999999E-2</v>
      </c>
      <c r="C53" s="14">
        <v>0.10356269999999999</v>
      </c>
      <c r="D53" s="14">
        <v>0.10043630000000001</v>
      </c>
      <c r="E53" s="14">
        <v>0.1210406</v>
      </c>
      <c r="F53" s="14">
        <v>0.116136</v>
      </c>
      <c r="G53" s="14">
        <v>0.13618150000000001</v>
      </c>
      <c r="H53" s="14">
        <v>0.13449249999999999</v>
      </c>
      <c r="I53" s="14">
        <v>0.1374515</v>
      </c>
      <c r="J53" s="14">
        <v>0.12923009999999999</v>
      </c>
      <c r="K53" s="14">
        <v>0.12613769999999999</v>
      </c>
      <c r="L53" s="14">
        <v>0.1196041</v>
      </c>
      <c r="M53" s="14">
        <v>0.1221409</v>
      </c>
      <c r="N53" s="14">
        <v>0.12619359999999999</v>
      </c>
      <c r="O53" s="14">
        <v>0.12341050000000001</v>
      </c>
      <c r="P53" s="14">
        <v>0.14403640000000001</v>
      </c>
      <c r="Q53" s="14">
        <v>0.1312181</v>
      </c>
      <c r="R53" s="14">
        <v>0.15584890000000001</v>
      </c>
      <c r="S53" s="14">
        <v>0.16182199999999999</v>
      </c>
      <c r="T53" s="14">
        <v>0.16881209999999999</v>
      </c>
      <c r="U53" s="14">
        <v>0.15472320000000001</v>
      </c>
      <c r="V53" s="14">
        <v>0.13156119999999999</v>
      </c>
      <c r="W53" s="14">
        <v>0.15455340000000001</v>
      </c>
      <c r="X53" s="14">
        <v>0.16206619999999999</v>
      </c>
    </row>
    <row r="54" spans="1:24">
      <c r="A54" s="12" t="s">
        <v>361</v>
      </c>
      <c r="B54" s="14">
        <v>0.10011920000000001</v>
      </c>
      <c r="C54" s="14">
        <v>0.10555829999999999</v>
      </c>
      <c r="D54" s="14">
        <v>0.1078973</v>
      </c>
      <c r="E54" s="14">
        <v>9.6915000000000001E-2</v>
      </c>
      <c r="F54" s="14">
        <v>0.1040333</v>
      </c>
      <c r="G54" s="14">
        <v>9.4508200000000001E-2</v>
      </c>
      <c r="H54" s="14">
        <v>9.0810699999999994E-2</v>
      </c>
      <c r="I54" s="14">
        <v>9.5757700000000001E-2</v>
      </c>
      <c r="J54" s="14">
        <v>9.7161700000000004E-2</v>
      </c>
      <c r="K54" s="14">
        <v>0.11066479999999999</v>
      </c>
      <c r="L54" s="14">
        <v>0.10455010000000001</v>
      </c>
      <c r="M54" s="14">
        <v>0.1061583</v>
      </c>
      <c r="N54" s="14">
        <v>9.4483899999999996E-2</v>
      </c>
      <c r="O54" s="14">
        <v>9.6670000000000006E-2</v>
      </c>
      <c r="P54" s="14">
        <v>9.6695600000000007E-2</v>
      </c>
      <c r="Q54" s="14">
        <v>0.1050406</v>
      </c>
      <c r="R54" s="14">
        <v>0.1119086</v>
      </c>
      <c r="S54" s="14">
        <v>0.1153986</v>
      </c>
      <c r="T54" s="14">
        <v>0.10258249999999999</v>
      </c>
      <c r="U54" s="14">
        <v>9.62089E-2</v>
      </c>
      <c r="V54" s="14">
        <v>0.1039366</v>
      </c>
      <c r="W54" s="14">
        <v>0.1155952</v>
      </c>
      <c r="X54" s="14">
        <v>0.1191469</v>
      </c>
    </row>
    <row r="55" spans="1:24">
      <c r="A55" s="12" t="s">
        <v>362</v>
      </c>
      <c r="B55" s="14">
        <v>0.23811650000000001</v>
      </c>
      <c r="C55" s="14">
        <v>0.21199660000000001</v>
      </c>
      <c r="D55" s="14">
        <v>0.20304749999999999</v>
      </c>
      <c r="E55" s="14">
        <v>0.1810059</v>
      </c>
      <c r="F55" s="14">
        <v>0.16615730000000001</v>
      </c>
      <c r="G55" s="14">
        <v>0.1565356</v>
      </c>
      <c r="H55" s="14">
        <v>0.1716078</v>
      </c>
      <c r="I55" s="14">
        <v>0.16623959999999999</v>
      </c>
      <c r="J55" s="14">
        <v>0.15637509999999999</v>
      </c>
      <c r="K55" s="14">
        <v>0.14002580000000001</v>
      </c>
      <c r="L55" s="14">
        <v>0.13504759999999999</v>
      </c>
      <c r="M55" s="14">
        <v>0.1516248</v>
      </c>
      <c r="N55" s="14">
        <v>0.1733536</v>
      </c>
      <c r="O55" s="14">
        <v>0.18035010000000001</v>
      </c>
      <c r="P55" s="14">
        <v>0.18684139999999999</v>
      </c>
      <c r="Q55" s="14">
        <v>0.19477510000000001</v>
      </c>
      <c r="R55" s="14">
        <v>0.19496520000000001</v>
      </c>
      <c r="S55" s="14">
        <v>0.16348989999999999</v>
      </c>
      <c r="T55" s="14">
        <v>0.14840590000000001</v>
      </c>
      <c r="U55" s="14">
        <v>0.1371146</v>
      </c>
      <c r="V55" s="14">
        <v>0.1217283</v>
      </c>
      <c r="W55" s="14">
        <v>9.3980400000000006E-2</v>
      </c>
      <c r="X55" s="14">
        <v>7.2263499999999994E-2</v>
      </c>
    </row>
    <row r="56" spans="1:24" ht="30" customHeight="1">
      <c r="A56" s="6" t="s">
        <v>72</v>
      </c>
      <c r="B56" s="14"/>
      <c r="C56" s="14"/>
      <c r="D56" s="14"/>
      <c r="E56" s="14"/>
      <c r="F56" s="14"/>
      <c r="G56" s="14"/>
      <c r="H56" s="14"/>
      <c r="I56" s="14"/>
      <c r="J56" s="14"/>
      <c r="K56" s="14"/>
      <c r="L56" s="14"/>
      <c r="M56" s="14"/>
      <c r="N56" s="14"/>
      <c r="O56" s="14"/>
      <c r="P56" s="14"/>
      <c r="Q56" s="14"/>
      <c r="R56" s="14"/>
      <c r="S56" s="14"/>
      <c r="T56" s="14"/>
      <c r="U56" s="14"/>
      <c r="V56" s="14"/>
      <c r="W56" s="14"/>
      <c r="X56" s="14"/>
    </row>
    <row r="57" spans="1:24">
      <c r="A57" s="12" t="s">
        <v>296</v>
      </c>
      <c r="B57" s="15" t="s">
        <v>299</v>
      </c>
      <c r="C57" s="15" t="s">
        <v>300</v>
      </c>
      <c r="D57" s="15" t="s">
        <v>301</v>
      </c>
      <c r="E57" s="15" t="s">
        <v>302</v>
      </c>
      <c r="F57" s="15" t="s">
        <v>303</v>
      </c>
      <c r="G57" s="15" t="s">
        <v>304</v>
      </c>
      <c r="H57" s="15" t="s">
        <v>305</v>
      </c>
      <c r="I57" s="15" t="s">
        <v>306</v>
      </c>
      <c r="J57" s="15" t="s">
        <v>307</v>
      </c>
      <c r="K57" s="15" t="s">
        <v>308</v>
      </c>
      <c r="L57" s="15" t="s">
        <v>309</v>
      </c>
      <c r="M57" s="15" t="s">
        <v>310</v>
      </c>
      <c r="N57" s="15" t="s">
        <v>311</v>
      </c>
      <c r="O57" s="15" t="s">
        <v>312</v>
      </c>
      <c r="P57" s="15" t="s">
        <v>313</v>
      </c>
      <c r="Q57" s="15" t="s">
        <v>314</v>
      </c>
      <c r="R57" s="15" t="s">
        <v>315</v>
      </c>
      <c r="S57" s="15" t="s">
        <v>316</v>
      </c>
      <c r="T57" s="15" t="s">
        <v>317</v>
      </c>
      <c r="U57" s="15" t="s">
        <v>318</v>
      </c>
      <c r="V57" s="15" t="s">
        <v>319</v>
      </c>
      <c r="W57" s="15" t="s">
        <v>320</v>
      </c>
      <c r="X57" s="15" t="s">
        <v>321</v>
      </c>
    </row>
    <row r="58" spans="1:24">
      <c r="A58" s="12" t="s">
        <v>342</v>
      </c>
      <c r="B58" s="16">
        <v>400000</v>
      </c>
      <c r="C58" s="16">
        <v>400000</v>
      </c>
      <c r="D58" s="16">
        <v>430000</v>
      </c>
      <c r="E58" s="16">
        <v>420000</v>
      </c>
      <c r="F58" s="16">
        <v>430000</v>
      </c>
      <c r="G58" s="16">
        <v>420000</v>
      </c>
      <c r="H58" s="16">
        <v>420000</v>
      </c>
      <c r="I58" s="16">
        <v>410000</v>
      </c>
      <c r="J58" s="16">
        <v>400000</v>
      </c>
      <c r="K58" s="16">
        <v>410000</v>
      </c>
      <c r="L58" s="16">
        <v>420000</v>
      </c>
      <c r="M58" s="16">
        <v>440000</v>
      </c>
      <c r="N58" s="16">
        <v>430000</v>
      </c>
      <c r="O58" s="16">
        <v>410000</v>
      </c>
      <c r="P58" s="16">
        <v>420000</v>
      </c>
      <c r="Q58" s="16">
        <v>440000</v>
      </c>
      <c r="R58" s="16">
        <v>460000</v>
      </c>
      <c r="S58" s="16">
        <v>450000</v>
      </c>
      <c r="T58" s="16">
        <v>460000</v>
      </c>
      <c r="U58" s="16">
        <v>480000</v>
      </c>
      <c r="V58" s="16">
        <v>480000</v>
      </c>
      <c r="W58" s="16">
        <v>490000</v>
      </c>
      <c r="X58" s="16">
        <v>470000</v>
      </c>
    </row>
    <row r="59" spans="1:24">
      <c r="A59" s="12" t="s">
        <v>356</v>
      </c>
      <c r="B59" s="16" t="s">
        <v>330</v>
      </c>
      <c r="C59" s="16" t="s">
        <v>330</v>
      </c>
      <c r="D59" s="16" t="s">
        <v>330</v>
      </c>
      <c r="E59" s="16" t="s">
        <v>330</v>
      </c>
      <c r="F59" s="16">
        <v>40000</v>
      </c>
      <c r="G59" s="16">
        <v>40000</v>
      </c>
      <c r="H59" s="16">
        <v>40000</v>
      </c>
      <c r="I59" s="16">
        <v>30000</v>
      </c>
      <c r="J59" s="16">
        <v>30000</v>
      </c>
      <c r="K59" s="16">
        <v>30000</v>
      </c>
      <c r="L59" s="16">
        <v>30000</v>
      </c>
      <c r="M59" s="16">
        <v>30000</v>
      </c>
      <c r="N59" s="16">
        <v>30000</v>
      </c>
      <c r="O59" s="16">
        <v>30000</v>
      </c>
      <c r="P59" s="16">
        <v>30000</v>
      </c>
      <c r="Q59" s="16">
        <v>40000</v>
      </c>
      <c r="R59" s="16">
        <v>40000</v>
      </c>
      <c r="S59" s="16">
        <v>40000</v>
      </c>
      <c r="T59" s="16">
        <v>40000</v>
      </c>
      <c r="U59" s="16" t="s">
        <v>330</v>
      </c>
      <c r="V59" s="16" t="s">
        <v>330</v>
      </c>
      <c r="W59" s="16" t="s">
        <v>330</v>
      </c>
      <c r="X59" s="16" t="s">
        <v>330</v>
      </c>
    </row>
    <row r="60" spans="1:24">
      <c r="A60" s="12" t="s">
        <v>357</v>
      </c>
      <c r="B60" s="16" t="s">
        <v>330</v>
      </c>
      <c r="C60" s="16" t="s">
        <v>330</v>
      </c>
      <c r="D60" s="16" t="s">
        <v>330</v>
      </c>
      <c r="E60" s="16" t="s">
        <v>330</v>
      </c>
      <c r="F60" s="16" t="s">
        <v>330</v>
      </c>
      <c r="G60" s="16" t="s">
        <v>330</v>
      </c>
      <c r="H60" s="16" t="s">
        <v>330</v>
      </c>
      <c r="I60" s="16" t="s">
        <v>330</v>
      </c>
      <c r="J60" s="16">
        <v>40000</v>
      </c>
      <c r="K60" s="16" t="s">
        <v>330</v>
      </c>
      <c r="L60" s="16" t="s">
        <v>330</v>
      </c>
      <c r="M60" s="16" t="s">
        <v>330</v>
      </c>
      <c r="N60" s="16" t="s">
        <v>330</v>
      </c>
      <c r="O60" s="16" t="s">
        <v>330</v>
      </c>
      <c r="P60" s="16" t="s">
        <v>330</v>
      </c>
      <c r="Q60" s="16" t="s">
        <v>330</v>
      </c>
      <c r="R60" s="16" t="s">
        <v>330</v>
      </c>
      <c r="S60" s="16" t="s">
        <v>330</v>
      </c>
      <c r="T60" s="16" t="s">
        <v>330</v>
      </c>
      <c r="U60" s="16" t="s">
        <v>330</v>
      </c>
      <c r="V60" s="16" t="s">
        <v>330</v>
      </c>
      <c r="W60" s="16" t="s">
        <v>330</v>
      </c>
      <c r="X60" s="16" t="s">
        <v>330</v>
      </c>
    </row>
    <row r="61" spans="1:24">
      <c r="A61" s="12" t="s">
        <v>358</v>
      </c>
      <c r="B61" s="16" t="s">
        <v>330</v>
      </c>
      <c r="C61" s="16" t="s">
        <v>330</v>
      </c>
      <c r="D61" s="16" t="s">
        <v>330</v>
      </c>
      <c r="E61" s="16" t="s">
        <v>330</v>
      </c>
      <c r="F61" s="16" t="s">
        <v>330</v>
      </c>
      <c r="G61" s="16" t="s">
        <v>330</v>
      </c>
      <c r="H61" s="16" t="s">
        <v>330</v>
      </c>
      <c r="I61" s="16" t="s">
        <v>330</v>
      </c>
      <c r="J61" s="16" t="s">
        <v>330</v>
      </c>
      <c r="K61" s="16" t="s">
        <v>330</v>
      </c>
      <c r="L61" s="16" t="s">
        <v>330</v>
      </c>
      <c r="M61" s="16" t="s">
        <v>330</v>
      </c>
      <c r="N61" s="16" t="s">
        <v>330</v>
      </c>
      <c r="O61" s="16" t="s">
        <v>330</v>
      </c>
      <c r="P61" s="16" t="s">
        <v>330</v>
      </c>
      <c r="Q61" s="16" t="s">
        <v>330</v>
      </c>
      <c r="R61" s="16" t="s">
        <v>330</v>
      </c>
      <c r="S61" s="16" t="s">
        <v>330</v>
      </c>
      <c r="T61" s="16" t="s">
        <v>330</v>
      </c>
      <c r="U61" s="16" t="s">
        <v>330</v>
      </c>
      <c r="V61" s="16" t="s">
        <v>330</v>
      </c>
      <c r="W61" s="16" t="s">
        <v>330</v>
      </c>
      <c r="X61" s="16" t="s">
        <v>330</v>
      </c>
    </row>
    <row r="62" spans="1:24">
      <c r="A62" s="12" t="s">
        <v>359</v>
      </c>
      <c r="B62" s="16">
        <v>150000</v>
      </c>
      <c r="C62" s="16">
        <v>160000</v>
      </c>
      <c r="D62" s="16">
        <v>170000</v>
      </c>
      <c r="E62" s="16">
        <v>190000</v>
      </c>
      <c r="F62" s="16">
        <v>190000</v>
      </c>
      <c r="G62" s="16">
        <v>190000</v>
      </c>
      <c r="H62" s="16">
        <v>180000</v>
      </c>
      <c r="I62" s="16">
        <v>170000</v>
      </c>
      <c r="J62" s="16">
        <v>170000</v>
      </c>
      <c r="K62" s="16">
        <v>180000</v>
      </c>
      <c r="L62" s="16">
        <v>190000</v>
      </c>
      <c r="M62" s="16">
        <v>190000</v>
      </c>
      <c r="N62" s="16">
        <v>180000</v>
      </c>
      <c r="O62" s="16">
        <v>170000</v>
      </c>
      <c r="P62" s="16">
        <v>170000</v>
      </c>
      <c r="Q62" s="16">
        <v>170000</v>
      </c>
      <c r="R62" s="16">
        <v>160000</v>
      </c>
      <c r="S62" s="16">
        <v>160000</v>
      </c>
      <c r="T62" s="16">
        <v>170000</v>
      </c>
      <c r="U62" s="16">
        <v>180000</v>
      </c>
      <c r="V62" s="16">
        <v>200000</v>
      </c>
      <c r="W62" s="16">
        <v>210000</v>
      </c>
      <c r="X62" s="16">
        <v>200000</v>
      </c>
    </row>
    <row r="63" spans="1:24">
      <c r="A63" s="12" t="s">
        <v>360</v>
      </c>
      <c r="B63" s="16" t="s">
        <v>330</v>
      </c>
      <c r="C63" s="16" t="s">
        <v>330</v>
      </c>
      <c r="D63" s="16" t="s">
        <v>330</v>
      </c>
      <c r="E63" s="16">
        <v>50000</v>
      </c>
      <c r="F63" s="16">
        <v>50000</v>
      </c>
      <c r="G63" s="16">
        <v>60000</v>
      </c>
      <c r="H63" s="16">
        <v>60000</v>
      </c>
      <c r="I63" s="16">
        <v>60000</v>
      </c>
      <c r="J63" s="16">
        <v>50000</v>
      </c>
      <c r="K63" s="16">
        <v>50000</v>
      </c>
      <c r="L63" s="16">
        <v>50000</v>
      </c>
      <c r="M63" s="16">
        <v>50000</v>
      </c>
      <c r="N63" s="16">
        <v>50000</v>
      </c>
      <c r="O63" s="16">
        <v>50000</v>
      </c>
      <c r="P63" s="16">
        <v>60000</v>
      </c>
      <c r="Q63" s="16">
        <v>60000</v>
      </c>
      <c r="R63" s="16">
        <v>70000</v>
      </c>
      <c r="S63" s="16">
        <v>70000</v>
      </c>
      <c r="T63" s="16">
        <v>80000</v>
      </c>
      <c r="U63" s="16">
        <v>70000</v>
      </c>
      <c r="V63" s="16">
        <v>60000</v>
      </c>
      <c r="W63" s="16">
        <v>80000</v>
      </c>
      <c r="X63" s="16">
        <v>80000</v>
      </c>
    </row>
    <row r="64" spans="1:24">
      <c r="A64" s="12" t="s">
        <v>361</v>
      </c>
      <c r="B64" s="16" t="s">
        <v>330</v>
      </c>
      <c r="C64" s="16" t="s">
        <v>330</v>
      </c>
      <c r="D64" s="16" t="s">
        <v>330</v>
      </c>
      <c r="E64" s="16" t="s">
        <v>330</v>
      </c>
      <c r="F64" s="16">
        <v>50000</v>
      </c>
      <c r="G64" s="16">
        <v>40000</v>
      </c>
      <c r="H64" s="16">
        <v>40000</v>
      </c>
      <c r="I64" s="16">
        <v>40000</v>
      </c>
      <c r="J64" s="16">
        <v>40000</v>
      </c>
      <c r="K64" s="16">
        <v>50000</v>
      </c>
      <c r="L64" s="16">
        <v>40000</v>
      </c>
      <c r="M64" s="16">
        <v>50000</v>
      </c>
      <c r="N64" s="16">
        <v>40000</v>
      </c>
      <c r="O64" s="16">
        <v>40000</v>
      </c>
      <c r="P64" s="16" t="s">
        <v>330</v>
      </c>
      <c r="Q64" s="16" t="s">
        <v>330</v>
      </c>
      <c r="R64" s="16">
        <v>50000</v>
      </c>
      <c r="S64" s="16">
        <v>50000</v>
      </c>
      <c r="T64" s="16" t="s">
        <v>330</v>
      </c>
      <c r="U64" s="16" t="s">
        <v>330</v>
      </c>
      <c r="V64" s="16" t="s">
        <v>330</v>
      </c>
      <c r="W64" s="16">
        <v>60000</v>
      </c>
      <c r="X64" s="16" t="s">
        <v>330</v>
      </c>
    </row>
    <row r="65" spans="1:24">
      <c r="A65" s="12" t="s">
        <v>362</v>
      </c>
      <c r="B65" s="16">
        <v>100000</v>
      </c>
      <c r="C65" s="16">
        <v>90000</v>
      </c>
      <c r="D65" s="16">
        <v>90000</v>
      </c>
      <c r="E65" s="16">
        <v>80000</v>
      </c>
      <c r="F65" s="16">
        <v>70000</v>
      </c>
      <c r="G65" s="16">
        <v>70000</v>
      </c>
      <c r="H65" s="16">
        <v>70000</v>
      </c>
      <c r="I65" s="16">
        <v>70000</v>
      </c>
      <c r="J65" s="16">
        <v>60000</v>
      </c>
      <c r="K65" s="16">
        <v>60000</v>
      </c>
      <c r="L65" s="16">
        <v>60000</v>
      </c>
      <c r="M65" s="16">
        <v>70000</v>
      </c>
      <c r="N65" s="16">
        <v>70000</v>
      </c>
      <c r="O65" s="16">
        <v>70000</v>
      </c>
      <c r="P65" s="16">
        <v>80000</v>
      </c>
      <c r="Q65" s="16">
        <v>90000</v>
      </c>
      <c r="R65" s="16">
        <v>90000</v>
      </c>
      <c r="S65" s="16">
        <v>70000</v>
      </c>
      <c r="T65" s="16">
        <v>70000</v>
      </c>
      <c r="U65" s="16">
        <v>70000</v>
      </c>
      <c r="V65" s="16">
        <v>60000</v>
      </c>
      <c r="W65" s="16">
        <v>50000</v>
      </c>
      <c r="X65" s="16" t="s">
        <v>330</v>
      </c>
    </row>
    <row r="66" spans="1:24" ht="30" customHeight="1">
      <c r="A66" s="6" t="s">
        <v>73</v>
      </c>
      <c r="B66" s="16"/>
      <c r="C66" s="16"/>
      <c r="D66" s="16"/>
      <c r="E66" s="16"/>
      <c r="F66" s="16"/>
      <c r="G66" s="16"/>
      <c r="H66" s="16"/>
      <c r="I66" s="16"/>
      <c r="J66" s="16"/>
      <c r="K66" s="16"/>
      <c r="L66" s="16"/>
      <c r="M66" s="16"/>
      <c r="N66" s="16"/>
      <c r="O66" s="16"/>
      <c r="P66" s="16"/>
      <c r="Q66" s="16"/>
      <c r="R66" s="16"/>
      <c r="S66" s="16"/>
      <c r="T66" s="16"/>
      <c r="U66" s="16"/>
      <c r="V66" s="16"/>
      <c r="W66" s="16"/>
      <c r="X66" s="16"/>
    </row>
    <row r="67" spans="1:24">
      <c r="A67" s="12" t="s">
        <v>296</v>
      </c>
      <c r="B67" s="17" t="s">
        <v>299</v>
      </c>
      <c r="C67" s="17" t="s">
        <v>300</v>
      </c>
      <c r="D67" s="17" t="s">
        <v>301</v>
      </c>
      <c r="E67" s="17" t="s">
        <v>302</v>
      </c>
      <c r="F67" s="17" t="s">
        <v>303</v>
      </c>
      <c r="G67" s="17" t="s">
        <v>304</v>
      </c>
      <c r="H67" s="17" t="s">
        <v>305</v>
      </c>
      <c r="I67" s="17" t="s">
        <v>306</v>
      </c>
      <c r="J67" s="17" t="s">
        <v>307</v>
      </c>
      <c r="K67" s="17" t="s">
        <v>308</v>
      </c>
      <c r="L67" s="17" t="s">
        <v>309</v>
      </c>
      <c r="M67" s="17" t="s">
        <v>310</v>
      </c>
      <c r="N67" s="17" t="s">
        <v>311</v>
      </c>
      <c r="O67" s="17" t="s">
        <v>312</v>
      </c>
      <c r="P67" s="17" t="s">
        <v>313</v>
      </c>
      <c r="Q67" s="17" t="s">
        <v>314</v>
      </c>
      <c r="R67" s="17" t="s">
        <v>315</v>
      </c>
      <c r="S67" s="17" t="s">
        <v>316</v>
      </c>
      <c r="T67" s="17" t="s">
        <v>317</v>
      </c>
      <c r="U67" s="17" t="s">
        <v>318</v>
      </c>
      <c r="V67" s="17" t="s">
        <v>319</v>
      </c>
      <c r="W67" s="17" t="s">
        <v>320</v>
      </c>
      <c r="X67" s="17" t="s">
        <v>321</v>
      </c>
    </row>
    <row r="68" spans="1:24">
      <c r="A68" s="12" t="s">
        <v>342</v>
      </c>
      <c r="B68" s="16">
        <v>5809</v>
      </c>
      <c r="C68" s="16">
        <v>5759</v>
      </c>
      <c r="D68" s="16">
        <v>5727</v>
      </c>
      <c r="E68" s="16">
        <v>6101</v>
      </c>
      <c r="F68" s="16">
        <v>8251</v>
      </c>
      <c r="G68" s="16">
        <v>10399</v>
      </c>
      <c r="H68" s="16">
        <v>12170</v>
      </c>
      <c r="I68" s="16">
        <v>11917</v>
      </c>
      <c r="J68" s="16">
        <v>11315</v>
      </c>
      <c r="K68" s="16">
        <v>11108</v>
      </c>
      <c r="L68" s="16">
        <v>10812</v>
      </c>
      <c r="M68" s="16">
        <v>10774</v>
      </c>
      <c r="N68" s="16">
        <v>10526</v>
      </c>
      <c r="O68" s="16">
        <v>9767</v>
      </c>
      <c r="P68" s="16">
        <v>8854</v>
      </c>
      <c r="Q68" s="16">
        <v>7834</v>
      </c>
      <c r="R68" s="16">
        <v>7432</v>
      </c>
      <c r="S68" s="16">
        <v>7003</v>
      </c>
      <c r="T68" s="16">
        <v>6854</v>
      </c>
      <c r="U68" s="16">
        <v>6647</v>
      </c>
      <c r="V68" s="16">
        <v>6808</v>
      </c>
      <c r="W68" s="16">
        <v>6661</v>
      </c>
      <c r="X68" s="16">
        <v>5504</v>
      </c>
    </row>
    <row r="69" spans="1:24">
      <c r="A69" s="12" t="s">
        <v>356</v>
      </c>
      <c r="B69" s="16">
        <v>2159</v>
      </c>
      <c r="C69" s="16">
        <v>2131</v>
      </c>
      <c r="D69" s="16">
        <v>2064</v>
      </c>
      <c r="E69" s="16">
        <v>2232</v>
      </c>
      <c r="F69" s="16">
        <v>3043</v>
      </c>
      <c r="G69" s="16">
        <v>3917</v>
      </c>
      <c r="H69" s="16">
        <v>4618</v>
      </c>
      <c r="I69" s="16">
        <v>4611</v>
      </c>
      <c r="J69" s="16">
        <v>4399</v>
      </c>
      <c r="K69" s="16">
        <v>4289</v>
      </c>
      <c r="L69" s="16">
        <v>4208</v>
      </c>
      <c r="M69" s="16">
        <v>4157</v>
      </c>
      <c r="N69" s="16">
        <v>4031</v>
      </c>
      <c r="O69" s="16">
        <v>3651</v>
      </c>
      <c r="P69" s="16">
        <v>3235</v>
      </c>
      <c r="Q69" s="16">
        <v>2856</v>
      </c>
      <c r="R69" s="16">
        <v>2715</v>
      </c>
      <c r="S69" s="16">
        <v>2637</v>
      </c>
      <c r="T69" s="16">
        <v>2546</v>
      </c>
      <c r="U69" s="16">
        <v>2397</v>
      </c>
      <c r="V69" s="16">
        <v>2422</v>
      </c>
      <c r="W69" s="16">
        <v>2348</v>
      </c>
      <c r="X69" s="16">
        <v>1968</v>
      </c>
    </row>
    <row r="70" spans="1:24">
      <c r="A70" s="12" t="s">
        <v>357</v>
      </c>
      <c r="B70" s="16">
        <v>560</v>
      </c>
      <c r="C70" s="16">
        <v>531</v>
      </c>
      <c r="D70" s="16">
        <v>513</v>
      </c>
      <c r="E70" s="16">
        <v>546</v>
      </c>
      <c r="F70" s="16">
        <v>749</v>
      </c>
      <c r="G70" s="16">
        <v>917</v>
      </c>
      <c r="H70" s="16">
        <v>1068</v>
      </c>
      <c r="I70" s="16">
        <v>1004</v>
      </c>
      <c r="J70" s="16">
        <v>945</v>
      </c>
      <c r="K70" s="16">
        <v>949</v>
      </c>
      <c r="L70" s="16">
        <v>954</v>
      </c>
      <c r="M70" s="16">
        <v>962</v>
      </c>
      <c r="N70" s="16">
        <v>937</v>
      </c>
      <c r="O70" s="16">
        <v>855</v>
      </c>
      <c r="P70" s="16">
        <v>756</v>
      </c>
      <c r="Q70" s="16">
        <v>666</v>
      </c>
      <c r="R70" s="16">
        <v>614</v>
      </c>
      <c r="S70" s="16">
        <v>569</v>
      </c>
      <c r="T70" s="16">
        <v>539</v>
      </c>
      <c r="U70" s="16">
        <v>526</v>
      </c>
      <c r="V70" s="16">
        <v>551</v>
      </c>
      <c r="W70" s="16">
        <v>540</v>
      </c>
      <c r="X70" s="16">
        <v>463</v>
      </c>
    </row>
    <row r="71" spans="1:24">
      <c r="A71" s="12" t="s">
        <v>358</v>
      </c>
      <c r="B71" s="16">
        <v>700</v>
      </c>
      <c r="C71" s="16">
        <v>674</v>
      </c>
      <c r="D71" s="16">
        <v>642</v>
      </c>
      <c r="E71" s="16">
        <v>679</v>
      </c>
      <c r="F71" s="16">
        <v>952</v>
      </c>
      <c r="G71" s="16">
        <v>1201</v>
      </c>
      <c r="H71" s="16">
        <v>1371</v>
      </c>
      <c r="I71" s="16">
        <v>1327</v>
      </c>
      <c r="J71" s="16">
        <v>1264</v>
      </c>
      <c r="K71" s="16">
        <v>1251</v>
      </c>
      <c r="L71" s="16">
        <v>1196</v>
      </c>
      <c r="M71" s="16">
        <v>1146</v>
      </c>
      <c r="N71" s="16">
        <v>1156</v>
      </c>
      <c r="O71" s="16">
        <v>1076</v>
      </c>
      <c r="P71" s="16">
        <v>1019</v>
      </c>
      <c r="Q71" s="16">
        <v>852</v>
      </c>
      <c r="R71" s="16">
        <v>781</v>
      </c>
      <c r="S71" s="16">
        <v>712</v>
      </c>
      <c r="T71" s="16">
        <v>741</v>
      </c>
      <c r="U71" s="16">
        <v>738</v>
      </c>
      <c r="V71" s="16">
        <v>783</v>
      </c>
      <c r="W71" s="16">
        <v>717</v>
      </c>
      <c r="X71" s="16">
        <v>585</v>
      </c>
    </row>
    <row r="72" spans="1:24">
      <c r="A72" s="12" t="s">
        <v>359</v>
      </c>
      <c r="B72" s="16">
        <v>1107</v>
      </c>
      <c r="C72" s="16">
        <v>1165</v>
      </c>
      <c r="D72" s="16">
        <v>1227</v>
      </c>
      <c r="E72" s="16">
        <v>1303</v>
      </c>
      <c r="F72" s="16">
        <v>1637</v>
      </c>
      <c r="G72" s="16">
        <v>2042</v>
      </c>
      <c r="H72" s="16">
        <v>2412</v>
      </c>
      <c r="I72" s="16">
        <v>2344</v>
      </c>
      <c r="J72" s="16">
        <v>2185</v>
      </c>
      <c r="K72" s="16">
        <v>2071</v>
      </c>
      <c r="L72" s="16">
        <v>2011</v>
      </c>
      <c r="M72" s="16">
        <v>2011</v>
      </c>
      <c r="N72" s="16">
        <v>1965</v>
      </c>
      <c r="O72" s="16">
        <v>1912</v>
      </c>
      <c r="P72" s="16">
        <v>1752</v>
      </c>
      <c r="Q72" s="16">
        <v>1573</v>
      </c>
      <c r="R72" s="16">
        <v>1416</v>
      </c>
      <c r="S72" s="16">
        <v>1330</v>
      </c>
      <c r="T72" s="16">
        <v>1332</v>
      </c>
      <c r="U72" s="16">
        <v>1380</v>
      </c>
      <c r="V72" s="16">
        <v>1441</v>
      </c>
      <c r="W72" s="16">
        <v>1463</v>
      </c>
      <c r="X72" s="16">
        <v>1231</v>
      </c>
    </row>
    <row r="73" spans="1:24">
      <c r="A73" s="12" t="s">
        <v>360</v>
      </c>
      <c r="B73" s="16">
        <v>456</v>
      </c>
      <c r="C73" s="16">
        <v>513</v>
      </c>
      <c r="D73" s="16">
        <v>536</v>
      </c>
      <c r="E73" s="16">
        <v>589</v>
      </c>
      <c r="F73" s="16">
        <v>810</v>
      </c>
      <c r="G73" s="16">
        <v>1052</v>
      </c>
      <c r="H73" s="16">
        <v>1243</v>
      </c>
      <c r="I73" s="16">
        <v>1258</v>
      </c>
      <c r="J73" s="16">
        <v>1204</v>
      </c>
      <c r="K73" s="16">
        <v>1183</v>
      </c>
      <c r="L73" s="16">
        <v>1097</v>
      </c>
      <c r="M73" s="16">
        <v>1087</v>
      </c>
      <c r="N73" s="16">
        <v>1093</v>
      </c>
      <c r="O73" s="16">
        <v>1026</v>
      </c>
      <c r="P73" s="16">
        <v>989</v>
      </c>
      <c r="Q73" s="16">
        <v>865</v>
      </c>
      <c r="R73" s="16">
        <v>881</v>
      </c>
      <c r="S73" s="16">
        <v>828</v>
      </c>
      <c r="T73" s="16">
        <v>824</v>
      </c>
      <c r="U73" s="16">
        <v>815</v>
      </c>
      <c r="V73" s="16">
        <v>830</v>
      </c>
      <c r="W73" s="16">
        <v>862</v>
      </c>
      <c r="X73" s="16">
        <v>696</v>
      </c>
    </row>
    <row r="74" spans="1:24">
      <c r="A74" s="12" t="s">
        <v>361</v>
      </c>
      <c r="B74" s="16">
        <v>429</v>
      </c>
      <c r="C74" s="16">
        <v>394</v>
      </c>
      <c r="D74" s="16">
        <v>397</v>
      </c>
      <c r="E74" s="16">
        <v>431</v>
      </c>
      <c r="F74" s="16">
        <v>663</v>
      </c>
      <c r="G74" s="16">
        <v>810</v>
      </c>
      <c r="H74" s="16">
        <v>933</v>
      </c>
      <c r="I74" s="16">
        <v>885</v>
      </c>
      <c r="J74" s="16">
        <v>865</v>
      </c>
      <c r="K74" s="16">
        <v>911</v>
      </c>
      <c r="L74" s="16">
        <v>902</v>
      </c>
      <c r="M74" s="16">
        <v>924</v>
      </c>
      <c r="N74" s="16">
        <v>822</v>
      </c>
      <c r="O74" s="16">
        <v>743</v>
      </c>
      <c r="P74" s="16">
        <v>646</v>
      </c>
      <c r="Q74" s="16">
        <v>622</v>
      </c>
      <c r="R74" s="16">
        <v>652</v>
      </c>
      <c r="S74" s="16">
        <v>628</v>
      </c>
      <c r="T74" s="16">
        <v>603</v>
      </c>
      <c r="U74" s="16">
        <v>556</v>
      </c>
      <c r="V74" s="16">
        <v>567</v>
      </c>
      <c r="W74" s="16">
        <v>565</v>
      </c>
      <c r="X74" s="16">
        <v>443</v>
      </c>
    </row>
    <row r="75" spans="1:24">
      <c r="A75" s="12" t="s">
        <v>362</v>
      </c>
      <c r="B75" s="16">
        <v>398</v>
      </c>
      <c r="C75" s="16">
        <v>351</v>
      </c>
      <c r="D75" s="16">
        <v>348</v>
      </c>
      <c r="E75" s="16">
        <v>321</v>
      </c>
      <c r="F75" s="16">
        <v>397</v>
      </c>
      <c r="G75" s="16">
        <v>460</v>
      </c>
      <c r="H75" s="16">
        <v>525</v>
      </c>
      <c r="I75" s="16">
        <v>488</v>
      </c>
      <c r="J75" s="16">
        <v>453</v>
      </c>
      <c r="K75" s="16">
        <v>454</v>
      </c>
      <c r="L75" s="16">
        <v>444</v>
      </c>
      <c r="M75" s="16">
        <v>487</v>
      </c>
      <c r="N75" s="16">
        <v>522</v>
      </c>
      <c r="O75" s="16">
        <v>504</v>
      </c>
      <c r="P75" s="16">
        <v>457</v>
      </c>
      <c r="Q75" s="16">
        <v>400</v>
      </c>
      <c r="R75" s="16">
        <v>373</v>
      </c>
      <c r="S75" s="16">
        <v>299</v>
      </c>
      <c r="T75" s="16">
        <v>269</v>
      </c>
      <c r="U75" s="16">
        <v>235</v>
      </c>
      <c r="V75" s="16">
        <v>214</v>
      </c>
      <c r="W75" s="16">
        <v>166</v>
      </c>
      <c r="X75" s="16">
        <v>118</v>
      </c>
    </row>
    <row r="76" spans="1:24">
      <c r="A76" s="12"/>
      <c r="B76" s="16"/>
      <c r="C76" s="16"/>
      <c r="D76" s="16"/>
      <c r="E76" s="16"/>
      <c r="F76" s="16"/>
      <c r="G76" s="16"/>
      <c r="H76" s="16"/>
      <c r="I76" s="16"/>
      <c r="J76" s="16"/>
      <c r="K76" s="16"/>
      <c r="L76" s="16"/>
      <c r="M76" s="16"/>
      <c r="N76" s="16"/>
      <c r="O76" s="16"/>
      <c r="P76" s="16"/>
      <c r="Q76" s="16"/>
      <c r="R76" s="16"/>
      <c r="S76" s="16"/>
      <c r="T76" s="16"/>
      <c r="U76" s="16"/>
      <c r="V76" s="16"/>
      <c r="W76" s="16"/>
      <c r="X76" s="16"/>
    </row>
    <row r="77" spans="1:24">
      <c r="A77" s="12"/>
      <c r="B77" s="16"/>
      <c r="C77" s="16"/>
      <c r="D77" s="16"/>
      <c r="E77" s="16"/>
      <c r="F77" s="16"/>
      <c r="G77" s="16"/>
      <c r="H77" s="16"/>
      <c r="I77" s="16"/>
      <c r="J77" s="16"/>
      <c r="K77" s="16"/>
      <c r="L77" s="16"/>
      <c r="M77" s="16"/>
      <c r="N77" s="16"/>
      <c r="O77" s="16"/>
      <c r="P77" s="16"/>
      <c r="Q77" s="16"/>
      <c r="R77" s="16"/>
      <c r="S77" s="16"/>
      <c r="T77" s="16"/>
      <c r="U77" s="16"/>
      <c r="V77" s="16"/>
      <c r="W77" s="16"/>
      <c r="X77" s="16"/>
    </row>
    <row r="78" spans="1:24">
      <c r="A78" s="12"/>
      <c r="B78" s="10"/>
      <c r="C78" s="10"/>
      <c r="D78" s="10"/>
      <c r="E78" s="10"/>
      <c r="F78" s="10"/>
      <c r="G78" s="10"/>
      <c r="H78" s="10"/>
      <c r="I78" s="10"/>
      <c r="J78" s="10"/>
      <c r="K78" s="10"/>
      <c r="L78" s="10"/>
      <c r="M78" s="10"/>
      <c r="N78" s="10"/>
      <c r="O78" s="10"/>
      <c r="P78" s="10"/>
      <c r="Q78" s="10"/>
      <c r="R78" s="10"/>
      <c r="S78" s="10"/>
      <c r="T78" s="10"/>
      <c r="U78" s="10"/>
      <c r="V78" s="10"/>
      <c r="W78" s="10"/>
      <c r="X78" s="10"/>
    </row>
    <row r="79" spans="1:24">
      <c r="A79" s="12"/>
      <c r="B79" s="10"/>
      <c r="C79" s="10"/>
      <c r="D79" s="10"/>
      <c r="E79" s="10"/>
      <c r="F79" s="10"/>
      <c r="G79" s="10"/>
      <c r="H79" s="10"/>
      <c r="I79" s="10"/>
      <c r="J79" s="10"/>
      <c r="K79" s="10"/>
      <c r="L79" s="10"/>
      <c r="M79" s="10"/>
      <c r="N79" s="10"/>
      <c r="O79" s="10"/>
      <c r="P79" s="10"/>
      <c r="Q79" s="10"/>
      <c r="R79" s="10"/>
      <c r="S79" s="10"/>
      <c r="T79" s="10"/>
      <c r="U79" s="10"/>
      <c r="V79" s="10"/>
      <c r="W79" s="10"/>
      <c r="X79" s="10"/>
    </row>
    <row r="80" spans="1:24">
      <c r="A80" s="12"/>
      <c r="B80" s="10"/>
      <c r="C80" s="10"/>
      <c r="D80" s="10"/>
      <c r="E80" s="10"/>
      <c r="F80" s="10"/>
      <c r="G80" s="10"/>
      <c r="H80" s="10"/>
      <c r="I80" s="10"/>
      <c r="J80" s="10"/>
      <c r="K80" s="10"/>
      <c r="L80" s="10"/>
      <c r="M80" s="10"/>
      <c r="N80" s="10"/>
      <c r="O80" s="10"/>
      <c r="P80" s="10"/>
      <c r="Q80" s="10"/>
      <c r="R80" s="10"/>
      <c r="S80" s="10"/>
      <c r="T80" s="10"/>
      <c r="U80" s="10"/>
      <c r="V80" s="10"/>
      <c r="W80" s="10"/>
      <c r="X80" s="10"/>
    </row>
    <row r="81" spans="1:24">
      <c r="A81" s="12"/>
      <c r="B81" s="10"/>
      <c r="C81" s="10"/>
      <c r="D81" s="10"/>
      <c r="E81" s="10"/>
      <c r="F81" s="10"/>
      <c r="G81" s="10"/>
      <c r="H81" s="10"/>
      <c r="I81" s="10"/>
      <c r="J81" s="10"/>
      <c r="K81" s="10"/>
      <c r="L81" s="10"/>
      <c r="M81" s="10"/>
      <c r="N81" s="10"/>
      <c r="O81" s="10"/>
      <c r="P81" s="10"/>
      <c r="Q81" s="10"/>
      <c r="R81" s="10"/>
      <c r="S81" s="10"/>
      <c r="T81" s="10"/>
      <c r="U81" s="10"/>
      <c r="V81" s="10"/>
      <c r="W81" s="10"/>
      <c r="X81" s="10"/>
    </row>
    <row r="82" spans="1:24">
      <c r="A82" s="12"/>
      <c r="B82" s="10"/>
      <c r="C82" s="10"/>
      <c r="D82" s="10"/>
      <c r="E82" s="10"/>
      <c r="F82" s="10"/>
      <c r="G82" s="10"/>
      <c r="H82" s="10"/>
      <c r="I82" s="10"/>
      <c r="J82" s="10"/>
      <c r="K82" s="10"/>
      <c r="L82" s="10"/>
      <c r="M82" s="10"/>
      <c r="N82" s="10"/>
      <c r="O82" s="10"/>
      <c r="P82" s="10"/>
      <c r="Q82" s="10"/>
      <c r="R82" s="10"/>
      <c r="S82" s="10"/>
      <c r="T82" s="10"/>
      <c r="U82" s="10"/>
      <c r="V82" s="10"/>
      <c r="W82" s="10"/>
      <c r="X82" s="10"/>
    </row>
    <row r="83" spans="1:24">
      <c r="A83" s="12"/>
      <c r="B83" s="10"/>
      <c r="C83" s="10"/>
      <c r="D83" s="10"/>
      <c r="E83" s="10"/>
      <c r="F83" s="10"/>
      <c r="G83" s="10"/>
      <c r="H83" s="10"/>
      <c r="I83" s="10"/>
      <c r="J83" s="10"/>
      <c r="K83" s="10"/>
      <c r="L83" s="10"/>
      <c r="M83" s="10"/>
      <c r="N83" s="10"/>
      <c r="O83" s="10"/>
      <c r="P83" s="10"/>
      <c r="Q83" s="10"/>
      <c r="R83" s="10"/>
      <c r="S83" s="10"/>
      <c r="T83" s="10"/>
      <c r="U83" s="10"/>
      <c r="V83" s="10"/>
      <c r="W83" s="10"/>
      <c r="X83" s="10"/>
    </row>
    <row r="84" spans="1:24">
      <c r="A84" s="12"/>
      <c r="B84" s="10"/>
      <c r="C84" s="10"/>
      <c r="D84" s="10"/>
      <c r="E84" s="10"/>
      <c r="F84" s="10"/>
      <c r="G84" s="10"/>
      <c r="H84" s="10"/>
      <c r="I84" s="10"/>
      <c r="J84" s="10"/>
      <c r="K84" s="10"/>
      <c r="L84" s="10"/>
      <c r="M84" s="10"/>
      <c r="N84" s="10"/>
      <c r="O84" s="10"/>
      <c r="P84" s="10"/>
      <c r="Q84" s="10"/>
      <c r="R84" s="10"/>
      <c r="S84" s="10"/>
      <c r="T84" s="10"/>
      <c r="U84" s="10"/>
      <c r="V84" s="10"/>
      <c r="W84" s="10"/>
      <c r="X84" s="10"/>
    </row>
    <row r="85" spans="1:24">
      <c r="A85" s="12"/>
      <c r="B85" s="10"/>
      <c r="C85" s="10"/>
      <c r="D85" s="10"/>
      <c r="E85" s="10"/>
      <c r="F85" s="10"/>
      <c r="G85" s="10"/>
      <c r="H85" s="10"/>
      <c r="I85" s="10"/>
      <c r="J85" s="10"/>
      <c r="K85" s="10"/>
      <c r="L85" s="10"/>
      <c r="M85" s="10"/>
      <c r="N85" s="10"/>
      <c r="O85" s="10"/>
      <c r="P85" s="10"/>
      <c r="Q85" s="10"/>
      <c r="R85" s="10"/>
      <c r="S85" s="10"/>
      <c r="T85" s="10"/>
      <c r="U85" s="10"/>
      <c r="V85" s="10"/>
      <c r="W85" s="10"/>
      <c r="X85" s="10"/>
    </row>
    <row r="86" spans="1:24">
      <c r="A86" s="12"/>
      <c r="B86" s="10"/>
      <c r="C86" s="10"/>
      <c r="D86" s="10"/>
      <c r="E86" s="10"/>
      <c r="F86" s="10"/>
      <c r="G86" s="10"/>
      <c r="H86" s="10"/>
      <c r="I86" s="10"/>
      <c r="J86" s="10"/>
      <c r="K86" s="10"/>
      <c r="L86" s="10"/>
      <c r="M86" s="10"/>
      <c r="N86" s="10"/>
      <c r="O86" s="10"/>
      <c r="P86" s="10"/>
      <c r="Q86" s="10"/>
      <c r="R86" s="10"/>
      <c r="S86" s="10"/>
      <c r="T86" s="10"/>
      <c r="U86" s="10"/>
      <c r="V86" s="10"/>
      <c r="W86" s="10"/>
      <c r="X86" s="10"/>
    </row>
    <row r="87" spans="1:24">
      <c r="A87" s="12"/>
      <c r="B87" s="10"/>
      <c r="C87" s="10"/>
      <c r="D87" s="10"/>
      <c r="E87" s="10"/>
      <c r="F87" s="10"/>
      <c r="G87" s="10"/>
      <c r="H87" s="10"/>
      <c r="I87" s="10"/>
      <c r="J87" s="10"/>
      <c r="K87" s="10"/>
      <c r="L87" s="10"/>
      <c r="M87" s="10"/>
      <c r="N87" s="10"/>
      <c r="O87" s="10"/>
      <c r="P87" s="10"/>
      <c r="Q87" s="10"/>
      <c r="R87" s="10"/>
      <c r="S87" s="10"/>
      <c r="T87" s="10"/>
      <c r="U87" s="10"/>
      <c r="V87" s="10"/>
      <c r="W87" s="10"/>
      <c r="X87" s="10"/>
    </row>
    <row r="88" spans="1:24">
      <c r="A88" s="12"/>
      <c r="B88" s="10"/>
      <c r="C88" s="10"/>
      <c r="D88" s="10"/>
      <c r="E88" s="10"/>
      <c r="F88" s="10"/>
      <c r="G88" s="10"/>
      <c r="H88" s="10"/>
      <c r="I88" s="10"/>
      <c r="J88" s="10"/>
      <c r="K88" s="10"/>
      <c r="L88" s="10"/>
      <c r="M88" s="10"/>
      <c r="N88" s="10"/>
      <c r="O88" s="10"/>
      <c r="P88" s="10"/>
      <c r="Q88" s="10"/>
      <c r="R88" s="10"/>
      <c r="S88" s="10"/>
      <c r="T88" s="10"/>
      <c r="U88" s="10"/>
      <c r="V88" s="10"/>
      <c r="W88" s="10"/>
      <c r="X88" s="10"/>
    </row>
    <row r="89" spans="1:24">
      <c r="A89" s="12"/>
      <c r="B89" s="10"/>
      <c r="C89" s="10"/>
      <c r="D89" s="10"/>
      <c r="E89" s="10"/>
      <c r="F89" s="10"/>
      <c r="G89" s="10"/>
      <c r="H89" s="10"/>
      <c r="I89" s="10"/>
      <c r="J89" s="10"/>
      <c r="K89" s="10"/>
      <c r="L89" s="10"/>
      <c r="M89" s="10"/>
      <c r="N89" s="10"/>
      <c r="O89" s="10"/>
      <c r="P89" s="10"/>
      <c r="Q89" s="10"/>
      <c r="R89" s="10"/>
      <c r="S89" s="10"/>
      <c r="T89" s="10"/>
      <c r="U89" s="10"/>
      <c r="V89" s="10"/>
      <c r="W89" s="10"/>
      <c r="X89" s="10"/>
    </row>
    <row r="90" spans="1:24">
      <c r="A90" s="12"/>
      <c r="B90" s="10"/>
      <c r="C90" s="10"/>
      <c r="D90" s="10"/>
      <c r="E90" s="10"/>
      <c r="F90" s="10"/>
      <c r="G90" s="10"/>
      <c r="H90" s="10"/>
      <c r="I90" s="10"/>
      <c r="J90" s="10"/>
      <c r="K90" s="10"/>
      <c r="L90" s="10"/>
      <c r="M90" s="10"/>
      <c r="N90" s="10"/>
      <c r="O90" s="10"/>
      <c r="P90" s="10"/>
      <c r="Q90" s="10"/>
      <c r="R90" s="10"/>
      <c r="S90" s="10"/>
      <c r="T90" s="10"/>
      <c r="U90" s="10"/>
      <c r="V90" s="10"/>
      <c r="W90" s="10"/>
      <c r="X90" s="10"/>
    </row>
    <row r="91" spans="1:24">
      <c r="A91" s="12"/>
      <c r="B91" s="10"/>
      <c r="C91" s="10"/>
      <c r="D91" s="10"/>
      <c r="E91" s="10"/>
      <c r="F91" s="10"/>
      <c r="G91" s="10"/>
      <c r="H91" s="10"/>
      <c r="I91" s="10"/>
      <c r="J91" s="10"/>
      <c r="K91" s="10"/>
      <c r="L91" s="10"/>
      <c r="M91" s="10"/>
      <c r="N91" s="10"/>
      <c r="O91" s="10"/>
      <c r="P91" s="10"/>
      <c r="Q91" s="10"/>
      <c r="R91" s="10"/>
      <c r="S91" s="10"/>
      <c r="T91" s="10"/>
      <c r="U91" s="10"/>
      <c r="V91" s="10"/>
      <c r="W91" s="10"/>
      <c r="X91" s="10"/>
    </row>
    <row r="92" spans="1:24">
      <c r="A92" s="12"/>
      <c r="B92" s="10"/>
      <c r="C92" s="10"/>
      <c r="D92" s="10"/>
      <c r="E92" s="10"/>
      <c r="F92" s="10"/>
      <c r="G92" s="10"/>
      <c r="H92" s="10"/>
      <c r="I92" s="10"/>
      <c r="J92" s="10"/>
      <c r="K92" s="10"/>
      <c r="L92" s="10"/>
      <c r="M92" s="10"/>
      <c r="N92" s="10"/>
      <c r="O92" s="10"/>
      <c r="P92" s="10"/>
      <c r="Q92" s="10"/>
      <c r="R92" s="10"/>
      <c r="S92" s="10"/>
      <c r="T92" s="10"/>
      <c r="U92" s="10"/>
      <c r="V92" s="10"/>
      <c r="W92" s="10"/>
      <c r="X92" s="10"/>
    </row>
    <row r="93" spans="1:24">
      <c r="A93" s="12"/>
      <c r="B93" s="10"/>
      <c r="C93" s="10"/>
      <c r="D93" s="10"/>
      <c r="E93" s="10"/>
      <c r="F93" s="10"/>
      <c r="G93" s="10"/>
      <c r="H93" s="10"/>
      <c r="I93" s="10"/>
      <c r="J93" s="10"/>
      <c r="K93" s="10"/>
      <c r="L93" s="10"/>
      <c r="M93" s="10"/>
      <c r="N93" s="10"/>
      <c r="O93" s="10"/>
      <c r="P93" s="10"/>
      <c r="Q93" s="10"/>
      <c r="R93" s="10"/>
      <c r="S93" s="10"/>
      <c r="T93" s="10"/>
      <c r="U93" s="10"/>
      <c r="V93" s="10"/>
      <c r="W93" s="10"/>
      <c r="X93" s="10"/>
    </row>
    <row r="94" spans="1:24">
      <c r="A94" s="12"/>
      <c r="B94" s="10"/>
      <c r="C94" s="10"/>
      <c r="D94" s="10"/>
      <c r="E94" s="10"/>
      <c r="F94" s="10"/>
      <c r="G94" s="10"/>
      <c r="H94" s="10"/>
      <c r="I94" s="10"/>
      <c r="J94" s="10"/>
      <c r="K94" s="10"/>
      <c r="L94" s="10"/>
      <c r="M94" s="10"/>
      <c r="N94" s="10"/>
      <c r="O94" s="10"/>
      <c r="P94" s="10"/>
      <c r="Q94" s="10"/>
      <c r="R94" s="10"/>
      <c r="S94" s="10"/>
      <c r="T94" s="10"/>
      <c r="U94" s="10"/>
      <c r="V94" s="10"/>
      <c r="W94" s="10"/>
      <c r="X94" s="10"/>
    </row>
    <row r="95" spans="1:24">
      <c r="A95" s="12"/>
      <c r="B95" s="10"/>
      <c r="C95" s="10"/>
      <c r="D95" s="10"/>
      <c r="E95" s="10"/>
      <c r="F95" s="10"/>
      <c r="G95" s="10"/>
      <c r="H95" s="10"/>
      <c r="I95" s="10"/>
      <c r="J95" s="10"/>
      <c r="K95" s="10"/>
      <c r="L95" s="10"/>
      <c r="M95" s="10"/>
      <c r="N95" s="10"/>
      <c r="O95" s="10"/>
      <c r="P95" s="10"/>
      <c r="Q95" s="10"/>
      <c r="R95" s="10"/>
      <c r="S95" s="10"/>
      <c r="T95" s="10"/>
      <c r="U95" s="10"/>
      <c r="V95" s="10"/>
      <c r="W95" s="10"/>
      <c r="X95" s="10"/>
    </row>
    <row r="96" spans="1:24">
      <c r="A96" s="12"/>
      <c r="B96" s="10"/>
      <c r="C96" s="10"/>
      <c r="D96" s="10"/>
      <c r="E96" s="10"/>
      <c r="F96" s="10"/>
      <c r="G96" s="10"/>
      <c r="H96" s="10"/>
      <c r="I96" s="10"/>
      <c r="J96" s="10"/>
      <c r="K96" s="10"/>
      <c r="L96" s="10"/>
      <c r="M96" s="10"/>
      <c r="N96" s="10"/>
      <c r="O96" s="10"/>
      <c r="P96" s="10"/>
      <c r="Q96" s="10"/>
      <c r="R96" s="10"/>
      <c r="S96" s="10"/>
      <c r="T96" s="10"/>
      <c r="U96" s="10"/>
      <c r="V96" s="10"/>
      <c r="W96" s="10"/>
      <c r="X96" s="10"/>
    </row>
    <row r="97" spans="1:24">
      <c r="A97" s="12"/>
      <c r="B97" s="10"/>
      <c r="C97" s="10"/>
      <c r="D97" s="10"/>
      <c r="E97" s="10"/>
      <c r="F97" s="10"/>
      <c r="G97" s="10"/>
      <c r="H97" s="10"/>
      <c r="I97" s="10"/>
      <c r="J97" s="10"/>
      <c r="K97" s="10"/>
      <c r="L97" s="10"/>
      <c r="M97" s="10"/>
      <c r="N97" s="10"/>
      <c r="O97" s="10"/>
      <c r="P97" s="10"/>
      <c r="Q97" s="10"/>
      <c r="R97" s="10"/>
      <c r="S97" s="10"/>
      <c r="T97" s="10"/>
      <c r="U97" s="10"/>
      <c r="V97" s="10"/>
      <c r="W97" s="10"/>
      <c r="X97" s="10"/>
    </row>
    <row r="98" spans="1:24">
      <c r="A98" s="12"/>
      <c r="B98" s="10"/>
      <c r="C98" s="10"/>
      <c r="D98" s="10"/>
      <c r="E98" s="10"/>
      <c r="F98" s="10"/>
      <c r="G98" s="10"/>
      <c r="H98" s="10"/>
      <c r="I98" s="10"/>
      <c r="J98" s="10"/>
      <c r="K98" s="10"/>
      <c r="L98" s="10"/>
      <c r="M98" s="10"/>
      <c r="N98" s="10"/>
      <c r="O98" s="10"/>
      <c r="P98" s="10"/>
      <c r="Q98" s="10"/>
      <c r="R98" s="10"/>
      <c r="S98" s="10"/>
      <c r="T98" s="10"/>
      <c r="U98" s="10"/>
      <c r="V98" s="10"/>
      <c r="W98" s="10"/>
      <c r="X98" s="10"/>
    </row>
    <row r="99" spans="1:24">
      <c r="A99" s="12"/>
      <c r="B99" s="10"/>
      <c r="C99" s="10"/>
      <c r="D99" s="10"/>
      <c r="E99" s="10"/>
      <c r="F99" s="10"/>
      <c r="G99" s="10"/>
      <c r="H99" s="10"/>
      <c r="I99" s="10"/>
      <c r="J99" s="10"/>
      <c r="K99" s="10"/>
      <c r="L99" s="10"/>
      <c r="M99" s="10"/>
      <c r="N99" s="10"/>
      <c r="O99" s="10"/>
      <c r="P99" s="10"/>
      <c r="Q99" s="10"/>
      <c r="R99" s="10"/>
      <c r="S99" s="10"/>
      <c r="T99" s="10"/>
      <c r="U99" s="10"/>
      <c r="V99" s="10"/>
      <c r="W99" s="10"/>
      <c r="X99" s="10"/>
    </row>
    <row r="100" spans="1:24">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row>
    <row r="101" spans="1:24">
      <c r="A101" s="12"/>
      <c r="B101" s="8"/>
      <c r="C101" s="8"/>
      <c r="D101" s="8"/>
      <c r="E101" s="8"/>
      <c r="F101" s="8"/>
      <c r="G101" s="8"/>
      <c r="H101" s="8"/>
      <c r="I101" s="8"/>
      <c r="J101" s="8"/>
      <c r="K101" s="8"/>
      <c r="L101" s="8"/>
      <c r="M101" s="8"/>
      <c r="N101" s="8"/>
      <c r="O101" s="8"/>
      <c r="P101" s="8"/>
      <c r="Q101" s="8"/>
      <c r="R101" s="8"/>
      <c r="S101" s="8"/>
      <c r="T101" s="8"/>
      <c r="U101" s="8"/>
      <c r="V101" s="8"/>
      <c r="W101" s="8"/>
      <c r="X101" s="8"/>
    </row>
    <row r="102" spans="1:24">
      <c r="A102" s="12"/>
      <c r="B102" s="8"/>
      <c r="C102" s="8"/>
      <c r="D102" s="8"/>
      <c r="E102" s="8"/>
      <c r="F102" s="8"/>
      <c r="G102" s="8"/>
      <c r="H102" s="8"/>
      <c r="I102" s="8"/>
      <c r="J102" s="8"/>
      <c r="K102" s="8"/>
      <c r="L102" s="8"/>
      <c r="M102" s="8"/>
      <c r="N102" s="8"/>
      <c r="O102" s="8"/>
      <c r="P102" s="8"/>
      <c r="Q102" s="8"/>
      <c r="R102" s="8"/>
      <c r="S102" s="8"/>
      <c r="T102" s="8"/>
      <c r="U102" s="8"/>
      <c r="V102" s="8"/>
      <c r="W102" s="8"/>
      <c r="X102" s="8"/>
    </row>
    <row r="103" spans="1:24">
      <c r="A103" s="12"/>
      <c r="B103" s="8"/>
      <c r="C103" s="8"/>
      <c r="D103" s="8"/>
      <c r="E103" s="8"/>
      <c r="F103" s="8"/>
      <c r="G103" s="8"/>
      <c r="H103" s="8"/>
      <c r="I103" s="8"/>
      <c r="J103" s="8"/>
      <c r="K103" s="8"/>
      <c r="L103" s="8"/>
      <c r="M103" s="8"/>
      <c r="N103" s="8"/>
      <c r="O103" s="8"/>
      <c r="P103" s="8"/>
      <c r="Q103" s="8"/>
      <c r="R103" s="8"/>
      <c r="S103" s="8"/>
      <c r="T103" s="8"/>
      <c r="U103" s="8"/>
      <c r="V103" s="8"/>
      <c r="W103" s="8"/>
      <c r="X103" s="8"/>
    </row>
    <row r="104" spans="1:24">
      <c r="A104" s="12"/>
      <c r="B104" s="8"/>
      <c r="C104" s="8"/>
      <c r="D104" s="8"/>
      <c r="E104" s="8"/>
      <c r="F104" s="8"/>
      <c r="G104" s="8"/>
      <c r="H104" s="8"/>
      <c r="I104" s="8"/>
      <c r="J104" s="8"/>
      <c r="K104" s="8"/>
      <c r="L104" s="8"/>
      <c r="M104" s="8"/>
      <c r="N104" s="8"/>
      <c r="O104" s="8"/>
      <c r="P104" s="8"/>
      <c r="Q104" s="8"/>
      <c r="R104" s="8"/>
      <c r="S104" s="8"/>
      <c r="T104" s="8"/>
      <c r="U104" s="8"/>
      <c r="V104" s="8"/>
      <c r="W104" s="8"/>
      <c r="X104" s="8"/>
    </row>
    <row r="105" spans="1:24">
      <c r="A105" s="12"/>
      <c r="B105" s="8"/>
      <c r="C105" s="8"/>
      <c r="D105" s="8"/>
      <c r="E105" s="8"/>
      <c r="F105" s="8"/>
      <c r="G105" s="8"/>
      <c r="H105" s="8"/>
      <c r="I105" s="8"/>
      <c r="J105" s="8"/>
      <c r="K105" s="8"/>
      <c r="L105" s="8"/>
      <c r="M105" s="8"/>
      <c r="N105" s="8"/>
      <c r="O105" s="8"/>
      <c r="P105" s="8"/>
      <c r="Q105" s="8"/>
      <c r="R105" s="8"/>
      <c r="S105" s="8"/>
      <c r="T105" s="8"/>
      <c r="U105" s="8"/>
      <c r="V105" s="8"/>
      <c r="W105" s="8"/>
      <c r="X105" s="8"/>
    </row>
    <row r="106" spans="1:24">
      <c r="A106" s="12"/>
      <c r="B106" s="8"/>
      <c r="C106" s="8"/>
      <c r="D106" s="8"/>
      <c r="E106" s="8"/>
      <c r="F106" s="8"/>
      <c r="G106" s="8"/>
      <c r="H106" s="8"/>
      <c r="I106" s="8"/>
      <c r="J106" s="8"/>
      <c r="K106" s="8"/>
      <c r="L106" s="8"/>
      <c r="M106" s="8"/>
      <c r="N106" s="8"/>
      <c r="O106" s="8"/>
      <c r="P106" s="8"/>
      <c r="Q106" s="8"/>
      <c r="R106" s="8"/>
      <c r="S106" s="8"/>
      <c r="T106" s="8"/>
      <c r="U106" s="8"/>
      <c r="V106" s="8"/>
      <c r="W106" s="8"/>
      <c r="X106" s="8"/>
    </row>
    <row r="107" spans="1:24">
      <c r="A107" s="12"/>
      <c r="B107" s="8"/>
      <c r="C107" s="8"/>
      <c r="D107" s="8"/>
      <c r="E107" s="8"/>
      <c r="F107" s="8"/>
      <c r="G107" s="8"/>
      <c r="H107" s="8"/>
      <c r="I107" s="8"/>
      <c r="J107" s="8"/>
      <c r="K107" s="8"/>
      <c r="L107" s="8"/>
      <c r="M107" s="8"/>
      <c r="N107" s="8"/>
      <c r="O107" s="8"/>
      <c r="P107" s="8"/>
      <c r="Q107" s="8"/>
      <c r="R107" s="8"/>
      <c r="S107" s="8"/>
      <c r="T107" s="8"/>
      <c r="U107" s="8"/>
      <c r="V107" s="8"/>
      <c r="W107" s="8"/>
      <c r="X107" s="8"/>
    </row>
    <row r="108" spans="1:24">
      <c r="A108" s="12"/>
      <c r="B108" s="8"/>
      <c r="C108" s="8"/>
      <c r="D108" s="8"/>
      <c r="E108" s="8"/>
      <c r="F108" s="8"/>
      <c r="G108" s="8"/>
      <c r="H108" s="8"/>
      <c r="I108" s="8"/>
      <c r="J108" s="8"/>
      <c r="K108" s="8"/>
      <c r="L108" s="8"/>
      <c r="M108" s="8"/>
      <c r="N108" s="8"/>
      <c r="O108" s="8"/>
      <c r="P108" s="8"/>
      <c r="Q108" s="8"/>
      <c r="R108" s="8"/>
      <c r="S108" s="8"/>
      <c r="T108" s="8"/>
      <c r="U108" s="8"/>
      <c r="V108" s="8"/>
      <c r="W108" s="8"/>
      <c r="X108" s="8"/>
    </row>
    <row r="109" spans="1:24">
      <c r="A109" s="12"/>
      <c r="B109" s="8"/>
      <c r="C109" s="8"/>
      <c r="D109" s="8"/>
      <c r="E109" s="8"/>
      <c r="F109" s="8"/>
      <c r="G109" s="8"/>
      <c r="H109" s="8"/>
      <c r="I109" s="8"/>
      <c r="J109" s="8"/>
      <c r="K109" s="8"/>
      <c r="L109" s="8"/>
      <c r="M109" s="8"/>
      <c r="N109" s="8"/>
      <c r="O109" s="8"/>
      <c r="P109" s="8"/>
      <c r="Q109" s="8"/>
      <c r="R109" s="8"/>
      <c r="S109" s="8"/>
      <c r="T109" s="8"/>
      <c r="U109" s="8"/>
      <c r="V109" s="8"/>
      <c r="W109" s="8"/>
      <c r="X109" s="8"/>
    </row>
    <row r="110" spans="1:24">
      <c r="A110" s="12"/>
      <c r="B110" s="8"/>
      <c r="C110" s="8"/>
      <c r="D110" s="8"/>
      <c r="E110" s="8"/>
      <c r="F110" s="8"/>
      <c r="G110" s="8"/>
      <c r="H110" s="8"/>
      <c r="I110" s="8"/>
      <c r="J110" s="8"/>
      <c r="K110" s="8"/>
      <c r="L110" s="8"/>
      <c r="M110" s="8"/>
      <c r="N110" s="8"/>
      <c r="O110" s="8"/>
      <c r="P110" s="8"/>
      <c r="Q110" s="8"/>
      <c r="R110" s="8"/>
      <c r="S110" s="8"/>
      <c r="T110" s="8"/>
      <c r="U110" s="8"/>
      <c r="V110" s="8"/>
      <c r="W110" s="8"/>
      <c r="X110" s="8"/>
    </row>
    <row r="111" spans="1:24">
      <c r="A111" s="12"/>
      <c r="B111" s="8"/>
      <c r="C111" s="8"/>
      <c r="D111" s="8"/>
      <c r="E111" s="8"/>
      <c r="F111" s="8"/>
      <c r="G111" s="8"/>
      <c r="H111" s="8"/>
      <c r="I111" s="8"/>
      <c r="J111" s="8"/>
      <c r="K111" s="8"/>
      <c r="L111" s="8"/>
      <c r="M111" s="8"/>
      <c r="N111" s="8"/>
      <c r="O111" s="8"/>
      <c r="P111" s="8"/>
      <c r="Q111" s="8"/>
      <c r="R111" s="8"/>
      <c r="S111" s="8"/>
      <c r="T111" s="8"/>
      <c r="U111" s="8"/>
      <c r="V111" s="8"/>
      <c r="W111" s="8"/>
      <c r="X111" s="8"/>
    </row>
    <row r="112" spans="1:24">
      <c r="A112" s="12"/>
      <c r="B112" s="8"/>
      <c r="C112" s="8"/>
      <c r="D112" s="8"/>
      <c r="E112" s="8"/>
      <c r="F112" s="8"/>
      <c r="G112" s="8"/>
      <c r="H112" s="8"/>
      <c r="I112" s="8"/>
      <c r="J112" s="8"/>
      <c r="K112" s="8"/>
      <c r="L112" s="8"/>
      <c r="M112" s="8"/>
      <c r="N112" s="8"/>
      <c r="O112" s="8"/>
      <c r="P112" s="8"/>
      <c r="Q112" s="8"/>
      <c r="R112" s="8"/>
      <c r="S112" s="8"/>
      <c r="T112" s="8"/>
      <c r="U112" s="8"/>
      <c r="V112" s="8"/>
      <c r="W112" s="8"/>
      <c r="X112" s="8"/>
    </row>
    <row r="113" spans="1:24">
      <c r="A113" s="12"/>
      <c r="B113" s="8"/>
      <c r="C113" s="8"/>
      <c r="D113" s="8"/>
      <c r="E113" s="8"/>
      <c r="F113" s="8"/>
      <c r="G113" s="8"/>
      <c r="H113" s="8"/>
      <c r="I113" s="8"/>
      <c r="J113" s="8"/>
      <c r="K113" s="8"/>
      <c r="L113" s="8"/>
      <c r="M113" s="8"/>
      <c r="N113" s="8"/>
      <c r="O113" s="8"/>
      <c r="P113" s="8"/>
      <c r="Q113" s="8"/>
      <c r="R113" s="8"/>
      <c r="S113" s="8"/>
      <c r="T113" s="8"/>
      <c r="U113" s="8"/>
      <c r="V113" s="8"/>
      <c r="W113" s="8"/>
      <c r="X113" s="8"/>
    </row>
    <row r="114" spans="1:24">
      <c r="A114" s="12"/>
      <c r="B114" s="8"/>
      <c r="C114" s="8"/>
      <c r="D114" s="8"/>
      <c r="E114" s="8"/>
      <c r="F114" s="8"/>
      <c r="G114" s="8"/>
      <c r="H114" s="8"/>
      <c r="I114" s="8"/>
      <c r="J114" s="8"/>
      <c r="K114" s="8"/>
      <c r="L114" s="8"/>
      <c r="M114" s="8"/>
      <c r="N114" s="8"/>
      <c r="O114" s="8"/>
      <c r="P114" s="8"/>
      <c r="Q114" s="8"/>
      <c r="R114" s="8"/>
      <c r="S114" s="8"/>
      <c r="T114" s="8"/>
      <c r="U114" s="8"/>
      <c r="V114" s="8"/>
      <c r="W114" s="8"/>
      <c r="X114" s="8"/>
    </row>
    <row r="115" spans="1:24">
      <c r="A115" s="12"/>
      <c r="B115" s="8"/>
      <c r="C115" s="8"/>
      <c r="D115" s="8"/>
      <c r="E115" s="8"/>
      <c r="F115" s="8"/>
      <c r="G115" s="8"/>
      <c r="H115" s="8"/>
      <c r="I115" s="8"/>
      <c r="J115" s="8"/>
      <c r="K115" s="8"/>
      <c r="L115" s="8"/>
      <c r="M115" s="8"/>
      <c r="N115" s="8"/>
      <c r="O115" s="8"/>
      <c r="P115" s="8"/>
      <c r="Q115" s="8"/>
      <c r="R115" s="8"/>
      <c r="S115" s="8"/>
      <c r="T115" s="8"/>
      <c r="U115" s="8"/>
      <c r="V115" s="8"/>
      <c r="W115" s="8"/>
      <c r="X115" s="8"/>
    </row>
    <row r="116" spans="1:24">
      <c r="A116" s="12"/>
      <c r="B116" s="8"/>
      <c r="C116" s="8"/>
      <c r="D116" s="8"/>
      <c r="E116" s="8"/>
      <c r="F116" s="8"/>
      <c r="G116" s="8"/>
      <c r="H116" s="8"/>
      <c r="I116" s="8"/>
      <c r="J116" s="8"/>
      <c r="K116" s="8"/>
      <c r="L116" s="8"/>
      <c r="M116" s="8"/>
      <c r="N116" s="8"/>
      <c r="O116" s="8"/>
      <c r="P116" s="8"/>
      <c r="Q116" s="8"/>
      <c r="R116" s="8"/>
      <c r="S116" s="8"/>
      <c r="T116" s="8"/>
      <c r="U116" s="8"/>
      <c r="V116" s="8"/>
      <c r="W116" s="8"/>
      <c r="X116" s="8"/>
    </row>
    <row r="117" spans="1:24">
      <c r="A117" s="12"/>
      <c r="B117" s="8"/>
      <c r="C117" s="8"/>
      <c r="D117" s="8"/>
      <c r="E117" s="8"/>
      <c r="F117" s="8"/>
      <c r="G117" s="8"/>
      <c r="H117" s="8"/>
      <c r="I117" s="8"/>
      <c r="J117" s="8"/>
      <c r="K117" s="8"/>
      <c r="L117" s="8"/>
      <c r="M117" s="8"/>
      <c r="N117" s="8"/>
      <c r="O117" s="8"/>
      <c r="P117" s="8"/>
      <c r="Q117" s="8"/>
      <c r="R117" s="8"/>
      <c r="S117" s="8"/>
      <c r="T117" s="8"/>
      <c r="U117" s="8"/>
      <c r="V117" s="8"/>
      <c r="W117" s="8"/>
      <c r="X117" s="8"/>
    </row>
    <row r="118" spans="1:24">
      <c r="A118" s="12"/>
      <c r="B118" s="8"/>
      <c r="C118" s="8"/>
      <c r="D118" s="8"/>
      <c r="E118" s="8"/>
      <c r="F118" s="8"/>
      <c r="G118" s="8"/>
      <c r="H118" s="8"/>
      <c r="I118" s="8"/>
      <c r="J118" s="8"/>
      <c r="K118" s="8"/>
      <c r="L118" s="8"/>
      <c r="M118" s="8"/>
      <c r="N118" s="8"/>
      <c r="O118" s="8"/>
      <c r="P118" s="8"/>
      <c r="Q118" s="8"/>
      <c r="R118" s="8"/>
      <c r="S118" s="8"/>
      <c r="T118" s="8"/>
      <c r="U118" s="8"/>
      <c r="V118" s="8"/>
      <c r="W118" s="8"/>
      <c r="X118" s="8"/>
    </row>
    <row r="119" spans="1:24">
      <c r="A119" s="12"/>
      <c r="B119" s="8"/>
      <c r="C119" s="8"/>
      <c r="D119" s="8"/>
      <c r="E119" s="8"/>
      <c r="F119" s="8"/>
      <c r="G119" s="8"/>
      <c r="H119" s="8"/>
      <c r="I119" s="8"/>
      <c r="J119" s="8"/>
      <c r="K119" s="8"/>
      <c r="L119" s="8"/>
      <c r="M119" s="8"/>
      <c r="N119" s="8"/>
      <c r="O119" s="8"/>
      <c r="P119" s="8"/>
      <c r="Q119" s="8"/>
      <c r="R119" s="8"/>
      <c r="S119" s="8"/>
      <c r="T119" s="8"/>
      <c r="U119" s="8"/>
      <c r="V119" s="8"/>
      <c r="W119" s="8"/>
      <c r="X119" s="8"/>
    </row>
    <row r="120" spans="1:24">
      <c r="A120" s="12"/>
      <c r="B120" s="8"/>
      <c r="C120" s="8"/>
      <c r="D120" s="8"/>
      <c r="E120" s="8"/>
      <c r="F120" s="8"/>
      <c r="G120" s="8"/>
      <c r="H120" s="8"/>
      <c r="I120" s="8"/>
      <c r="J120" s="8"/>
      <c r="K120" s="8"/>
      <c r="L120" s="8"/>
      <c r="M120" s="8"/>
      <c r="N120" s="8"/>
      <c r="O120" s="8"/>
      <c r="P120" s="8"/>
      <c r="Q120" s="8"/>
      <c r="R120" s="8"/>
      <c r="S120" s="8"/>
      <c r="T120" s="8"/>
      <c r="U120" s="8"/>
      <c r="V120" s="8"/>
      <c r="W120" s="8"/>
      <c r="X120" s="8"/>
    </row>
    <row r="121" spans="1:24">
      <c r="A121" s="12"/>
      <c r="B121" s="8"/>
      <c r="C121" s="8"/>
      <c r="D121" s="8"/>
      <c r="E121" s="8"/>
      <c r="F121" s="8"/>
      <c r="G121" s="8"/>
      <c r="H121" s="8"/>
      <c r="I121" s="8"/>
      <c r="J121" s="8"/>
      <c r="K121" s="8"/>
      <c r="L121" s="8"/>
      <c r="M121" s="8"/>
      <c r="N121" s="8"/>
      <c r="O121" s="8"/>
      <c r="P121" s="8"/>
      <c r="Q121" s="8"/>
      <c r="R121" s="8"/>
      <c r="S121" s="8"/>
      <c r="T121" s="8"/>
      <c r="U121" s="8"/>
      <c r="V121" s="8"/>
      <c r="W121" s="8"/>
      <c r="X121" s="8"/>
    </row>
    <row r="122" spans="1:24">
      <c r="A122" s="12"/>
      <c r="B122" s="8"/>
      <c r="C122" s="8"/>
      <c r="D122" s="8"/>
      <c r="E122" s="8"/>
      <c r="F122" s="8"/>
      <c r="G122" s="8"/>
      <c r="H122" s="8"/>
      <c r="I122" s="8"/>
      <c r="J122" s="8"/>
      <c r="K122" s="8"/>
      <c r="L122" s="8"/>
      <c r="M122" s="8"/>
      <c r="N122" s="8"/>
      <c r="O122" s="8"/>
      <c r="P122" s="8"/>
      <c r="Q122" s="8"/>
      <c r="R122" s="8"/>
      <c r="S122" s="8"/>
      <c r="T122" s="8"/>
      <c r="U122" s="8"/>
      <c r="V122" s="8"/>
      <c r="W122" s="8"/>
      <c r="X122" s="8"/>
    </row>
    <row r="123" spans="1:24">
      <c r="A123" s="12"/>
      <c r="B123" s="8"/>
      <c r="C123" s="8"/>
      <c r="D123" s="8"/>
      <c r="E123" s="8"/>
      <c r="F123" s="8"/>
      <c r="G123" s="8"/>
      <c r="H123" s="8"/>
      <c r="I123" s="8"/>
      <c r="J123" s="8"/>
      <c r="K123" s="8"/>
      <c r="L123" s="8"/>
      <c r="M123" s="8"/>
      <c r="N123" s="8"/>
      <c r="O123" s="8"/>
      <c r="P123" s="8"/>
      <c r="Q123" s="8"/>
      <c r="R123" s="8"/>
      <c r="S123" s="8"/>
      <c r="T123" s="8"/>
      <c r="U123" s="8"/>
      <c r="V123" s="8"/>
      <c r="W123" s="8"/>
      <c r="X123" s="8"/>
    </row>
    <row r="124" spans="1:24">
      <c r="A124" s="12"/>
      <c r="B124" s="8"/>
      <c r="C124" s="8"/>
      <c r="D124" s="8"/>
      <c r="E124" s="8"/>
      <c r="F124" s="8"/>
      <c r="G124" s="8"/>
      <c r="H124" s="8"/>
      <c r="I124" s="8"/>
      <c r="J124" s="8"/>
      <c r="K124" s="8"/>
      <c r="L124" s="8"/>
      <c r="M124" s="8"/>
      <c r="N124" s="8"/>
      <c r="O124" s="8"/>
      <c r="P124" s="8"/>
      <c r="Q124" s="8"/>
      <c r="R124" s="8"/>
      <c r="S124" s="8"/>
      <c r="T124" s="8"/>
      <c r="U124" s="8"/>
      <c r="V124" s="8"/>
      <c r="W124" s="8"/>
      <c r="X124" s="8"/>
    </row>
    <row r="125" spans="1:24">
      <c r="A125" s="12"/>
      <c r="B125" s="8"/>
      <c r="C125" s="8"/>
      <c r="D125" s="8"/>
      <c r="E125" s="8"/>
      <c r="F125" s="8"/>
      <c r="G125" s="8"/>
      <c r="H125" s="8"/>
      <c r="I125" s="8"/>
      <c r="J125" s="8"/>
      <c r="K125" s="8"/>
      <c r="L125" s="8"/>
      <c r="M125" s="8"/>
      <c r="N125" s="8"/>
      <c r="O125" s="8"/>
      <c r="P125" s="8"/>
      <c r="Q125" s="8"/>
      <c r="R125" s="8"/>
      <c r="S125" s="8"/>
      <c r="T125" s="8"/>
      <c r="U125" s="8"/>
      <c r="V125" s="8"/>
      <c r="W125" s="8"/>
      <c r="X125" s="8"/>
    </row>
    <row r="126" spans="1:24">
      <c r="A126" s="12"/>
      <c r="B126" s="8"/>
      <c r="C126" s="8"/>
      <c r="D126" s="8"/>
      <c r="E126" s="8"/>
      <c r="F126" s="8"/>
      <c r="G126" s="8"/>
      <c r="H126" s="8"/>
      <c r="I126" s="8"/>
      <c r="J126" s="8"/>
      <c r="K126" s="8"/>
      <c r="L126" s="8"/>
      <c r="M126" s="8"/>
      <c r="N126" s="8"/>
      <c r="O126" s="8"/>
      <c r="P126" s="8"/>
      <c r="Q126" s="8"/>
      <c r="R126" s="8"/>
      <c r="S126" s="8"/>
      <c r="T126" s="8"/>
      <c r="U126" s="8"/>
      <c r="V126" s="8"/>
      <c r="W126" s="8"/>
      <c r="X126" s="8"/>
    </row>
    <row r="127" spans="1:24">
      <c r="A127" s="12"/>
      <c r="B127" s="8"/>
      <c r="C127" s="8"/>
      <c r="D127" s="8"/>
      <c r="E127" s="8"/>
      <c r="F127" s="8"/>
      <c r="G127" s="8"/>
      <c r="H127" s="8"/>
      <c r="I127" s="8"/>
      <c r="J127" s="8"/>
      <c r="K127" s="8"/>
      <c r="L127" s="8"/>
      <c r="M127" s="8"/>
      <c r="N127" s="8"/>
      <c r="O127" s="8"/>
      <c r="P127" s="8"/>
      <c r="Q127" s="8"/>
      <c r="R127" s="8"/>
      <c r="S127" s="8"/>
      <c r="T127" s="8"/>
      <c r="U127" s="8"/>
      <c r="V127" s="8"/>
      <c r="W127" s="8"/>
      <c r="X127" s="8"/>
    </row>
    <row r="128" spans="1:24">
      <c r="A128" s="12"/>
      <c r="B128" s="8"/>
      <c r="C128" s="8"/>
      <c r="D128" s="8"/>
      <c r="E128" s="8"/>
      <c r="F128" s="8"/>
      <c r="G128" s="8"/>
      <c r="H128" s="8"/>
      <c r="I128" s="8"/>
      <c r="J128" s="8"/>
      <c r="K128" s="8"/>
      <c r="L128" s="8"/>
      <c r="M128" s="8"/>
      <c r="N128" s="8"/>
      <c r="O128" s="8"/>
      <c r="P128" s="8"/>
      <c r="Q128" s="8"/>
      <c r="R128" s="8"/>
      <c r="S128" s="8"/>
      <c r="T128" s="8"/>
      <c r="U128" s="8"/>
      <c r="V128" s="8"/>
      <c r="W128" s="8"/>
      <c r="X128" s="8"/>
    </row>
    <row r="129" spans="1:24">
      <c r="A129" s="12"/>
      <c r="B129" s="8"/>
      <c r="C129" s="8"/>
      <c r="D129" s="8"/>
      <c r="E129" s="8"/>
      <c r="F129" s="8"/>
      <c r="G129" s="8"/>
      <c r="H129" s="8"/>
      <c r="I129" s="8"/>
      <c r="J129" s="8"/>
      <c r="K129" s="8"/>
      <c r="L129" s="8"/>
      <c r="M129" s="8"/>
      <c r="N129" s="8"/>
      <c r="O129" s="8"/>
      <c r="P129" s="8"/>
      <c r="Q129" s="8"/>
      <c r="R129" s="8"/>
      <c r="S129" s="8"/>
      <c r="T129" s="8"/>
      <c r="U129" s="8"/>
      <c r="V129" s="8"/>
      <c r="W129" s="8"/>
      <c r="X129" s="8"/>
    </row>
    <row r="130" spans="1:24">
      <c r="A130" s="12"/>
      <c r="B130" s="8"/>
      <c r="C130" s="8"/>
      <c r="D130" s="8"/>
      <c r="E130" s="8"/>
      <c r="F130" s="8"/>
      <c r="G130" s="8"/>
      <c r="H130" s="8"/>
      <c r="I130" s="8"/>
      <c r="J130" s="8"/>
      <c r="K130" s="8"/>
      <c r="L130" s="8"/>
      <c r="M130" s="8"/>
      <c r="N130" s="8"/>
      <c r="O130" s="8"/>
      <c r="P130" s="8"/>
      <c r="Q130" s="8"/>
      <c r="R130" s="8"/>
      <c r="S130" s="8"/>
      <c r="T130" s="8"/>
      <c r="U130" s="8"/>
      <c r="V130" s="8"/>
      <c r="W130" s="8"/>
      <c r="X130" s="8"/>
    </row>
    <row r="131" spans="1:24">
      <c r="A131" s="12"/>
      <c r="B131" s="8"/>
      <c r="C131" s="8"/>
      <c r="D131" s="8"/>
      <c r="E131" s="8"/>
      <c r="F131" s="8"/>
      <c r="G131" s="8"/>
      <c r="H131" s="8"/>
      <c r="I131" s="8"/>
      <c r="J131" s="8"/>
      <c r="K131" s="8"/>
      <c r="L131" s="8"/>
      <c r="M131" s="8"/>
      <c r="N131" s="8"/>
      <c r="O131" s="8"/>
      <c r="P131" s="8"/>
      <c r="Q131" s="8"/>
      <c r="R131" s="8"/>
      <c r="S131" s="8"/>
      <c r="T131" s="8"/>
      <c r="U131" s="8"/>
      <c r="V131" s="8"/>
      <c r="W131" s="8"/>
      <c r="X131" s="8"/>
    </row>
    <row r="132" spans="1:24">
      <c r="A132" s="12"/>
      <c r="B132" s="8"/>
      <c r="C132" s="8"/>
      <c r="D132" s="8"/>
      <c r="E132" s="8"/>
      <c r="F132" s="8"/>
      <c r="G132" s="8"/>
      <c r="H132" s="8"/>
      <c r="I132" s="8"/>
      <c r="J132" s="8"/>
      <c r="K132" s="8"/>
      <c r="L132" s="8"/>
      <c r="M132" s="8"/>
      <c r="N132" s="8"/>
      <c r="O132" s="8"/>
      <c r="P132" s="8"/>
      <c r="Q132" s="8"/>
      <c r="R132" s="8"/>
      <c r="S132" s="8"/>
      <c r="T132" s="8"/>
      <c r="U132" s="8"/>
      <c r="V132" s="8"/>
      <c r="W132" s="8"/>
      <c r="X132" s="8"/>
    </row>
    <row r="133" spans="1:24">
      <c r="A133" s="12"/>
      <c r="B133" s="8"/>
      <c r="C133" s="8"/>
      <c r="D133" s="8"/>
      <c r="E133" s="8"/>
      <c r="F133" s="8"/>
      <c r="G133" s="8"/>
      <c r="H133" s="8"/>
      <c r="I133" s="8"/>
      <c r="J133" s="8"/>
      <c r="K133" s="8"/>
      <c r="L133" s="8"/>
      <c r="M133" s="8"/>
      <c r="N133" s="8"/>
      <c r="O133" s="8"/>
      <c r="P133" s="8"/>
      <c r="Q133" s="8"/>
      <c r="R133" s="8"/>
      <c r="S133" s="8"/>
      <c r="T133" s="8"/>
      <c r="U133" s="8"/>
      <c r="V133" s="8"/>
      <c r="W133" s="8"/>
      <c r="X133" s="8"/>
    </row>
    <row r="134" spans="1:24">
      <c r="A134" s="12"/>
      <c r="B134" s="8"/>
      <c r="C134" s="8"/>
      <c r="D134" s="8"/>
      <c r="E134" s="8"/>
      <c r="F134" s="8"/>
      <c r="G134" s="8"/>
      <c r="H134" s="8"/>
      <c r="I134" s="8"/>
      <c r="J134" s="8"/>
      <c r="K134" s="8"/>
      <c r="L134" s="8"/>
      <c r="M134" s="8"/>
      <c r="N134" s="8"/>
      <c r="O134" s="8"/>
      <c r="P134" s="8"/>
      <c r="Q134" s="8"/>
      <c r="R134" s="8"/>
      <c r="S134" s="8"/>
      <c r="T134" s="8"/>
      <c r="U134" s="8"/>
      <c r="V134" s="8"/>
      <c r="W134" s="8"/>
      <c r="X134" s="8"/>
    </row>
    <row r="135" spans="1:24">
      <c r="A135" s="12"/>
      <c r="B135" s="8"/>
      <c r="C135" s="8"/>
      <c r="D135" s="8"/>
      <c r="E135" s="8"/>
      <c r="F135" s="8"/>
      <c r="G135" s="8"/>
      <c r="H135" s="8"/>
      <c r="I135" s="8"/>
      <c r="J135" s="8"/>
      <c r="K135" s="8"/>
      <c r="L135" s="8"/>
      <c r="M135" s="8"/>
      <c r="N135" s="8"/>
      <c r="O135" s="8"/>
      <c r="P135" s="8"/>
      <c r="Q135" s="8"/>
      <c r="R135" s="8"/>
      <c r="S135" s="8"/>
      <c r="T135" s="8"/>
      <c r="U135" s="8"/>
      <c r="V135" s="8"/>
      <c r="W135" s="8"/>
      <c r="X135" s="8"/>
    </row>
    <row r="136" spans="1:24">
      <c r="A136" s="12"/>
      <c r="B136" s="8"/>
      <c r="C136" s="8"/>
      <c r="D136" s="8"/>
      <c r="E136" s="8"/>
      <c r="F136" s="8"/>
      <c r="G136" s="8"/>
      <c r="H136" s="8"/>
      <c r="I136" s="8"/>
      <c r="J136" s="8"/>
      <c r="K136" s="8"/>
      <c r="L136" s="8"/>
      <c r="M136" s="8"/>
      <c r="N136" s="8"/>
      <c r="O136" s="8"/>
      <c r="P136" s="8"/>
      <c r="Q136" s="8"/>
      <c r="R136" s="8"/>
      <c r="S136" s="8"/>
      <c r="T136" s="8"/>
      <c r="U136" s="8"/>
      <c r="V136" s="8"/>
      <c r="W136" s="8"/>
      <c r="X136" s="8"/>
    </row>
    <row r="137" spans="1:24">
      <c r="A137" s="12"/>
      <c r="B137" s="8"/>
      <c r="C137" s="8"/>
      <c r="D137" s="8"/>
      <c r="E137" s="8"/>
      <c r="F137" s="8"/>
      <c r="G137" s="8"/>
      <c r="H137" s="8"/>
      <c r="I137" s="8"/>
      <c r="J137" s="8"/>
      <c r="K137" s="8"/>
      <c r="L137" s="8"/>
      <c r="M137" s="8"/>
      <c r="N137" s="8"/>
      <c r="O137" s="8"/>
      <c r="P137" s="8"/>
      <c r="Q137" s="8"/>
      <c r="R137" s="8"/>
      <c r="S137" s="8"/>
      <c r="T137" s="8"/>
      <c r="U137" s="8"/>
      <c r="V137" s="8"/>
      <c r="W137" s="8"/>
      <c r="X137" s="8"/>
    </row>
    <row r="138" spans="1:24">
      <c r="A138" s="12"/>
      <c r="B138" s="8"/>
      <c r="C138" s="8"/>
      <c r="D138" s="8"/>
      <c r="E138" s="8"/>
      <c r="F138" s="8"/>
      <c r="G138" s="8"/>
      <c r="H138" s="8"/>
      <c r="I138" s="8"/>
      <c r="J138" s="8"/>
      <c r="K138" s="8"/>
      <c r="L138" s="8"/>
      <c r="M138" s="8"/>
      <c r="N138" s="8"/>
      <c r="O138" s="8"/>
      <c r="P138" s="8"/>
      <c r="Q138" s="8"/>
      <c r="R138" s="8"/>
      <c r="S138" s="8"/>
      <c r="T138" s="8"/>
      <c r="U138" s="8"/>
      <c r="V138" s="8"/>
      <c r="W138" s="8"/>
      <c r="X138" s="8"/>
    </row>
    <row r="139" spans="1:24">
      <c r="A139" s="12"/>
      <c r="B139" s="8"/>
      <c r="C139" s="8"/>
      <c r="D139" s="8"/>
      <c r="E139" s="8"/>
      <c r="F139" s="8"/>
      <c r="G139" s="8"/>
      <c r="H139" s="8"/>
      <c r="I139" s="8"/>
      <c r="J139" s="8"/>
      <c r="K139" s="8"/>
      <c r="L139" s="8"/>
      <c r="M139" s="8"/>
      <c r="N139" s="8"/>
      <c r="O139" s="8"/>
      <c r="P139" s="8"/>
      <c r="Q139" s="8"/>
      <c r="R139" s="8"/>
      <c r="S139" s="8"/>
      <c r="T139" s="8"/>
      <c r="U139" s="8"/>
      <c r="V139" s="8"/>
      <c r="W139" s="8"/>
      <c r="X139" s="8"/>
    </row>
    <row r="140" spans="1:24">
      <c r="A140" s="12"/>
      <c r="B140" s="8"/>
      <c r="C140" s="8"/>
      <c r="D140" s="8"/>
      <c r="E140" s="8"/>
      <c r="F140" s="8"/>
      <c r="G140" s="8"/>
      <c r="H140" s="8"/>
      <c r="I140" s="8"/>
      <c r="J140" s="8"/>
      <c r="K140" s="8"/>
      <c r="L140" s="8"/>
      <c r="M140" s="8"/>
      <c r="N140" s="8"/>
      <c r="O140" s="8"/>
      <c r="P140" s="8"/>
      <c r="Q140" s="8"/>
      <c r="R140" s="8"/>
      <c r="S140" s="8"/>
      <c r="T140" s="8"/>
      <c r="U140" s="8"/>
      <c r="V140" s="8"/>
      <c r="W140" s="8"/>
      <c r="X140" s="8"/>
    </row>
    <row r="141" spans="1:24">
      <c r="A141" s="12"/>
      <c r="B141" s="8"/>
      <c r="C141" s="8"/>
      <c r="D141" s="8"/>
      <c r="E141" s="8"/>
      <c r="F141" s="8"/>
      <c r="G141" s="8"/>
      <c r="H141" s="8"/>
      <c r="I141" s="8"/>
      <c r="J141" s="8"/>
      <c r="K141" s="8"/>
      <c r="L141" s="8"/>
      <c r="M141" s="8"/>
      <c r="N141" s="8"/>
      <c r="O141" s="8"/>
      <c r="P141" s="8"/>
      <c r="Q141" s="8"/>
      <c r="R141" s="8"/>
      <c r="S141" s="8"/>
      <c r="T141" s="8"/>
      <c r="U141" s="8"/>
      <c r="V141" s="8"/>
      <c r="W141" s="8"/>
      <c r="X141" s="8"/>
    </row>
    <row r="142" spans="1:24">
      <c r="A142" s="12"/>
      <c r="B142" s="8"/>
      <c r="C142" s="8"/>
      <c r="D142" s="8"/>
      <c r="E142" s="8"/>
      <c r="F142" s="8"/>
      <c r="G142" s="8"/>
      <c r="H142" s="8"/>
      <c r="I142" s="8"/>
      <c r="J142" s="8"/>
      <c r="K142" s="8"/>
      <c r="L142" s="8"/>
      <c r="M142" s="8"/>
      <c r="N142" s="8"/>
      <c r="O142" s="8"/>
      <c r="P142" s="8"/>
      <c r="Q142" s="8"/>
      <c r="R142" s="8"/>
      <c r="S142" s="8"/>
      <c r="T142" s="8"/>
      <c r="U142" s="8"/>
      <c r="V142" s="8"/>
      <c r="W142" s="8"/>
      <c r="X142" s="8"/>
    </row>
    <row r="143" spans="1:24">
      <c r="A143" s="12"/>
      <c r="B143" s="8"/>
      <c r="C143" s="8"/>
      <c r="D143" s="8"/>
      <c r="E143" s="8"/>
      <c r="F143" s="8"/>
      <c r="G143" s="8"/>
      <c r="H143" s="8"/>
      <c r="I143" s="8"/>
      <c r="J143" s="8"/>
      <c r="K143" s="8"/>
      <c r="L143" s="8"/>
      <c r="M143" s="8"/>
      <c r="N143" s="8"/>
      <c r="O143" s="8"/>
      <c r="P143" s="8"/>
      <c r="Q143" s="8"/>
      <c r="R143" s="8"/>
      <c r="S143" s="8"/>
      <c r="T143" s="8"/>
      <c r="U143" s="8"/>
      <c r="V143" s="8"/>
      <c r="W143" s="8"/>
      <c r="X143" s="8"/>
    </row>
    <row r="144" spans="1:24">
      <c r="A144" s="12"/>
      <c r="B144" s="8"/>
      <c r="C144" s="8"/>
      <c r="D144" s="8"/>
      <c r="E144" s="8"/>
      <c r="F144" s="8"/>
      <c r="G144" s="8"/>
      <c r="H144" s="8"/>
      <c r="I144" s="8"/>
      <c r="J144" s="8"/>
      <c r="K144" s="8"/>
      <c r="L144" s="8"/>
      <c r="M144" s="8"/>
      <c r="N144" s="8"/>
      <c r="O144" s="8"/>
      <c r="P144" s="8"/>
      <c r="Q144" s="8"/>
      <c r="R144" s="8"/>
      <c r="S144" s="8"/>
      <c r="T144" s="8"/>
      <c r="U144" s="8"/>
      <c r="V144" s="8"/>
      <c r="W144" s="8"/>
      <c r="X144" s="8"/>
    </row>
    <row r="145" spans="1:24">
      <c r="A145" s="12"/>
      <c r="B145" s="8"/>
      <c r="C145" s="8"/>
      <c r="D145" s="8"/>
      <c r="E145" s="8"/>
      <c r="F145" s="8"/>
      <c r="G145" s="8"/>
      <c r="H145" s="8"/>
      <c r="I145" s="8"/>
      <c r="J145" s="8"/>
      <c r="K145" s="8"/>
      <c r="L145" s="8"/>
      <c r="M145" s="8"/>
      <c r="N145" s="8"/>
      <c r="O145" s="8"/>
      <c r="P145" s="8"/>
      <c r="Q145" s="8"/>
      <c r="R145" s="8"/>
      <c r="S145" s="8"/>
      <c r="T145" s="8"/>
      <c r="U145" s="8"/>
      <c r="V145" s="8"/>
      <c r="W145" s="8"/>
      <c r="X145" s="8"/>
    </row>
    <row r="146" spans="1:24">
      <c r="A146" s="12"/>
      <c r="B146" s="8"/>
      <c r="C146" s="8"/>
      <c r="D146" s="8"/>
      <c r="E146" s="8"/>
      <c r="F146" s="8"/>
      <c r="G146" s="8"/>
      <c r="H146" s="8"/>
      <c r="I146" s="8"/>
      <c r="J146" s="8"/>
      <c r="K146" s="8"/>
      <c r="L146" s="8"/>
      <c r="M146" s="8"/>
      <c r="N146" s="8"/>
      <c r="O146" s="8"/>
      <c r="P146" s="8"/>
      <c r="Q146" s="8"/>
      <c r="R146" s="8"/>
      <c r="S146" s="8"/>
      <c r="T146" s="8"/>
      <c r="U146" s="8"/>
      <c r="V146" s="8"/>
      <c r="W146" s="8"/>
      <c r="X146" s="8"/>
    </row>
    <row r="147" spans="1:24">
      <c r="A147" s="12"/>
      <c r="B147" s="8"/>
      <c r="C147" s="8"/>
      <c r="D147" s="8"/>
      <c r="E147" s="8"/>
      <c r="F147" s="8"/>
      <c r="G147" s="8"/>
      <c r="H147" s="8"/>
      <c r="I147" s="8"/>
      <c r="J147" s="8"/>
      <c r="K147" s="8"/>
      <c r="L147" s="8"/>
      <c r="M147" s="8"/>
      <c r="N147" s="8"/>
      <c r="O147" s="8"/>
      <c r="P147" s="8"/>
      <c r="Q147" s="8"/>
      <c r="R147" s="8"/>
      <c r="S147" s="8"/>
      <c r="T147" s="8"/>
      <c r="U147" s="8"/>
      <c r="V147" s="8"/>
      <c r="W147" s="8"/>
      <c r="X147" s="8"/>
    </row>
    <row r="148" spans="1:24">
      <c r="A148" s="12"/>
      <c r="B148" s="8"/>
      <c r="C148" s="8"/>
      <c r="D148" s="8"/>
      <c r="E148" s="8"/>
      <c r="F148" s="8"/>
      <c r="G148" s="8"/>
      <c r="H148" s="8"/>
      <c r="I148" s="8"/>
      <c r="J148" s="8"/>
      <c r="K148" s="8"/>
      <c r="L148" s="8"/>
      <c r="M148" s="8"/>
      <c r="N148" s="8"/>
      <c r="O148" s="8"/>
      <c r="P148" s="8"/>
      <c r="Q148" s="8"/>
      <c r="R148" s="8"/>
      <c r="S148" s="8"/>
      <c r="T148" s="8"/>
      <c r="U148" s="8"/>
      <c r="V148" s="8"/>
      <c r="W148" s="8"/>
      <c r="X148" s="8"/>
    </row>
    <row r="149" spans="1:24">
      <c r="A149" s="12"/>
      <c r="B149" s="8"/>
      <c r="C149" s="8"/>
      <c r="D149" s="8"/>
      <c r="E149" s="8"/>
      <c r="F149" s="8"/>
      <c r="G149" s="8"/>
      <c r="H149" s="8"/>
      <c r="I149" s="8"/>
      <c r="J149" s="8"/>
      <c r="K149" s="8"/>
      <c r="L149" s="8"/>
      <c r="M149" s="8"/>
      <c r="N149" s="8"/>
      <c r="O149" s="8"/>
      <c r="P149" s="8"/>
      <c r="Q149" s="8"/>
      <c r="R149" s="8"/>
      <c r="S149" s="8"/>
      <c r="T149" s="8"/>
      <c r="U149" s="8"/>
      <c r="V149" s="8"/>
      <c r="W149" s="8"/>
      <c r="X149" s="8"/>
    </row>
    <row r="150" spans="1:24">
      <c r="A150" s="12"/>
      <c r="B150" s="8"/>
      <c r="C150" s="8"/>
      <c r="D150" s="8"/>
      <c r="E150" s="8"/>
      <c r="F150" s="8"/>
      <c r="G150" s="8"/>
      <c r="H150" s="8"/>
      <c r="I150" s="8"/>
      <c r="J150" s="8"/>
      <c r="K150" s="8"/>
      <c r="L150" s="8"/>
      <c r="M150" s="8"/>
      <c r="N150" s="8"/>
      <c r="O150" s="8"/>
      <c r="P150" s="8"/>
      <c r="Q150" s="8"/>
      <c r="R150" s="8"/>
      <c r="S150" s="8"/>
      <c r="T150" s="8"/>
      <c r="U150" s="8"/>
      <c r="V150" s="8"/>
      <c r="W150" s="8"/>
      <c r="X150" s="8"/>
    </row>
    <row r="151" spans="1:24">
      <c r="A151" s="12"/>
      <c r="B151" s="8"/>
      <c r="C151" s="8"/>
      <c r="D151" s="8"/>
      <c r="E151" s="8"/>
      <c r="F151" s="8"/>
      <c r="G151" s="8"/>
      <c r="H151" s="8"/>
      <c r="I151" s="8"/>
      <c r="J151" s="8"/>
      <c r="K151" s="8"/>
      <c r="L151" s="8"/>
      <c r="M151" s="8"/>
      <c r="N151" s="8"/>
      <c r="O151" s="8"/>
      <c r="P151" s="8"/>
      <c r="Q151" s="8"/>
      <c r="R151" s="8"/>
      <c r="S151" s="8"/>
      <c r="T151" s="8"/>
      <c r="U151" s="8"/>
      <c r="V151" s="8"/>
      <c r="W151" s="8"/>
      <c r="X151" s="8"/>
    </row>
    <row r="152" spans="1:24">
      <c r="A152" s="12"/>
      <c r="B152" s="8"/>
      <c r="C152" s="8"/>
      <c r="D152" s="8"/>
      <c r="E152" s="8"/>
      <c r="F152" s="8"/>
      <c r="G152" s="8"/>
      <c r="H152" s="8"/>
      <c r="I152" s="8"/>
      <c r="J152" s="8"/>
      <c r="K152" s="8"/>
      <c r="L152" s="8"/>
      <c r="M152" s="8"/>
      <c r="N152" s="8"/>
      <c r="O152" s="8"/>
      <c r="P152" s="8"/>
      <c r="Q152" s="8"/>
      <c r="R152" s="8"/>
      <c r="S152" s="8"/>
      <c r="T152" s="8"/>
      <c r="U152" s="8"/>
      <c r="V152" s="8"/>
      <c r="W152" s="8"/>
      <c r="X152" s="8"/>
    </row>
    <row r="153" spans="1:24">
      <c r="A153" s="12"/>
      <c r="B153" s="8"/>
      <c r="C153" s="8"/>
      <c r="D153" s="8"/>
      <c r="E153" s="8"/>
      <c r="F153" s="8"/>
      <c r="G153" s="8"/>
      <c r="H153" s="8"/>
      <c r="I153" s="8"/>
      <c r="J153" s="8"/>
      <c r="K153" s="8"/>
      <c r="L153" s="8"/>
      <c r="M153" s="8"/>
      <c r="N153" s="8"/>
      <c r="O153" s="8"/>
      <c r="P153" s="8"/>
      <c r="Q153" s="8"/>
      <c r="R153" s="8"/>
      <c r="S153" s="8"/>
      <c r="T153" s="8"/>
      <c r="U153" s="8"/>
      <c r="V153" s="8"/>
      <c r="W153" s="8"/>
      <c r="X153" s="8"/>
    </row>
    <row r="154" spans="1:24">
      <c r="A154" s="12"/>
      <c r="B154" s="8"/>
      <c r="C154" s="8"/>
      <c r="D154" s="8"/>
      <c r="E154" s="8"/>
      <c r="F154" s="8"/>
      <c r="G154" s="8"/>
      <c r="H154" s="8"/>
      <c r="I154" s="8"/>
      <c r="J154" s="8"/>
      <c r="K154" s="8"/>
      <c r="L154" s="8"/>
      <c r="M154" s="8"/>
      <c r="N154" s="8"/>
      <c r="O154" s="8"/>
      <c r="P154" s="8"/>
      <c r="Q154" s="8"/>
      <c r="R154" s="8"/>
      <c r="S154" s="8"/>
      <c r="T154" s="8"/>
      <c r="U154" s="8"/>
      <c r="V154" s="8"/>
      <c r="W154" s="8"/>
      <c r="X154" s="8"/>
    </row>
    <row r="155" spans="1:24">
      <c r="A155" s="12"/>
      <c r="B155" s="8"/>
      <c r="C155" s="8"/>
      <c r="D155" s="8"/>
      <c r="E155" s="8"/>
      <c r="F155" s="8"/>
      <c r="G155" s="8"/>
      <c r="H155" s="8"/>
      <c r="I155" s="8"/>
      <c r="J155" s="8"/>
      <c r="K155" s="8"/>
      <c r="L155" s="8"/>
      <c r="M155" s="8"/>
      <c r="N155" s="8"/>
      <c r="O155" s="8"/>
      <c r="P155" s="8"/>
      <c r="Q155" s="8"/>
      <c r="R155" s="8"/>
      <c r="S155" s="8"/>
      <c r="T155" s="8"/>
      <c r="U155" s="8"/>
      <c r="V155" s="8"/>
      <c r="W155" s="8"/>
      <c r="X155" s="8"/>
    </row>
    <row r="156" spans="1:24">
      <c r="A156" s="12"/>
      <c r="B156" s="8"/>
      <c r="C156" s="8"/>
      <c r="D156" s="8"/>
      <c r="E156" s="8"/>
      <c r="F156" s="8"/>
      <c r="G156" s="8"/>
      <c r="H156" s="8"/>
      <c r="I156" s="8"/>
      <c r="J156" s="8"/>
      <c r="K156" s="8"/>
      <c r="L156" s="8"/>
      <c r="M156" s="8"/>
      <c r="N156" s="8"/>
      <c r="O156" s="8"/>
      <c r="P156" s="8"/>
      <c r="Q156" s="8"/>
      <c r="R156" s="8"/>
      <c r="S156" s="8"/>
      <c r="T156" s="8"/>
      <c r="U156" s="8"/>
      <c r="V156" s="8"/>
      <c r="W156" s="8"/>
      <c r="X156" s="8"/>
    </row>
    <row r="157" spans="1:24">
      <c r="A157" s="12"/>
      <c r="B157" s="8"/>
      <c r="C157" s="8"/>
      <c r="D157" s="8"/>
      <c r="E157" s="8"/>
      <c r="F157" s="8"/>
      <c r="G157" s="8"/>
      <c r="H157" s="8"/>
      <c r="I157" s="8"/>
      <c r="J157" s="8"/>
      <c r="K157" s="8"/>
      <c r="L157" s="8"/>
      <c r="M157" s="8"/>
      <c r="N157" s="8"/>
      <c r="O157" s="8"/>
      <c r="P157" s="8"/>
      <c r="Q157" s="8"/>
      <c r="R157" s="8"/>
      <c r="S157" s="8"/>
      <c r="T157" s="8"/>
      <c r="U157" s="8"/>
      <c r="V157" s="8"/>
      <c r="W157" s="8"/>
      <c r="X157" s="8"/>
    </row>
    <row r="158" spans="1:24">
      <c r="A158" s="12"/>
      <c r="B158" s="8"/>
      <c r="C158" s="8"/>
      <c r="D158" s="8"/>
      <c r="E158" s="8"/>
      <c r="F158" s="8"/>
      <c r="G158" s="8"/>
      <c r="H158" s="8"/>
      <c r="I158" s="8"/>
      <c r="J158" s="8"/>
      <c r="K158" s="8"/>
      <c r="L158" s="8"/>
      <c r="M158" s="8"/>
      <c r="N158" s="8"/>
      <c r="O158" s="8"/>
      <c r="P158" s="8"/>
      <c r="Q158" s="8"/>
      <c r="R158" s="8"/>
      <c r="S158" s="8"/>
      <c r="T158" s="8"/>
      <c r="U158" s="8"/>
      <c r="V158" s="8"/>
      <c r="W158" s="8"/>
      <c r="X158" s="8"/>
    </row>
    <row r="159" spans="1:24">
      <c r="A159" s="12"/>
      <c r="B159" s="8"/>
      <c r="C159" s="8"/>
      <c r="D159" s="8"/>
      <c r="E159" s="8"/>
      <c r="F159" s="8"/>
      <c r="G159" s="8"/>
      <c r="H159" s="8"/>
      <c r="I159" s="8"/>
      <c r="J159" s="8"/>
      <c r="K159" s="8"/>
      <c r="L159" s="8"/>
      <c r="M159" s="8"/>
      <c r="N159" s="8"/>
      <c r="O159" s="8"/>
      <c r="P159" s="8"/>
      <c r="Q159" s="8"/>
      <c r="R159" s="8"/>
      <c r="S159" s="8"/>
      <c r="T159" s="8"/>
      <c r="U159" s="8"/>
      <c r="V159" s="8"/>
      <c r="W159" s="8"/>
      <c r="X159" s="8"/>
    </row>
    <row r="160" spans="1:24">
      <c r="A160" s="12"/>
      <c r="B160" s="8"/>
      <c r="C160" s="8"/>
      <c r="D160" s="8"/>
      <c r="E160" s="8"/>
      <c r="F160" s="8"/>
      <c r="G160" s="8"/>
      <c r="H160" s="8"/>
      <c r="I160" s="8"/>
      <c r="J160" s="8"/>
      <c r="K160" s="8"/>
      <c r="L160" s="8"/>
      <c r="M160" s="8"/>
      <c r="N160" s="8"/>
      <c r="O160" s="8"/>
      <c r="P160" s="8"/>
      <c r="Q160" s="8"/>
      <c r="R160" s="8"/>
      <c r="S160" s="8"/>
      <c r="T160" s="8"/>
      <c r="U160" s="8"/>
      <c r="V160" s="8"/>
      <c r="W160" s="8"/>
      <c r="X160" s="8"/>
    </row>
    <row r="161" spans="1:24">
      <c r="A161" s="12"/>
      <c r="B161" s="8"/>
      <c r="C161" s="8"/>
      <c r="D161" s="8"/>
      <c r="E161" s="8"/>
      <c r="F161" s="8"/>
      <c r="G161" s="8"/>
      <c r="H161" s="8"/>
      <c r="I161" s="8"/>
      <c r="J161" s="8"/>
      <c r="K161" s="8"/>
      <c r="L161" s="8"/>
      <c r="M161" s="8"/>
      <c r="N161" s="8"/>
      <c r="O161" s="8"/>
      <c r="P161" s="8"/>
      <c r="Q161" s="8"/>
      <c r="R161" s="8"/>
      <c r="S161" s="8"/>
      <c r="T161" s="8"/>
      <c r="U161" s="8"/>
      <c r="V161" s="8"/>
      <c r="W161" s="8"/>
      <c r="X161" s="8"/>
    </row>
    <row r="162" spans="1:24">
      <c r="A162" s="12"/>
      <c r="B162" s="8"/>
      <c r="C162" s="8"/>
      <c r="D162" s="8"/>
      <c r="E162" s="8"/>
      <c r="F162" s="8"/>
      <c r="G162" s="8"/>
      <c r="H162" s="8"/>
      <c r="I162" s="8"/>
      <c r="J162" s="8"/>
      <c r="K162" s="8"/>
      <c r="L162" s="8"/>
      <c r="M162" s="8"/>
      <c r="N162" s="8"/>
      <c r="O162" s="8"/>
      <c r="P162" s="8"/>
      <c r="Q162" s="8"/>
      <c r="R162" s="8"/>
      <c r="S162" s="8"/>
      <c r="T162" s="8"/>
      <c r="U162" s="8"/>
      <c r="V162" s="8"/>
      <c r="W162" s="8"/>
      <c r="X162" s="8"/>
    </row>
    <row r="163" spans="1:24">
      <c r="A163" s="12"/>
      <c r="B163" s="8"/>
      <c r="C163" s="8"/>
      <c r="D163" s="8"/>
      <c r="E163" s="8"/>
      <c r="F163" s="8"/>
      <c r="G163" s="8"/>
      <c r="H163" s="8"/>
      <c r="I163" s="8"/>
      <c r="J163" s="8"/>
      <c r="K163" s="8"/>
      <c r="L163" s="8"/>
      <c r="M163" s="8"/>
      <c r="N163" s="8"/>
      <c r="O163" s="8"/>
      <c r="P163" s="8"/>
      <c r="Q163" s="8"/>
      <c r="R163" s="8"/>
      <c r="S163" s="8"/>
      <c r="T163" s="8"/>
      <c r="U163" s="8"/>
      <c r="V163" s="8"/>
      <c r="W163" s="8"/>
      <c r="X163" s="8"/>
    </row>
    <row r="164" spans="1:24">
      <c r="A164" s="12"/>
      <c r="B164" s="8"/>
      <c r="C164" s="8"/>
      <c r="D164" s="8"/>
      <c r="E164" s="8"/>
      <c r="F164" s="8"/>
      <c r="G164" s="8"/>
      <c r="H164" s="8"/>
      <c r="I164" s="8"/>
      <c r="J164" s="8"/>
      <c r="K164" s="8"/>
      <c r="L164" s="8"/>
      <c r="M164" s="8"/>
      <c r="N164" s="8"/>
      <c r="O164" s="8"/>
      <c r="P164" s="8"/>
      <c r="Q164" s="8"/>
      <c r="R164" s="8"/>
      <c r="S164" s="8"/>
      <c r="T164" s="8"/>
      <c r="U164" s="8"/>
      <c r="V164" s="8"/>
      <c r="W164" s="8"/>
      <c r="X164" s="8"/>
    </row>
    <row r="165" spans="1:24">
      <c r="A165" s="12"/>
      <c r="B165" s="8"/>
      <c r="C165" s="8"/>
      <c r="D165" s="8"/>
      <c r="E165" s="8"/>
      <c r="F165" s="8"/>
      <c r="G165" s="8"/>
      <c r="H165" s="8"/>
      <c r="I165" s="8"/>
      <c r="J165" s="8"/>
      <c r="K165" s="8"/>
      <c r="L165" s="8"/>
      <c r="M165" s="8"/>
      <c r="N165" s="8"/>
      <c r="O165" s="8"/>
      <c r="P165" s="8"/>
      <c r="Q165" s="8"/>
      <c r="R165" s="8"/>
      <c r="S165" s="8"/>
      <c r="T165" s="8"/>
      <c r="U165" s="8"/>
      <c r="V165" s="8"/>
      <c r="W165" s="8"/>
      <c r="X165" s="8"/>
    </row>
    <row r="166" spans="1:24">
      <c r="A166" s="12"/>
      <c r="B166" s="8"/>
      <c r="C166" s="8"/>
      <c r="D166" s="8"/>
      <c r="E166" s="8"/>
      <c r="F166" s="8"/>
      <c r="G166" s="8"/>
      <c r="H166" s="8"/>
      <c r="I166" s="8"/>
      <c r="J166" s="8"/>
      <c r="K166" s="8"/>
      <c r="L166" s="8"/>
      <c r="M166" s="8"/>
      <c r="N166" s="8"/>
      <c r="O166" s="8"/>
      <c r="P166" s="8"/>
      <c r="Q166" s="8"/>
      <c r="R166" s="8"/>
      <c r="S166" s="8"/>
      <c r="T166" s="8"/>
      <c r="U166" s="8"/>
      <c r="V166" s="8"/>
      <c r="W166" s="8"/>
      <c r="X166" s="8"/>
    </row>
    <row r="167" spans="1:24">
      <c r="A167" s="12"/>
      <c r="B167" s="8"/>
      <c r="C167" s="8"/>
      <c r="D167" s="8"/>
      <c r="E167" s="8"/>
      <c r="F167" s="8"/>
      <c r="G167" s="8"/>
      <c r="H167" s="8"/>
      <c r="I167" s="8"/>
      <c r="J167" s="8"/>
      <c r="K167" s="8"/>
      <c r="L167" s="8"/>
      <c r="M167" s="8"/>
      <c r="N167" s="8"/>
      <c r="O167" s="8"/>
      <c r="P167" s="8"/>
      <c r="Q167" s="8"/>
      <c r="R167" s="8"/>
      <c r="S167" s="8"/>
      <c r="T167" s="8"/>
      <c r="U167" s="8"/>
      <c r="V167" s="8"/>
      <c r="W167" s="8"/>
      <c r="X167" s="8"/>
    </row>
    <row r="168" spans="1:24">
      <c r="A168" s="12"/>
      <c r="B168" s="8"/>
      <c r="C168" s="8"/>
      <c r="D168" s="8"/>
      <c r="E168" s="8"/>
      <c r="F168" s="8"/>
      <c r="G168" s="8"/>
      <c r="H168" s="8"/>
      <c r="I168" s="8"/>
      <c r="J168" s="8"/>
      <c r="K168" s="8"/>
      <c r="L168" s="8"/>
      <c r="M168" s="8"/>
      <c r="N168" s="8"/>
      <c r="O168" s="8"/>
      <c r="P168" s="8"/>
      <c r="Q168" s="8"/>
      <c r="R168" s="8"/>
      <c r="S168" s="8"/>
      <c r="T168" s="8"/>
      <c r="U168" s="8"/>
      <c r="V168" s="8"/>
      <c r="W168" s="8"/>
      <c r="X168" s="8"/>
    </row>
    <row r="169" spans="1:24">
      <c r="A169" s="12"/>
      <c r="B169" s="8"/>
      <c r="C169" s="8"/>
      <c r="D169" s="8"/>
      <c r="E169" s="8"/>
      <c r="F169" s="8"/>
      <c r="G169" s="8"/>
      <c r="H169" s="8"/>
      <c r="I169" s="8"/>
      <c r="J169" s="8"/>
      <c r="K169" s="8"/>
      <c r="L169" s="8"/>
      <c r="M169" s="8"/>
      <c r="N169" s="8"/>
      <c r="O169" s="8"/>
      <c r="P169" s="8"/>
      <c r="Q169" s="8"/>
      <c r="R169" s="8"/>
      <c r="S169" s="8"/>
      <c r="T169" s="8"/>
      <c r="U169" s="8"/>
      <c r="V169" s="8"/>
      <c r="W169" s="8"/>
      <c r="X169" s="8"/>
    </row>
    <row r="170" spans="1:24">
      <c r="A170" s="12"/>
      <c r="B170" s="8"/>
      <c r="C170" s="8"/>
      <c r="D170" s="8"/>
      <c r="E170" s="8"/>
      <c r="F170" s="8"/>
      <c r="G170" s="8"/>
      <c r="H170" s="8"/>
      <c r="I170" s="8"/>
      <c r="J170" s="8"/>
      <c r="K170" s="8"/>
      <c r="L170" s="8"/>
      <c r="M170" s="8"/>
      <c r="N170" s="8"/>
      <c r="O170" s="8"/>
      <c r="P170" s="8"/>
      <c r="Q170" s="8"/>
      <c r="R170" s="8"/>
      <c r="S170" s="8"/>
      <c r="T170" s="8"/>
      <c r="U170" s="8"/>
      <c r="V170" s="8"/>
      <c r="W170" s="8"/>
      <c r="X170" s="8"/>
    </row>
    <row r="171" spans="1:24">
      <c r="A171" s="12"/>
      <c r="B171" s="8"/>
      <c r="C171" s="8"/>
      <c r="D171" s="8"/>
      <c r="E171" s="8"/>
      <c r="F171" s="8"/>
      <c r="G171" s="8"/>
      <c r="H171" s="8"/>
      <c r="I171" s="8"/>
      <c r="J171" s="8"/>
      <c r="K171" s="8"/>
      <c r="L171" s="8"/>
      <c r="M171" s="8"/>
      <c r="N171" s="8"/>
      <c r="O171" s="8"/>
      <c r="P171" s="8"/>
      <c r="Q171" s="8"/>
      <c r="R171" s="8"/>
      <c r="S171" s="8"/>
      <c r="T171" s="8"/>
      <c r="U171" s="8"/>
      <c r="V171" s="8"/>
      <c r="W171" s="8"/>
      <c r="X171" s="8"/>
    </row>
    <row r="172" spans="1:24">
      <c r="A172" s="12"/>
      <c r="B172" s="8"/>
      <c r="C172" s="8"/>
      <c r="D172" s="8"/>
      <c r="E172" s="8"/>
      <c r="F172" s="8"/>
      <c r="G172" s="8"/>
      <c r="H172" s="8"/>
      <c r="I172" s="8"/>
      <c r="J172" s="8"/>
      <c r="K172" s="8"/>
      <c r="L172" s="8"/>
      <c r="M172" s="8"/>
      <c r="N172" s="8"/>
      <c r="O172" s="8"/>
      <c r="P172" s="8"/>
      <c r="Q172" s="8"/>
      <c r="R172" s="8"/>
      <c r="S172" s="8"/>
      <c r="T172" s="8"/>
      <c r="U172" s="8"/>
      <c r="V172" s="8"/>
      <c r="W172" s="8"/>
      <c r="X172" s="8"/>
    </row>
    <row r="173" spans="1:24">
      <c r="A173" s="12"/>
      <c r="B173" s="8"/>
      <c r="C173" s="8"/>
      <c r="D173" s="8"/>
      <c r="E173" s="8"/>
      <c r="F173" s="8"/>
      <c r="G173" s="8"/>
      <c r="H173" s="8"/>
      <c r="I173" s="8"/>
      <c r="J173" s="8"/>
      <c r="K173" s="8"/>
      <c r="L173" s="8"/>
      <c r="M173" s="8"/>
      <c r="N173" s="8"/>
      <c r="O173" s="8"/>
      <c r="P173" s="8"/>
      <c r="Q173" s="8"/>
      <c r="R173" s="8"/>
      <c r="S173" s="8"/>
      <c r="T173" s="8"/>
      <c r="U173" s="8"/>
      <c r="V173" s="8"/>
      <c r="W173" s="8"/>
      <c r="X173" s="8"/>
    </row>
    <row r="174" spans="1:24">
      <c r="A174" s="12"/>
      <c r="B174" s="8"/>
      <c r="C174" s="8"/>
      <c r="D174" s="8"/>
      <c r="E174" s="8"/>
      <c r="F174" s="8"/>
      <c r="G174" s="8"/>
      <c r="H174" s="8"/>
      <c r="I174" s="8"/>
      <c r="J174" s="8"/>
      <c r="K174" s="8"/>
      <c r="L174" s="8"/>
      <c r="M174" s="8"/>
      <c r="N174" s="8"/>
      <c r="O174" s="8"/>
      <c r="P174" s="8"/>
      <c r="Q174" s="8"/>
      <c r="R174" s="8"/>
      <c r="S174" s="8"/>
      <c r="T174" s="8"/>
      <c r="U174" s="8"/>
      <c r="V174" s="8"/>
      <c r="W174" s="8"/>
      <c r="X174" s="8"/>
    </row>
    <row r="175" spans="1:24">
      <c r="A175" s="12"/>
      <c r="B175" s="8"/>
      <c r="C175" s="8"/>
      <c r="D175" s="8"/>
      <c r="E175" s="8"/>
      <c r="F175" s="8"/>
      <c r="G175" s="8"/>
      <c r="H175" s="8"/>
      <c r="I175" s="8"/>
      <c r="J175" s="8"/>
      <c r="K175" s="8"/>
      <c r="L175" s="8"/>
      <c r="M175" s="8"/>
      <c r="N175" s="8"/>
      <c r="O175" s="8"/>
      <c r="P175" s="8"/>
      <c r="Q175" s="8"/>
      <c r="R175" s="8"/>
      <c r="S175" s="8"/>
      <c r="T175" s="8"/>
      <c r="U175" s="8"/>
      <c r="V175" s="8"/>
      <c r="W175" s="8"/>
      <c r="X175" s="8"/>
    </row>
    <row r="176" spans="1:24">
      <c r="A176" s="12"/>
      <c r="B176" s="8"/>
      <c r="C176" s="8"/>
      <c r="D176" s="8"/>
      <c r="E176" s="8"/>
      <c r="F176" s="8"/>
      <c r="G176" s="8"/>
      <c r="H176" s="8"/>
      <c r="I176" s="8"/>
      <c r="J176" s="8"/>
      <c r="K176" s="8"/>
      <c r="L176" s="8"/>
      <c r="M176" s="8"/>
      <c r="N176" s="8"/>
      <c r="O176" s="8"/>
      <c r="P176" s="8"/>
      <c r="Q176" s="8"/>
      <c r="R176" s="8"/>
      <c r="S176" s="8"/>
      <c r="T176" s="8"/>
      <c r="U176" s="8"/>
      <c r="V176" s="8"/>
      <c r="W176" s="8"/>
      <c r="X176" s="8"/>
    </row>
    <row r="177" spans="1:24">
      <c r="A177" s="12"/>
      <c r="B177" s="8"/>
      <c r="C177" s="8"/>
      <c r="D177" s="8"/>
      <c r="E177" s="8"/>
      <c r="F177" s="8"/>
      <c r="G177" s="8"/>
      <c r="H177" s="8"/>
      <c r="I177" s="8"/>
      <c r="J177" s="8"/>
      <c r="K177" s="8"/>
      <c r="L177" s="8"/>
      <c r="M177" s="8"/>
      <c r="N177" s="8"/>
      <c r="O177" s="8"/>
      <c r="P177" s="8"/>
      <c r="Q177" s="8"/>
      <c r="R177" s="8"/>
      <c r="S177" s="8"/>
      <c r="T177" s="8"/>
      <c r="U177" s="8"/>
      <c r="V177" s="8"/>
      <c r="W177" s="8"/>
      <c r="X177" s="8"/>
    </row>
    <row r="178" spans="1:24">
      <c r="A178" s="12"/>
      <c r="B178" s="8"/>
      <c r="C178" s="8"/>
      <c r="D178" s="8"/>
      <c r="E178" s="8"/>
      <c r="F178" s="8"/>
      <c r="G178" s="8"/>
      <c r="H178" s="8"/>
      <c r="I178" s="8"/>
      <c r="J178" s="8"/>
      <c r="K178" s="8"/>
      <c r="L178" s="8"/>
      <c r="M178" s="8"/>
      <c r="N178" s="8"/>
      <c r="O178" s="8"/>
      <c r="P178" s="8"/>
      <c r="Q178" s="8"/>
      <c r="R178" s="8"/>
      <c r="S178" s="8"/>
      <c r="T178" s="8"/>
      <c r="U178" s="8"/>
      <c r="V178" s="8"/>
      <c r="W178" s="8"/>
      <c r="X178" s="8"/>
    </row>
    <row r="179" spans="1:24">
      <c r="A179" s="12"/>
      <c r="B179" s="8"/>
      <c r="C179" s="8"/>
      <c r="D179" s="8"/>
      <c r="E179" s="8"/>
      <c r="F179" s="8"/>
      <c r="G179" s="8"/>
      <c r="H179" s="8"/>
      <c r="I179" s="8"/>
      <c r="J179" s="8"/>
      <c r="K179" s="8"/>
      <c r="L179" s="8"/>
      <c r="M179" s="8"/>
      <c r="N179" s="8"/>
      <c r="O179" s="8"/>
      <c r="P179" s="8"/>
      <c r="Q179" s="8"/>
      <c r="R179" s="8"/>
      <c r="S179" s="8"/>
      <c r="T179" s="8"/>
      <c r="U179" s="8"/>
      <c r="V179" s="8"/>
      <c r="W179" s="8"/>
      <c r="X179" s="8"/>
    </row>
    <row r="180" spans="1:24">
      <c r="A180" s="12"/>
      <c r="B180" s="8"/>
      <c r="C180" s="8"/>
      <c r="D180" s="8"/>
      <c r="E180" s="8"/>
      <c r="F180" s="8"/>
      <c r="G180" s="8"/>
      <c r="H180" s="8"/>
      <c r="I180" s="8"/>
      <c r="J180" s="8"/>
      <c r="K180" s="8"/>
      <c r="L180" s="8"/>
      <c r="M180" s="8"/>
      <c r="N180" s="8"/>
      <c r="O180" s="8"/>
      <c r="P180" s="8"/>
      <c r="Q180" s="8"/>
      <c r="R180" s="8"/>
      <c r="S180" s="8"/>
      <c r="T180" s="8"/>
      <c r="U180" s="8"/>
      <c r="V180" s="8"/>
      <c r="W180" s="8"/>
      <c r="X180" s="8"/>
    </row>
    <row r="181" spans="1:24">
      <c r="A181" s="12"/>
      <c r="B181" s="8"/>
      <c r="C181" s="8"/>
      <c r="D181" s="8"/>
      <c r="E181" s="8"/>
      <c r="F181" s="8"/>
      <c r="G181" s="8"/>
      <c r="H181" s="8"/>
      <c r="I181" s="8"/>
      <c r="J181" s="8"/>
      <c r="K181" s="8"/>
      <c r="L181" s="8"/>
      <c r="M181" s="8"/>
      <c r="N181" s="8"/>
      <c r="O181" s="8"/>
      <c r="P181" s="8"/>
      <c r="Q181" s="8"/>
      <c r="R181" s="8"/>
      <c r="S181" s="8"/>
      <c r="T181" s="8"/>
      <c r="U181" s="8"/>
      <c r="V181" s="8"/>
      <c r="W181" s="8"/>
      <c r="X181" s="8"/>
    </row>
    <row r="182" spans="1:24">
      <c r="A182" s="12"/>
      <c r="B182" s="8"/>
      <c r="C182" s="8"/>
      <c r="D182" s="8"/>
      <c r="E182" s="8"/>
      <c r="F182" s="8"/>
      <c r="G182" s="8"/>
      <c r="H182" s="8"/>
      <c r="I182" s="8"/>
      <c r="J182" s="8"/>
      <c r="K182" s="8"/>
      <c r="L182" s="8"/>
      <c r="M182" s="8"/>
      <c r="N182" s="8"/>
      <c r="O182" s="8"/>
      <c r="P182" s="8"/>
      <c r="Q182" s="8"/>
      <c r="R182" s="8"/>
      <c r="S182" s="8"/>
      <c r="T182" s="8"/>
      <c r="U182" s="8"/>
      <c r="V182" s="8"/>
      <c r="W182" s="8"/>
      <c r="X182" s="8"/>
    </row>
    <row r="183" spans="1:24">
      <c r="A183" s="12"/>
      <c r="B183" s="8"/>
      <c r="C183" s="8"/>
      <c r="D183" s="8"/>
      <c r="E183" s="8"/>
      <c r="F183" s="8"/>
      <c r="G183" s="8"/>
      <c r="H183" s="8"/>
      <c r="I183" s="8"/>
      <c r="J183" s="8"/>
      <c r="K183" s="8"/>
      <c r="L183" s="8"/>
      <c r="M183" s="8"/>
      <c r="N183" s="8"/>
      <c r="O183" s="8"/>
      <c r="P183" s="8"/>
      <c r="Q183" s="8"/>
      <c r="R183" s="8"/>
      <c r="S183" s="8"/>
      <c r="T183" s="8"/>
      <c r="U183" s="8"/>
      <c r="V183" s="8"/>
      <c r="W183" s="8"/>
      <c r="X183" s="8"/>
    </row>
    <row r="184" spans="1:24">
      <c r="A184" s="12"/>
      <c r="B184" s="8"/>
      <c r="C184" s="8"/>
      <c r="D184" s="8"/>
      <c r="E184" s="8"/>
      <c r="F184" s="8"/>
      <c r="G184" s="8"/>
      <c r="H184" s="8"/>
      <c r="I184" s="8"/>
      <c r="J184" s="8"/>
      <c r="K184" s="8"/>
      <c r="L184" s="8"/>
      <c r="M184" s="8"/>
      <c r="N184" s="8"/>
      <c r="O184" s="8"/>
      <c r="P184" s="8"/>
      <c r="Q184" s="8"/>
      <c r="R184" s="8"/>
      <c r="S184" s="8"/>
      <c r="T184" s="8"/>
      <c r="U184" s="8"/>
      <c r="V184" s="8"/>
      <c r="W184" s="8"/>
      <c r="X184" s="8"/>
    </row>
    <row r="185" spans="1:24">
      <c r="A185" s="12"/>
      <c r="B185" s="8"/>
      <c r="C185" s="8"/>
      <c r="D185" s="8"/>
      <c r="E185" s="8"/>
      <c r="F185" s="8"/>
      <c r="G185" s="8"/>
      <c r="H185" s="8"/>
      <c r="I185" s="8"/>
      <c r="J185" s="8"/>
      <c r="K185" s="8"/>
      <c r="L185" s="8"/>
      <c r="M185" s="8"/>
      <c r="N185" s="8"/>
      <c r="O185" s="8"/>
      <c r="P185" s="8"/>
      <c r="Q185" s="8"/>
      <c r="R185" s="8"/>
      <c r="S185" s="8"/>
      <c r="T185" s="8"/>
      <c r="U185" s="8"/>
      <c r="V185" s="8"/>
      <c r="W185" s="8"/>
      <c r="X185" s="8"/>
    </row>
    <row r="186" spans="1:24">
      <c r="A186" s="12"/>
      <c r="B186" s="8"/>
      <c r="C186" s="8"/>
      <c r="D186" s="8"/>
      <c r="E186" s="8"/>
      <c r="F186" s="8"/>
      <c r="G186" s="8"/>
      <c r="H186" s="8"/>
      <c r="I186" s="8"/>
      <c r="J186" s="8"/>
      <c r="K186" s="8"/>
      <c r="L186" s="8"/>
      <c r="M186" s="8"/>
      <c r="N186" s="8"/>
      <c r="O186" s="8"/>
      <c r="P186" s="8"/>
      <c r="Q186" s="8"/>
      <c r="R186" s="8"/>
      <c r="S186" s="8"/>
      <c r="T186" s="8"/>
      <c r="U186" s="8"/>
      <c r="V186" s="8"/>
      <c r="W186" s="8"/>
      <c r="X186" s="8"/>
    </row>
    <row r="187" spans="1:24">
      <c r="A187" s="12"/>
      <c r="B187" s="8"/>
      <c r="C187" s="8"/>
      <c r="D187" s="8"/>
      <c r="E187" s="8"/>
      <c r="F187" s="8"/>
      <c r="G187" s="8"/>
      <c r="H187" s="8"/>
      <c r="I187" s="8"/>
      <c r="J187" s="8"/>
      <c r="K187" s="8"/>
      <c r="L187" s="8"/>
      <c r="M187" s="8"/>
      <c r="N187" s="8"/>
      <c r="O187" s="8"/>
      <c r="P187" s="8"/>
      <c r="Q187" s="8"/>
      <c r="R187" s="8"/>
      <c r="S187" s="8"/>
      <c r="T187" s="8"/>
      <c r="U187" s="8"/>
      <c r="V187" s="8"/>
      <c r="W187" s="8"/>
      <c r="X187" s="8"/>
    </row>
    <row r="188" spans="1:24">
      <c r="A188" s="12"/>
      <c r="B188" s="8"/>
      <c r="C188" s="8"/>
      <c r="D188" s="8"/>
      <c r="E188" s="8"/>
      <c r="F188" s="8"/>
      <c r="G188" s="8"/>
      <c r="H188" s="8"/>
      <c r="I188" s="8"/>
      <c r="J188" s="8"/>
      <c r="K188" s="8"/>
      <c r="L188" s="8"/>
      <c r="M188" s="8"/>
      <c r="N188" s="8"/>
      <c r="O188" s="8"/>
      <c r="P188" s="8"/>
      <c r="Q188" s="8"/>
      <c r="R188" s="8"/>
      <c r="S188" s="8"/>
      <c r="T188" s="8"/>
      <c r="U188" s="8"/>
      <c r="V188" s="8"/>
      <c r="W188" s="8"/>
      <c r="X188" s="8"/>
    </row>
    <row r="189" spans="1:24">
      <c r="A189" s="12"/>
      <c r="B189" s="8"/>
      <c r="C189" s="8"/>
      <c r="D189" s="8"/>
      <c r="E189" s="8"/>
      <c r="F189" s="8"/>
      <c r="G189" s="8"/>
      <c r="H189" s="8"/>
      <c r="I189" s="8"/>
      <c r="J189" s="8"/>
      <c r="K189" s="8"/>
      <c r="L189" s="8"/>
      <c r="M189" s="8"/>
      <c r="N189" s="8"/>
      <c r="O189" s="8"/>
      <c r="P189" s="8"/>
      <c r="Q189" s="8"/>
      <c r="R189" s="8"/>
      <c r="S189" s="8"/>
      <c r="T189" s="8"/>
      <c r="U189" s="8"/>
      <c r="V189" s="8"/>
      <c r="W189" s="8"/>
      <c r="X189" s="8"/>
    </row>
    <row r="190" spans="1:24">
      <c r="A190" s="12"/>
      <c r="B190" s="8"/>
      <c r="C190" s="8"/>
      <c r="D190" s="8"/>
      <c r="E190" s="8"/>
      <c r="F190" s="8"/>
      <c r="G190" s="8"/>
      <c r="H190" s="8"/>
      <c r="I190" s="8"/>
      <c r="J190" s="8"/>
      <c r="K190" s="8"/>
      <c r="L190" s="8"/>
      <c r="M190" s="8"/>
      <c r="N190" s="8"/>
      <c r="O190" s="8"/>
      <c r="P190" s="8"/>
      <c r="Q190" s="8"/>
      <c r="R190" s="8"/>
      <c r="S190" s="8"/>
      <c r="T190" s="8"/>
      <c r="U190" s="8"/>
      <c r="V190" s="8"/>
      <c r="W190" s="8"/>
      <c r="X190" s="8"/>
    </row>
    <row r="191" spans="1:24">
      <c r="A191" s="12"/>
      <c r="B191" s="8"/>
      <c r="C191" s="8"/>
      <c r="D191" s="8"/>
      <c r="E191" s="8"/>
      <c r="F191" s="8"/>
      <c r="G191" s="8"/>
      <c r="H191" s="8"/>
      <c r="I191" s="8"/>
      <c r="J191" s="8"/>
      <c r="K191" s="8"/>
      <c r="L191" s="8"/>
      <c r="M191" s="8"/>
      <c r="N191" s="8"/>
      <c r="O191" s="8"/>
      <c r="P191" s="8"/>
      <c r="Q191" s="8"/>
      <c r="R191" s="8"/>
      <c r="S191" s="8"/>
      <c r="T191" s="8"/>
      <c r="U191" s="8"/>
      <c r="V191" s="8"/>
      <c r="W191" s="8"/>
      <c r="X191" s="8"/>
    </row>
    <row r="192" spans="1:24">
      <c r="A192" s="12"/>
      <c r="B192" s="8"/>
      <c r="C192" s="8"/>
      <c r="D192" s="8"/>
      <c r="E192" s="8"/>
      <c r="F192" s="8"/>
      <c r="G192" s="8"/>
      <c r="H192" s="8"/>
      <c r="I192" s="8"/>
      <c r="J192" s="8"/>
      <c r="K192" s="8"/>
      <c r="L192" s="8"/>
      <c r="M192" s="8"/>
      <c r="N192" s="8"/>
      <c r="O192" s="8"/>
      <c r="P192" s="8"/>
      <c r="Q192" s="8"/>
      <c r="R192" s="8"/>
      <c r="S192" s="8"/>
      <c r="T192" s="8"/>
      <c r="U192" s="8"/>
      <c r="V192" s="8"/>
      <c r="W192" s="8"/>
      <c r="X192" s="8"/>
    </row>
    <row r="193" spans="1:24">
      <c r="A193" s="12"/>
      <c r="B193" s="8"/>
      <c r="C193" s="8"/>
      <c r="D193" s="8"/>
      <c r="E193" s="8"/>
      <c r="F193" s="8"/>
      <c r="G193" s="8"/>
      <c r="H193" s="8"/>
      <c r="I193" s="8"/>
      <c r="J193" s="8"/>
      <c r="K193" s="8"/>
      <c r="L193" s="8"/>
      <c r="M193" s="8"/>
      <c r="N193" s="8"/>
      <c r="O193" s="8"/>
      <c r="P193" s="8"/>
      <c r="Q193" s="8"/>
      <c r="R193" s="8"/>
      <c r="S193" s="8"/>
      <c r="T193" s="8"/>
      <c r="U193" s="8"/>
      <c r="V193" s="8"/>
      <c r="W193" s="8"/>
      <c r="X193" s="8"/>
    </row>
    <row r="194" spans="1:24">
      <c r="A194" s="12"/>
      <c r="B194" s="8"/>
      <c r="C194" s="8"/>
      <c r="D194" s="8"/>
      <c r="E194" s="8"/>
      <c r="F194" s="8"/>
      <c r="G194" s="8"/>
      <c r="H194" s="8"/>
      <c r="I194" s="8"/>
      <c r="J194" s="8"/>
      <c r="K194" s="8"/>
      <c r="L194" s="8"/>
      <c r="M194" s="8"/>
      <c r="N194" s="8"/>
      <c r="O194" s="8"/>
      <c r="P194" s="8"/>
      <c r="Q194" s="8"/>
      <c r="R194" s="8"/>
      <c r="S194" s="8"/>
      <c r="T194" s="8"/>
      <c r="U194" s="8"/>
      <c r="V194" s="8"/>
      <c r="W194" s="8"/>
      <c r="X194" s="8"/>
    </row>
    <row r="195" spans="1:24">
      <c r="A195" s="12"/>
      <c r="B195" s="8"/>
      <c r="C195" s="8"/>
      <c r="D195" s="8"/>
      <c r="E195" s="8"/>
      <c r="F195" s="8"/>
      <c r="G195" s="8"/>
      <c r="H195" s="8"/>
      <c r="I195" s="8"/>
      <c r="J195" s="8"/>
      <c r="K195" s="8"/>
      <c r="L195" s="8"/>
      <c r="M195" s="8"/>
      <c r="N195" s="8"/>
      <c r="O195" s="8"/>
      <c r="P195" s="8"/>
      <c r="Q195" s="8"/>
      <c r="R195" s="8"/>
      <c r="S195" s="8"/>
      <c r="T195" s="8"/>
      <c r="U195" s="8"/>
      <c r="V195" s="8"/>
      <c r="W195" s="8"/>
      <c r="X195" s="8"/>
    </row>
    <row r="196" spans="1:24">
      <c r="A196" s="12"/>
      <c r="B196" s="8"/>
      <c r="C196" s="8"/>
      <c r="D196" s="8"/>
      <c r="E196" s="8"/>
      <c r="F196" s="8"/>
      <c r="G196" s="8"/>
      <c r="H196" s="8"/>
      <c r="I196" s="8"/>
      <c r="J196" s="8"/>
      <c r="K196" s="8"/>
      <c r="L196" s="8"/>
      <c r="M196" s="8"/>
      <c r="N196" s="8"/>
      <c r="O196" s="8"/>
      <c r="P196" s="8"/>
      <c r="Q196" s="8"/>
      <c r="R196" s="8"/>
      <c r="S196" s="8"/>
      <c r="T196" s="8"/>
      <c r="U196" s="8"/>
      <c r="V196" s="8"/>
      <c r="W196" s="8"/>
      <c r="X196" s="8"/>
    </row>
    <row r="197" spans="1:24">
      <c r="A197" s="12"/>
      <c r="B197" s="8"/>
      <c r="C197" s="8"/>
      <c r="D197" s="8"/>
      <c r="E197" s="8"/>
      <c r="F197" s="8"/>
      <c r="G197" s="8"/>
      <c r="H197" s="8"/>
      <c r="I197" s="8"/>
      <c r="J197" s="8"/>
      <c r="K197" s="8"/>
      <c r="L197" s="8"/>
      <c r="M197" s="8"/>
      <c r="N197" s="8"/>
      <c r="O197" s="8"/>
      <c r="P197" s="8"/>
      <c r="Q197" s="8"/>
      <c r="R197" s="8"/>
      <c r="S197" s="8"/>
      <c r="T197" s="8"/>
      <c r="U197" s="8"/>
      <c r="V197" s="8"/>
      <c r="W197" s="8"/>
      <c r="X197" s="8"/>
    </row>
    <row r="198" spans="1:24">
      <c r="A198" s="12"/>
      <c r="B198" s="8"/>
      <c r="C198" s="8"/>
      <c r="D198" s="8"/>
      <c r="E198" s="8"/>
      <c r="F198" s="8"/>
      <c r="G198" s="8"/>
      <c r="H198" s="8"/>
      <c r="I198" s="8"/>
      <c r="J198" s="8"/>
      <c r="K198" s="8"/>
      <c r="L198" s="8"/>
      <c r="M198" s="8"/>
      <c r="N198" s="8"/>
      <c r="O198" s="8"/>
      <c r="P198" s="8"/>
      <c r="Q198" s="8"/>
      <c r="R198" s="8"/>
      <c r="S198" s="8"/>
      <c r="T198" s="8"/>
      <c r="U198" s="8"/>
      <c r="V198" s="8"/>
      <c r="W198" s="8"/>
      <c r="X198" s="8"/>
    </row>
    <row r="199" spans="1:24">
      <c r="A199" s="12"/>
      <c r="B199" s="8"/>
      <c r="C199" s="8"/>
      <c r="D199" s="8"/>
      <c r="E199" s="8"/>
      <c r="F199" s="8"/>
      <c r="G199" s="8"/>
      <c r="H199" s="8"/>
      <c r="I199" s="8"/>
      <c r="J199" s="8"/>
      <c r="K199" s="8"/>
      <c r="L199" s="8"/>
      <c r="M199" s="8"/>
      <c r="N199" s="8"/>
      <c r="O199" s="8"/>
      <c r="P199" s="8"/>
      <c r="Q199" s="8"/>
      <c r="R199" s="8"/>
      <c r="S199" s="8"/>
      <c r="T199" s="8"/>
      <c r="U199" s="8"/>
      <c r="V199" s="8"/>
      <c r="W199" s="8"/>
      <c r="X199" s="8"/>
    </row>
    <row r="200" spans="1:24">
      <c r="A200" s="12"/>
      <c r="B200" s="8"/>
      <c r="C200" s="8"/>
      <c r="D200" s="8"/>
      <c r="E200" s="8"/>
      <c r="F200" s="8"/>
      <c r="G200" s="8"/>
      <c r="H200" s="8"/>
      <c r="I200" s="8"/>
      <c r="J200" s="8"/>
      <c r="K200" s="8"/>
      <c r="L200" s="8"/>
      <c r="M200" s="8"/>
      <c r="N200" s="8"/>
      <c r="O200" s="8"/>
      <c r="P200" s="8"/>
      <c r="Q200" s="8"/>
      <c r="R200" s="8"/>
      <c r="S200" s="8"/>
      <c r="T200" s="8"/>
      <c r="U200" s="8"/>
      <c r="V200" s="8"/>
      <c r="W200" s="8"/>
      <c r="X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00"/>
  <sheetViews>
    <sheetView showGridLines="0" workbookViewId="0"/>
  </sheetViews>
  <sheetFormatPr defaultColWidth="10.90625" defaultRowHeight="14.5"/>
  <cols>
    <col min="1" max="1" width="70.7265625" customWidth="1"/>
  </cols>
  <sheetData>
    <row r="1" spans="1:24" ht="19.5">
      <c r="A1" s="4" t="s">
        <v>83</v>
      </c>
      <c r="B1" s="8"/>
      <c r="C1" s="8"/>
      <c r="D1" s="8"/>
      <c r="E1" s="8"/>
      <c r="F1" s="8"/>
      <c r="G1" s="8"/>
      <c r="H1" s="8"/>
      <c r="I1" s="8"/>
      <c r="J1" s="8"/>
      <c r="K1" s="8"/>
      <c r="L1" s="8"/>
      <c r="M1" s="8"/>
      <c r="N1" s="8"/>
      <c r="O1" s="8"/>
      <c r="P1" s="8"/>
      <c r="Q1" s="8"/>
      <c r="R1" s="8"/>
      <c r="S1" s="8"/>
      <c r="T1" s="8"/>
      <c r="U1" s="8"/>
      <c r="V1" s="8"/>
      <c r="W1" s="8"/>
      <c r="X1" s="8"/>
    </row>
    <row r="2" spans="1:24">
      <c r="A2" s="9" t="s">
        <v>338</v>
      </c>
      <c r="B2" s="8"/>
      <c r="C2" s="8"/>
      <c r="D2" s="8"/>
      <c r="E2" s="8"/>
      <c r="F2" s="8"/>
      <c r="G2" s="8"/>
      <c r="H2" s="8"/>
      <c r="I2" s="8"/>
      <c r="J2" s="8"/>
      <c r="K2" s="8"/>
      <c r="L2" s="8"/>
      <c r="M2" s="8"/>
      <c r="N2" s="8"/>
      <c r="O2" s="8"/>
      <c r="P2" s="8"/>
      <c r="Q2" s="8"/>
      <c r="R2" s="8"/>
      <c r="S2" s="8"/>
      <c r="T2" s="8"/>
      <c r="U2" s="8"/>
      <c r="V2" s="8"/>
      <c r="W2" s="8"/>
      <c r="X2" s="8"/>
    </row>
    <row r="3" spans="1:24" ht="29">
      <c r="A3" s="9" t="s">
        <v>295</v>
      </c>
      <c r="B3" s="10"/>
      <c r="C3" s="10"/>
      <c r="D3" s="10"/>
      <c r="E3" s="10"/>
      <c r="F3" s="10"/>
      <c r="G3" s="10"/>
      <c r="H3" s="10"/>
      <c r="I3" s="10"/>
      <c r="J3" s="10"/>
      <c r="K3" s="10"/>
      <c r="L3" s="10"/>
      <c r="M3" s="10"/>
      <c r="N3" s="10"/>
      <c r="O3" s="10"/>
      <c r="P3" s="10"/>
      <c r="Q3" s="10"/>
      <c r="R3" s="10"/>
      <c r="S3" s="10"/>
      <c r="T3" s="10"/>
      <c r="U3" s="10"/>
      <c r="V3" s="10"/>
      <c r="W3" s="10"/>
      <c r="X3" s="10"/>
    </row>
    <row r="4" spans="1:24">
      <c r="A4" s="11" t="s">
        <v>0</v>
      </c>
      <c r="B4" s="10"/>
      <c r="C4" s="10"/>
      <c r="D4" s="10"/>
      <c r="E4" s="10"/>
      <c r="F4" s="10"/>
      <c r="G4" s="10"/>
      <c r="H4" s="10"/>
      <c r="I4" s="10"/>
      <c r="J4" s="10"/>
      <c r="K4" s="10"/>
      <c r="L4" s="10"/>
      <c r="M4" s="10"/>
      <c r="N4" s="10"/>
      <c r="O4" s="10"/>
      <c r="P4" s="10"/>
      <c r="Q4" s="10"/>
      <c r="R4" s="10"/>
      <c r="S4" s="10"/>
      <c r="T4" s="10"/>
      <c r="U4" s="10"/>
      <c r="V4" s="10"/>
      <c r="W4" s="10"/>
      <c r="X4" s="10"/>
    </row>
    <row r="5" spans="1:24" ht="30" customHeight="1">
      <c r="A5" s="6" t="s">
        <v>82</v>
      </c>
      <c r="B5" s="10"/>
      <c r="C5" s="10"/>
      <c r="D5" s="10"/>
      <c r="E5" s="10"/>
      <c r="F5" s="10"/>
      <c r="G5" s="10"/>
      <c r="H5" s="10"/>
      <c r="I5" s="10"/>
      <c r="J5" s="10"/>
      <c r="K5" s="10"/>
      <c r="L5" s="10"/>
      <c r="M5" s="10"/>
      <c r="N5" s="10"/>
      <c r="O5" s="10"/>
      <c r="P5" s="10"/>
      <c r="Q5" s="10"/>
      <c r="R5" s="10"/>
      <c r="S5" s="10"/>
      <c r="T5" s="10"/>
      <c r="U5" s="10"/>
      <c r="V5" s="10"/>
      <c r="W5" s="10"/>
      <c r="X5" s="10"/>
    </row>
    <row r="6" spans="1:24">
      <c r="A6" s="12" t="s">
        <v>296</v>
      </c>
      <c r="B6" s="13" t="s">
        <v>299</v>
      </c>
      <c r="C6" s="13" t="s">
        <v>300</v>
      </c>
      <c r="D6" s="13" t="s">
        <v>301</v>
      </c>
      <c r="E6" s="13" t="s">
        <v>302</v>
      </c>
      <c r="F6" s="13" t="s">
        <v>303</v>
      </c>
      <c r="G6" s="13" t="s">
        <v>304</v>
      </c>
      <c r="H6" s="13" t="s">
        <v>305</v>
      </c>
      <c r="I6" s="13" t="s">
        <v>306</v>
      </c>
      <c r="J6" s="13" t="s">
        <v>307</v>
      </c>
      <c r="K6" s="13" t="s">
        <v>308</v>
      </c>
      <c r="L6" s="13" t="s">
        <v>309</v>
      </c>
      <c r="M6" s="13" t="s">
        <v>310</v>
      </c>
      <c r="N6" s="13" t="s">
        <v>311</v>
      </c>
      <c r="O6" s="13" t="s">
        <v>312</v>
      </c>
      <c r="P6" s="13" t="s">
        <v>313</v>
      </c>
      <c r="Q6" s="13" t="s">
        <v>314</v>
      </c>
      <c r="R6" s="13" t="s">
        <v>315</v>
      </c>
      <c r="S6" s="13" t="s">
        <v>316</v>
      </c>
      <c r="T6" s="13" t="s">
        <v>317</v>
      </c>
      <c r="U6" s="13" t="s">
        <v>318</v>
      </c>
      <c r="V6" s="13" t="s">
        <v>319</v>
      </c>
      <c r="W6" s="13" t="s">
        <v>320</v>
      </c>
      <c r="X6" s="13" t="s">
        <v>321</v>
      </c>
    </row>
    <row r="7" spans="1:24">
      <c r="A7" s="12" t="s">
        <v>342</v>
      </c>
      <c r="B7" s="14">
        <v>0.1851217</v>
      </c>
      <c r="C7" s="14">
        <v>0.18750910000000001</v>
      </c>
      <c r="D7" s="14">
        <v>0.200599</v>
      </c>
      <c r="E7" s="14">
        <v>0.20081660000000001</v>
      </c>
      <c r="F7" s="14">
        <v>0.20193330000000001</v>
      </c>
      <c r="G7" s="14">
        <v>0.19099769999999999</v>
      </c>
      <c r="H7" s="14">
        <v>0.1894586</v>
      </c>
      <c r="I7" s="14">
        <v>0.18612290000000001</v>
      </c>
      <c r="J7" s="14">
        <v>0.1843255</v>
      </c>
      <c r="K7" s="14">
        <v>0.1840108</v>
      </c>
      <c r="L7" s="14">
        <v>0.18407789999999999</v>
      </c>
      <c r="M7" s="14">
        <v>0.18916459999999999</v>
      </c>
      <c r="N7" s="14">
        <v>0.1881504</v>
      </c>
      <c r="O7" s="14">
        <v>0.18089369999999999</v>
      </c>
      <c r="P7" s="14">
        <v>0.1850165</v>
      </c>
      <c r="Q7" s="14">
        <v>0.18718509999999999</v>
      </c>
      <c r="R7" s="14">
        <v>0.19222900000000001</v>
      </c>
      <c r="S7" s="14">
        <v>0.19093089999999999</v>
      </c>
      <c r="T7" s="14">
        <v>0.19359779999999999</v>
      </c>
      <c r="U7" s="14">
        <v>0.19770840000000001</v>
      </c>
      <c r="V7" s="14">
        <v>0.1940365</v>
      </c>
      <c r="W7" s="14">
        <v>0.19362090000000001</v>
      </c>
      <c r="X7" s="14">
        <v>0.18131430000000001</v>
      </c>
    </row>
    <row r="8" spans="1:24">
      <c r="A8" s="12" t="s">
        <v>363</v>
      </c>
      <c r="B8" s="14">
        <v>0.63638139999999999</v>
      </c>
      <c r="C8" s="14">
        <v>0.6256775</v>
      </c>
      <c r="D8" s="14">
        <v>0.63457430000000004</v>
      </c>
      <c r="E8" s="14">
        <v>0.64227279999999998</v>
      </c>
      <c r="F8" s="14">
        <v>0.65767620000000004</v>
      </c>
      <c r="G8" s="14">
        <v>0.6594565</v>
      </c>
      <c r="H8" s="14">
        <v>0.65758919999999998</v>
      </c>
      <c r="I8" s="14">
        <v>0.63908330000000002</v>
      </c>
      <c r="J8" s="14">
        <v>0.63969410000000004</v>
      </c>
      <c r="K8" s="14">
        <v>0.63785460000000005</v>
      </c>
      <c r="L8" s="14">
        <v>0.64848870000000003</v>
      </c>
      <c r="M8" s="14">
        <v>0.64381149999999998</v>
      </c>
      <c r="N8" s="14">
        <v>0.63379470000000004</v>
      </c>
      <c r="O8" s="14">
        <v>0.61152609999999996</v>
      </c>
      <c r="P8" s="14">
        <v>0.60071589999999997</v>
      </c>
      <c r="Q8" s="14">
        <v>0.62231130000000001</v>
      </c>
      <c r="R8" s="14">
        <v>0.62387689999999996</v>
      </c>
      <c r="S8" s="14">
        <v>0.6071782</v>
      </c>
      <c r="T8" s="14">
        <v>0.58200099999999999</v>
      </c>
      <c r="U8" s="14">
        <v>0.56448779999999998</v>
      </c>
      <c r="V8" s="14">
        <v>0.5566122</v>
      </c>
      <c r="W8" s="14">
        <v>0.54711330000000002</v>
      </c>
      <c r="X8" s="14">
        <v>0.54692549999999995</v>
      </c>
    </row>
    <row r="9" spans="1:24">
      <c r="A9" s="12" t="s">
        <v>364</v>
      </c>
      <c r="B9" s="14">
        <v>0.10379430000000001</v>
      </c>
      <c r="C9" s="14">
        <v>0.1057313</v>
      </c>
      <c r="D9" s="14">
        <v>0.1142082</v>
      </c>
      <c r="E9" s="14">
        <v>0.1155487</v>
      </c>
      <c r="F9" s="14">
        <v>0.1223895</v>
      </c>
      <c r="G9" s="14">
        <v>0.11366279999999999</v>
      </c>
      <c r="H9" s="14">
        <v>0.1114526</v>
      </c>
      <c r="I9" s="14">
        <v>0.110653</v>
      </c>
      <c r="J9" s="14">
        <v>0.1105754</v>
      </c>
      <c r="K9" s="14">
        <v>0.11236169999999999</v>
      </c>
      <c r="L9" s="14">
        <v>0.109953</v>
      </c>
      <c r="M9" s="14">
        <v>0.1138705</v>
      </c>
      <c r="N9" s="14">
        <v>0.1141668</v>
      </c>
      <c r="O9" s="14">
        <v>0.10895440000000001</v>
      </c>
      <c r="P9" s="14">
        <v>0.1157237</v>
      </c>
      <c r="Q9" s="14">
        <v>0.11467049999999999</v>
      </c>
      <c r="R9" s="14">
        <v>0.1225813</v>
      </c>
      <c r="S9" s="14">
        <v>0.12670100000000001</v>
      </c>
      <c r="T9" s="14">
        <v>0.1329729</v>
      </c>
      <c r="U9" s="14">
        <v>0.13819049999999999</v>
      </c>
      <c r="V9" s="14">
        <v>0.13510720000000001</v>
      </c>
      <c r="W9" s="14">
        <v>0.13733880000000001</v>
      </c>
      <c r="X9" s="14">
        <v>0.12568789999999999</v>
      </c>
    </row>
    <row r="10" spans="1:24" ht="30" customHeight="1">
      <c r="A10" s="6" t="s">
        <v>76</v>
      </c>
      <c r="B10" s="14"/>
      <c r="C10" s="14"/>
      <c r="D10" s="14"/>
      <c r="E10" s="14"/>
      <c r="F10" s="14"/>
      <c r="G10" s="14"/>
      <c r="H10" s="14"/>
      <c r="I10" s="14"/>
      <c r="J10" s="14"/>
      <c r="K10" s="14"/>
      <c r="L10" s="14"/>
      <c r="M10" s="14"/>
      <c r="N10" s="14"/>
      <c r="O10" s="14"/>
      <c r="P10" s="14"/>
      <c r="Q10" s="14"/>
      <c r="R10" s="14"/>
      <c r="S10" s="14"/>
      <c r="T10" s="14"/>
      <c r="U10" s="14"/>
      <c r="V10" s="14"/>
      <c r="W10" s="14"/>
      <c r="X10" s="14"/>
    </row>
    <row r="11" spans="1:24">
      <c r="A11" s="12" t="s">
        <v>296</v>
      </c>
      <c r="B11" s="15" t="s">
        <v>299</v>
      </c>
      <c r="C11" s="15" t="s">
        <v>300</v>
      </c>
      <c r="D11" s="15" t="s">
        <v>301</v>
      </c>
      <c r="E11" s="15" t="s">
        <v>302</v>
      </c>
      <c r="F11" s="15" t="s">
        <v>303</v>
      </c>
      <c r="G11" s="15" t="s">
        <v>304</v>
      </c>
      <c r="H11" s="15" t="s">
        <v>305</v>
      </c>
      <c r="I11" s="15" t="s">
        <v>306</v>
      </c>
      <c r="J11" s="15" t="s">
        <v>307</v>
      </c>
      <c r="K11" s="15" t="s">
        <v>308</v>
      </c>
      <c r="L11" s="15" t="s">
        <v>309</v>
      </c>
      <c r="M11" s="15" t="s">
        <v>310</v>
      </c>
      <c r="N11" s="15" t="s">
        <v>311</v>
      </c>
      <c r="O11" s="15" t="s">
        <v>312</v>
      </c>
      <c r="P11" s="15" t="s">
        <v>313</v>
      </c>
      <c r="Q11" s="15" t="s">
        <v>314</v>
      </c>
      <c r="R11" s="15" t="s">
        <v>315</v>
      </c>
      <c r="S11" s="15" t="s">
        <v>316</v>
      </c>
      <c r="T11" s="15" t="s">
        <v>317</v>
      </c>
      <c r="U11" s="15" t="s">
        <v>318</v>
      </c>
      <c r="V11" s="15" t="s">
        <v>319</v>
      </c>
      <c r="W11" s="15" t="s">
        <v>320</v>
      </c>
      <c r="X11" s="15" t="s">
        <v>321</v>
      </c>
    </row>
    <row r="12" spans="1:24">
      <c r="A12" s="12" t="s">
        <v>342</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row>
    <row r="13" spans="1:24">
      <c r="A13" s="12" t="s">
        <v>363</v>
      </c>
      <c r="B13" s="14">
        <v>0.52380159999999998</v>
      </c>
      <c r="C13" s="14">
        <v>0.52334320000000001</v>
      </c>
      <c r="D13" s="14">
        <v>0.52557969999999998</v>
      </c>
      <c r="E13" s="14">
        <v>0.51775490000000002</v>
      </c>
      <c r="F13" s="14">
        <v>0.48410730000000002</v>
      </c>
      <c r="G13" s="14">
        <v>0.48989899999999997</v>
      </c>
      <c r="H13" s="14">
        <v>0.49660510000000002</v>
      </c>
      <c r="I13" s="14">
        <v>0.49077789999999999</v>
      </c>
      <c r="J13" s="14">
        <v>0.48436630000000003</v>
      </c>
      <c r="K13" s="14">
        <v>0.47332540000000001</v>
      </c>
      <c r="L13" s="14">
        <v>0.48511330000000003</v>
      </c>
      <c r="M13" s="14">
        <v>0.4834194</v>
      </c>
      <c r="N13" s="14">
        <v>0.47915459999999999</v>
      </c>
      <c r="O13" s="14">
        <v>0.48386679999999999</v>
      </c>
      <c r="P13" s="14">
        <v>0.46592670000000003</v>
      </c>
      <c r="Q13" s="14">
        <v>0.4771994</v>
      </c>
      <c r="R13" s="14">
        <v>0.45151140000000001</v>
      </c>
      <c r="S13" s="14">
        <v>0.4263362</v>
      </c>
      <c r="T13" s="14">
        <v>0.40644669999999999</v>
      </c>
      <c r="U13" s="14">
        <v>0.39885569999999998</v>
      </c>
      <c r="V13" s="14">
        <v>0.40071600000000002</v>
      </c>
      <c r="W13" s="14">
        <v>0.38799729999999999</v>
      </c>
      <c r="X13" s="14">
        <v>0.40038839999999998</v>
      </c>
    </row>
    <row r="14" spans="1:24">
      <c r="A14" s="12" t="s">
        <v>364</v>
      </c>
      <c r="B14" s="14">
        <v>0.47619840000000002</v>
      </c>
      <c r="C14" s="14">
        <v>0.47665679999999999</v>
      </c>
      <c r="D14" s="14">
        <v>0.47442030000000002</v>
      </c>
      <c r="E14" s="14">
        <v>0.48224509999999998</v>
      </c>
      <c r="F14" s="14">
        <v>0.51589269999999998</v>
      </c>
      <c r="G14" s="14">
        <v>0.51010100000000003</v>
      </c>
      <c r="H14" s="14">
        <v>0.50339489999999998</v>
      </c>
      <c r="I14" s="14">
        <v>0.50922210000000001</v>
      </c>
      <c r="J14" s="14">
        <v>0.51563369999999997</v>
      </c>
      <c r="K14" s="14">
        <v>0.52667459999999999</v>
      </c>
      <c r="L14" s="14">
        <v>0.51488670000000003</v>
      </c>
      <c r="M14" s="14">
        <v>0.51658059999999995</v>
      </c>
      <c r="N14" s="14">
        <v>0.52084540000000001</v>
      </c>
      <c r="O14" s="14">
        <v>0.51613319999999996</v>
      </c>
      <c r="P14" s="14">
        <v>0.53407329999999997</v>
      </c>
      <c r="Q14" s="14">
        <v>0.52280059999999995</v>
      </c>
      <c r="R14" s="14">
        <v>0.54848859999999999</v>
      </c>
      <c r="S14" s="14">
        <v>0.57366379999999995</v>
      </c>
      <c r="T14" s="14">
        <v>0.59355329999999995</v>
      </c>
      <c r="U14" s="14">
        <v>0.60114429999999996</v>
      </c>
      <c r="V14" s="14">
        <v>0.59928400000000004</v>
      </c>
      <c r="W14" s="14">
        <v>0.61200270000000001</v>
      </c>
      <c r="X14" s="14">
        <v>0.59961160000000002</v>
      </c>
    </row>
    <row r="15" spans="1:24" ht="30" customHeight="1">
      <c r="A15" s="6" t="s">
        <v>77</v>
      </c>
      <c r="B15" s="14"/>
      <c r="C15" s="14"/>
      <c r="D15" s="14"/>
      <c r="E15" s="14"/>
      <c r="F15" s="14"/>
      <c r="G15" s="14"/>
      <c r="H15" s="14"/>
      <c r="I15" s="14"/>
      <c r="J15" s="14"/>
      <c r="K15" s="14"/>
      <c r="L15" s="14"/>
      <c r="M15" s="14"/>
      <c r="N15" s="14"/>
      <c r="O15" s="14"/>
      <c r="P15" s="14"/>
      <c r="Q15" s="14"/>
      <c r="R15" s="14"/>
      <c r="S15" s="14"/>
      <c r="T15" s="14"/>
      <c r="U15" s="14"/>
      <c r="V15" s="14"/>
      <c r="W15" s="14"/>
      <c r="X15" s="14"/>
    </row>
    <row r="16" spans="1:24">
      <c r="A16" s="12" t="s">
        <v>296</v>
      </c>
      <c r="B16" s="15" t="s">
        <v>299</v>
      </c>
      <c r="C16" s="15" t="s">
        <v>300</v>
      </c>
      <c r="D16" s="15" t="s">
        <v>301</v>
      </c>
      <c r="E16" s="15" t="s">
        <v>302</v>
      </c>
      <c r="F16" s="15" t="s">
        <v>303</v>
      </c>
      <c r="G16" s="15" t="s">
        <v>304</v>
      </c>
      <c r="H16" s="15" t="s">
        <v>305</v>
      </c>
      <c r="I16" s="15" t="s">
        <v>306</v>
      </c>
      <c r="J16" s="15" t="s">
        <v>307</v>
      </c>
      <c r="K16" s="15" t="s">
        <v>308</v>
      </c>
      <c r="L16" s="15" t="s">
        <v>309</v>
      </c>
      <c r="M16" s="15" t="s">
        <v>310</v>
      </c>
      <c r="N16" s="15" t="s">
        <v>311</v>
      </c>
      <c r="O16" s="15" t="s">
        <v>312</v>
      </c>
      <c r="P16" s="15" t="s">
        <v>313</v>
      </c>
      <c r="Q16" s="15" t="s">
        <v>314</v>
      </c>
      <c r="R16" s="15" t="s">
        <v>315</v>
      </c>
      <c r="S16" s="15" t="s">
        <v>316</v>
      </c>
      <c r="T16" s="15" t="s">
        <v>317</v>
      </c>
      <c r="U16" s="15" t="s">
        <v>318</v>
      </c>
      <c r="V16" s="15" t="s">
        <v>319</v>
      </c>
      <c r="W16" s="15" t="s">
        <v>320</v>
      </c>
      <c r="X16" s="15" t="s">
        <v>321</v>
      </c>
    </row>
    <row r="17" spans="1:24">
      <c r="A17" s="12" t="s">
        <v>342</v>
      </c>
      <c r="B17" s="16">
        <v>560000</v>
      </c>
      <c r="C17" s="16">
        <v>570000</v>
      </c>
      <c r="D17" s="16">
        <v>610000</v>
      </c>
      <c r="E17" s="16">
        <v>610000</v>
      </c>
      <c r="F17" s="16">
        <v>610000</v>
      </c>
      <c r="G17" s="16">
        <v>580000</v>
      </c>
      <c r="H17" s="16">
        <v>580000</v>
      </c>
      <c r="I17" s="16">
        <v>570000</v>
      </c>
      <c r="J17" s="16">
        <v>570000</v>
      </c>
      <c r="K17" s="16">
        <v>570000</v>
      </c>
      <c r="L17" s="16">
        <v>570000</v>
      </c>
      <c r="M17" s="16">
        <v>590000</v>
      </c>
      <c r="N17" s="16">
        <v>590000</v>
      </c>
      <c r="O17" s="16">
        <v>570000</v>
      </c>
      <c r="P17" s="16">
        <v>590000</v>
      </c>
      <c r="Q17" s="16">
        <v>600000</v>
      </c>
      <c r="R17" s="16">
        <v>620000</v>
      </c>
      <c r="S17" s="16">
        <v>620000</v>
      </c>
      <c r="T17" s="16">
        <v>630000</v>
      </c>
      <c r="U17" s="16">
        <v>650000</v>
      </c>
      <c r="V17" s="16">
        <v>640000</v>
      </c>
      <c r="W17" s="16">
        <v>650000</v>
      </c>
      <c r="X17" s="16">
        <v>610000</v>
      </c>
    </row>
    <row r="18" spans="1:24">
      <c r="A18" s="12" t="s">
        <v>363</v>
      </c>
      <c r="B18" s="16">
        <v>290000</v>
      </c>
      <c r="C18" s="16">
        <v>300000</v>
      </c>
      <c r="D18" s="16">
        <v>320000</v>
      </c>
      <c r="E18" s="16">
        <v>310000</v>
      </c>
      <c r="F18" s="16">
        <v>300000</v>
      </c>
      <c r="G18" s="16">
        <v>280000</v>
      </c>
      <c r="H18" s="16">
        <v>290000</v>
      </c>
      <c r="I18" s="16">
        <v>280000</v>
      </c>
      <c r="J18" s="16">
        <v>270000</v>
      </c>
      <c r="K18" s="16">
        <v>270000</v>
      </c>
      <c r="L18" s="16">
        <v>280000</v>
      </c>
      <c r="M18" s="16">
        <v>290000</v>
      </c>
      <c r="N18" s="16">
        <v>280000</v>
      </c>
      <c r="O18" s="16">
        <v>280000</v>
      </c>
      <c r="P18" s="16">
        <v>270000</v>
      </c>
      <c r="Q18" s="16">
        <v>290000</v>
      </c>
      <c r="R18" s="16">
        <v>280000</v>
      </c>
      <c r="S18" s="16">
        <v>260000</v>
      </c>
      <c r="T18" s="16">
        <v>250000</v>
      </c>
      <c r="U18" s="16">
        <v>260000</v>
      </c>
      <c r="V18" s="16">
        <v>260000</v>
      </c>
      <c r="W18" s="16">
        <v>250000</v>
      </c>
      <c r="X18" s="16">
        <v>240000</v>
      </c>
    </row>
    <row r="19" spans="1:24">
      <c r="A19" s="12" t="s">
        <v>364</v>
      </c>
      <c r="B19" s="16">
        <v>270000</v>
      </c>
      <c r="C19" s="16">
        <v>270000</v>
      </c>
      <c r="D19" s="16">
        <v>290000</v>
      </c>
      <c r="E19" s="16">
        <v>290000</v>
      </c>
      <c r="F19" s="16">
        <v>310000</v>
      </c>
      <c r="G19" s="16">
        <v>300000</v>
      </c>
      <c r="H19" s="16">
        <v>290000</v>
      </c>
      <c r="I19" s="16">
        <v>290000</v>
      </c>
      <c r="J19" s="16">
        <v>290000</v>
      </c>
      <c r="K19" s="16">
        <v>300000</v>
      </c>
      <c r="L19" s="16">
        <v>290000</v>
      </c>
      <c r="M19" s="16">
        <v>300000</v>
      </c>
      <c r="N19" s="16">
        <v>310000</v>
      </c>
      <c r="O19" s="16">
        <v>290000</v>
      </c>
      <c r="P19" s="16">
        <v>320000</v>
      </c>
      <c r="Q19" s="16">
        <v>320000</v>
      </c>
      <c r="R19" s="16">
        <v>340000</v>
      </c>
      <c r="S19" s="16">
        <v>350000</v>
      </c>
      <c r="T19" s="16">
        <v>370000</v>
      </c>
      <c r="U19" s="16">
        <v>390000</v>
      </c>
      <c r="V19" s="16">
        <v>380000</v>
      </c>
      <c r="W19" s="16">
        <v>400000</v>
      </c>
      <c r="X19" s="16">
        <v>370000</v>
      </c>
    </row>
    <row r="20" spans="1:24" ht="30" customHeight="1">
      <c r="A20" s="6" t="s">
        <v>78</v>
      </c>
      <c r="B20" s="16"/>
      <c r="C20" s="16"/>
      <c r="D20" s="16"/>
      <c r="E20" s="16"/>
      <c r="F20" s="16"/>
      <c r="G20" s="16"/>
      <c r="H20" s="16"/>
      <c r="I20" s="16"/>
      <c r="J20" s="16"/>
      <c r="K20" s="16"/>
      <c r="L20" s="16"/>
      <c r="M20" s="16"/>
      <c r="N20" s="16"/>
      <c r="O20" s="16"/>
      <c r="P20" s="16"/>
      <c r="Q20" s="16"/>
      <c r="R20" s="16"/>
      <c r="S20" s="16"/>
      <c r="T20" s="16"/>
      <c r="U20" s="16"/>
      <c r="V20" s="16"/>
      <c r="W20" s="16"/>
      <c r="X20" s="16"/>
    </row>
    <row r="21" spans="1:24">
      <c r="A21" s="12" t="s">
        <v>296</v>
      </c>
      <c r="B21" s="17" t="s">
        <v>299</v>
      </c>
      <c r="C21" s="17" t="s">
        <v>300</v>
      </c>
      <c r="D21" s="17" t="s">
        <v>301</v>
      </c>
      <c r="E21" s="17" t="s">
        <v>302</v>
      </c>
      <c r="F21" s="17" t="s">
        <v>303</v>
      </c>
      <c r="G21" s="17" t="s">
        <v>304</v>
      </c>
      <c r="H21" s="17" t="s">
        <v>305</v>
      </c>
      <c r="I21" s="17" t="s">
        <v>306</v>
      </c>
      <c r="J21" s="17" t="s">
        <v>307</v>
      </c>
      <c r="K21" s="17" t="s">
        <v>308</v>
      </c>
      <c r="L21" s="17" t="s">
        <v>309</v>
      </c>
      <c r="M21" s="17" t="s">
        <v>310</v>
      </c>
      <c r="N21" s="17" t="s">
        <v>311</v>
      </c>
      <c r="O21" s="17" t="s">
        <v>312</v>
      </c>
      <c r="P21" s="17" t="s">
        <v>313</v>
      </c>
      <c r="Q21" s="17" t="s">
        <v>314</v>
      </c>
      <c r="R21" s="17" t="s">
        <v>315</v>
      </c>
      <c r="S21" s="17" t="s">
        <v>316</v>
      </c>
      <c r="T21" s="17" t="s">
        <v>317</v>
      </c>
      <c r="U21" s="17" t="s">
        <v>318</v>
      </c>
      <c r="V21" s="17" t="s">
        <v>319</v>
      </c>
      <c r="W21" s="17" t="s">
        <v>320</v>
      </c>
      <c r="X21" s="17" t="s">
        <v>321</v>
      </c>
    </row>
    <row r="22" spans="1:24">
      <c r="A22" s="12" t="s">
        <v>342</v>
      </c>
      <c r="B22" s="14">
        <v>0.13307150000000001</v>
      </c>
      <c r="C22" s="14">
        <v>0.13372890000000001</v>
      </c>
      <c r="D22" s="14">
        <v>0.14136489999999999</v>
      </c>
      <c r="E22" s="14">
        <v>0.1392284</v>
      </c>
      <c r="F22" s="14">
        <v>0.1437399</v>
      </c>
      <c r="G22" s="14">
        <v>0.13835990000000001</v>
      </c>
      <c r="H22" s="14">
        <v>0.13809630000000001</v>
      </c>
      <c r="I22" s="14">
        <v>0.1328799</v>
      </c>
      <c r="J22" s="14">
        <v>0.13133700000000001</v>
      </c>
      <c r="K22" s="14">
        <v>0.1330694</v>
      </c>
      <c r="L22" s="14">
        <v>0.13499990000000001</v>
      </c>
      <c r="M22" s="14">
        <v>0.1405921</v>
      </c>
      <c r="N22" s="14">
        <v>0.137271</v>
      </c>
      <c r="O22" s="14">
        <v>0.1292189</v>
      </c>
      <c r="P22" s="14">
        <v>0.1333762</v>
      </c>
      <c r="Q22" s="14">
        <v>0.1361966</v>
      </c>
      <c r="R22" s="14">
        <v>0.14209379999999999</v>
      </c>
      <c r="S22" s="14">
        <v>0.13842670000000001</v>
      </c>
      <c r="T22" s="14">
        <v>0.14112479999999999</v>
      </c>
      <c r="U22" s="14">
        <v>0.1466124</v>
      </c>
      <c r="V22" s="14">
        <v>0.14498150000000001</v>
      </c>
      <c r="W22" s="14">
        <v>0.1471384</v>
      </c>
      <c r="X22" s="14">
        <v>0.14027919999999999</v>
      </c>
    </row>
    <row r="23" spans="1:24">
      <c r="A23" s="12" t="s">
        <v>363</v>
      </c>
      <c r="B23" s="14">
        <v>0.49263790000000002</v>
      </c>
      <c r="C23" s="14">
        <v>0.47842889999999999</v>
      </c>
      <c r="D23" s="14">
        <v>0.4750566</v>
      </c>
      <c r="E23" s="14">
        <v>0.50042469999999994</v>
      </c>
      <c r="F23" s="14">
        <v>0.53043960000000001</v>
      </c>
      <c r="G23" s="14">
        <v>0.52465269999999997</v>
      </c>
      <c r="H23" s="14">
        <v>0.50885199999999997</v>
      </c>
      <c r="I23" s="14">
        <v>0.4849656</v>
      </c>
      <c r="J23" s="14">
        <v>0.49246040000000002</v>
      </c>
      <c r="K23" s="14">
        <v>0.50872450000000002</v>
      </c>
      <c r="L23" s="14">
        <v>0.53293330000000005</v>
      </c>
      <c r="M23" s="14">
        <v>0.54203120000000005</v>
      </c>
      <c r="N23" s="14">
        <v>0.52317610000000003</v>
      </c>
      <c r="O23" s="14">
        <v>0.48932639999999999</v>
      </c>
      <c r="P23" s="14">
        <v>0.46779320000000002</v>
      </c>
      <c r="Q23" s="14">
        <v>0.479854</v>
      </c>
      <c r="R23" s="14">
        <v>0.48768909999999999</v>
      </c>
      <c r="S23" s="14">
        <v>0.47742960000000001</v>
      </c>
      <c r="T23" s="14">
        <v>0.46712389999999998</v>
      </c>
      <c r="U23" s="14">
        <v>0.4604084</v>
      </c>
      <c r="V23" s="14">
        <v>0.46237489999999998</v>
      </c>
      <c r="W23" s="14">
        <v>0.46609660000000003</v>
      </c>
      <c r="X23" s="14">
        <v>0.46597880000000003</v>
      </c>
    </row>
    <row r="24" spans="1:24">
      <c r="A24" s="12" t="s">
        <v>364</v>
      </c>
      <c r="B24" s="14">
        <v>6.8512100000000006E-2</v>
      </c>
      <c r="C24" s="14">
        <v>6.9795399999999994E-2</v>
      </c>
      <c r="D24" s="14">
        <v>7.4868000000000004E-2</v>
      </c>
      <c r="E24" s="14">
        <v>6.9885900000000001E-2</v>
      </c>
      <c r="F24" s="14">
        <v>7.6374600000000001E-2</v>
      </c>
      <c r="G24" s="14">
        <v>7.4643100000000004E-2</v>
      </c>
      <c r="H24" s="14">
        <v>7.63987E-2</v>
      </c>
      <c r="I24" s="14">
        <v>7.4260499999999993E-2</v>
      </c>
      <c r="J24" s="14">
        <v>7.2888700000000001E-2</v>
      </c>
      <c r="K24" s="14">
        <v>7.3752999999999999E-2</v>
      </c>
      <c r="L24" s="14">
        <v>7.1416999999999994E-2</v>
      </c>
      <c r="M24" s="14">
        <v>7.4116500000000002E-2</v>
      </c>
      <c r="N24" s="14">
        <v>7.3162099999999994E-2</v>
      </c>
      <c r="O24" s="14">
        <v>6.9014199999999998E-2</v>
      </c>
      <c r="P24" s="14">
        <v>7.7671400000000002E-2</v>
      </c>
      <c r="Q24" s="14">
        <v>7.8921000000000005E-2</v>
      </c>
      <c r="R24" s="14">
        <v>8.6421399999999995E-2</v>
      </c>
      <c r="S24" s="14">
        <v>8.6166199999999998E-2</v>
      </c>
      <c r="T24" s="14">
        <v>9.0223700000000004E-2</v>
      </c>
      <c r="U24" s="14">
        <v>9.5614699999999997E-2</v>
      </c>
      <c r="V24" s="14">
        <v>9.3406600000000006E-2</v>
      </c>
      <c r="W24" s="14">
        <v>9.6347799999999997E-2</v>
      </c>
      <c r="X24" s="14">
        <v>9.0692700000000001E-2</v>
      </c>
    </row>
    <row r="25" spans="1:24" ht="30" customHeight="1">
      <c r="A25" s="6" t="s">
        <v>79</v>
      </c>
      <c r="B25" s="14"/>
      <c r="C25" s="14"/>
      <c r="D25" s="14"/>
      <c r="E25" s="14"/>
      <c r="F25" s="14"/>
      <c r="G25" s="14"/>
      <c r="H25" s="14"/>
      <c r="I25" s="14"/>
      <c r="J25" s="14"/>
      <c r="K25" s="14"/>
      <c r="L25" s="14"/>
      <c r="M25" s="14"/>
      <c r="N25" s="14"/>
      <c r="O25" s="14"/>
      <c r="P25" s="14"/>
      <c r="Q25" s="14"/>
      <c r="R25" s="14"/>
      <c r="S25" s="14"/>
      <c r="T25" s="14"/>
      <c r="U25" s="14"/>
      <c r="V25" s="14"/>
      <c r="W25" s="14"/>
      <c r="X25" s="14"/>
    </row>
    <row r="26" spans="1:24">
      <c r="A26" s="12" t="s">
        <v>296</v>
      </c>
      <c r="B26" s="15" t="s">
        <v>299</v>
      </c>
      <c r="C26" s="15" t="s">
        <v>300</v>
      </c>
      <c r="D26" s="15" t="s">
        <v>301</v>
      </c>
      <c r="E26" s="15" t="s">
        <v>302</v>
      </c>
      <c r="F26" s="15" t="s">
        <v>303</v>
      </c>
      <c r="G26" s="15" t="s">
        <v>304</v>
      </c>
      <c r="H26" s="15" t="s">
        <v>305</v>
      </c>
      <c r="I26" s="15" t="s">
        <v>306</v>
      </c>
      <c r="J26" s="15" t="s">
        <v>307</v>
      </c>
      <c r="K26" s="15" t="s">
        <v>308</v>
      </c>
      <c r="L26" s="15" t="s">
        <v>309</v>
      </c>
      <c r="M26" s="15" t="s">
        <v>310</v>
      </c>
      <c r="N26" s="15" t="s">
        <v>311</v>
      </c>
      <c r="O26" s="15" t="s">
        <v>312</v>
      </c>
      <c r="P26" s="15" t="s">
        <v>313</v>
      </c>
      <c r="Q26" s="15" t="s">
        <v>314</v>
      </c>
      <c r="R26" s="15" t="s">
        <v>315</v>
      </c>
      <c r="S26" s="15" t="s">
        <v>316</v>
      </c>
      <c r="T26" s="15" t="s">
        <v>317</v>
      </c>
      <c r="U26" s="15" t="s">
        <v>318</v>
      </c>
      <c r="V26" s="15" t="s">
        <v>319</v>
      </c>
      <c r="W26" s="15" t="s">
        <v>320</v>
      </c>
      <c r="X26" s="15" t="s">
        <v>321</v>
      </c>
    </row>
    <row r="27" spans="1:24">
      <c r="A27" s="12" t="s">
        <v>342</v>
      </c>
      <c r="B27" s="14">
        <v>1</v>
      </c>
      <c r="C27" s="14">
        <v>1</v>
      </c>
      <c r="D27" s="14">
        <v>1</v>
      </c>
      <c r="E27" s="14">
        <v>1</v>
      </c>
      <c r="F27" s="14">
        <v>1</v>
      </c>
      <c r="G27" s="14">
        <v>1</v>
      </c>
      <c r="H27" s="14">
        <v>1</v>
      </c>
      <c r="I27" s="14">
        <v>1</v>
      </c>
      <c r="J27" s="14">
        <v>1</v>
      </c>
      <c r="K27" s="14">
        <v>1</v>
      </c>
      <c r="L27" s="14">
        <v>1</v>
      </c>
      <c r="M27" s="14">
        <v>1</v>
      </c>
      <c r="N27" s="14">
        <v>1</v>
      </c>
      <c r="O27" s="14">
        <v>1</v>
      </c>
      <c r="P27" s="14">
        <v>1</v>
      </c>
      <c r="Q27" s="14">
        <v>1</v>
      </c>
      <c r="R27" s="14">
        <v>1</v>
      </c>
      <c r="S27" s="14">
        <v>1</v>
      </c>
      <c r="T27" s="14">
        <v>1</v>
      </c>
      <c r="U27" s="14">
        <v>1</v>
      </c>
      <c r="V27" s="14">
        <v>1</v>
      </c>
      <c r="W27" s="14">
        <v>1</v>
      </c>
      <c r="X27" s="14">
        <v>1</v>
      </c>
    </row>
    <row r="28" spans="1:24">
      <c r="A28" s="12" t="s">
        <v>363</v>
      </c>
      <c r="B28" s="14">
        <v>0.56426220000000005</v>
      </c>
      <c r="C28" s="14">
        <v>0.56067009999999995</v>
      </c>
      <c r="D28" s="14">
        <v>0.55765580000000003</v>
      </c>
      <c r="E28" s="14">
        <v>0.57975140000000003</v>
      </c>
      <c r="F28" s="14">
        <v>0.54900660000000001</v>
      </c>
      <c r="G28" s="14">
        <v>0.53836340000000005</v>
      </c>
      <c r="H28" s="14">
        <v>0.5266052</v>
      </c>
      <c r="I28" s="14">
        <v>0.52115239999999996</v>
      </c>
      <c r="J28" s="14">
        <v>0.52298</v>
      </c>
      <c r="K28" s="14">
        <v>0.52180879999999996</v>
      </c>
      <c r="L28" s="14">
        <v>0.54358059999999997</v>
      </c>
      <c r="M28" s="14">
        <v>0.54754979999999998</v>
      </c>
      <c r="N28" s="14">
        <v>0.54193740000000001</v>
      </c>
      <c r="O28" s="14">
        <v>0.54221799999999998</v>
      </c>
      <c r="P28" s="14">
        <v>0.50693410000000005</v>
      </c>
      <c r="Q28" s="14">
        <v>0.50913549999999996</v>
      </c>
      <c r="R28" s="14">
        <v>0.47844399999999998</v>
      </c>
      <c r="S28" s="14">
        <v>0.46203290000000002</v>
      </c>
      <c r="T28" s="14">
        <v>0.44743670000000002</v>
      </c>
      <c r="U28" s="14">
        <v>0.43900879999999998</v>
      </c>
      <c r="V28" s="14">
        <v>0.44572289999999998</v>
      </c>
      <c r="W28" s="14">
        <v>0.43486180000000002</v>
      </c>
      <c r="X28" s="14">
        <v>0.43903799999999998</v>
      </c>
    </row>
    <row r="29" spans="1:24">
      <c r="A29" s="12" t="s">
        <v>364</v>
      </c>
      <c r="B29" s="14">
        <v>0.43573780000000001</v>
      </c>
      <c r="C29" s="14">
        <v>0.4393299</v>
      </c>
      <c r="D29" s="14">
        <v>0.44234420000000002</v>
      </c>
      <c r="E29" s="14">
        <v>0.42024860000000003</v>
      </c>
      <c r="F29" s="14">
        <v>0.45099339999999999</v>
      </c>
      <c r="G29" s="14">
        <v>0.46163660000000001</v>
      </c>
      <c r="H29" s="14">
        <v>0.4733948</v>
      </c>
      <c r="I29" s="14">
        <v>0.47884759999999998</v>
      </c>
      <c r="J29" s="14">
        <v>0.47702</v>
      </c>
      <c r="K29" s="14">
        <v>0.47819119999999998</v>
      </c>
      <c r="L29" s="14">
        <v>0.45641939999999998</v>
      </c>
      <c r="M29" s="14">
        <v>0.45245020000000002</v>
      </c>
      <c r="N29" s="14">
        <v>0.45806259999999999</v>
      </c>
      <c r="O29" s="14">
        <v>0.45778200000000002</v>
      </c>
      <c r="P29" s="14">
        <v>0.4930659</v>
      </c>
      <c r="Q29" s="14">
        <v>0.49086449999999998</v>
      </c>
      <c r="R29" s="14">
        <v>0.52155600000000002</v>
      </c>
      <c r="S29" s="14">
        <v>0.53796710000000003</v>
      </c>
      <c r="T29" s="14">
        <v>0.55256329999999998</v>
      </c>
      <c r="U29" s="14">
        <v>0.56099120000000002</v>
      </c>
      <c r="V29" s="14">
        <v>0.55427709999999997</v>
      </c>
      <c r="W29" s="14">
        <v>0.56513820000000003</v>
      </c>
      <c r="X29" s="14">
        <v>0.56096199999999996</v>
      </c>
    </row>
    <row r="30" spans="1:24" ht="30" customHeight="1">
      <c r="A30" s="6" t="s">
        <v>80</v>
      </c>
      <c r="B30" s="14"/>
      <c r="C30" s="14"/>
      <c r="D30" s="14"/>
      <c r="E30" s="14"/>
      <c r="F30" s="14"/>
      <c r="G30" s="14"/>
      <c r="H30" s="14"/>
      <c r="I30" s="14"/>
      <c r="J30" s="14"/>
      <c r="K30" s="14"/>
      <c r="L30" s="14"/>
      <c r="M30" s="14"/>
      <c r="N30" s="14"/>
      <c r="O30" s="14"/>
      <c r="P30" s="14"/>
      <c r="Q30" s="14"/>
      <c r="R30" s="14"/>
      <c r="S30" s="14"/>
      <c r="T30" s="14"/>
      <c r="U30" s="14"/>
      <c r="V30" s="14"/>
      <c r="W30" s="14"/>
      <c r="X30" s="14"/>
    </row>
    <row r="31" spans="1:24">
      <c r="A31" s="12" t="s">
        <v>296</v>
      </c>
      <c r="B31" s="15" t="s">
        <v>299</v>
      </c>
      <c r="C31" s="15" t="s">
        <v>300</v>
      </c>
      <c r="D31" s="15" t="s">
        <v>301</v>
      </c>
      <c r="E31" s="15" t="s">
        <v>302</v>
      </c>
      <c r="F31" s="15" t="s">
        <v>303</v>
      </c>
      <c r="G31" s="15" t="s">
        <v>304</v>
      </c>
      <c r="H31" s="15" t="s">
        <v>305</v>
      </c>
      <c r="I31" s="15" t="s">
        <v>306</v>
      </c>
      <c r="J31" s="15" t="s">
        <v>307</v>
      </c>
      <c r="K31" s="15" t="s">
        <v>308</v>
      </c>
      <c r="L31" s="15" t="s">
        <v>309</v>
      </c>
      <c r="M31" s="15" t="s">
        <v>310</v>
      </c>
      <c r="N31" s="15" t="s">
        <v>311</v>
      </c>
      <c r="O31" s="15" t="s">
        <v>312</v>
      </c>
      <c r="P31" s="15" t="s">
        <v>313</v>
      </c>
      <c r="Q31" s="15" t="s">
        <v>314</v>
      </c>
      <c r="R31" s="15" t="s">
        <v>315</v>
      </c>
      <c r="S31" s="15" t="s">
        <v>316</v>
      </c>
      <c r="T31" s="15" t="s">
        <v>317</v>
      </c>
      <c r="U31" s="15" t="s">
        <v>318</v>
      </c>
      <c r="V31" s="15" t="s">
        <v>319</v>
      </c>
      <c r="W31" s="15" t="s">
        <v>320</v>
      </c>
      <c r="X31" s="15" t="s">
        <v>321</v>
      </c>
    </row>
    <row r="32" spans="1:24">
      <c r="A32" s="12" t="s">
        <v>342</v>
      </c>
      <c r="B32" s="16">
        <v>400000</v>
      </c>
      <c r="C32" s="16">
        <v>400000</v>
      </c>
      <c r="D32" s="16">
        <v>430000</v>
      </c>
      <c r="E32" s="16">
        <v>420000</v>
      </c>
      <c r="F32" s="16">
        <v>430000</v>
      </c>
      <c r="G32" s="16">
        <v>420000</v>
      </c>
      <c r="H32" s="16">
        <v>420000</v>
      </c>
      <c r="I32" s="16">
        <v>410000</v>
      </c>
      <c r="J32" s="16">
        <v>400000</v>
      </c>
      <c r="K32" s="16">
        <v>410000</v>
      </c>
      <c r="L32" s="16">
        <v>420000</v>
      </c>
      <c r="M32" s="16">
        <v>440000</v>
      </c>
      <c r="N32" s="16">
        <v>430000</v>
      </c>
      <c r="O32" s="16">
        <v>410000</v>
      </c>
      <c r="P32" s="16">
        <v>420000</v>
      </c>
      <c r="Q32" s="16">
        <v>440000</v>
      </c>
      <c r="R32" s="16">
        <v>460000</v>
      </c>
      <c r="S32" s="16">
        <v>450000</v>
      </c>
      <c r="T32" s="16">
        <v>460000</v>
      </c>
      <c r="U32" s="16">
        <v>480000</v>
      </c>
      <c r="V32" s="16">
        <v>480000</v>
      </c>
      <c r="W32" s="16">
        <v>490000</v>
      </c>
      <c r="X32" s="16">
        <v>470000</v>
      </c>
    </row>
    <row r="33" spans="1:24">
      <c r="A33" s="12" t="s">
        <v>363</v>
      </c>
      <c r="B33" s="16">
        <v>230000</v>
      </c>
      <c r="C33" s="16">
        <v>230000</v>
      </c>
      <c r="D33" s="16">
        <v>240000</v>
      </c>
      <c r="E33" s="16">
        <v>240000</v>
      </c>
      <c r="F33" s="16">
        <v>240000</v>
      </c>
      <c r="G33" s="16">
        <v>230000</v>
      </c>
      <c r="H33" s="16">
        <v>220000</v>
      </c>
      <c r="I33" s="16">
        <v>210000</v>
      </c>
      <c r="J33" s="16">
        <v>210000</v>
      </c>
      <c r="K33" s="16">
        <v>210000</v>
      </c>
      <c r="L33" s="16">
        <v>230000</v>
      </c>
      <c r="M33" s="16">
        <v>240000</v>
      </c>
      <c r="N33" s="16">
        <v>230000</v>
      </c>
      <c r="O33" s="16">
        <v>220000</v>
      </c>
      <c r="P33" s="16">
        <v>210000</v>
      </c>
      <c r="Q33" s="16">
        <v>220000</v>
      </c>
      <c r="R33" s="16">
        <v>220000</v>
      </c>
      <c r="S33" s="16">
        <v>210000</v>
      </c>
      <c r="T33" s="16">
        <v>200000</v>
      </c>
      <c r="U33" s="16">
        <v>210000</v>
      </c>
      <c r="V33" s="16">
        <v>210000</v>
      </c>
      <c r="W33" s="16">
        <v>210000</v>
      </c>
      <c r="X33" s="16">
        <v>210000</v>
      </c>
    </row>
    <row r="34" spans="1:24">
      <c r="A34" s="12" t="s">
        <v>364</v>
      </c>
      <c r="B34" s="16">
        <v>180000</v>
      </c>
      <c r="C34" s="16">
        <v>180000</v>
      </c>
      <c r="D34" s="16">
        <v>190000</v>
      </c>
      <c r="E34" s="16">
        <v>180000</v>
      </c>
      <c r="F34" s="16">
        <v>200000</v>
      </c>
      <c r="G34" s="16">
        <v>190000</v>
      </c>
      <c r="H34" s="16">
        <v>200000</v>
      </c>
      <c r="I34" s="16">
        <v>190000</v>
      </c>
      <c r="J34" s="16">
        <v>190000</v>
      </c>
      <c r="K34" s="16">
        <v>200000</v>
      </c>
      <c r="L34" s="16">
        <v>190000</v>
      </c>
      <c r="M34" s="16">
        <v>200000</v>
      </c>
      <c r="N34" s="16">
        <v>200000</v>
      </c>
      <c r="O34" s="16">
        <v>190000</v>
      </c>
      <c r="P34" s="16">
        <v>210000</v>
      </c>
      <c r="Q34" s="16">
        <v>220000</v>
      </c>
      <c r="R34" s="16">
        <v>240000</v>
      </c>
      <c r="S34" s="16">
        <v>240000</v>
      </c>
      <c r="T34" s="16">
        <v>250000</v>
      </c>
      <c r="U34" s="16">
        <v>270000</v>
      </c>
      <c r="V34" s="16">
        <v>270000</v>
      </c>
      <c r="W34" s="16">
        <v>280000</v>
      </c>
      <c r="X34" s="16">
        <v>270000</v>
      </c>
    </row>
    <row r="35" spans="1:24" ht="30" customHeight="1">
      <c r="A35" s="6" t="s">
        <v>81</v>
      </c>
      <c r="B35" s="16"/>
      <c r="C35" s="16"/>
      <c r="D35" s="16"/>
      <c r="E35" s="16"/>
      <c r="F35" s="16"/>
      <c r="G35" s="16"/>
      <c r="H35" s="16"/>
      <c r="I35" s="16"/>
      <c r="J35" s="16"/>
      <c r="K35" s="16"/>
      <c r="L35" s="16"/>
      <c r="M35" s="16"/>
      <c r="N35" s="16"/>
      <c r="O35" s="16"/>
      <c r="P35" s="16"/>
      <c r="Q35" s="16"/>
      <c r="R35" s="16"/>
      <c r="S35" s="16"/>
      <c r="T35" s="16"/>
      <c r="U35" s="16"/>
      <c r="V35" s="16"/>
      <c r="W35" s="16"/>
      <c r="X35" s="16"/>
    </row>
    <row r="36" spans="1:24">
      <c r="A36" s="12" t="s">
        <v>296</v>
      </c>
      <c r="B36" s="17" t="s">
        <v>299</v>
      </c>
      <c r="C36" s="17" t="s">
        <v>300</v>
      </c>
      <c r="D36" s="17" t="s">
        <v>301</v>
      </c>
      <c r="E36" s="17" t="s">
        <v>302</v>
      </c>
      <c r="F36" s="17" t="s">
        <v>303</v>
      </c>
      <c r="G36" s="17" t="s">
        <v>304</v>
      </c>
      <c r="H36" s="17" t="s">
        <v>305</v>
      </c>
      <c r="I36" s="17" t="s">
        <v>306</v>
      </c>
      <c r="J36" s="17" t="s">
        <v>307</v>
      </c>
      <c r="K36" s="17" t="s">
        <v>308</v>
      </c>
      <c r="L36" s="17" t="s">
        <v>309</v>
      </c>
      <c r="M36" s="17" t="s">
        <v>310</v>
      </c>
      <c r="N36" s="17" t="s">
        <v>311</v>
      </c>
      <c r="O36" s="17" t="s">
        <v>312</v>
      </c>
      <c r="P36" s="17" t="s">
        <v>313</v>
      </c>
      <c r="Q36" s="17" t="s">
        <v>314</v>
      </c>
      <c r="R36" s="17" t="s">
        <v>315</v>
      </c>
      <c r="S36" s="17" t="s">
        <v>316</v>
      </c>
      <c r="T36" s="17" t="s">
        <v>317</v>
      </c>
      <c r="U36" s="17" t="s">
        <v>318</v>
      </c>
      <c r="V36" s="17" t="s">
        <v>319</v>
      </c>
      <c r="W36" s="17" t="s">
        <v>320</v>
      </c>
      <c r="X36" s="17" t="s">
        <v>321</v>
      </c>
    </row>
    <row r="37" spans="1:24">
      <c r="A37" s="12" t="s">
        <v>342</v>
      </c>
      <c r="B37" s="16">
        <v>5809</v>
      </c>
      <c r="C37" s="16">
        <v>5759</v>
      </c>
      <c r="D37" s="16">
        <v>5727</v>
      </c>
      <c r="E37" s="16">
        <v>6101</v>
      </c>
      <c r="F37" s="16">
        <v>8251</v>
      </c>
      <c r="G37" s="16">
        <v>10399</v>
      </c>
      <c r="H37" s="16">
        <v>12170</v>
      </c>
      <c r="I37" s="16">
        <v>11917</v>
      </c>
      <c r="J37" s="16">
        <v>11315</v>
      </c>
      <c r="K37" s="16">
        <v>11108</v>
      </c>
      <c r="L37" s="16">
        <v>10812</v>
      </c>
      <c r="M37" s="16">
        <v>10774</v>
      </c>
      <c r="N37" s="16">
        <v>10526</v>
      </c>
      <c r="O37" s="16">
        <v>9767</v>
      </c>
      <c r="P37" s="16">
        <v>8854</v>
      </c>
      <c r="Q37" s="16">
        <v>7834</v>
      </c>
      <c r="R37" s="16">
        <v>7432</v>
      </c>
      <c r="S37" s="16">
        <v>7003</v>
      </c>
      <c r="T37" s="16">
        <v>6854</v>
      </c>
      <c r="U37" s="16">
        <v>6647</v>
      </c>
      <c r="V37" s="16">
        <v>6808</v>
      </c>
      <c r="W37" s="16">
        <v>6661</v>
      </c>
      <c r="X37" s="16">
        <v>5504</v>
      </c>
    </row>
    <row r="38" spans="1:24">
      <c r="A38" s="12" t="s">
        <v>363</v>
      </c>
      <c r="B38" s="16">
        <v>1194</v>
      </c>
      <c r="C38" s="16">
        <v>1206</v>
      </c>
      <c r="D38" s="16">
        <v>1280</v>
      </c>
      <c r="E38" s="16">
        <v>1314</v>
      </c>
      <c r="F38" s="16">
        <v>1619</v>
      </c>
      <c r="G38" s="16">
        <v>2002</v>
      </c>
      <c r="H38" s="16">
        <v>2371</v>
      </c>
      <c r="I38" s="16">
        <v>2274</v>
      </c>
      <c r="J38" s="16">
        <v>2111</v>
      </c>
      <c r="K38" s="16">
        <v>2001</v>
      </c>
      <c r="L38" s="16">
        <v>1989</v>
      </c>
      <c r="M38" s="16">
        <v>2019</v>
      </c>
      <c r="N38" s="16">
        <v>1992</v>
      </c>
      <c r="O38" s="16">
        <v>1896</v>
      </c>
      <c r="P38" s="16">
        <v>1737</v>
      </c>
      <c r="Q38" s="16">
        <v>1572</v>
      </c>
      <c r="R38" s="16">
        <v>1425</v>
      </c>
      <c r="S38" s="16">
        <v>1304</v>
      </c>
      <c r="T38" s="16">
        <v>1277</v>
      </c>
      <c r="U38" s="16">
        <v>1310</v>
      </c>
      <c r="V38" s="16">
        <v>1333</v>
      </c>
      <c r="W38" s="16">
        <v>1345</v>
      </c>
      <c r="X38" s="16">
        <v>1101</v>
      </c>
    </row>
    <row r="39" spans="1:24">
      <c r="A39" s="12" t="s">
        <v>364</v>
      </c>
      <c r="B39" s="16">
        <v>4615</v>
      </c>
      <c r="C39" s="16">
        <v>4553</v>
      </c>
      <c r="D39" s="16">
        <v>4447</v>
      </c>
      <c r="E39" s="16">
        <v>4787</v>
      </c>
      <c r="F39" s="16">
        <v>6632</v>
      </c>
      <c r="G39" s="16">
        <v>8397</v>
      </c>
      <c r="H39" s="16">
        <v>9799</v>
      </c>
      <c r="I39" s="16">
        <v>9643</v>
      </c>
      <c r="J39" s="16">
        <v>9204</v>
      </c>
      <c r="K39" s="16">
        <v>9107</v>
      </c>
      <c r="L39" s="16">
        <v>8823</v>
      </c>
      <c r="M39" s="16">
        <v>8755</v>
      </c>
      <c r="N39" s="16">
        <v>8534</v>
      </c>
      <c r="O39" s="16">
        <v>7871</v>
      </c>
      <c r="P39" s="16">
        <v>7117</v>
      </c>
      <c r="Q39" s="16">
        <v>6262</v>
      </c>
      <c r="R39" s="16">
        <v>6007</v>
      </c>
      <c r="S39" s="16">
        <v>5699</v>
      </c>
      <c r="T39" s="16">
        <v>5577</v>
      </c>
      <c r="U39" s="16">
        <v>5337</v>
      </c>
      <c r="V39" s="16">
        <v>5475</v>
      </c>
      <c r="W39" s="16">
        <v>5316</v>
      </c>
      <c r="X39" s="16">
        <v>4403</v>
      </c>
    </row>
    <row r="40" spans="1:24">
      <c r="A40" s="12"/>
      <c r="B40" s="16"/>
      <c r="C40" s="16"/>
      <c r="D40" s="16"/>
      <c r="E40" s="16"/>
      <c r="F40" s="16"/>
      <c r="G40" s="16"/>
      <c r="H40" s="16"/>
      <c r="I40" s="16"/>
      <c r="J40" s="16"/>
      <c r="K40" s="16"/>
      <c r="L40" s="16"/>
      <c r="M40" s="16"/>
      <c r="N40" s="16"/>
      <c r="O40" s="16"/>
      <c r="P40" s="16"/>
      <c r="Q40" s="16"/>
      <c r="R40" s="16"/>
      <c r="S40" s="16"/>
      <c r="T40" s="16"/>
      <c r="U40" s="16"/>
      <c r="V40" s="16"/>
      <c r="W40" s="16"/>
      <c r="X40" s="16"/>
    </row>
    <row r="41" spans="1:24">
      <c r="A41" s="12"/>
      <c r="B41" s="16"/>
      <c r="C41" s="16"/>
      <c r="D41" s="16"/>
      <c r="E41" s="16"/>
      <c r="F41" s="16"/>
      <c r="G41" s="16"/>
      <c r="H41" s="16"/>
      <c r="I41" s="16"/>
      <c r="J41" s="16"/>
      <c r="K41" s="16"/>
      <c r="L41" s="16"/>
      <c r="M41" s="16"/>
      <c r="N41" s="16"/>
      <c r="O41" s="16"/>
      <c r="P41" s="16"/>
      <c r="Q41" s="16"/>
      <c r="R41" s="16"/>
      <c r="S41" s="16"/>
      <c r="T41" s="16"/>
      <c r="U41" s="16"/>
      <c r="V41" s="16"/>
      <c r="W41" s="16"/>
      <c r="X41" s="16"/>
    </row>
    <row r="42" spans="1:24">
      <c r="A42" s="12"/>
      <c r="B42" s="10"/>
      <c r="C42" s="10"/>
      <c r="D42" s="10"/>
      <c r="E42" s="10"/>
      <c r="F42" s="10"/>
      <c r="G42" s="10"/>
      <c r="H42" s="10"/>
      <c r="I42" s="10"/>
      <c r="J42" s="10"/>
      <c r="K42" s="10"/>
      <c r="L42" s="10"/>
      <c r="M42" s="10"/>
      <c r="N42" s="10"/>
      <c r="O42" s="10"/>
      <c r="P42" s="10"/>
      <c r="Q42" s="10"/>
      <c r="R42" s="10"/>
      <c r="S42" s="10"/>
      <c r="T42" s="10"/>
      <c r="U42" s="10"/>
      <c r="V42" s="10"/>
      <c r="W42" s="10"/>
      <c r="X42" s="10"/>
    </row>
    <row r="43" spans="1:24">
      <c r="A43" s="12"/>
      <c r="B43" s="10"/>
      <c r="C43" s="10"/>
      <c r="D43" s="10"/>
      <c r="E43" s="10"/>
      <c r="F43" s="10"/>
      <c r="G43" s="10"/>
      <c r="H43" s="10"/>
      <c r="I43" s="10"/>
      <c r="J43" s="10"/>
      <c r="K43" s="10"/>
      <c r="L43" s="10"/>
      <c r="M43" s="10"/>
      <c r="N43" s="10"/>
      <c r="O43" s="10"/>
      <c r="P43" s="10"/>
      <c r="Q43" s="10"/>
      <c r="R43" s="10"/>
      <c r="S43" s="10"/>
      <c r="T43" s="10"/>
      <c r="U43" s="10"/>
      <c r="V43" s="10"/>
      <c r="W43" s="10"/>
      <c r="X43" s="10"/>
    </row>
    <row r="44" spans="1:24">
      <c r="A44" s="12"/>
      <c r="B44" s="10"/>
      <c r="C44" s="10"/>
      <c r="D44" s="10"/>
      <c r="E44" s="10"/>
      <c r="F44" s="10"/>
      <c r="G44" s="10"/>
      <c r="H44" s="10"/>
      <c r="I44" s="10"/>
      <c r="J44" s="10"/>
      <c r="K44" s="10"/>
      <c r="L44" s="10"/>
      <c r="M44" s="10"/>
      <c r="N44" s="10"/>
      <c r="O44" s="10"/>
      <c r="P44" s="10"/>
      <c r="Q44" s="10"/>
      <c r="R44" s="10"/>
      <c r="S44" s="10"/>
      <c r="T44" s="10"/>
      <c r="U44" s="10"/>
      <c r="V44" s="10"/>
      <c r="W44" s="10"/>
      <c r="X44" s="10"/>
    </row>
    <row r="45" spans="1:24">
      <c r="A45" s="12"/>
      <c r="B45" s="10"/>
      <c r="C45" s="10"/>
      <c r="D45" s="10"/>
      <c r="E45" s="10"/>
      <c r="F45" s="10"/>
      <c r="G45" s="10"/>
      <c r="H45" s="10"/>
      <c r="I45" s="10"/>
      <c r="J45" s="10"/>
      <c r="K45" s="10"/>
      <c r="L45" s="10"/>
      <c r="M45" s="10"/>
      <c r="N45" s="10"/>
      <c r="O45" s="10"/>
      <c r="P45" s="10"/>
      <c r="Q45" s="10"/>
      <c r="R45" s="10"/>
      <c r="S45" s="10"/>
      <c r="T45" s="10"/>
      <c r="U45" s="10"/>
      <c r="V45" s="10"/>
      <c r="W45" s="10"/>
      <c r="X45" s="10"/>
    </row>
    <row r="46" spans="1:24">
      <c r="A46" s="12"/>
      <c r="B46" s="10"/>
      <c r="C46" s="10"/>
      <c r="D46" s="10"/>
      <c r="E46" s="10"/>
      <c r="F46" s="10"/>
      <c r="G46" s="10"/>
      <c r="H46" s="10"/>
      <c r="I46" s="10"/>
      <c r="J46" s="10"/>
      <c r="K46" s="10"/>
      <c r="L46" s="10"/>
      <c r="M46" s="10"/>
      <c r="N46" s="10"/>
      <c r="O46" s="10"/>
      <c r="P46" s="10"/>
      <c r="Q46" s="10"/>
      <c r="R46" s="10"/>
      <c r="S46" s="10"/>
      <c r="T46" s="10"/>
      <c r="U46" s="10"/>
      <c r="V46" s="10"/>
      <c r="W46" s="10"/>
      <c r="X46" s="10"/>
    </row>
    <row r="47" spans="1:24">
      <c r="A47" s="12"/>
      <c r="B47" s="10"/>
      <c r="C47" s="10"/>
      <c r="D47" s="10"/>
      <c r="E47" s="10"/>
      <c r="F47" s="10"/>
      <c r="G47" s="10"/>
      <c r="H47" s="10"/>
      <c r="I47" s="10"/>
      <c r="J47" s="10"/>
      <c r="K47" s="10"/>
      <c r="L47" s="10"/>
      <c r="M47" s="10"/>
      <c r="N47" s="10"/>
      <c r="O47" s="10"/>
      <c r="P47" s="10"/>
      <c r="Q47" s="10"/>
      <c r="R47" s="10"/>
      <c r="S47" s="10"/>
      <c r="T47" s="10"/>
      <c r="U47" s="10"/>
      <c r="V47" s="10"/>
      <c r="W47" s="10"/>
      <c r="X47" s="10"/>
    </row>
    <row r="48" spans="1:24">
      <c r="A48" s="12"/>
      <c r="B48" s="10"/>
      <c r="C48" s="10"/>
      <c r="D48" s="10"/>
      <c r="E48" s="10"/>
      <c r="F48" s="10"/>
      <c r="G48" s="10"/>
      <c r="H48" s="10"/>
      <c r="I48" s="10"/>
      <c r="J48" s="10"/>
      <c r="K48" s="10"/>
      <c r="L48" s="10"/>
      <c r="M48" s="10"/>
      <c r="N48" s="10"/>
      <c r="O48" s="10"/>
      <c r="P48" s="10"/>
      <c r="Q48" s="10"/>
      <c r="R48" s="10"/>
      <c r="S48" s="10"/>
      <c r="T48" s="10"/>
      <c r="U48" s="10"/>
      <c r="V48" s="10"/>
      <c r="W48" s="10"/>
      <c r="X48" s="10"/>
    </row>
    <row r="49" spans="1:24">
      <c r="A49" s="12"/>
      <c r="B49" s="10"/>
      <c r="C49" s="10"/>
      <c r="D49" s="10"/>
      <c r="E49" s="10"/>
      <c r="F49" s="10"/>
      <c r="G49" s="10"/>
      <c r="H49" s="10"/>
      <c r="I49" s="10"/>
      <c r="J49" s="10"/>
      <c r="K49" s="10"/>
      <c r="L49" s="10"/>
      <c r="M49" s="10"/>
      <c r="N49" s="10"/>
      <c r="O49" s="10"/>
      <c r="P49" s="10"/>
      <c r="Q49" s="10"/>
      <c r="R49" s="10"/>
      <c r="S49" s="10"/>
      <c r="T49" s="10"/>
      <c r="U49" s="10"/>
      <c r="V49" s="10"/>
      <c r="W49" s="10"/>
      <c r="X49" s="10"/>
    </row>
    <row r="50" spans="1:24">
      <c r="A50" s="12"/>
      <c r="B50" s="10"/>
      <c r="C50" s="10"/>
      <c r="D50" s="10"/>
      <c r="E50" s="10"/>
      <c r="F50" s="10"/>
      <c r="G50" s="10"/>
      <c r="H50" s="10"/>
      <c r="I50" s="10"/>
      <c r="J50" s="10"/>
      <c r="K50" s="10"/>
      <c r="L50" s="10"/>
      <c r="M50" s="10"/>
      <c r="N50" s="10"/>
      <c r="O50" s="10"/>
      <c r="P50" s="10"/>
      <c r="Q50" s="10"/>
      <c r="R50" s="10"/>
      <c r="S50" s="10"/>
      <c r="T50" s="10"/>
      <c r="U50" s="10"/>
      <c r="V50" s="10"/>
      <c r="W50" s="10"/>
      <c r="X50" s="10"/>
    </row>
    <row r="51" spans="1:24">
      <c r="A51" s="12"/>
      <c r="B51" s="10"/>
      <c r="C51" s="10"/>
      <c r="D51" s="10"/>
      <c r="E51" s="10"/>
      <c r="F51" s="10"/>
      <c r="G51" s="10"/>
      <c r="H51" s="10"/>
      <c r="I51" s="10"/>
      <c r="J51" s="10"/>
      <c r="K51" s="10"/>
      <c r="L51" s="10"/>
      <c r="M51" s="10"/>
      <c r="N51" s="10"/>
      <c r="O51" s="10"/>
      <c r="P51" s="10"/>
      <c r="Q51" s="10"/>
      <c r="R51" s="10"/>
      <c r="S51" s="10"/>
      <c r="T51" s="10"/>
      <c r="U51" s="10"/>
      <c r="V51" s="10"/>
      <c r="W51" s="10"/>
      <c r="X51" s="10"/>
    </row>
    <row r="52" spans="1:24">
      <c r="A52" s="12"/>
      <c r="B52" s="10"/>
      <c r="C52" s="10"/>
      <c r="D52" s="10"/>
      <c r="E52" s="10"/>
      <c r="F52" s="10"/>
      <c r="G52" s="10"/>
      <c r="H52" s="10"/>
      <c r="I52" s="10"/>
      <c r="J52" s="10"/>
      <c r="K52" s="10"/>
      <c r="L52" s="10"/>
      <c r="M52" s="10"/>
      <c r="N52" s="10"/>
      <c r="O52" s="10"/>
      <c r="P52" s="10"/>
      <c r="Q52" s="10"/>
      <c r="R52" s="10"/>
      <c r="S52" s="10"/>
      <c r="T52" s="10"/>
      <c r="U52" s="10"/>
      <c r="V52" s="10"/>
      <c r="W52" s="10"/>
      <c r="X52" s="10"/>
    </row>
    <row r="53" spans="1:24">
      <c r="A53" s="12"/>
      <c r="B53" s="10"/>
      <c r="C53" s="10"/>
      <c r="D53" s="10"/>
      <c r="E53" s="10"/>
      <c r="F53" s="10"/>
      <c r="G53" s="10"/>
      <c r="H53" s="10"/>
      <c r="I53" s="10"/>
      <c r="J53" s="10"/>
      <c r="K53" s="10"/>
      <c r="L53" s="10"/>
      <c r="M53" s="10"/>
      <c r="N53" s="10"/>
      <c r="O53" s="10"/>
      <c r="P53" s="10"/>
      <c r="Q53" s="10"/>
      <c r="R53" s="10"/>
      <c r="S53" s="10"/>
      <c r="T53" s="10"/>
      <c r="U53" s="10"/>
      <c r="V53" s="10"/>
      <c r="W53" s="10"/>
      <c r="X53" s="10"/>
    </row>
    <row r="54" spans="1:24">
      <c r="A54" s="12"/>
      <c r="B54" s="10"/>
      <c r="C54" s="10"/>
      <c r="D54" s="10"/>
      <c r="E54" s="10"/>
      <c r="F54" s="10"/>
      <c r="G54" s="10"/>
      <c r="H54" s="10"/>
      <c r="I54" s="10"/>
      <c r="J54" s="10"/>
      <c r="K54" s="10"/>
      <c r="L54" s="10"/>
      <c r="M54" s="10"/>
      <c r="N54" s="10"/>
      <c r="O54" s="10"/>
      <c r="P54" s="10"/>
      <c r="Q54" s="10"/>
      <c r="R54" s="10"/>
      <c r="S54" s="10"/>
      <c r="T54" s="10"/>
      <c r="U54" s="10"/>
      <c r="V54" s="10"/>
      <c r="W54" s="10"/>
      <c r="X54" s="10"/>
    </row>
    <row r="55" spans="1:24">
      <c r="A55" s="12"/>
      <c r="B55" s="10"/>
      <c r="C55" s="10"/>
      <c r="D55" s="10"/>
      <c r="E55" s="10"/>
      <c r="F55" s="10"/>
      <c r="G55" s="10"/>
      <c r="H55" s="10"/>
      <c r="I55" s="10"/>
      <c r="J55" s="10"/>
      <c r="K55" s="10"/>
      <c r="L55" s="10"/>
      <c r="M55" s="10"/>
      <c r="N55" s="10"/>
      <c r="O55" s="10"/>
      <c r="P55" s="10"/>
      <c r="Q55" s="10"/>
      <c r="R55" s="10"/>
      <c r="S55" s="10"/>
      <c r="T55" s="10"/>
      <c r="U55" s="10"/>
      <c r="V55" s="10"/>
      <c r="W55" s="10"/>
      <c r="X55" s="10"/>
    </row>
    <row r="56" spans="1:24">
      <c r="A56" s="12"/>
      <c r="B56" s="10"/>
      <c r="C56" s="10"/>
      <c r="D56" s="10"/>
      <c r="E56" s="10"/>
      <c r="F56" s="10"/>
      <c r="G56" s="10"/>
      <c r="H56" s="10"/>
      <c r="I56" s="10"/>
      <c r="J56" s="10"/>
      <c r="K56" s="10"/>
      <c r="L56" s="10"/>
      <c r="M56" s="10"/>
      <c r="N56" s="10"/>
      <c r="O56" s="10"/>
      <c r="P56" s="10"/>
      <c r="Q56" s="10"/>
      <c r="R56" s="10"/>
      <c r="S56" s="10"/>
      <c r="T56" s="10"/>
      <c r="U56" s="10"/>
      <c r="V56" s="10"/>
      <c r="W56" s="10"/>
      <c r="X56" s="10"/>
    </row>
    <row r="57" spans="1:24">
      <c r="A57" s="12"/>
      <c r="B57" s="10"/>
      <c r="C57" s="10"/>
      <c r="D57" s="10"/>
      <c r="E57" s="10"/>
      <c r="F57" s="10"/>
      <c r="G57" s="10"/>
      <c r="H57" s="10"/>
      <c r="I57" s="10"/>
      <c r="J57" s="10"/>
      <c r="K57" s="10"/>
      <c r="L57" s="10"/>
      <c r="M57" s="10"/>
      <c r="N57" s="10"/>
      <c r="O57" s="10"/>
      <c r="P57" s="10"/>
      <c r="Q57" s="10"/>
      <c r="R57" s="10"/>
      <c r="S57" s="10"/>
      <c r="T57" s="10"/>
      <c r="U57" s="10"/>
      <c r="V57" s="10"/>
      <c r="W57" s="10"/>
      <c r="X57" s="10"/>
    </row>
    <row r="58" spans="1:24">
      <c r="A58" s="12"/>
      <c r="B58" s="10"/>
      <c r="C58" s="10"/>
      <c r="D58" s="10"/>
      <c r="E58" s="10"/>
      <c r="F58" s="10"/>
      <c r="G58" s="10"/>
      <c r="H58" s="10"/>
      <c r="I58" s="10"/>
      <c r="J58" s="10"/>
      <c r="K58" s="10"/>
      <c r="L58" s="10"/>
      <c r="M58" s="10"/>
      <c r="N58" s="10"/>
      <c r="O58" s="10"/>
      <c r="P58" s="10"/>
      <c r="Q58" s="10"/>
      <c r="R58" s="10"/>
      <c r="S58" s="10"/>
      <c r="T58" s="10"/>
      <c r="U58" s="10"/>
      <c r="V58" s="10"/>
      <c r="W58" s="10"/>
      <c r="X58" s="10"/>
    </row>
    <row r="59" spans="1:24">
      <c r="A59" s="12"/>
      <c r="B59" s="10"/>
      <c r="C59" s="10"/>
      <c r="D59" s="10"/>
      <c r="E59" s="10"/>
      <c r="F59" s="10"/>
      <c r="G59" s="10"/>
      <c r="H59" s="10"/>
      <c r="I59" s="10"/>
      <c r="J59" s="10"/>
      <c r="K59" s="10"/>
      <c r="L59" s="10"/>
      <c r="M59" s="10"/>
      <c r="N59" s="10"/>
      <c r="O59" s="10"/>
      <c r="P59" s="10"/>
      <c r="Q59" s="10"/>
      <c r="R59" s="10"/>
      <c r="S59" s="10"/>
      <c r="T59" s="10"/>
      <c r="U59" s="10"/>
      <c r="V59" s="10"/>
      <c r="W59" s="10"/>
      <c r="X59" s="10"/>
    </row>
    <row r="60" spans="1:24">
      <c r="A60" s="12"/>
      <c r="B60" s="10"/>
      <c r="C60" s="10"/>
      <c r="D60" s="10"/>
      <c r="E60" s="10"/>
      <c r="F60" s="10"/>
      <c r="G60" s="10"/>
      <c r="H60" s="10"/>
      <c r="I60" s="10"/>
      <c r="J60" s="10"/>
      <c r="K60" s="10"/>
      <c r="L60" s="10"/>
      <c r="M60" s="10"/>
      <c r="N60" s="10"/>
      <c r="O60" s="10"/>
      <c r="P60" s="10"/>
      <c r="Q60" s="10"/>
      <c r="R60" s="10"/>
      <c r="S60" s="10"/>
      <c r="T60" s="10"/>
      <c r="U60" s="10"/>
      <c r="V60" s="10"/>
      <c r="W60" s="10"/>
      <c r="X60" s="10"/>
    </row>
    <row r="61" spans="1:24">
      <c r="A61" s="12"/>
      <c r="B61" s="10"/>
      <c r="C61" s="10"/>
      <c r="D61" s="10"/>
      <c r="E61" s="10"/>
      <c r="F61" s="10"/>
      <c r="G61" s="10"/>
      <c r="H61" s="10"/>
      <c r="I61" s="10"/>
      <c r="J61" s="10"/>
      <c r="K61" s="10"/>
      <c r="L61" s="10"/>
      <c r="M61" s="10"/>
      <c r="N61" s="10"/>
      <c r="O61" s="10"/>
      <c r="P61" s="10"/>
      <c r="Q61" s="10"/>
      <c r="R61" s="10"/>
      <c r="S61" s="10"/>
      <c r="T61" s="10"/>
      <c r="U61" s="10"/>
      <c r="V61" s="10"/>
      <c r="W61" s="10"/>
      <c r="X61" s="10"/>
    </row>
    <row r="62" spans="1:24">
      <c r="A62" s="12"/>
      <c r="B62" s="10"/>
      <c r="C62" s="10"/>
      <c r="D62" s="10"/>
      <c r="E62" s="10"/>
      <c r="F62" s="10"/>
      <c r="G62" s="10"/>
      <c r="H62" s="10"/>
      <c r="I62" s="10"/>
      <c r="J62" s="10"/>
      <c r="K62" s="10"/>
      <c r="L62" s="10"/>
      <c r="M62" s="10"/>
      <c r="N62" s="10"/>
      <c r="O62" s="10"/>
      <c r="P62" s="10"/>
      <c r="Q62" s="10"/>
      <c r="R62" s="10"/>
      <c r="S62" s="10"/>
      <c r="T62" s="10"/>
      <c r="U62" s="10"/>
      <c r="V62" s="10"/>
      <c r="W62" s="10"/>
      <c r="X62" s="10"/>
    </row>
    <row r="63" spans="1:24">
      <c r="A63" s="12"/>
      <c r="B63" s="10"/>
      <c r="C63" s="10"/>
      <c r="D63" s="10"/>
      <c r="E63" s="10"/>
      <c r="F63" s="10"/>
      <c r="G63" s="10"/>
      <c r="H63" s="10"/>
      <c r="I63" s="10"/>
      <c r="J63" s="10"/>
      <c r="K63" s="10"/>
      <c r="L63" s="10"/>
      <c r="M63" s="10"/>
      <c r="N63" s="10"/>
      <c r="O63" s="10"/>
      <c r="P63" s="10"/>
      <c r="Q63" s="10"/>
      <c r="R63" s="10"/>
      <c r="S63" s="10"/>
      <c r="T63" s="10"/>
      <c r="U63" s="10"/>
      <c r="V63" s="10"/>
      <c r="W63" s="10"/>
      <c r="X63" s="10"/>
    </row>
    <row r="64" spans="1:24">
      <c r="A64" s="12"/>
      <c r="B64" s="10"/>
      <c r="C64" s="10"/>
      <c r="D64" s="10"/>
      <c r="E64" s="10"/>
      <c r="F64" s="10"/>
      <c r="G64" s="10"/>
      <c r="H64" s="10"/>
      <c r="I64" s="10"/>
      <c r="J64" s="10"/>
      <c r="K64" s="10"/>
      <c r="L64" s="10"/>
      <c r="M64" s="10"/>
      <c r="N64" s="10"/>
      <c r="O64" s="10"/>
      <c r="P64" s="10"/>
      <c r="Q64" s="10"/>
      <c r="R64" s="10"/>
      <c r="S64" s="10"/>
      <c r="T64" s="10"/>
      <c r="U64" s="10"/>
      <c r="V64" s="10"/>
      <c r="W64" s="10"/>
      <c r="X64" s="10"/>
    </row>
    <row r="65" spans="1:24">
      <c r="A65" s="12"/>
      <c r="B65" s="10"/>
      <c r="C65" s="10"/>
      <c r="D65" s="10"/>
      <c r="E65" s="10"/>
      <c r="F65" s="10"/>
      <c r="G65" s="10"/>
      <c r="H65" s="10"/>
      <c r="I65" s="10"/>
      <c r="J65" s="10"/>
      <c r="K65" s="10"/>
      <c r="L65" s="10"/>
      <c r="M65" s="10"/>
      <c r="N65" s="10"/>
      <c r="O65" s="10"/>
      <c r="P65" s="10"/>
      <c r="Q65" s="10"/>
      <c r="R65" s="10"/>
      <c r="S65" s="10"/>
      <c r="T65" s="10"/>
      <c r="U65" s="10"/>
      <c r="V65" s="10"/>
      <c r="W65" s="10"/>
      <c r="X65" s="10"/>
    </row>
    <row r="66" spans="1:24">
      <c r="A66" s="12"/>
      <c r="B66" s="10"/>
      <c r="C66" s="10"/>
      <c r="D66" s="10"/>
      <c r="E66" s="10"/>
      <c r="F66" s="10"/>
      <c r="G66" s="10"/>
      <c r="H66" s="10"/>
      <c r="I66" s="10"/>
      <c r="J66" s="10"/>
      <c r="K66" s="10"/>
      <c r="L66" s="10"/>
      <c r="M66" s="10"/>
      <c r="N66" s="10"/>
      <c r="O66" s="10"/>
      <c r="P66" s="10"/>
      <c r="Q66" s="10"/>
      <c r="R66" s="10"/>
      <c r="S66" s="10"/>
      <c r="T66" s="10"/>
      <c r="U66" s="10"/>
      <c r="V66" s="10"/>
      <c r="W66" s="10"/>
      <c r="X66" s="10"/>
    </row>
    <row r="67" spans="1:24">
      <c r="A67" s="12"/>
      <c r="B67" s="10"/>
      <c r="C67" s="10"/>
      <c r="D67" s="10"/>
      <c r="E67" s="10"/>
      <c r="F67" s="10"/>
      <c r="G67" s="10"/>
      <c r="H67" s="10"/>
      <c r="I67" s="10"/>
      <c r="J67" s="10"/>
      <c r="K67" s="10"/>
      <c r="L67" s="10"/>
      <c r="M67" s="10"/>
      <c r="N67" s="10"/>
      <c r="O67" s="10"/>
      <c r="P67" s="10"/>
      <c r="Q67" s="10"/>
      <c r="R67" s="10"/>
      <c r="S67" s="10"/>
      <c r="T67" s="10"/>
      <c r="U67" s="10"/>
      <c r="V67" s="10"/>
      <c r="W67" s="10"/>
      <c r="X67" s="10"/>
    </row>
    <row r="68" spans="1:24">
      <c r="A68" s="12"/>
      <c r="B68" s="10"/>
      <c r="C68" s="10"/>
      <c r="D68" s="10"/>
      <c r="E68" s="10"/>
      <c r="F68" s="10"/>
      <c r="G68" s="10"/>
      <c r="H68" s="10"/>
      <c r="I68" s="10"/>
      <c r="J68" s="10"/>
      <c r="K68" s="10"/>
      <c r="L68" s="10"/>
      <c r="M68" s="10"/>
      <c r="N68" s="10"/>
      <c r="O68" s="10"/>
      <c r="P68" s="10"/>
      <c r="Q68" s="10"/>
      <c r="R68" s="10"/>
      <c r="S68" s="10"/>
      <c r="T68" s="10"/>
      <c r="U68" s="10"/>
      <c r="V68" s="10"/>
      <c r="W68" s="10"/>
      <c r="X68" s="10"/>
    </row>
    <row r="69" spans="1:24">
      <c r="A69" s="12"/>
      <c r="B69" s="10"/>
      <c r="C69" s="10"/>
      <c r="D69" s="10"/>
      <c r="E69" s="10"/>
      <c r="F69" s="10"/>
      <c r="G69" s="10"/>
      <c r="H69" s="10"/>
      <c r="I69" s="10"/>
      <c r="J69" s="10"/>
      <c r="K69" s="10"/>
      <c r="L69" s="10"/>
      <c r="M69" s="10"/>
      <c r="N69" s="10"/>
      <c r="O69" s="10"/>
      <c r="P69" s="10"/>
      <c r="Q69" s="10"/>
      <c r="R69" s="10"/>
      <c r="S69" s="10"/>
      <c r="T69" s="10"/>
      <c r="U69" s="10"/>
      <c r="V69" s="10"/>
      <c r="W69" s="10"/>
      <c r="X69" s="10"/>
    </row>
    <row r="70" spans="1:24">
      <c r="A70" s="12"/>
      <c r="B70" s="10"/>
      <c r="C70" s="10"/>
      <c r="D70" s="10"/>
      <c r="E70" s="10"/>
      <c r="F70" s="10"/>
      <c r="G70" s="10"/>
      <c r="H70" s="10"/>
      <c r="I70" s="10"/>
      <c r="J70" s="10"/>
      <c r="K70" s="10"/>
      <c r="L70" s="10"/>
      <c r="M70" s="10"/>
      <c r="N70" s="10"/>
      <c r="O70" s="10"/>
      <c r="P70" s="10"/>
      <c r="Q70" s="10"/>
      <c r="R70" s="10"/>
      <c r="S70" s="10"/>
      <c r="T70" s="10"/>
      <c r="U70" s="10"/>
      <c r="V70" s="10"/>
      <c r="W70" s="10"/>
      <c r="X70" s="10"/>
    </row>
    <row r="71" spans="1:24">
      <c r="A71" s="12"/>
      <c r="B71" s="10"/>
      <c r="C71" s="10"/>
      <c r="D71" s="10"/>
      <c r="E71" s="10"/>
      <c r="F71" s="10"/>
      <c r="G71" s="10"/>
      <c r="H71" s="10"/>
      <c r="I71" s="10"/>
      <c r="J71" s="10"/>
      <c r="K71" s="10"/>
      <c r="L71" s="10"/>
      <c r="M71" s="10"/>
      <c r="N71" s="10"/>
      <c r="O71" s="10"/>
      <c r="P71" s="10"/>
      <c r="Q71" s="10"/>
      <c r="R71" s="10"/>
      <c r="S71" s="10"/>
      <c r="T71" s="10"/>
      <c r="U71" s="10"/>
      <c r="V71" s="10"/>
      <c r="W71" s="10"/>
      <c r="X71" s="10"/>
    </row>
    <row r="72" spans="1:24">
      <c r="A72" s="12"/>
      <c r="B72" s="10"/>
      <c r="C72" s="10"/>
      <c r="D72" s="10"/>
      <c r="E72" s="10"/>
      <c r="F72" s="10"/>
      <c r="G72" s="10"/>
      <c r="H72" s="10"/>
      <c r="I72" s="10"/>
      <c r="J72" s="10"/>
      <c r="K72" s="10"/>
      <c r="L72" s="10"/>
      <c r="M72" s="10"/>
      <c r="N72" s="10"/>
      <c r="O72" s="10"/>
      <c r="P72" s="10"/>
      <c r="Q72" s="10"/>
      <c r="R72" s="10"/>
      <c r="S72" s="10"/>
      <c r="T72" s="10"/>
      <c r="U72" s="10"/>
      <c r="V72" s="10"/>
      <c r="W72" s="10"/>
      <c r="X72" s="10"/>
    </row>
    <row r="73" spans="1:24">
      <c r="A73" s="12"/>
      <c r="B73" s="10"/>
      <c r="C73" s="10"/>
      <c r="D73" s="10"/>
      <c r="E73" s="10"/>
      <c r="F73" s="10"/>
      <c r="G73" s="10"/>
      <c r="H73" s="10"/>
      <c r="I73" s="10"/>
      <c r="J73" s="10"/>
      <c r="K73" s="10"/>
      <c r="L73" s="10"/>
      <c r="M73" s="10"/>
      <c r="N73" s="10"/>
      <c r="O73" s="10"/>
      <c r="P73" s="10"/>
      <c r="Q73" s="10"/>
      <c r="R73" s="10"/>
      <c r="S73" s="10"/>
      <c r="T73" s="10"/>
      <c r="U73" s="10"/>
      <c r="V73" s="10"/>
      <c r="W73" s="10"/>
      <c r="X73" s="10"/>
    </row>
    <row r="74" spans="1:24">
      <c r="A74" s="12"/>
      <c r="B74" s="10"/>
      <c r="C74" s="10"/>
      <c r="D74" s="10"/>
      <c r="E74" s="10"/>
      <c r="F74" s="10"/>
      <c r="G74" s="10"/>
      <c r="H74" s="10"/>
      <c r="I74" s="10"/>
      <c r="J74" s="10"/>
      <c r="K74" s="10"/>
      <c r="L74" s="10"/>
      <c r="M74" s="10"/>
      <c r="N74" s="10"/>
      <c r="O74" s="10"/>
      <c r="P74" s="10"/>
      <c r="Q74" s="10"/>
      <c r="R74" s="10"/>
      <c r="S74" s="10"/>
      <c r="T74" s="10"/>
      <c r="U74" s="10"/>
      <c r="V74" s="10"/>
      <c r="W74" s="10"/>
      <c r="X74" s="10"/>
    </row>
    <row r="75" spans="1:24">
      <c r="A75" s="12"/>
      <c r="B75" s="10"/>
      <c r="C75" s="10"/>
      <c r="D75" s="10"/>
      <c r="E75" s="10"/>
      <c r="F75" s="10"/>
      <c r="G75" s="10"/>
      <c r="H75" s="10"/>
      <c r="I75" s="10"/>
      <c r="J75" s="10"/>
      <c r="K75" s="10"/>
      <c r="L75" s="10"/>
      <c r="M75" s="10"/>
      <c r="N75" s="10"/>
      <c r="O75" s="10"/>
      <c r="P75" s="10"/>
      <c r="Q75" s="10"/>
      <c r="R75" s="10"/>
      <c r="S75" s="10"/>
      <c r="T75" s="10"/>
      <c r="U75" s="10"/>
      <c r="V75" s="10"/>
      <c r="W75" s="10"/>
      <c r="X75" s="10"/>
    </row>
    <row r="76" spans="1:24">
      <c r="A76" s="12"/>
      <c r="B76" s="10"/>
      <c r="C76" s="10"/>
      <c r="D76" s="10"/>
      <c r="E76" s="10"/>
      <c r="F76" s="10"/>
      <c r="G76" s="10"/>
      <c r="H76" s="10"/>
      <c r="I76" s="10"/>
      <c r="J76" s="10"/>
      <c r="K76" s="10"/>
      <c r="L76" s="10"/>
      <c r="M76" s="10"/>
      <c r="N76" s="10"/>
      <c r="O76" s="10"/>
      <c r="P76" s="10"/>
      <c r="Q76" s="10"/>
      <c r="R76" s="10"/>
      <c r="S76" s="10"/>
      <c r="T76" s="10"/>
      <c r="U76" s="10"/>
      <c r="V76" s="10"/>
      <c r="W76" s="10"/>
      <c r="X76" s="10"/>
    </row>
    <row r="77" spans="1:24">
      <c r="A77" s="12"/>
      <c r="B77" s="10"/>
      <c r="C77" s="10"/>
      <c r="D77" s="10"/>
      <c r="E77" s="10"/>
      <c r="F77" s="10"/>
      <c r="G77" s="10"/>
      <c r="H77" s="10"/>
      <c r="I77" s="10"/>
      <c r="J77" s="10"/>
      <c r="K77" s="10"/>
      <c r="L77" s="10"/>
      <c r="M77" s="10"/>
      <c r="N77" s="10"/>
      <c r="O77" s="10"/>
      <c r="P77" s="10"/>
      <c r="Q77" s="10"/>
      <c r="R77" s="10"/>
      <c r="S77" s="10"/>
      <c r="T77" s="10"/>
      <c r="U77" s="10"/>
      <c r="V77" s="10"/>
      <c r="W77" s="10"/>
      <c r="X77" s="10"/>
    </row>
    <row r="78" spans="1:24">
      <c r="A78" s="12"/>
      <c r="B78" s="10"/>
      <c r="C78" s="10"/>
      <c r="D78" s="10"/>
      <c r="E78" s="10"/>
      <c r="F78" s="10"/>
      <c r="G78" s="10"/>
      <c r="H78" s="10"/>
      <c r="I78" s="10"/>
      <c r="J78" s="10"/>
      <c r="K78" s="10"/>
      <c r="L78" s="10"/>
      <c r="M78" s="10"/>
      <c r="N78" s="10"/>
      <c r="O78" s="10"/>
      <c r="P78" s="10"/>
      <c r="Q78" s="10"/>
      <c r="R78" s="10"/>
      <c r="S78" s="10"/>
      <c r="T78" s="10"/>
      <c r="U78" s="10"/>
      <c r="V78" s="10"/>
      <c r="W78" s="10"/>
      <c r="X78" s="10"/>
    </row>
    <row r="79" spans="1:24">
      <c r="A79" s="12"/>
      <c r="B79" s="10"/>
      <c r="C79" s="10"/>
      <c r="D79" s="10"/>
      <c r="E79" s="10"/>
      <c r="F79" s="10"/>
      <c r="G79" s="10"/>
      <c r="H79" s="10"/>
      <c r="I79" s="10"/>
      <c r="J79" s="10"/>
      <c r="K79" s="10"/>
      <c r="L79" s="10"/>
      <c r="M79" s="10"/>
      <c r="N79" s="10"/>
      <c r="O79" s="10"/>
      <c r="P79" s="10"/>
      <c r="Q79" s="10"/>
      <c r="R79" s="10"/>
      <c r="S79" s="10"/>
      <c r="T79" s="10"/>
      <c r="U79" s="10"/>
      <c r="V79" s="10"/>
      <c r="W79" s="10"/>
      <c r="X79" s="10"/>
    </row>
    <row r="80" spans="1:24">
      <c r="A80" s="12"/>
      <c r="B80" s="10"/>
      <c r="C80" s="10"/>
      <c r="D80" s="10"/>
      <c r="E80" s="10"/>
      <c r="F80" s="10"/>
      <c r="G80" s="10"/>
      <c r="H80" s="10"/>
      <c r="I80" s="10"/>
      <c r="J80" s="10"/>
      <c r="K80" s="10"/>
      <c r="L80" s="10"/>
      <c r="M80" s="10"/>
      <c r="N80" s="10"/>
      <c r="O80" s="10"/>
      <c r="P80" s="10"/>
      <c r="Q80" s="10"/>
      <c r="R80" s="10"/>
      <c r="S80" s="10"/>
      <c r="T80" s="10"/>
      <c r="U80" s="10"/>
      <c r="V80" s="10"/>
      <c r="W80" s="10"/>
      <c r="X80" s="10"/>
    </row>
    <row r="81" spans="1:24">
      <c r="A81" s="12"/>
      <c r="B81" s="10"/>
      <c r="C81" s="10"/>
      <c r="D81" s="10"/>
      <c r="E81" s="10"/>
      <c r="F81" s="10"/>
      <c r="G81" s="10"/>
      <c r="H81" s="10"/>
      <c r="I81" s="10"/>
      <c r="J81" s="10"/>
      <c r="K81" s="10"/>
      <c r="L81" s="10"/>
      <c r="M81" s="10"/>
      <c r="N81" s="10"/>
      <c r="O81" s="10"/>
      <c r="P81" s="10"/>
      <c r="Q81" s="10"/>
      <c r="R81" s="10"/>
      <c r="S81" s="10"/>
      <c r="T81" s="10"/>
      <c r="U81" s="10"/>
      <c r="V81" s="10"/>
      <c r="W81" s="10"/>
      <c r="X81" s="10"/>
    </row>
    <row r="82" spans="1:24">
      <c r="A82" s="12"/>
      <c r="B82" s="10"/>
      <c r="C82" s="10"/>
      <c r="D82" s="10"/>
      <c r="E82" s="10"/>
      <c r="F82" s="10"/>
      <c r="G82" s="10"/>
      <c r="H82" s="10"/>
      <c r="I82" s="10"/>
      <c r="J82" s="10"/>
      <c r="K82" s="10"/>
      <c r="L82" s="10"/>
      <c r="M82" s="10"/>
      <c r="N82" s="10"/>
      <c r="O82" s="10"/>
      <c r="P82" s="10"/>
      <c r="Q82" s="10"/>
      <c r="R82" s="10"/>
      <c r="S82" s="10"/>
      <c r="T82" s="10"/>
      <c r="U82" s="10"/>
      <c r="V82" s="10"/>
      <c r="W82" s="10"/>
      <c r="X82" s="10"/>
    </row>
    <row r="83" spans="1:24">
      <c r="A83" s="12"/>
      <c r="B83" s="10"/>
      <c r="C83" s="10"/>
      <c r="D83" s="10"/>
      <c r="E83" s="10"/>
      <c r="F83" s="10"/>
      <c r="G83" s="10"/>
      <c r="H83" s="10"/>
      <c r="I83" s="10"/>
      <c r="J83" s="10"/>
      <c r="K83" s="10"/>
      <c r="L83" s="10"/>
      <c r="M83" s="10"/>
      <c r="N83" s="10"/>
      <c r="O83" s="10"/>
      <c r="P83" s="10"/>
      <c r="Q83" s="10"/>
      <c r="R83" s="10"/>
      <c r="S83" s="10"/>
      <c r="T83" s="10"/>
      <c r="U83" s="10"/>
      <c r="V83" s="10"/>
      <c r="W83" s="10"/>
      <c r="X83" s="10"/>
    </row>
    <row r="84" spans="1:24">
      <c r="A84" s="12"/>
      <c r="B84" s="10"/>
      <c r="C84" s="10"/>
      <c r="D84" s="10"/>
      <c r="E84" s="10"/>
      <c r="F84" s="10"/>
      <c r="G84" s="10"/>
      <c r="H84" s="10"/>
      <c r="I84" s="10"/>
      <c r="J84" s="10"/>
      <c r="K84" s="10"/>
      <c r="L84" s="10"/>
      <c r="M84" s="10"/>
      <c r="N84" s="10"/>
      <c r="O84" s="10"/>
      <c r="P84" s="10"/>
      <c r="Q84" s="10"/>
      <c r="R84" s="10"/>
      <c r="S84" s="10"/>
      <c r="T84" s="10"/>
      <c r="U84" s="10"/>
      <c r="V84" s="10"/>
      <c r="W84" s="10"/>
      <c r="X84" s="10"/>
    </row>
    <row r="85" spans="1:24">
      <c r="A85" s="12"/>
      <c r="B85" s="10"/>
      <c r="C85" s="10"/>
      <c r="D85" s="10"/>
      <c r="E85" s="10"/>
      <c r="F85" s="10"/>
      <c r="G85" s="10"/>
      <c r="H85" s="10"/>
      <c r="I85" s="10"/>
      <c r="J85" s="10"/>
      <c r="K85" s="10"/>
      <c r="L85" s="10"/>
      <c r="M85" s="10"/>
      <c r="N85" s="10"/>
      <c r="O85" s="10"/>
      <c r="P85" s="10"/>
      <c r="Q85" s="10"/>
      <c r="R85" s="10"/>
      <c r="S85" s="10"/>
      <c r="T85" s="10"/>
      <c r="U85" s="10"/>
      <c r="V85" s="10"/>
      <c r="W85" s="10"/>
      <c r="X85" s="10"/>
    </row>
    <row r="86" spans="1:24">
      <c r="A86" s="12"/>
      <c r="B86" s="10"/>
      <c r="C86" s="10"/>
      <c r="D86" s="10"/>
      <c r="E86" s="10"/>
      <c r="F86" s="10"/>
      <c r="G86" s="10"/>
      <c r="H86" s="10"/>
      <c r="I86" s="10"/>
      <c r="J86" s="10"/>
      <c r="K86" s="10"/>
      <c r="L86" s="10"/>
      <c r="M86" s="10"/>
      <c r="N86" s="10"/>
      <c r="O86" s="10"/>
      <c r="P86" s="10"/>
      <c r="Q86" s="10"/>
      <c r="R86" s="10"/>
      <c r="S86" s="10"/>
      <c r="T86" s="10"/>
      <c r="U86" s="10"/>
      <c r="V86" s="10"/>
      <c r="W86" s="10"/>
      <c r="X86" s="10"/>
    </row>
    <row r="87" spans="1:24">
      <c r="A87" s="12"/>
      <c r="B87" s="10"/>
      <c r="C87" s="10"/>
      <c r="D87" s="10"/>
      <c r="E87" s="10"/>
      <c r="F87" s="10"/>
      <c r="G87" s="10"/>
      <c r="H87" s="10"/>
      <c r="I87" s="10"/>
      <c r="J87" s="10"/>
      <c r="K87" s="10"/>
      <c r="L87" s="10"/>
      <c r="M87" s="10"/>
      <c r="N87" s="10"/>
      <c r="O87" s="10"/>
      <c r="P87" s="10"/>
      <c r="Q87" s="10"/>
      <c r="R87" s="10"/>
      <c r="S87" s="10"/>
      <c r="T87" s="10"/>
      <c r="U87" s="10"/>
      <c r="V87" s="10"/>
      <c r="W87" s="10"/>
      <c r="X87" s="10"/>
    </row>
    <row r="88" spans="1:24">
      <c r="A88" s="12"/>
      <c r="B88" s="10"/>
      <c r="C88" s="10"/>
      <c r="D88" s="10"/>
      <c r="E88" s="10"/>
      <c r="F88" s="10"/>
      <c r="G88" s="10"/>
      <c r="H88" s="10"/>
      <c r="I88" s="10"/>
      <c r="J88" s="10"/>
      <c r="K88" s="10"/>
      <c r="L88" s="10"/>
      <c r="M88" s="10"/>
      <c r="N88" s="10"/>
      <c r="O88" s="10"/>
      <c r="P88" s="10"/>
      <c r="Q88" s="10"/>
      <c r="R88" s="10"/>
      <c r="S88" s="10"/>
      <c r="T88" s="10"/>
      <c r="U88" s="10"/>
      <c r="V88" s="10"/>
      <c r="W88" s="10"/>
      <c r="X88" s="10"/>
    </row>
    <row r="89" spans="1:24">
      <c r="A89" s="12"/>
      <c r="B89" s="10"/>
      <c r="C89" s="10"/>
      <c r="D89" s="10"/>
      <c r="E89" s="10"/>
      <c r="F89" s="10"/>
      <c r="G89" s="10"/>
      <c r="H89" s="10"/>
      <c r="I89" s="10"/>
      <c r="J89" s="10"/>
      <c r="K89" s="10"/>
      <c r="L89" s="10"/>
      <c r="M89" s="10"/>
      <c r="N89" s="10"/>
      <c r="O89" s="10"/>
      <c r="P89" s="10"/>
      <c r="Q89" s="10"/>
      <c r="R89" s="10"/>
      <c r="S89" s="10"/>
      <c r="T89" s="10"/>
      <c r="U89" s="10"/>
      <c r="V89" s="10"/>
      <c r="W89" s="10"/>
      <c r="X89" s="10"/>
    </row>
    <row r="90" spans="1:24">
      <c r="A90" s="12"/>
      <c r="B90" s="10"/>
      <c r="C90" s="10"/>
      <c r="D90" s="10"/>
      <c r="E90" s="10"/>
      <c r="F90" s="10"/>
      <c r="G90" s="10"/>
      <c r="H90" s="10"/>
      <c r="I90" s="10"/>
      <c r="J90" s="10"/>
      <c r="K90" s="10"/>
      <c r="L90" s="10"/>
      <c r="M90" s="10"/>
      <c r="N90" s="10"/>
      <c r="O90" s="10"/>
      <c r="P90" s="10"/>
      <c r="Q90" s="10"/>
      <c r="R90" s="10"/>
      <c r="S90" s="10"/>
      <c r="T90" s="10"/>
      <c r="U90" s="10"/>
      <c r="V90" s="10"/>
      <c r="W90" s="10"/>
      <c r="X90" s="10"/>
    </row>
    <row r="91" spans="1:24">
      <c r="A91" s="12"/>
      <c r="B91" s="10"/>
      <c r="C91" s="10"/>
      <c r="D91" s="10"/>
      <c r="E91" s="10"/>
      <c r="F91" s="10"/>
      <c r="G91" s="10"/>
      <c r="H91" s="10"/>
      <c r="I91" s="10"/>
      <c r="J91" s="10"/>
      <c r="K91" s="10"/>
      <c r="L91" s="10"/>
      <c r="M91" s="10"/>
      <c r="N91" s="10"/>
      <c r="O91" s="10"/>
      <c r="P91" s="10"/>
      <c r="Q91" s="10"/>
      <c r="R91" s="10"/>
      <c r="S91" s="10"/>
      <c r="T91" s="10"/>
      <c r="U91" s="10"/>
      <c r="V91" s="10"/>
      <c r="W91" s="10"/>
      <c r="X91" s="10"/>
    </row>
    <row r="92" spans="1:24">
      <c r="A92" s="12"/>
      <c r="B92" s="10"/>
      <c r="C92" s="10"/>
      <c r="D92" s="10"/>
      <c r="E92" s="10"/>
      <c r="F92" s="10"/>
      <c r="G92" s="10"/>
      <c r="H92" s="10"/>
      <c r="I92" s="10"/>
      <c r="J92" s="10"/>
      <c r="K92" s="10"/>
      <c r="L92" s="10"/>
      <c r="M92" s="10"/>
      <c r="N92" s="10"/>
      <c r="O92" s="10"/>
      <c r="P92" s="10"/>
      <c r="Q92" s="10"/>
      <c r="R92" s="10"/>
      <c r="S92" s="10"/>
      <c r="T92" s="10"/>
      <c r="U92" s="10"/>
      <c r="V92" s="10"/>
      <c r="W92" s="10"/>
      <c r="X92" s="10"/>
    </row>
    <row r="93" spans="1:24">
      <c r="A93" s="12"/>
      <c r="B93" s="10"/>
      <c r="C93" s="10"/>
      <c r="D93" s="10"/>
      <c r="E93" s="10"/>
      <c r="F93" s="10"/>
      <c r="G93" s="10"/>
      <c r="H93" s="10"/>
      <c r="I93" s="10"/>
      <c r="J93" s="10"/>
      <c r="K93" s="10"/>
      <c r="L93" s="10"/>
      <c r="M93" s="10"/>
      <c r="N93" s="10"/>
      <c r="O93" s="10"/>
      <c r="P93" s="10"/>
      <c r="Q93" s="10"/>
      <c r="R93" s="10"/>
      <c r="S93" s="10"/>
      <c r="T93" s="10"/>
      <c r="U93" s="10"/>
      <c r="V93" s="10"/>
      <c r="W93" s="10"/>
      <c r="X93" s="10"/>
    </row>
    <row r="94" spans="1:24">
      <c r="A94" s="12"/>
      <c r="B94" s="10"/>
      <c r="C94" s="10"/>
      <c r="D94" s="10"/>
      <c r="E94" s="10"/>
      <c r="F94" s="10"/>
      <c r="G94" s="10"/>
      <c r="H94" s="10"/>
      <c r="I94" s="10"/>
      <c r="J94" s="10"/>
      <c r="K94" s="10"/>
      <c r="L94" s="10"/>
      <c r="M94" s="10"/>
      <c r="N94" s="10"/>
      <c r="O94" s="10"/>
      <c r="P94" s="10"/>
      <c r="Q94" s="10"/>
      <c r="R94" s="10"/>
      <c r="S94" s="10"/>
      <c r="T94" s="10"/>
      <c r="U94" s="10"/>
      <c r="V94" s="10"/>
      <c r="W94" s="10"/>
      <c r="X94" s="10"/>
    </row>
    <row r="95" spans="1:24">
      <c r="A95" s="12"/>
      <c r="B95" s="10"/>
      <c r="C95" s="10"/>
      <c r="D95" s="10"/>
      <c r="E95" s="10"/>
      <c r="F95" s="10"/>
      <c r="G95" s="10"/>
      <c r="H95" s="10"/>
      <c r="I95" s="10"/>
      <c r="J95" s="10"/>
      <c r="K95" s="10"/>
      <c r="L95" s="10"/>
      <c r="M95" s="10"/>
      <c r="N95" s="10"/>
      <c r="O95" s="10"/>
      <c r="P95" s="10"/>
      <c r="Q95" s="10"/>
      <c r="R95" s="10"/>
      <c r="S95" s="10"/>
      <c r="T95" s="10"/>
      <c r="U95" s="10"/>
      <c r="V95" s="10"/>
      <c r="W95" s="10"/>
      <c r="X95" s="10"/>
    </row>
    <row r="96" spans="1:24">
      <c r="A96" s="12"/>
      <c r="B96" s="10"/>
      <c r="C96" s="10"/>
      <c r="D96" s="10"/>
      <c r="E96" s="10"/>
      <c r="F96" s="10"/>
      <c r="G96" s="10"/>
      <c r="H96" s="10"/>
      <c r="I96" s="10"/>
      <c r="J96" s="10"/>
      <c r="K96" s="10"/>
      <c r="L96" s="10"/>
      <c r="M96" s="10"/>
      <c r="N96" s="10"/>
      <c r="O96" s="10"/>
      <c r="P96" s="10"/>
      <c r="Q96" s="10"/>
      <c r="R96" s="10"/>
      <c r="S96" s="10"/>
      <c r="T96" s="10"/>
      <c r="U96" s="10"/>
      <c r="V96" s="10"/>
      <c r="W96" s="10"/>
      <c r="X96" s="10"/>
    </row>
    <row r="97" spans="1:24">
      <c r="A97" s="12"/>
      <c r="B97" s="10"/>
      <c r="C97" s="10"/>
      <c r="D97" s="10"/>
      <c r="E97" s="10"/>
      <c r="F97" s="10"/>
      <c r="G97" s="10"/>
      <c r="H97" s="10"/>
      <c r="I97" s="10"/>
      <c r="J97" s="10"/>
      <c r="K97" s="10"/>
      <c r="L97" s="10"/>
      <c r="M97" s="10"/>
      <c r="N97" s="10"/>
      <c r="O97" s="10"/>
      <c r="P97" s="10"/>
      <c r="Q97" s="10"/>
      <c r="R97" s="10"/>
      <c r="S97" s="10"/>
      <c r="T97" s="10"/>
      <c r="U97" s="10"/>
      <c r="V97" s="10"/>
      <c r="W97" s="10"/>
      <c r="X97" s="10"/>
    </row>
    <row r="98" spans="1:24">
      <c r="A98" s="12"/>
      <c r="B98" s="10"/>
      <c r="C98" s="10"/>
      <c r="D98" s="10"/>
      <c r="E98" s="10"/>
      <c r="F98" s="10"/>
      <c r="G98" s="10"/>
      <c r="H98" s="10"/>
      <c r="I98" s="10"/>
      <c r="J98" s="10"/>
      <c r="K98" s="10"/>
      <c r="L98" s="10"/>
      <c r="M98" s="10"/>
      <c r="N98" s="10"/>
      <c r="O98" s="10"/>
      <c r="P98" s="10"/>
      <c r="Q98" s="10"/>
      <c r="R98" s="10"/>
      <c r="S98" s="10"/>
      <c r="T98" s="10"/>
      <c r="U98" s="10"/>
      <c r="V98" s="10"/>
      <c r="W98" s="10"/>
      <c r="X98" s="10"/>
    </row>
    <row r="99" spans="1:24">
      <c r="A99" s="12"/>
      <c r="B99" s="10"/>
      <c r="C99" s="10"/>
      <c r="D99" s="10"/>
      <c r="E99" s="10"/>
      <c r="F99" s="10"/>
      <c r="G99" s="10"/>
      <c r="H99" s="10"/>
      <c r="I99" s="10"/>
      <c r="J99" s="10"/>
      <c r="K99" s="10"/>
      <c r="L99" s="10"/>
      <c r="M99" s="10"/>
      <c r="N99" s="10"/>
      <c r="O99" s="10"/>
      <c r="P99" s="10"/>
      <c r="Q99" s="10"/>
      <c r="R99" s="10"/>
      <c r="S99" s="10"/>
      <c r="T99" s="10"/>
      <c r="U99" s="10"/>
      <c r="V99" s="10"/>
      <c r="W99" s="10"/>
      <c r="X99" s="10"/>
    </row>
    <row r="100" spans="1:24">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row>
    <row r="101" spans="1:24">
      <c r="A101" s="12"/>
      <c r="B101" s="8"/>
      <c r="C101" s="8"/>
      <c r="D101" s="8"/>
      <c r="E101" s="8"/>
      <c r="F101" s="8"/>
      <c r="G101" s="8"/>
      <c r="H101" s="8"/>
      <c r="I101" s="8"/>
      <c r="J101" s="8"/>
      <c r="K101" s="8"/>
      <c r="L101" s="8"/>
      <c r="M101" s="8"/>
      <c r="N101" s="8"/>
      <c r="O101" s="8"/>
      <c r="P101" s="8"/>
      <c r="Q101" s="8"/>
      <c r="R101" s="8"/>
      <c r="S101" s="8"/>
      <c r="T101" s="8"/>
      <c r="U101" s="8"/>
      <c r="V101" s="8"/>
      <c r="W101" s="8"/>
      <c r="X101" s="8"/>
    </row>
    <row r="102" spans="1:24">
      <c r="A102" s="12"/>
      <c r="B102" s="8"/>
      <c r="C102" s="8"/>
      <c r="D102" s="8"/>
      <c r="E102" s="8"/>
      <c r="F102" s="8"/>
      <c r="G102" s="8"/>
      <c r="H102" s="8"/>
      <c r="I102" s="8"/>
      <c r="J102" s="8"/>
      <c r="K102" s="8"/>
      <c r="L102" s="8"/>
      <c r="M102" s="8"/>
      <c r="N102" s="8"/>
      <c r="O102" s="8"/>
      <c r="P102" s="8"/>
      <c r="Q102" s="8"/>
      <c r="R102" s="8"/>
      <c r="S102" s="8"/>
      <c r="T102" s="8"/>
      <c r="U102" s="8"/>
      <c r="V102" s="8"/>
      <c r="W102" s="8"/>
      <c r="X102" s="8"/>
    </row>
    <row r="103" spans="1:24">
      <c r="A103" s="12"/>
      <c r="B103" s="8"/>
      <c r="C103" s="8"/>
      <c r="D103" s="8"/>
      <c r="E103" s="8"/>
      <c r="F103" s="8"/>
      <c r="G103" s="8"/>
      <c r="H103" s="8"/>
      <c r="I103" s="8"/>
      <c r="J103" s="8"/>
      <c r="K103" s="8"/>
      <c r="L103" s="8"/>
      <c r="M103" s="8"/>
      <c r="N103" s="8"/>
      <c r="O103" s="8"/>
      <c r="P103" s="8"/>
      <c r="Q103" s="8"/>
      <c r="R103" s="8"/>
      <c r="S103" s="8"/>
      <c r="T103" s="8"/>
      <c r="U103" s="8"/>
      <c r="V103" s="8"/>
      <c r="W103" s="8"/>
      <c r="X103" s="8"/>
    </row>
    <row r="104" spans="1:24">
      <c r="A104" s="12"/>
      <c r="B104" s="8"/>
      <c r="C104" s="8"/>
      <c r="D104" s="8"/>
      <c r="E104" s="8"/>
      <c r="F104" s="8"/>
      <c r="G104" s="8"/>
      <c r="H104" s="8"/>
      <c r="I104" s="8"/>
      <c r="J104" s="8"/>
      <c r="K104" s="8"/>
      <c r="L104" s="8"/>
      <c r="M104" s="8"/>
      <c r="N104" s="8"/>
      <c r="O104" s="8"/>
      <c r="P104" s="8"/>
      <c r="Q104" s="8"/>
      <c r="R104" s="8"/>
      <c r="S104" s="8"/>
      <c r="T104" s="8"/>
      <c r="U104" s="8"/>
      <c r="V104" s="8"/>
      <c r="W104" s="8"/>
      <c r="X104" s="8"/>
    </row>
    <row r="105" spans="1:24">
      <c r="A105" s="12"/>
      <c r="B105" s="8"/>
      <c r="C105" s="8"/>
      <c r="D105" s="8"/>
      <c r="E105" s="8"/>
      <c r="F105" s="8"/>
      <c r="G105" s="8"/>
      <c r="H105" s="8"/>
      <c r="I105" s="8"/>
      <c r="J105" s="8"/>
      <c r="K105" s="8"/>
      <c r="L105" s="8"/>
      <c r="M105" s="8"/>
      <c r="N105" s="8"/>
      <c r="O105" s="8"/>
      <c r="P105" s="8"/>
      <c r="Q105" s="8"/>
      <c r="R105" s="8"/>
      <c r="S105" s="8"/>
      <c r="T105" s="8"/>
      <c r="U105" s="8"/>
      <c r="V105" s="8"/>
      <c r="W105" s="8"/>
      <c r="X105" s="8"/>
    </row>
    <row r="106" spans="1:24">
      <c r="A106" s="12"/>
      <c r="B106" s="8"/>
      <c r="C106" s="8"/>
      <c r="D106" s="8"/>
      <c r="E106" s="8"/>
      <c r="F106" s="8"/>
      <c r="G106" s="8"/>
      <c r="H106" s="8"/>
      <c r="I106" s="8"/>
      <c r="J106" s="8"/>
      <c r="K106" s="8"/>
      <c r="L106" s="8"/>
      <c r="M106" s="8"/>
      <c r="N106" s="8"/>
      <c r="O106" s="8"/>
      <c r="P106" s="8"/>
      <c r="Q106" s="8"/>
      <c r="R106" s="8"/>
      <c r="S106" s="8"/>
      <c r="T106" s="8"/>
      <c r="U106" s="8"/>
      <c r="V106" s="8"/>
      <c r="W106" s="8"/>
      <c r="X106" s="8"/>
    </row>
    <row r="107" spans="1:24">
      <c r="A107" s="12"/>
      <c r="B107" s="8"/>
      <c r="C107" s="8"/>
      <c r="D107" s="8"/>
      <c r="E107" s="8"/>
      <c r="F107" s="8"/>
      <c r="G107" s="8"/>
      <c r="H107" s="8"/>
      <c r="I107" s="8"/>
      <c r="J107" s="8"/>
      <c r="K107" s="8"/>
      <c r="L107" s="8"/>
      <c r="M107" s="8"/>
      <c r="N107" s="8"/>
      <c r="O107" s="8"/>
      <c r="P107" s="8"/>
      <c r="Q107" s="8"/>
      <c r="R107" s="8"/>
      <c r="S107" s="8"/>
      <c r="T107" s="8"/>
      <c r="U107" s="8"/>
      <c r="V107" s="8"/>
      <c r="W107" s="8"/>
      <c r="X107" s="8"/>
    </row>
    <row r="108" spans="1:24">
      <c r="A108" s="12"/>
      <c r="B108" s="8"/>
      <c r="C108" s="8"/>
      <c r="D108" s="8"/>
      <c r="E108" s="8"/>
      <c r="F108" s="8"/>
      <c r="G108" s="8"/>
      <c r="H108" s="8"/>
      <c r="I108" s="8"/>
      <c r="J108" s="8"/>
      <c r="K108" s="8"/>
      <c r="L108" s="8"/>
      <c r="M108" s="8"/>
      <c r="N108" s="8"/>
      <c r="O108" s="8"/>
      <c r="P108" s="8"/>
      <c r="Q108" s="8"/>
      <c r="R108" s="8"/>
      <c r="S108" s="8"/>
      <c r="T108" s="8"/>
      <c r="U108" s="8"/>
      <c r="V108" s="8"/>
      <c r="W108" s="8"/>
      <c r="X108" s="8"/>
    </row>
    <row r="109" spans="1:24">
      <c r="A109" s="12"/>
      <c r="B109" s="8"/>
      <c r="C109" s="8"/>
      <c r="D109" s="8"/>
      <c r="E109" s="8"/>
      <c r="F109" s="8"/>
      <c r="G109" s="8"/>
      <c r="H109" s="8"/>
      <c r="I109" s="8"/>
      <c r="J109" s="8"/>
      <c r="K109" s="8"/>
      <c r="L109" s="8"/>
      <c r="M109" s="8"/>
      <c r="N109" s="8"/>
      <c r="O109" s="8"/>
      <c r="P109" s="8"/>
      <c r="Q109" s="8"/>
      <c r="R109" s="8"/>
      <c r="S109" s="8"/>
      <c r="T109" s="8"/>
      <c r="U109" s="8"/>
      <c r="V109" s="8"/>
      <c r="W109" s="8"/>
      <c r="X109" s="8"/>
    </row>
    <row r="110" spans="1:24">
      <c r="A110" s="12"/>
      <c r="B110" s="8"/>
      <c r="C110" s="8"/>
      <c r="D110" s="8"/>
      <c r="E110" s="8"/>
      <c r="F110" s="8"/>
      <c r="G110" s="8"/>
      <c r="H110" s="8"/>
      <c r="I110" s="8"/>
      <c r="J110" s="8"/>
      <c r="K110" s="8"/>
      <c r="L110" s="8"/>
      <c r="M110" s="8"/>
      <c r="N110" s="8"/>
      <c r="O110" s="8"/>
      <c r="P110" s="8"/>
      <c r="Q110" s="8"/>
      <c r="R110" s="8"/>
      <c r="S110" s="8"/>
      <c r="T110" s="8"/>
      <c r="U110" s="8"/>
      <c r="V110" s="8"/>
      <c r="W110" s="8"/>
      <c r="X110" s="8"/>
    </row>
    <row r="111" spans="1:24">
      <c r="A111" s="12"/>
      <c r="B111" s="8"/>
      <c r="C111" s="8"/>
      <c r="D111" s="8"/>
      <c r="E111" s="8"/>
      <c r="F111" s="8"/>
      <c r="G111" s="8"/>
      <c r="H111" s="8"/>
      <c r="I111" s="8"/>
      <c r="J111" s="8"/>
      <c r="K111" s="8"/>
      <c r="L111" s="8"/>
      <c r="M111" s="8"/>
      <c r="N111" s="8"/>
      <c r="O111" s="8"/>
      <c r="P111" s="8"/>
      <c r="Q111" s="8"/>
      <c r="R111" s="8"/>
      <c r="S111" s="8"/>
      <c r="T111" s="8"/>
      <c r="U111" s="8"/>
      <c r="V111" s="8"/>
      <c r="W111" s="8"/>
      <c r="X111" s="8"/>
    </row>
    <row r="112" spans="1:24">
      <c r="A112" s="12"/>
      <c r="B112" s="8"/>
      <c r="C112" s="8"/>
      <c r="D112" s="8"/>
      <c r="E112" s="8"/>
      <c r="F112" s="8"/>
      <c r="G112" s="8"/>
      <c r="H112" s="8"/>
      <c r="I112" s="8"/>
      <c r="J112" s="8"/>
      <c r="K112" s="8"/>
      <c r="L112" s="8"/>
      <c r="M112" s="8"/>
      <c r="N112" s="8"/>
      <c r="O112" s="8"/>
      <c r="P112" s="8"/>
      <c r="Q112" s="8"/>
      <c r="R112" s="8"/>
      <c r="S112" s="8"/>
      <c r="T112" s="8"/>
      <c r="U112" s="8"/>
      <c r="V112" s="8"/>
      <c r="W112" s="8"/>
      <c r="X112" s="8"/>
    </row>
    <row r="113" spans="1:24">
      <c r="A113" s="12"/>
      <c r="B113" s="8"/>
      <c r="C113" s="8"/>
      <c r="D113" s="8"/>
      <c r="E113" s="8"/>
      <c r="F113" s="8"/>
      <c r="G113" s="8"/>
      <c r="H113" s="8"/>
      <c r="I113" s="8"/>
      <c r="J113" s="8"/>
      <c r="K113" s="8"/>
      <c r="L113" s="8"/>
      <c r="M113" s="8"/>
      <c r="N113" s="8"/>
      <c r="O113" s="8"/>
      <c r="P113" s="8"/>
      <c r="Q113" s="8"/>
      <c r="R113" s="8"/>
      <c r="S113" s="8"/>
      <c r="T113" s="8"/>
      <c r="U113" s="8"/>
      <c r="V113" s="8"/>
      <c r="W113" s="8"/>
      <c r="X113" s="8"/>
    </row>
    <row r="114" spans="1:24">
      <c r="A114" s="12"/>
      <c r="B114" s="8"/>
      <c r="C114" s="8"/>
      <c r="D114" s="8"/>
      <c r="E114" s="8"/>
      <c r="F114" s="8"/>
      <c r="G114" s="8"/>
      <c r="H114" s="8"/>
      <c r="I114" s="8"/>
      <c r="J114" s="8"/>
      <c r="K114" s="8"/>
      <c r="L114" s="8"/>
      <c r="M114" s="8"/>
      <c r="N114" s="8"/>
      <c r="O114" s="8"/>
      <c r="P114" s="8"/>
      <c r="Q114" s="8"/>
      <c r="R114" s="8"/>
      <c r="S114" s="8"/>
      <c r="T114" s="8"/>
      <c r="U114" s="8"/>
      <c r="V114" s="8"/>
      <c r="W114" s="8"/>
      <c r="X114" s="8"/>
    </row>
    <row r="115" spans="1:24">
      <c r="A115" s="12"/>
      <c r="B115" s="8"/>
      <c r="C115" s="8"/>
      <c r="D115" s="8"/>
      <c r="E115" s="8"/>
      <c r="F115" s="8"/>
      <c r="G115" s="8"/>
      <c r="H115" s="8"/>
      <c r="I115" s="8"/>
      <c r="J115" s="8"/>
      <c r="K115" s="8"/>
      <c r="L115" s="8"/>
      <c r="M115" s="8"/>
      <c r="N115" s="8"/>
      <c r="O115" s="8"/>
      <c r="P115" s="8"/>
      <c r="Q115" s="8"/>
      <c r="R115" s="8"/>
      <c r="S115" s="8"/>
      <c r="T115" s="8"/>
      <c r="U115" s="8"/>
      <c r="V115" s="8"/>
      <c r="W115" s="8"/>
      <c r="X115" s="8"/>
    </row>
    <row r="116" spans="1:24">
      <c r="A116" s="12"/>
      <c r="B116" s="8"/>
      <c r="C116" s="8"/>
      <c r="D116" s="8"/>
      <c r="E116" s="8"/>
      <c r="F116" s="8"/>
      <c r="G116" s="8"/>
      <c r="H116" s="8"/>
      <c r="I116" s="8"/>
      <c r="J116" s="8"/>
      <c r="K116" s="8"/>
      <c r="L116" s="8"/>
      <c r="M116" s="8"/>
      <c r="N116" s="8"/>
      <c r="O116" s="8"/>
      <c r="P116" s="8"/>
      <c r="Q116" s="8"/>
      <c r="R116" s="8"/>
      <c r="S116" s="8"/>
      <c r="T116" s="8"/>
      <c r="U116" s="8"/>
      <c r="V116" s="8"/>
      <c r="W116" s="8"/>
      <c r="X116" s="8"/>
    </row>
    <row r="117" spans="1:24">
      <c r="A117" s="12"/>
      <c r="B117" s="8"/>
      <c r="C117" s="8"/>
      <c r="D117" s="8"/>
      <c r="E117" s="8"/>
      <c r="F117" s="8"/>
      <c r="G117" s="8"/>
      <c r="H117" s="8"/>
      <c r="I117" s="8"/>
      <c r="J117" s="8"/>
      <c r="K117" s="8"/>
      <c r="L117" s="8"/>
      <c r="M117" s="8"/>
      <c r="N117" s="8"/>
      <c r="O117" s="8"/>
      <c r="P117" s="8"/>
      <c r="Q117" s="8"/>
      <c r="R117" s="8"/>
      <c r="S117" s="8"/>
      <c r="T117" s="8"/>
      <c r="U117" s="8"/>
      <c r="V117" s="8"/>
      <c r="W117" s="8"/>
      <c r="X117" s="8"/>
    </row>
    <row r="118" spans="1:24">
      <c r="A118" s="12"/>
      <c r="B118" s="8"/>
      <c r="C118" s="8"/>
      <c r="D118" s="8"/>
      <c r="E118" s="8"/>
      <c r="F118" s="8"/>
      <c r="G118" s="8"/>
      <c r="H118" s="8"/>
      <c r="I118" s="8"/>
      <c r="J118" s="8"/>
      <c r="K118" s="8"/>
      <c r="L118" s="8"/>
      <c r="M118" s="8"/>
      <c r="N118" s="8"/>
      <c r="O118" s="8"/>
      <c r="P118" s="8"/>
      <c r="Q118" s="8"/>
      <c r="R118" s="8"/>
      <c r="S118" s="8"/>
      <c r="T118" s="8"/>
      <c r="U118" s="8"/>
      <c r="V118" s="8"/>
      <c r="W118" s="8"/>
      <c r="X118" s="8"/>
    </row>
    <row r="119" spans="1:24">
      <c r="A119" s="12"/>
      <c r="B119" s="8"/>
      <c r="C119" s="8"/>
      <c r="D119" s="8"/>
      <c r="E119" s="8"/>
      <c r="F119" s="8"/>
      <c r="G119" s="8"/>
      <c r="H119" s="8"/>
      <c r="I119" s="8"/>
      <c r="J119" s="8"/>
      <c r="K119" s="8"/>
      <c r="L119" s="8"/>
      <c r="M119" s="8"/>
      <c r="N119" s="8"/>
      <c r="O119" s="8"/>
      <c r="P119" s="8"/>
      <c r="Q119" s="8"/>
      <c r="R119" s="8"/>
      <c r="S119" s="8"/>
      <c r="T119" s="8"/>
      <c r="U119" s="8"/>
      <c r="V119" s="8"/>
      <c r="W119" s="8"/>
      <c r="X119" s="8"/>
    </row>
    <row r="120" spans="1:24">
      <c r="A120" s="12"/>
      <c r="B120" s="8"/>
      <c r="C120" s="8"/>
      <c r="D120" s="8"/>
      <c r="E120" s="8"/>
      <c r="F120" s="8"/>
      <c r="G120" s="8"/>
      <c r="H120" s="8"/>
      <c r="I120" s="8"/>
      <c r="J120" s="8"/>
      <c r="K120" s="8"/>
      <c r="L120" s="8"/>
      <c r="M120" s="8"/>
      <c r="N120" s="8"/>
      <c r="O120" s="8"/>
      <c r="P120" s="8"/>
      <c r="Q120" s="8"/>
      <c r="R120" s="8"/>
      <c r="S120" s="8"/>
      <c r="T120" s="8"/>
      <c r="U120" s="8"/>
      <c r="V120" s="8"/>
      <c r="W120" s="8"/>
      <c r="X120" s="8"/>
    </row>
    <row r="121" spans="1:24">
      <c r="A121" s="12"/>
      <c r="B121" s="8"/>
      <c r="C121" s="8"/>
      <c r="D121" s="8"/>
      <c r="E121" s="8"/>
      <c r="F121" s="8"/>
      <c r="G121" s="8"/>
      <c r="H121" s="8"/>
      <c r="I121" s="8"/>
      <c r="J121" s="8"/>
      <c r="K121" s="8"/>
      <c r="L121" s="8"/>
      <c r="M121" s="8"/>
      <c r="N121" s="8"/>
      <c r="O121" s="8"/>
      <c r="P121" s="8"/>
      <c r="Q121" s="8"/>
      <c r="R121" s="8"/>
      <c r="S121" s="8"/>
      <c r="T121" s="8"/>
      <c r="U121" s="8"/>
      <c r="V121" s="8"/>
      <c r="W121" s="8"/>
      <c r="X121" s="8"/>
    </row>
    <row r="122" spans="1:24">
      <c r="A122" s="12"/>
      <c r="B122" s="8"/>
      <c r="C122" s="8"/>
      <c r="D122" s="8"/>
      <c r="E122" s="8"/>
      <c r="F122" s="8"/>
      <c r="G122" s="8"/>
      <c r="H122" s="8"/>
      <c r="I122" s="8"/>
      <c r="J122" s="8"/>
      <c r="K122" s="8"/>
      <c r="L122" s="8"/>
      <c r="M122" s="8"/>
      <c r="N122" s="8"/>
      <c r="O122" s="8"/>
      <c r="P122" s="8"/>
      <c r="Q122" s="8"/>
      <c r="R122" s="8"/>
      <c r="S122" s="8"/>
      <c r="T122" s="8"/>
      <c r="U122" s="8"/>
      <c r="V122" s="8"/>
      <c r="W122" s="8"/>
      <c r="X122" s="8"/>
    </row>
    <row r="123" spans="1:24">
      <c r="A123" s="12"/>
      <c r="B123" s="8"/>
      <c r="C123" s="8"/>
      <c r="D123" s="8"/>
      <c r="E123" s="8"/>
      <c r="F123" s="8"/>
      <c r="G123" s="8"/>
      <c r="H123" s="8"/>
      <c r="I123" s="8"/>
      <c r="J123" s="8"/>
      <c r="K123" s="8"/>
      <c r="L123" s="8"/>
      <c r="M123" s="8"/>
      <c r="N123" s="8"/>
      <c r="O123" s="8"/>
      <c r="P123" s="8"/>
      <c r="Q123" s="8"/>
      <c r="R123" s="8"/>
      <c r="S123" s="8"/>
      <c r="T123" s="8"/>
      <c r="U123" s="8"/>
      <c r="V123" s="8"/>
      <c r="W123" s="8"/>
      <c r="X123" s="8"/>
    </row>
    <row r="124" spans="1:24">
      <c r="A124" s="12"/>
      <c r="B124" s="8"/>
      <c r="C124" s="8"/>
      <c r="D124" s="8"/>
      <c r="E124" s="8"/>
      <c r="F124" s="8"/>
      <c r="G124" s="8"/>
      <c r="H124" s="8"/>
      <c r="I124" s="8"/>
      <c r="J124" s="8"/>
      <c r="K124" s="8"/>
      <c r="L124" s="8"/>
      <c r="M124" s="8"/>
      <c r="N124" s="8"/>
      <c r="O124" s="8"/>
      <c r="P124" s="8"/>
      <c r="Q124" s="8"/>
      <c r="R124" s="8"/>
      <c r="S124" s="8"/>
      <c r="T124" s="8"/>
      <c r="U124" s="8"/>
      <c r="V124" s="8"/>
      <c r="W124" s="8"/>
      <c r="X124" s="8"/>
    </row>
    <row r="125" spans="1:24">
      <c r="A125" s="12"/>
      <c r="B125" s="8"/>
      <c r="C125" s="8"/>
      <c r="D125" s="8"/>
      <c r="E125" s="8"/>
      <c r="F125" s="8"/>
      <c r="G125" s="8"/>
      <c r="H125" s="8"/>
      <c r="I125" s="8"/>
      <c r="J125" s="8"/>
      <c r="K125" s="8"/>
      <c r="L125" s="8"/>
      <c r="M125" s="8"/>
      <c r="N125" s="8"/>
      <c r="O125" s="8"/>
      <c r="P125" s="8"/>
      <c r="Q125" s="8"/>
      <c r="R125" s="8"/>
      <c r="S125" s="8"/>
      <c r="T125" s="8"/>
      <c r="U125" s="8"/>
      <c r="V125" s="8"/>
      <c r="W125" s="8"/>
      <c r="X125" s="8"/>
    </row>
    <row r="126" spans="1:24">
      <c r="A126" s="12"/>
      <c r="B126" s="8"/>
      <c r="C126" s="8"/>
      <c r="D126" s="8"/>
      <c r="E126" s="8"/>
      <c r="F126" s="8"/>
      <c r="G126" s="8"/>
      <c r="H126" s="8"/>
      <c r="I126" s="8"/>
      <c r="J126" s="8"/>
      <c r="K126" s="8"/>
      <c r="L126" s="8"/>
      <c r="M126" s="8"/>
      <c r="N126" s="8"/>
      <c r="O126" s="8"/>
      <c r="P126" s="8"/>
      <c r="Q126" s="8"/>
      <c r="R126" s="8"/>
      <c r="S126" s="8"/>
      <c r="T126" s="8"/>
      <c r="U126" s="8"/>
      <c r="V126" s="8"/>
      <c r="W126" s="8"/>
      <c r="X126" s="8"/>
    </row>
    <row r="127" spans="1:24">
      <c r="A127" s="12"/>
      <c r="B127" s="8"/>
      <c r="C127" s="8"/>
      <c r="D127" s="8"/>
      <c r="E127" s="8"/>
      <c r="F127" s="8"/>
      <c r="G127" s="8"/>
      <c r="H127" s="8"/>
      <c r="I127" s="8"/>
      <c r="J127" s="8"/>
      <c r="K127" s="8"/>
      <c r="L127" s="8"/>
      <c r="M127" s="8"/>
      <c r="N127" s="8"/>
      <c r="O127" s="8"/>
      <c r="P127" s="8"/>
      <c r="Q127" s="8"/>
      <c r="R127" s="8"/>
      <c r="S127" s="8"/>
      <c r="T127" s="8"/>
      <c r="U127" s="8"/>
      <c r="V127" s="8"/>
      <c r="W127" s="8"/>
      <c r="X127" s="8"/>
    </row>
    <row r="128" spans="1:24">
      <c r="A128" s="12"/>
      <c r="B128" s="8"/>
      <c r="C128" s="8"/>
      <c r="D128" s="8"/>
      <c r="E128" s="8"/>
      <c r="F128" s="8"/>
      <c r="G128" s="8"/>
      <c r="H128" s="8"/>
      <c r="I128" s="8"/>
      <c r="J128" s="8"/>
      <c r="K128" s="8"/>
      <c r="L128" s="8"/>
      <c r="M128" s="8"/>
      <c r="N128" s="8"/>
      <c r="O128" s="8"/>
      <c r="P128" s="8"/>
      <c r="Q128" s="8"/>
      <c r="R128" s="8"/>
      <c r="S128" s="8"/>
      <c r="T128" s="8"/>
      <c r="U128" s="8"/>
      <c r="V128" s="8"/>
      <c r="W128" s="8"/>
      <c r="X128" s="8"/>
    </row>
    <row r="129" spans="1:24">
      <c r="A129" s="12"/>
      <c r="B129" s="8"/>
      <c r="C129" s="8"/>
      <c r="D129" s="8"/>
      <c r="E129" s="8"/>
      <c r="F129" s="8"/>
      <c r="G129" s="8"/>
      <c r="H129" s="8"/>
      <c r="I129" s="8"/>
      <c r="J129" s="8"/>
      <c r="K129" s="8"/>
      <c r="L129" s="8"/>
      <c r="M129" s="8"/>
      <c r="N129" s="8"/>
      <c r="O129" s="8"/>
      <c r="P129" s="8"/>
      <c r="Q129" s="8"/>
      <c r="R129" s="8"/>
      <c r="S129" s="8"/>
      <c r="T129" s="8"/>
      <c r="U129" s="8"/>
      <c r="V129" s="8"/>
      <c r="W129" s="8"/>
      <c r="X129" s="8"/>
    </row>
    <row r="130" spans="1:24">
      <c r="A130" s="12"/>
      <c r="B130" s="8"/>
      <c r="C130" s="8"/>
      <c r="D130" s="8"/>
      <c r="E130" s="8"/>
      <c r="F130" s="8"/>
      <c r="G130" s="8"/>
      <c r="H130" s="8"/>
      <c r="I130" s="8"/>
      <c r="J130" s="8"/>
      <c r="K130" s="8"/>
      <c r="L130" s="8"/>
      <c r="M130" s="8"/>
      <c r="N130" s="8"/>
      <c r="O130" s="8"/>
      <c r="P130" s="8"/>
      <c r="Q130" s="8"/>
      <c r="R130" s="8"/>
      <c r="S130" s="8"/>
      <c r="T130" s="8"/>
      <c r="U130" s="8"/>
      <c r="V130" s="8"/>
      <c r="W130" s="8"/>
      <c r="X130" s="8"/>
    </row>
    <row r="131" spans="1:24">
      <c r="A131" s="12"/>
      <c r="B131" s="8"/>
      <c r="C131" s="8"/>
      <c r="D131" s="8"/>
      <c r="E131" s="8"/>
      <c r="F131" s="8"/>
      <c r="G131" s="8"/>
      <c r="H131" s="8"/>
      <c r="I131" s="8"/>
      <c r="J131" s="8"/>
      <c r="K131" s="8"/>
      <c r="L131" s="8"/>
      <c r="M131" s="8"/>
      <c r="N131" s="8"/>
      <c r="O131" s="8"/>
      <c r="P131" s="8"/>
      <c r="Q131" s="8"/>
      <c r="R131" s="8"/>
      <c r="S131" s="8"/>
      <c r="T131" s="8"/>
      <c r="U131" s="8"/>
      <c r="V131" s="8"/>
      <c r="W131" s="8"/>
      <c r="X131" s="8"/>
    </row>
    <row r="132" spans="1:24">
      <c r="A132" s="12"/>
      <c r="B132" s="8"/>
      <c r="C132" s="8"/>
      <c r="D132" s="8"/>
      <c r="E132" s="8"/>
      <c r="F132" s="8"/>
      <c r="G132" s="8"/>
      <c r="H132" s="8"/>
      <c r="I132" s="8"/>
      <c r="J132" s="8"/>
      <c r="K132" s="8"/>
      <c r="L132" s="8"/>
      <c r="M132" s="8"/>
      <c r="N132" s="8"/>
      <c r="O132" s="8"/>
      <c r="P132" s="8"/>
      <c r="Q132" s="8"/>
      <c r="R132" s="8"/>
      <c r="S132" s="8"/>
      <c r="T132" s="8"/>
      <c r="U132" s="8"/>
      <c r="V132" s="8"/>
      <c r="W132" s="8"/>
      <c r="X132" s="8"/>
    </row>
    <row r="133" spans="1:24">
      <c r="A133" s="12"/>
      <c r="B133" s="8"/>
      <c r="C133" s="8"/>
      <c r="D133" s="8"/>
      <c r="E133" s="8"/>
      <c r="F133" s="8"/>
      <c r="G133" s="8"/>
      <c r="H133" s="8"/>
      <c r="I133" s="8"/>
      <c r="J133" s="8"/>
      <c r="K133" s="8"/>
      <c r="L133" s="8"/>
      <c r="M133" s="8"/>
      <c r="N133" s="8"/>
      <c r="O133" s="8"/>
      <c r="P133" s="8"/>
      <c r="Q133" s="8"/>
      <c r="R133" s="8"/>
      <c r="S133" s="8"/>
      <c r="T133" s="8"/>
      <c r="U133" s="8"/>
      <c r="V133" s="8"/>
      <c r="W133" s="8"/>
      <c r="X133" s="8"/>
    </row>
    <row r="134" spans="1:24">
      <c r="A134" s="12"/>
      <c r="B134" s="8"/>
      <c r="C134" s="8"/>
      <c r="D134" s="8"/>
      <c r="E134" s="8"/>
      <c r="F134" s="8"/>
      <c r="G134" s="8"/>
      <c r="H134" s="8"/>
      <c r="I134" s="8"/>
      <c r="J134" s="8"/>
      <c r="K134" s="8"/>
      <c r="L134" s="8"/>
      <c r="M134" s="8"/>
      <c r="N134" s="8"/>
      <c r="O134" s="8"/>
      <c r="P134" s="8"/>
      <c r="Q134" s="8"/>
      <c r="R134" s="8"/>
      <c r="S134" s="8"/>
      <c r="T134" s="8"/>
      <c r="U134" s="8"/>
      <c r="V134" s="8"/>
      <c r="W134" s="8"/>
      <c r="X134" s="8"/>
    </row>
    <row r="135" spans="1:24">
      <c r="A135" s="12"/>
      <c r="B135" s="8"/>
      <c r="C135" s="8"/>
      <c r="D135" s="8"/>
      <c r="E135" s="8"/>
      <c r="F135" s="8"/>
      <c r="G135" s="8"/>
      <c r="H135" s="8"/>
      <c r="I135" s="8"/>
      <c r="J135" s="8"/>
      <c r="K135" s="8"/>
      <c r="L135" s="8"/>
      <c r="M135" s="8"/>
      <c r="N135" s="8"/>
      <c r="O135" s="8"/>
      <c r="P135" s="8"/>
      <c r="Q135" s="8"/>
      <c r="R135" s="8"/>
      <c r="S135" s="8"/>
      <c r="T135" s="8"/>
      <c r="U135" s="8"/>
      <c r="V135" s="8"/>
      <c r="W135" s="8"/>
      <c r="X135" s="8"/>
    </row>
    <row r="136" spans="1:24">
      <c r="A136" s="12"/>
      <c r="B136" s="8"/>
      <c r="C136" s="8"/>
      <c r="D136" s="8"/>
      <c r="E136" s="8"/>
      <c r="F136" s="8"/>
      <c r="G136" s="8"/>
      <c r="H136" s="8"/>
      <c r="I136" s="8"/>
      <c r="J136" s="8"/>
      <c r="K136" s="8"/>
      <c r="L136" s="8"/>
      <c r="M136" s="8"/>
      <c r="N136" s="8"/>
      <c r="O136" s="8"/>
      <c r="P136" s="8"/>
      <c r="Q136" s="8"/>
      <c r="R136" s="8"/>
      <c r="S136" s="8"/>
      <c r="T136" s="8"/>
      <c r="U136" s="8"/>
      <c r="V136" s="8"/>
      <c r="W136" s="8"/>
      <c r="X136" s="8"/>
    </row>
    <row r="137" spans="1:24">
      <c r="A137" s="12"/>
      <c r="B137" s="8"/>
      <c r="C137" s="8"/>
      <c r="D137" s="8"/>
      <c r="E137" s="8"/>
      <c r="F137" s="8"/>
      <c r="G137" s="8"/>
      <c r="H137" s="8"/>
      <c r="I137" s="8"/>
      <c r="J137" s="8"/>
      <c r="K137" s="8"/>
      <c r="L137" s="8"/>
      <c r="M137" s="8"/>
      <c r="N137" s="8"/>
      <c r="O137" s="8"/>
      <c r="P137" s="8"/>
      <c r="Q137" s="8"/>
      <c r="R137" s="8"/>
      <c r="S137" s="8"/>
      <c r="T137" s="8"/>
      <c r="U137" s="8"/>
      <c r="V137" s="8"/>
      <c r="W137" s="8"/>
      <c r="X137" s="8"/>
    </row>
    <row r="138" spans="1:24">
      <c r="A138" s="12"/>
      <c r="B138" s="8"/>
      <c r="C138" s="8"/>
      <c r="D138" s="8"/>
      <c r="E138" s="8"/>
      <c r="F138" s="8"/>
      <c r="G138" s="8"/>
      <c r="H138" s="8"/>
      <c r="I138" s="8"/>
      <c r="J138" s="8"/>
      <c r="K138" s="8"/>
      <c r="L138" s="8"/>
      <c r="M138" s="8"/>
      <c r="N138" s="8"/>
      <c r="O138" s="8"/>
      <c r="P138" s="8"/>
      <c r="Q138" s="8"/>
      <c r="R138" s="8"/>
      <c r="S138" s="8"/>
      <c r="T138" s="8"/>
      <c r="U138" s="8"/>
      <c r="V138" s="8"/>
      <c r="W138" s="8"/>
      <c r="X138" s="8"/>
    </row>
    <row r="139" spans="1:24">
      <c r="A139" s="12"/>
      <c r="B139" s="8"/>
      <c r="C139" s="8"/>
      <c r="D139" s="8"/>
      <c r="E139" s="8"/>
      <c r="F139" s="8"/>
      <c r="G139" s="8"/>
      <c r="H139" s="8"/>
      <c r="I139" s="8"/>
      <c r="J139" s="8"/>
      <c r="K139" s="8"/>
      <c r="L139" s="8"/>
      <c r="M139" s="8"/>
      <c r="N139" s="8"/>
      <c r="O139" s="8"/>
      <c r="P139" s="8"/>
      <c r="Q139" s="8"/>
      <c r="R139" s="8"/>
      <c r="S139" s="8"/>
      <c r="T139" s="8"/>
      <c r="U139" s="8"/>
      <c r="V139" s="8"/>
      <c r="W139" s="8"/>
      <c r="X139" s="8"/>
    </row>
    <row r="140" spans="1:24">
      <c r="A140" s="12"/>
      <c r="B140" s="8"/>
      <c r="C140" s="8"/>
      <c r="D140" s="8"/>
      <c r="E140" s="8"/>
      <c r="F140" s="8"/>
      <c r="G140" s="8"/>
      <c r="H140" s="8"/>
      <c r="I140" s="8"/>
      <c r="J140" s="8"/>
      <c r="K140" s="8"/>
      <c r="L140" s="8"/>
      <c r="M140" s="8"/>
      <c r="N140" s="8"/>
      <c r="O140" s="8"/>
      <c r="P140" s="8"/>
      <c r="Q140" s="8"/>
      <c r="R140" s="8"/>
      <c r="S140" s="8"/>
      <c r="T140" s="8"/>
      <c r="U140" s="8"/>
      <c r="V140" s="8"/>
      <c r="W140" s="8"/>
      <c r="X140" s="8"/>
    </row>
    <row r="141" spans="1:24">
      <c r="A141" s="12"/>
      <c r="B141" s="8"/>
      <c r="C141" s="8"/>
      <c r="D141" s="8"/>
      <c r="E141" s="8"/>
      <c r="F141" s="8"/>
      <c r="G141" s="8"/>
      <c r="H141" s="8"/>
      <c r="I141" s="8"/>
      <c r="J141" s="8"/>
      <c r="K141" s="8"/>
      <c r="L141" s="8"/>
      <c r="M141" s="8"/>
      <c r="N141" s="8"/>
      <c r="O141" s="8"/>
      <c r="P141" s="8"/>
      <c r="Q141" s="8"/>
      <c r="R141" s="8"/>
      <c r="S141" s="8"/>
      <c r="T141" s="8"/>
      <c r="U141" s="8"/>
      <c r="V141" s="8"/>
      <c r="W141" s="8"/>
      <c r="X141" s="8"/>
    </row>
    <row r="142" spans="1:24">
      <c r="A142" s="12"/>
      <c r="B142" s="8"/>
      <c r="C142" s="8"/>
      <c r="D142" s="8"/>
      <c r="E142" s="8"/>
      <c r="F142" s="8"/>
      <c r="G142" s="8"/>
      <c r="H142" s="8"/>
      <c r="I142" s="8"/>
      <c r="J142" s="8"/>
      <c r="K142" s="8"/>
      <c r="L142" s="8"/>
      <c r="M142" s="8"/>
      <c r="N142" s="8"/>
      <c r="O142" s="8"/>
      <c r="P142" s="8"/>
      <c r="Q142" s="8"/>
      <c r="R142" s="8"/>
      <c r="S142" s="8"/>
      <c r="T142" s="8"/>
      <c r="U142" s="8"/>
      <c r="V142" s="8"/>
      <c r="W142" s="8"/>
      <c r="X142" s="8"/>
    </row>
    <row r="143" spans="1:24">
      <c r="A143" s="12"/>
      <c r="B143" s="8"/>
      <c r="C143" s="8"/>
      <c r="D143" s="8"/>
      <c r="E143" s="8"/>
      <c r="F143" s="8"/>
      <c r="G143" s="8"/>
      <c r="H143" s="8"/>
      <c r="I143" s="8"/>
      <c r="J143" s="8"/>
      <c r="K143" s="8"/>
      <c r="L143" s="8"/>
      <c r="M143" s="8"/>
      <c r="N143" s="8"/>
      <c r="O143" s="8"/>
      <c r="P143" s="8"/>
      <c r="Q143" s="8"/>
      <c r="R143" s="8"/>
      <c r="S143" s="8"/>
      <c r="T143" s="8"/>
      <c r="U143" s="8"/>
      <c r="V143" s="8"/>
      <c r="W143" s="8"/>
      <c r="X143" s="8"/>
    </row>
    <row r="144" spans="1:24">
      <c r="A144" s="12"/>
      <c r="B144" s="8"/>
      <c r="C144" s="8"/>
      <c r="D144" s="8"/>
      <c r="E144" s="8"/>
      <c r="F144" s="8"/>
      <c r="G144" s="8"/>
      <c r="H144" s="8"/>
      <c r="I144" s="8"/>
      <c r="J144" s="8"/>
      <c r="K144" s="8"/>
      <c r="L144" s="8"/>
      <c r="M144" s="8"/>
      <c r="N144" s="8"/>
      <c r="O144" s="8"/>
      <c r="P144" s="8"/>
      <c r="Q144" s="8"/>
      <c r="R144" s="8"/>
      <c r="S144" s="8"/>
      <c r="T144" s="8"/>
      <c r="U144" s="8"/>
      <c r="V144" s="8"/>
      <c r="W144" s="8"/>
      <c r="X144" s="8"/>
    </row>
    <row r="145" spans="1:24">
      <c r="A145" s="12"/>
      <c r="B145" s="8"/>
      <c r="C145" s="8"/>
      <c r="D145" s="8"/>
      <c r="E145" s="8"/>
      <c r="F145" s="8"/>
      <c r="G145" s="8"/>
      <c r="H145" s="8"/>
      <c r="I145" s="8"/>
      <c r="J145" s="8"/>
      <c r="K145" s="8"/>
      <c r="L145" s="8"/>
      <c r="M145" s="8"/>
      <c r="N145" s="8"/>
      <c r="O145" s="8"/>
      <c r="P145" s="8"/>
      <c r="Q145" s="8"/>
      <c r="R145" s="8"/>
      <c r="S145" s="8"/>
      <c r="T145" s="8"/>
      <c r="U145" s="8"/>
      <c r="V145" s="8"/>
      <c r="W145" s="8"/>
      <c r="X145" s="8"/>
    </row>
    <row r="146" spans="1:24">
      <c r="A146" s="12"/>
      <c r="B146" s="8"/>
      <c r="C146" s="8"/>
      <c r="D146" s="8"/>
      <c r="E146" s="8"/>
      <c r="F146" s="8"/>
      <c r="G146" s="8"/>
      <c r="H146" s="8"/>
      <c r="I146" s="8"/>
      <c r="J146" s="8"/>
      <c r="K146" s="8"/>
      <c r="L146" s="8"/>
      <c r="M146" s="8"/>
      <c r="N146" s="8"/>
      <c r="O146" s="8"/>
      <c r="P146" s="8"/>
      <c r="Q146" s="8"/>
      <c r="R146" s="8"/>
      <c r="S146" s="8"/>
      <c r="T146" s="8"/>
      <c r="U146" s="8"/>
      <c r="V146" s="8"/>
      <c r="W146" s="8"/>
      <c r="X146" s="8"/>
    </row>
    <row r="147" spans="1:24">
      <c r="A147" s="12"/>
      <c r="B147" s="8"/>
      <c r="C147" s="8"/>
      <c r="D147" s="8"/>
      <c r="E147" s="8"/>
      <c r="F147" s="8"/>
      <c r="G147" s="8"/>
      <c r="H147" s="8"/>
      <c r="I147" s="8"/>
      <c r="J147" s="8"/>
      <c r="K147" s="8"/>
      <c r="L147" s="8"/>
      <c r="M147" s="8"/>
      <c r="N147" s="8"/>
      <c r="O147" s="8"/>
      <c r="P147" s="8"/>
      <c r="Q147" s="8"/>
      <c r="R147" s="8"/>
      <c r="S147" s="8"/>
      <c r="T147" s="8"/>
      <c r="U147" s="8"/>
      <c r="V147" s="8"/>
      <c r="W147" s="8"/>
      <c r="X147" s="8"/>
    </row>
    <row r="148" spans="1:24">
      <c r="A148" s="12"/>
      <c r="B148" s="8"/>
      <c r="C148" s="8"/>
      <c r="D148" s="8"/>
      <c r="E148" s="8"/>
      <c r="F148" s="8"/>
      <c r="G148" s="8"/>
      <c r="H148" s="8"/>
      <c r="I148" s="8"/>
      <c r="J148" s="8"/>
      <c r="K148" s="8"/>
      <c r="L148" s="8"/>
      <c r="M148" s="8"/>
      <c r="N148" s="8"/>
      <c r="O148" s="8"/>
      <c r="P148" s="8"/>
      <c r="Q148" s="8"/>
      <c r="R148" s="8"/>
      <c r="S148" s="8"/>
      <c r="T148" s="8"/>
      <c r="U148" s="8"/>
      <c r="V148" s="8"/>
      <c r="W148" s="8"/>
      <c r="X148" s="8"/>
    </row>
    <row r="149" spans="1:24">
      <c r="A149" s="12"/>
      <c r="B149" s="8"/>
      <c r="C149" s="8"/>
      <c r="D149" s="8"/>
      <c r="E149" s="8"/>
      <c r="F149" s="8"/>
      <c r="G149" s="8"/>
      <c r="H149" s="8"/>
      <c r="I149" s="8"/>
      <c r="J149" s="8"/>
      <c r="K149" s="8"/>
      <c r="L149" s="8"/>
      <c r="M149" s="8"/>
      <c r="N149" s="8"/>
      <c r="O149" s="8"/>
      <c r="P149" s="8"/>
      <c r="Q149" s="8"/>
      <c r="R149" s="8"/>
      <c r="S149" s="8"/>
      <c r="T149" s="8"/>
      <c r="U149" s="8"/>
      <c r="V149" s="8"/>
      <c r="W149" s="8"/>
      <c r="X149" s="8"/>
    </row>
    <row r="150" spans="1:24">
      <c r="A150" s="12"/>
      <c r="B150" s="8"/>
      <c r="C150" s="8"/>
      <c r="D150" s="8"/>
      <c r="E150" s="8"/>
      <c r="F150" s="8"/>
      <c r="G150" s="8"/>
      <c r="H150" s="8"/>
      <c r="I150" s="8"/>
      <c r="J150" s="8"/>
      <c r="K150" s="8"/>
      <c r="L150" s="8"/>
      <c r="M150" s="8"/>
      <c r="N150" s="8"/>
      <c r="O150" s="8"/>
      <c r="P150" s="8"/>
      <c r="Q150" s="8"/>
      <c r="R150" s="8"/>
      <c r="S150" s="8"/>
      <c r="T150" s="8"/>
      <c r="U150" s="8"/>
      <c r="V150" s="8"/>
      <c r="W150" s="8"/>
      <c r="X150" s="8"/>
    </row>
    <row r="151" spans="1:24">
      <c r="A151" s="12"/>
      <c r="B151" s="8"/>
      <c r="C151" s="8"/>
      <c r="D151" s="8"/>
      <c r="E151" s="8"/>
      <c r="F151" s="8"/>
      <c r="G151" s="8"/>
      <c r="H151" s="8"/>
      <c r="I151" s="8"/>
      <c r="J151" s="8"/>
      <c r="K151" s="8"/>
      <c r="L151" s="8"/>
      <c r="M151" s="8"/>
      <c r="N151" s="8"/>
      <c r="O151" s="8"/>
      <c r="P151" s="8"/>
      <c r="Q151" s="8"/>
      <c r="R151" s="8"/>
      <c r="S151" s="8"/>
      <c r="T151" s="8"/>
      <c r="U151" s="8"/>
      <c r="V151" s="8"/>
      <c r="W151" s="8"/>
      <c r="X151" s="8"/>
    </row>
    <row r="152" spans="1:24">
      <c r="A152" s="12"/>
      <c r="B152" s="8"/>
      <c r="C152" s="8"/>
      <c r="D152" s="8"/>
      <c r="E152" s="8"/>
      <c r="F152" s="8"/>
      <c r="G152" s="8"/>
      <c r="H152" s="8"/>
      <c r="I152" s="8"/>
      <c r="J152" s="8"/>
      <c r="K152" s="8"/>
      <c r="L152" s="8"/>
      <c r="M152" s="8"/>
      <c r="N152" s="8"/>
      <c r="O152" s="8"/>
      <c r="P152" s="8"/>
      <c r="Q152" s="8"/>
      <c r="R152" s="8"/>
      <c r="S152" s="8"/>
      <c r="T152" s="8"/>
      <c r="U152" s="8"/>
      <c r="V152" s="8"/>
      <c r="W152" s="8"/>
      <c r="X152" s="8"/>
    </row>
    <row r="153" spans="1:24">
      <c r="A153" s="12"/>
      <c r="B153" s="8"/>
      <c r="C153" s="8"/>
      <c r="D153" s="8"/>
      <c r="E153" s="8"/>
      <c r="F153" s="8"/>
      <c r="G153" s="8"/>
      <c r="H153" s="8"/>
      <c r="I153" s="8"/>
      <c r="J153" s="8"/>
      <c r="K153" s="8"/>
      <c r="L153" s="8"/>
      <c r="M153" s="8"/>
      <c r="N153" s="8"/>
      <c r="O153" s="8"/>
      <c r="P153" s="8"/>
      <c r="Q153" s="8"/>
      <c r="R153" s="8"/>
      <c r="S153" s="8"/>
      <c r="T153" s="8"/>
      <c r="U153" s="8"/>
      <c r="V153" s="8"/>
      <c r="W153" s="8"/>
      <c r="X153" s="8"/>
    </row>
    <row r="154" spans="1:24">
      <c r="A154" s="12"/>
      <c r="B154" s="8"/>
      <c r="C154" s="8"/>
      <c r="D154" s="8"/>
      <c r="E154" s="8"/>
      <c r="F154" s="8"/>
      <c r="G154" s="8"/>
      <c r="H154" s="8"/>
      <c r="I154" s="8"/>
      <c r="J154" s="8"/>
      <c r="K154" s="8"/>
      <c r="L154" s="8"/>
      <c r="M154" s="8"/>
      <c r="N154" s="8"/>
      <c r="O154" s="8"/>
      <c r="P154" s="8"/>
      <c r="Q154" s="8"/>
      <c r="R154" s="8"/>
      <c r="S154" s="8"/>
      <c r="T154" s="8"/>
      <c r="U154" s="8"/>
      <c r="V154" s="8"/>
      <c r="W154" s="8"/>
      <c r="X154" s="8"/>
    </row>
    <row r="155" spans="1:24">
      <c r="A155" s="12"/>
      <c r="B155" s="8"/>
      <c r="C155" s="8"/>
      <c r="D155" s="8"/>
      <c r="E155" s="8"/>
      <c r="F155" s="8"/>
      <c r="G155" s="8"/>
      <c r="H155" s="8"/>
      <c r="I155" s="8"/>
      <c r="J155" s="8"/>
      <c r="K155" s="8"/>
      <c r="L155" s="8"/>
      <c r="M155" s="8"/>
      <c r="N155" s="8"/>
      <c r="O155" s="8"/>
      <c r="P155" s="8"/>
      <c r="Q155" s="8"/>
      <c r="R155" s="8"/>
      <c r="S155" s="8"/>
      <c r="T155" s="8"/>
      <c r="U155" s="8"/>
      <c r="V155" s="8"/>
      <c r="W155" s="8"/>
      <c r="X155" s="8"/>
    </row>
    <row r="156" spans="1:24">
      <c r="A156" s="12"/>
      <c r="B156" s="8"/>
      <c r="C156" s="8"/>
      <c r="D156" s="8"/>
      <c r="E156" s="8"/>
      <c r="F156" s="8"/>
      <c r="G156" s="8"/>
      <c r="H156" s="8"/>
      <c r="I156" s="8"/>
      <c r="J156" s="8"/>
      <c r="K156" s="8"/>
      <c r="L156" s="8"/>
      <c r="M156" s="8"/>
      <c r="N156" s="8"/>
      <c r="O156" s="8"/>
      <c r="P156" s="8"/>
      <c r="Q156" s="8"/>
      <c r="R156" s="8"/>
      <c r="S156" s="8"/>
      <c r="T156" s="8"/>
      <c r="U156" s="8"/>
      <c r="V156" s="8"/>
      <c r="W156" s="8"/>
      <c r="X156" s="8"/>
    </row>
    <row r="157" spans="1:24">
      <c r="A157" s="12"/>
      <c r="B157" s="8"/>
      <c r="C157" s="8"/>
      <c r="D157" s="8"/>
      <c r="E157" s="8"/>
      <c r="F157" s="8"/>
      <c r="G157" s="8"/>
      <c r="H157" s="8"/>
      <c r="I157" s="8"/>
      <c r="J157" s="8"/>
      <c r="K157" s="8"/>
      <c r="L157" s="8"/>
      <c r="M157" s="8"/>
      <c r="N157" s="8"/>
      <c r="O157" s="8"/>
      <c r="P157" s="8"/>
      <c r="Q157" s="8"/>
      <c r="R157" s="8"/>
      <c r="S157" s="8"/>
      <c r="T157" s="8"/>
      <c r="U157" s="8"/>
      <c r="V157" s="8"/>
      <c r="W157" s="8"/>
      <c r="X157" s="8"/>
    </row>
    <row r="158" spans="1:24">
      <c r="A158" s="12"/>
      <c r="B158" s="8"/>
      <c r="C158" s="8"/>
      <c r="D158" s="8"/>
      <c r="E158" s="8"/>
      <c r="F158" s="8"/>
      <c r="G158" s="8"/>
      <c r="H158" s="8"/>
      <c r="I158" s="8"/>
      <c r="J158" s="8"/>
      <c r="K158" s="8"/>
      <c r="L158" s="8"/>
      <c r="M158" s="8"/>
      <c r="N158" s="8"/>
      <c r="O158" s="8"/>
      <c r="P158" s="8"/>
      <c r="Q158" s="8"/>
      <c r="R158" s="8"/>
      <c r="S158" s="8"/>
      <c r="T158" s="8"/>
      <c r="U158" s="8"/>
      <c r="V158" s="8"/>
      <c r="W158" s="8"/>
      <c r="X158" s="8"/>
    </row>
    <row r="159" spans="1:24">
      <c r="A159" s="12"/>
      <c r="B159" s="8"/>
      <c r="C159" s="8"/>
      <c r="D159" s="8"/>
      <c r="E159" s="8"/>
      <c r="F159" s="8"/>
      <c r="G159" s="8"/>
      <c r="H159" s="8"/>
      <c r="I159" s="8"/>
      <c r="J159" s="8"/>
      <c r="K159" s="8"/>
      <c r="L159" s="8"/>
      <c r="M159" s="8"/>
      <c r="N159" s="8"/>
      <c r="O159" s="8"/>
      <c r="P159" s="8"/>
      <c r="Q159" s="8"/>
      <c r="R159" s="8"/>
      <c r="S159" s="8"/>
      <c r="T159" s="8"/>
      <c r="U159" s="8"/>
      <c r="V159" s="8"/>
      <c r="W159" s="8"/>
      <c r="X159" s="8"/>
    </row>
    <row r="160" spans="1:24">
      <c r="A160" s="12"/>
      <c r="B160" s="8"/>
      <c r="C160" s="8"/>
      <c r="D160" s="8"/>
      <c r="E160" s="8"/>
      <c r="F160" s="8"/>
      <c r="G160" s="8"/>
      <c r="H160" s="8"/>
      <c r="I160" s="8"/>
      <c r="J160" s="8"/>
      <c r="K160" s="8"/>
      <c r="L160" s="8"/>
      <c r="M160" s="8"/>
      <c r="N160" s="8"/>
      <c r="O160" s="8"/>
      <c r="P160" s="8"/>
      <c r="Q160" s="8"/>
      <c r="R160" s="8"/>
      <c r="S160" s="8"/>
      <c r="T160" s="8"/>
      <c r="U160" s="8"/>
      <c r="V160" s="8"/>
      <c r="W160" s="8"/>
      <c r="X160" s="8"/>
    </row>
    <row r="161" spans="1:24">
      <c r="A161" s="12"/>
      <c r="B161" s="8"/>
      <c r="C161" s="8"/>
      <c r="D161" s="8"/>
      <c r="E161" s="8"/>
      <c r="F161" s="8"/>
      <c r="G161" s="8"/>
      <c r="H161" s="8"/>
      <c r="I161" s="8"/>
      <c r="J161" s="8"/>
      <c r="K161" s="8"/>
      <c r="L161" s="8"/>
      <c r="M161" s="8"/>
      <c r="N161" s="8"/>
      <c r="O161" s="8"/>
      <c r="P161" s="8"/>
      <c r="Q161" s="8"/>
      <c r="R161" s="8"/>
      <c r="S161" s="8"/>
      <c r="T161" s="8"/>
      <c r="U161" s="8"/>
      <c r="V161" s="8"/>
      <c r="W161" s="8"/>
      <c r="X161" s="8"/>
    </row>
    <row r="162" spans="1:24">
      <c r="A162" s="12"/>
      <c r="B162" s="8"/>
      <c r="C162" s="8"/>
      <c r="D162" s="8"/>
      <c r="E162" s="8"/>
      <c r="F162" s="8"/>
      <c r="G162" s="8"/>
      <c r="H162" s="8"/>
      <c r="I162" s="8"/>
      <c r="J162" s="8"/>
      <c r="K162" s="8"/>
      <c r="L162" s="8"/>
      <c r="M162" s="8"/>
      <c r="N162" s="8"/>
      <c r="O162" s="8"/>
      <c r="P162" s="8"/>
      <c r="Q162" s="8"/>
      <c r="R162" s="8"/>
      <c r="S162" s="8"/>
      <c r="T162" s="8"/>
      <c r="U162" s="8"/>
      <c r="V162" s="8"/>
      <c r="W162" s="8"/>
      <c r="X162" s="8"/>
    </row>
    <row r="163" spans="1:24">
      <c r="A163" s="12"/>
      <c r="B163" s="8"/>
      <c r="C163" s="8"/>
      <c r="D163" s="8"/>
      <c r="E163" s="8"/>
      <c r="F163" s="8"/>
      <c r="G163" s="8"/>
      <c r="H163" s="8"/>
      <c r="I163" s="8"/>
      <c r="J163" s="8"/>
      <c r="K163" s="8"/>
      <c r="L163" s="8"/>
      <c r="M163" s="8"/>
      <c r="N163" s="8"/>
      <c r="O163" s="8"/>
      <c r="P163" s="8"/>
      <c r="Q163" s="8"/>
      <c r="R163" s="8"/>
      <c r="S163" s="8"/>
      <c r="T163" s="8"/>
      <c r="U163" s="8"/>
      <c r="V163" s="8"/>
      <c r="W163" s="8"/>
      <c r="X163" s="8"/>
    </row>
    <row r="164" spans="1:24">
      <c r="A164" s="12"/>
      <c r="B164" s="8"/>
      <c r="C164" s="8"/>
      <c r="D164" s="8"/>
      <c r="E164" s="8"/>
      <c r="F164" s="8"/>
      <c r="G164" s="8"/>
      <c r="H164" s="8"/>
      <c r="I164" s="8"/>
      <c r="J164" s="8"/>
      <c r="K164" s="8"/>
      <c r="L164" s="8"/>
      <c r="M164" s="8"/>
      <c r="N164" s="8"/>
      <c r="O164" s="8"/>
      <c r="P164" s="8"/>
      <c r="Q164" s="8"/>
      <c r="R164" s="8"/>
      <c r="S164" s="8"/>
      <c r="T164" s="8"/>
      <c r="U164" s="8"/>
      <c r="V164" s="8"/>
      <c r="W164" s="8"/>
      <c r="X164" s="8"/>
    </row>
    <row r="165" spans="1:24">
      <c r="A165" s="12"/>
      <c r="B165" s="8"/>
      <c r="C165" s="8"/>
      <c r="D165" s="8"/>
      <c r="E165" s="8"/>
      <c r="F165" s="8"/>
      <c r="G165" s="8"/>
      <c r="H165" s="8"/>
      <c r="I165" s="8"/>
      <c r="J165" s="8"/>
      <c r="K165" s="8"/>
      <c r="L165" s="8"/>
      <c r="M165" s="8"/>
      <c r="N165" s="8"/>
      <c r="O165" s="8"/>
      <c r="P165" s="8"/>
      <c r="Q165" s="8"/>
      <c r="R165" s="8"/>
      <c r="S165" s="8"/>
      <c r="T165" s="8"/>
      <c r="U165" s="8"/>
      <c r="V165" s="8"/>
      <c r="W165" s="8"/>
      <c r="X165" s="8"/>
    </row>
    <row r="166" spans="1:24">
      <c r="A166" s="12"/>
      <c r="B166" s="8"/>
      <c r="C166" s="8"/>
      <c r="D166" s="8"/>
      <c r="E166" s="8"/>
      <c r="F166" s="8"/>
      <c r="G166" s="8"/>
      <c r="H166" s="8"/>
      <c r="I166" s="8"/>
      <c r="J166" s="8"/>
      <c r="K166" s="8"/>
      <c r="L166" s="8"/>
      <c r="M166" s="8"/>
      <c r="N166" s="8"/>
      <c r="O166" s="8"/>
      <c r="P166" s="8"/>
      <c r="Q166" s="8"/>
      <c r="R166" s="8"/>
      <c r="S166" s="8"/>
      <c r="T166" s="8"/>
      <c r="U166" s="8"/>
      <c r="V166" s="8"/>
      <c r="W166" s="8"/>
      <c r="X166" s="8"/>
    </row>
    <row r="167" spans="1:24">
      <c r="A167" s="12"/>
      <c r="B167" s="8"/>
      <c r="C167" s="8"/>
      <c r="D167" s="8"/>
      <c r="E167" s="8"/>
      <c r="F167" s="8"/>
      <c r="G167" s="8"/>
      <c r="H167" s="8"/>
      <c r="I167" s="8"/>
      <c r="J167" s="8"/>
      <c r="K167" s="8"/>
      <c r="L167" s="8"/>
      <c r="M167" s="8"/>
      <c r="N167" s="8"/>
      <c r="O167" s="8"/>
      <c r="P167" s="8"/>
      <c r="Q167" s="8"/>
      <c r="R167" s="8"/>
      <c r="S167" s="8"/>
      <c r="T167" s="8"/>
      <c r="U167" s="8"/>
      <c r="V167" s="8"/>
      <c r="W167" s="8"/>
      <c r="X167" s="8"/>
    </row>
    <row r="168" spans="1:24">
      <c r="A168" s="12"/>
      <c r="B168" s="8"/>
      <c r="C168" s="8"/>
      <c r="D168" s="8"/>
      <c r="E168" s="8"/>
      <c r="F168" s="8"/>
      <c r="G168" s="8"/>
      <c r="H168" s="8"/>
      <c r="I168" s="8"/>
      <c r="J168" s="8"/>
      <c r="K168" s="8"/>
      <c r="L168" s="8"/>
      <c r="M168" s="8"/>
      <c r="N168" s="8"/>
      <c r="O168" s="8"/>
      <c r="P168" s="8"/>
      <c r="Q168" s="8"/>
      <c r="R168" s="8"/>
      <c r="S168" s="8"/>
      <c r="T168" s="8"/>
      <c r="U168" s="8"/>
      <c r="V168" s="8"/>
      <c r="W168" s="8"/>
      <c r="X168" s="8"/>
    </row>
    <row r="169" spans="1:24">
      <c r="A169" s="12"/>
      <c r="B169" s="8"/>
      <c r="C169" s="8"/>
      <c r="D169" s="8"/>
      <c r="E169" s="8"/>
      <c r="F169" s="8"/>
      <c r="G169" s="8"/>
      <c r="H169" s="8"/>
      <c r="I169" s="8"/>
      <c r="J169" s="8"/>
      <c r="K169" s="8"/>
      <c r="L169" s="8"/>
      <c r="M169" s="8"/>
      <c r="N169" s="8"/>
      <c r="O169" s="8"/>
      <c r="P169" s="8"/>
      <c r="Q169" s="8"/>
      <c r="R169" s="8"/>
      <c r="S169" s="8"/>
      <c r="T169" s="8"/>
      <c r="U169" s="8"/>
      <c r="V169" s="8"/>
      <c r="W169" s="8"/>
      <c r="X169" s="8"/>
    </row>
    <row r="170" spans="1:24">
      <c r="A170" s="12"/>
      <c r="B170" s="8"/>
      <c r="C170" s="8"/>
      <c r="D170" s="8"/>
      <c r="E170" s="8"/>
      <c r="F170" s="8"/>
      <c r="G170" s="8"/>
      <c r="H170" s="8"/>
      <c r="I170" s="8"/>
      <c r="J170" s="8"/>
      <c r="K170" s="8"/>
      <c r="L170" s="8"/>
      <c r="M170" s="8"/>
      <c r="N170" s="8"/>
      <c r="O170" s="8"/>
      <c r="P170" s="8"/>
      <c r="Q170" s="8"/>
      <c r="R170" s="8"/>
      <c r="S170" s="8"/>
      <c r="T170" s="8"/>
      <c r="U170" s="8"/>
      <c r="V170" s="8"/>
      <c r="W170" s="8"/>
      <c r="X170" s="8"/>
    </row>
    <row r="171" spans="1:24">
      <c r="A171" s="12"/>
      <c r="B171" s="8"/>
      <c r="C171" s="8"/>
      <c r="D171" s="8"/>
      <c r="E171" s="8"/>
      <c r="F171" s="8"/>
      <c r="G171" s="8"/>
      <c r="H171" s="8"/>
      <c r="I171" s="8"/>
      <c r="J171" s="8"/>
      <c r="K171" s="8"/>
      <c r="L171" s="8"/>
      <c r="M171" s="8"/>
      <c r="N171" s="8"/>
      <c r="O171" s="8"/>
      <c r="P171" s="8"/>
      <c r="Q171" s="8"/>
      <c r="R171" s="8"/>
      <c r="S171" s="8"/>
      <c r="T171" s="8"/>
      <c r="U171" s="8"/>
      <c r="V171" s="8"/>
      <c r="W171" s="8"/>
      <c r="X171" s="8"/>
    </row>
    <row r="172" spans="1:24">
      <c r="A172" s="12"/>
      <c r="B172" s="8"/>
      <c r="C172" s="8"/>
      <c r="D172" s="8"/>
      <c r="E172" s="8"/>
      <c r="F172" s="8"/>
      <c r="G172" s="8"/>
      <c r="H172" s="8"/>
      <c r="I172" s="8"/>
      <c r="J172" s="8"/>
      <c r="K172" s="8"/>
      <c r="L172" s="8"/>
      <c r="M172" s="8"/>
      <c r="N172" s="8"/>
      <c r="O172" s="8"/>
      <c r="P172" s="8"/>
      <c r="Q172" s="8"/>
      <c r="R172" s="8"/>
      <c r="S172" s="8"/>
      <c r="T172" s="8"/>
      <c r="U172" s="8"/>
      <c r="V172" s="8"/>
      <c r="W172" s="8"/>
      <c r="X172" s="8"/>
    </row>
    <row r="173" spans="1:24">
      <c r="A173" s="12"/>
      <c r="B173" s="8"/>
      <c r="C173" s="8"/>
      <c r="D173" s="8"/>
      <c r="E173" s="8"/>
      <c r="F173" s="8"/>
      <c r="G173" s="8"/>
      <c r="H173" s="8"/>
      <c r="I173" s="8"/>
      <c r="J173" s="8"/>
      <c r="K173" s="8"/>
      <c r="L173" s="8"/>
      <c r="M173" s="8"/>
      <c r="N173" s="8"/>
      <c r="O173" s="8"/>
      <c r="P173" s="8"/>
      <c r="Q173" s="8"/>
      <c r="R173" s="8"/>
      <c r="S173" s="8"/>
      <c r="T173" s="8"/>
      <c r="U173" s="8"/>
      <c r="V173" s="8"/>
      <c r="W173" s="8"/>
      <c r="X173" s="8"/>
    </row>
    <row r="174" spans="1:24">
      <c r="A174" s="12"/>
      <c r="B174" s="8"/>
      <c r="C174" s="8"/>
      <c r="D174" s="8"/>
      <c r="E174" s="8"/>
      <c r="F174" s="8"/>
      <c r="G174" s="8"/>
      <c r="H174" s="8"/>
      <c r="I174" s="8"/>
      <c r="J174" s="8"/>
      <c r="K174" s="8"/>
      <c r="L174" s="8"/>
      <c r="M174" s="8"/>
      <c r="N174" s="8"/>
      <c r="O174" s="8"/>
      <c r="P174" s="8"/>
      <c r="Q174" s="8"/>
      <c r="R174" s="8"/>
      <c r="S174" s="8"/>
      <c r="T174" s="8"/>
      <c r="U174" s="8"/>
      <c r="V174" s="8"/>
      <c r="W174" s="8"/>
      <c r="X174" s="8"/>
    </row>
    <row r="175" spans="1:24">
      <c r="A175" s="12"/>
      <c r="B175" s="8"/>
      <c r="C175" s="8"/>
      <c r="D175" s="8"/>
      <c r="E175" s="8"/>
      <c r="F175" s="8"/>
      <c r="G175" s="8"/>
      <c r="H175" s="8"/>
      <c r="I175" s="8"/>
      <c r="J175" s="8"/>
      <c r="K175" s="8"/>
      <c r="L175" s="8"/>
      <c r="M175" s="8"/>
      <c r="N175" s="8"/>
      <c r="O175" s="8"/>
      <c r="P175" s="8"/>
      <c r="Q175" s="8"/>
      <c r="R175" s="8"/>
      <c r="S175" s="8"/>
      <c r="T175" s="8"/>
      <c r="U175" s="8"/>
      <c r="V175" s="8"/>
      <c r="W175" s="8"/>
      <c r="X175" s="8"/>
    </row>
    <row r="176" spans="1:24">
      <c r="A176" s="12"/>
      <c r="B176" s="8"/>
      <c r="C176" s="8"/>
      <c r="D176" s="8"/>
      <c r="E176" s="8"/>
      <c r="F176" s="8"/>
      <c r="G176" s="8"/>
      <c r="H176" s="8"/>
      <c r="I176" s="8"/>
      <c r="J176" s="8"/>
      <c r="K176" s="8"/>
      <c r="L176" s="8"/>
      <c r="M176" s="8"/>
      <c r="N176" s="8"/>
      <c r="O176" s="8"/>
      <c r="P176" s="8"/>
      <c r="Q176" s="8"/>
      <c r="R176" s="8"/>
      <c r="S176" s="8"/>
      <c r="T176" s="8"/>
      <c r="U176" s="8"/>
      <c r="V176" s="8"/>
      <c r="W176" s="8"/>
      <c r="X176" s="8"/>
    </row>
    <row r="177" spans="1:24">
      <c r="A177" s="12"/>
      <c r="B177" s="8"/>
      <c r="C177" s="8"/>
      <c r="D177" s="8"/>
      <c r="E177" s="8"/>
      <c r="F177" s="8"/>
      <c r="G177" s="8"/>
      <c r="H177" s="8"/>
      <c r="I177" s="8"/>
      <c r="J177" s="8"/>
      <c r="K177" s="8"/>
      <c r="L177" s="8"/>
      <c r="M177" s="8"/>
      <c r="N177" s="8"/>
      <c r="O177" s="8"/>
      <c r="P177" s="8"/>
      <c r="Q177" s="8"/>
      <c r="R177" s="8"/>
      <c r="S177" s="8"/>
      <c r="T177" s="8"/>
      <c r="U177" s="8"/>
      <c r="V177" s="8"/>
      <c r="W177" s="8"/>
      <c r="X177" s="8"/>
    </row>
    <row r="178" spans="1:24">
      <c r="A178" s="12"/>
      <c r="B178" s="8"/>
      <c r="C178" s="8"/>
      <c r="D178" s="8"/>
      <c r="E178" s="8"/>
      <c r="F178" s="8"/>
      <c r="G178" s="8"/>
      <c r="H178" s="8"/>
      <c r="I178" s="8"/>
      <c r="J178" s="8"/>
      <c r="K178" s="8"/>
      <c r="L178" s="8"/>
      <c r="M178" s="8"/>
      <c r="N178" s="8"/>
      <c r="O178" s="8"/>
      <c r="P178" s="8"/>
      <c r="Q178" s="8"/>
      <c r="R178" s="8"/>
      <c r="S178" s="8"/>
      <c r="T178" s="8"/>
      <c r="U178" s="8"/>
      <c r="V178" s="8"/>
      <c r="W178" s="8"/>
      <c r="X178" s="8"/>
    </row>
    <row r="179" spans="1:24">
      <c r="A179" s="12"/>
      <c r="B179" s="8"/>
      <c r="C179" s="8"/>
      <c r="D179" s="8"/>
      <c r="E179" s="8"/>
      <c r="F179" s="8"/>
      <c r="G179" s="8"/>
      <c r="H179" s="8"/>
      <c r="I179" s="8"/>
      <c r="J179" s="8"/>
      <c r="K179" s="8"/>
      <c r="L179" s="8"/>
      <c r="M179" s="8"/>
      <c r="N179" s="8"/>
      <c r="O179" s="8"/>
      <c r="P179" s="8"/>
      <c r="Q179" s="8"/>
      <c r="R179" s="8"/>
      <c r="S179" s="8"/>
      <c r="T179" s="8"/>
      <c r="U179" s="8"/>
      <c r="V179" s="8"/>
      <c r="W179" s="8"/>
      <c r="X179" s="8"/>
    </row>
    <row r="180" spans="1:24">
      <c r="A180" s="12"/>
      <c r="B180" s="8"/>
      <c r="C180" s="8"/>
      <c r="D180" s="8"/>
      <c r="E180" s="8"/>
      <c r="F180" s="8"/>
      <c r="G180" s="8"/>
      <c r="H180" s="8"/>
      <c r="I180" s="8"/>
      <c r="J180" s="8"/>
      <c r="K180" s="8"/>
      <c r="L180" s="8"/>
      <c r="M180" s="8"/>
      <c r="N180" s="8"/>
      <c r="O180" s="8"/>
      <c r="P180" s="8"/>
      <c r="Q180" s="8"/>
      <c r="R180" s="8"/>
      <c r="S180" s="8"/>
      <c r="T180" s="8"/>
      <c r="U180" s="8"/>
      <c r="V180" s="8"/>
      <c r="W180" s="8"/>
      <c r="X180" s="8"/>
    </row>
    <row r="181" spans="1:24">
      <c r="A181" s="12"/>
      <c r="B181" s="8"/>
      <c r="C181" s="8"/>
      <c r="D181" s="8"/>
      <c r="E181" s="8"/>
      <c r="F181" s="8"/>
      <c r="G181" s="8"/>
      <c r="H181" s="8"/>
      <c r="I181" s="8"/>
      <c r="J181" s="8"/>
      <c r="K181" s="8"/>
      <c r="L181" s="8"/>
      <c r="M181" s="8"/>
      <c r="N181" s="8"/>
      <c r="O181" s="8"/>
      <c r="P181" s="8"/>
      <c r="Q181" s="8"/>
      <c r="R181" s="8"/>
      <c r="S181" s="8"/>
      <c r="T181" s="8"/>
      <c r="U181" s="8"/>
      <c r="V181" s="8"/>
      <c r="W181" s="8"/>
      <c r="X181" s="8"/>
    </row>
    <row r="182" spans="1:24">
      <c r="A182" s="12"/>
      <c r="B182" s="8"/>
      <c r="C182" s="8"/>
      <c r="D182" s="8"/>
      <c r="E182" s="8"/>
      <c r="F182" s="8"/>
      <c r="G182" s="8"/>
      <c r="H182" s="8"/>
      <c r="I182" s="8"/>
      <c r="J182" s="8"/>
      <c r="K182" s="8"/>
      <c r="L182" s="8"/>
      <c r="M182" s="8"/>
      <c r="N182" s="8"/>
      <c r="O182" s="8"/>
      <c r="P182" s="8"/>
      <c r="Q182" s="8"/>
      <c r="R182" s="8"/>
      <c r="S182" s="8"/>
      <c r="T182" s="8"/>
      <c r="U182" s="8"/>
      <c r="V182" s="8"/>
      <c r="W182" s="8"/>
      <c r="X182" s="8"/>
    </row>
    <row r="183" spans="1:24">
      <c r="A183" s="12"/>
      <c r="B183" s="8"/>
      <c r="C183" s="8"/>
      <c r="D183" s="8"/>
      <c r="E183" s="8"/>
      <c r="F183" s="8"/>
      <c r="G183" s="8"/>
      <c r="H183" s="8"/>
      <c r="I183" s="8"/>
      <c r="J183" s="8"/>
      <c r="K183" s="8"/>
      <c r="L183" s="8"/>
      <c r="M183" s="8"/>
      <c r="N183" s="8"/>
      <c r="O183" s="8"/>
      <c r="P183" s="8"/>
      <c r="Q183" s="8"/>
      <c r="R183" s="8"/>
      <c r="S183" s="8"/>
      <c r="T183" s="8"/>
      <c r="U183" s="8"/>
      <c r="V183" s="8"/>
      <c r="W183" s="8"/>
      <c r="X183" s="8"/>
    </row>
    <row r="184" spans="1:24">
      <c r="A184" s="12"/>
      <c r="B184" s="8"/>
      <c r="C184" s="8"/>
      <c r="D184" s="8"/>
      <c r="E184" s="8"/>
      <c r="F184" s="8"/>
      <c r="G184" s="8"/>
      <c r="H184" s="8"/>
      <c r="I184" s="8"/>
      <c r="J184" s="8"/>
      <c r="K184" s="8"/>
      <c r="L184" s="8"/>
      <c r="M184" s="8"/>
      <c r="N184" s="8"/>
      <c r="O184" s="8"/>
      <c r="P184" s="8"/>
      <c r="Q184" s="8"/>
      <c r="R184" s="8"/>
      <c r="S184" s="8"/>
      <c r="T184" s="8"/>
      <c r="U184" s="8"/>
      <c r="V184" s="8"/>
      <c r="W184" s="8"/>
      <c r="X184" s="8"/>
    </row>
    <row r="185" spans="1:24">
      <c r="A185" s="12"/>
      <c r="B185" s="8"/>
      <c r="C185" s="8"/>
      <c r="D185" s="8"/>
      <c r="E185" s="8"/>
      <c r="F185" s="8"/>
      <c r="G185" s="8"/>
      <c r="H185" s="8"/>
      <c r="I185" s="8"/>
      <c r="J185" s="8"/>
      <c r="K185" s="8"/>
      <c r="L185" s="8"/>
      <c r="M185" s="8"/>
      <c r="N185" s="8"/>
      <c r="O185" s="8"/>
      <c r="P185" s="8"/>
      <c r="Q185" s="8"/>
      <c r="R185" s="8"/>
      <c r="S185" s="8"/>
      <c r="T185" s="8"/>
      <c r="U185" s="8"/>
      <c r="V185" s="8"/>
      <c r="W185" s="8"/>
      <c r="X185" s="8"/>
    </row>
    <row r="186" spans="1:24">
      <c r="A186" s="12"/>
      <c r="B186" s="8"/>
      <c r="C186" s="8"/>
      <c r="D186" s="8"/>
      <c r="E186" s="8"/>
      <c r="F186" s="8"/>
      <c r="G186" s="8"/>
      <c r="H186" s="8"/>
      <c r="I186" s="8"/>
      <c r="J186" s="8"/>
      <c r="K186" s="8"/>
      <c r="L186" s="8"/>
      <c r="M186" s="8"/>
      <c r="N186" s="8"/>
      <c r="O186" s="8"/>
      <c r="P186" s="8"/>
      <c r="Q186" s="8"/>
      <c r="R186" s="8"/>
      <c r="S186" s="8"/>
      <c r="T186" s="8"/>
      <c r="U186" s="8"/>
      <c r="V186" s="8"/>
      <c r="W186" s="8"/>
      <c r="X186" s="8"/>
    </row>
    <row r="187" spans="1:24">
      <c r="A187" s="12"/>
      <c r="B187" s="8"/>
      <c r="C187" s="8"/>
      <c r="D187" s="8"/>
      <c r="E187" s="8"/>
      <c r="F187" s="8"/>
      <c r="G187" s="8"/>
      <c r="H187" s="8"/>
      <c r="I187" s="8"/>
      <c r="J187" s="8"/>
      <c r="K187" s="8"/>
      <c r="L187" s="8"/>
      <c r="M187" s="8"/>
      <c r="N187" s="8"/>
      <c r="O187" s="8"/>
      <c r="P187" s="8"/>
      <c r="Q187" s="8"/>
      <c r="R187" s="8"/>
      <c r="S187" s="8"/>
      <c r="T187" s="8"/>
      <c r="U187" s="8"/>
      <c r="V187" s="8"/>
      <c r="W187" s="8"/>
      <c r="X187" s="8"/>
    </row>
    <row r="188" spans="1:24">
      <c r="A188" s="12"/>
      <c r="B188" s="8"/>
      <c r="C188" s="8"/>
      <c r="D188" s="8"/>
      <c r="E188" s="8"/>
      <c r="F188" s="8"/>
      <c r="G188" s="8"/>
      <c r="H188" s="8"/>
      <c r="I188" s="8"/>
      <c r="J188" s="8"/>
      <c r="K188" s="8"/>
      <c r="L188" s="8"/>
      <c r="M188" s="8"/>
      <c r="N188" s="8"/>
      <c r="O188" s="8"/>
      <c r="P188" s="8"/>
      <c r="Q188" s="8"/>
      <c r="R188" s="8"/>
      <c r="S188" s="8"/>
      <c r="T188" s="8"/>
      <c r="U188" s="8"/>
      <c r="V188" s="8"/>
      <c r="W188" s="8"/>
      <c r="X188" s="8"/>
    </row>
    <row r="189" spans="1:24">
      <c r="A189" s="12"/>
      <c r="B189" s="8"/>
      <c r="C189" s="8"/>
      <c r="D189" s="8"/>
      <c r="E189" s="8"/>
      <c r="F189" s="8"/>
      <c r="G189" s="8"/>
      <c r="H189" s="8"/>
      <c r="I189" s="8"/>
      <c r="J189" s="8"/>
      <c r="K189" s="8"/>
      <c r="L189" s="8"/>
      <c r="M189" s="8"/>
      <c r="N189" s="8"/>
      <c r="O189" s="8"/>
      <c r="P189" s="8"/>
      <c r="Q189" s="8"/>
      <c r="R189" s="8"/>
      <c r="S189" s="8"/>
      <c r="T189" s="8"/>
      <c r="U189" s="8"/>
      <c r="V189" s="8"/>
      <c r="W189" s="8"/>
      <c r="X189" s="8"/>
    </row>
    <row r="190" spans="1:24">
      <c r="A190" s="12"/>
      <c r="B190" s="8"/>
      <c r="C190" s="8"/>
      <c r="D190" s="8"/>
      <c r="E190" s="8"/>
      <c r="F190" s="8"/>
      <c r="G190" s="8"/>
      <c r="H190" s="8"/>
      <c r="I190" s="8"/>
      <c r="J190" s="8"/>
      <c r="K190" s="8"/>
      <c r="L190" s="8"/>
      <c r="M190" s="8"/>
      <c r="N190" s="8"/>
      <c r="O190" s="8"/>
      <c r="P190" s="8"/>
      <c r="Q190" s="8"/>
      <c r="R190" s="8"/>
      <c r="S190" s="8"/>
      <c r="T190" s="8"/>
      <c r="U190" s="8"/>
      <c r="V190" s="8"/>
      <c r="W190" s="8"/>
      <c r="X190" s="8"/>
    </row>
    <row r="191" spans="1:24">
      <c r="A191" s="12"/>
      <c r="B191" s="8"/>
      <c r="C191" s="8"/>
      <c r="D191" s="8"/>
      <c r="E191" s="8"/>
      <c r="F191" s="8"/>
      <c r="G191" s="8"/>
      <c r="H191" s="8"/>
      <c r="I191" s="8"/>
      <c r="J191" s="8"/>
      <c r="K191" s="8"/>
      <c r="L191" s="8"/>
      <c r="M191" s="8"/>
      <c r="N191" s="8"/>
      <c r="O191" s="8"/>
      <c r="P191" s="8"/>
      <c r="Q191" s="8"/>
      <c r="R191" s="8"/>
      <c r="S191" s="8"/>
      <c r="T191" s="8"/>
      <c r="U191" s="8"/>
      <c r="V191" s="8"/>
      <c r="W191" s="8"/>
      <c r="X191" s="8"/>
    </row>
    <row r="192" spans="1:24">
      <c r="A192" s="12"/>
      <c r="B192" s="8"/>
      <c r="C192" s="8"/>
      <c r="D192" s="8"/>
      <c r="E192" s="8"/>
      <c r="F192" s="8"/>
      <c r="G192" s="8"/>
      <c r="H192" s="8"/>
      <c r="I192" s="8"/>
      <c r="J192" s="8"/>
      <c r="K192" s="8"/>
      <c r="L192" s="8"/>
      <c r="M192" s="8"/>
      <c r="N192" s="8"/>
      <c r="O192" s="8"/>
      <c r="P192" s="8"/>
      <c r="Q192" s="8"/>
      <c r="R192" s="8"/>
      <c r="S192" s="8"/>
      <c r="T192" s="8"/>
      <c r="U192" s="8"/>
      <c r="V192" s="8"/>
      <c r="W192" s="8"/>
      <c r="X192" s="8"/>
    </row>
    <row r="193" spans="1:24">
      <c r="A193" s="12"/>
      <c r="B193" s="8"/>
      <c r="C193" s="8"/>
      <c r="D193" s="8"/>
      <c r="E193" s="8"/>
      <c r="F193" s="8"/>
      <c r="G193" s="8"/>
      <c r="H193" s="8"/>
      <c r="I193" s="8"/>
      <c r="J193" s="8"/>
      <c r="K193" s="8"/>
      <c r="L193" s="8"/>
      <c r="M193" s="8"/>
      <c r="N193" s="8"/>
      <c r="O193" s="8"/>
      <c r="P193" s="8"/>
      <c r="Q193" s="8"/>
      <c r="R193" s="8"/>
      <c r="S193" s="8"/>
      <c r="T193" s="8"/>
      <c r="U193" s="8"/>
      <c r="V193" s="8"/>
      <c r="W193" s="8"/>
      <c r="X193" s="8"/>
    </row>
    <row r="194" spans="1:24">
      <c r="A194" s="12"/>
      <c r="B194" s="8"/>
      <c r="C194" s="8"/>
      <c r="D194" s="8"/>
      <c r="E194" s="8"/>
      <c r="F194" s="8"/>
      <c r="G194" s="8"/>
      <c r="H194" s="8"/>
      <c r="I194" s="8"/>
      <c r="J194" s="8"/>
      <c r="K194" s="8"/>
      <c r="L194" s="8"/>
      <c r="M194" s="8"/>
      <c r="N194" s="8"/>
      <c r="O194" s="8"/>
      <c r="P194" s="8"/>
      <c r="Q194" s="8"/>
      <c r="R194" s="8"/>
      <c r="S194" s="8"/>
      <c r="T194" s="8"/>
      <c r="U194" s="8"/>
      <c r="V194" s="8"/>
      <c r="W194" s="8"/>
      <c r="X194" s="8"/>
    </row>
    <row r="195" spans="1:24">
      <c r="A195" s="12"/>
      <c r="B195" s="8"/>
      <c r="C195" s="8"/>
      <c r="D195" s="8"/>
      <c r="E195" s="8"/>
      <c r="F195" s="8"/>
      <c r="G195" s="8"/>
      <c r="H195" s="8"/>
      <c r="I195" s="8"/>
      <c r="J195" s="8"/>
      <c r="K195" s="8"/>
      <c r="L195" s="8"/>
      <c r="M195" s="8"/>
      <c r="N195" s="8"/>
      <c r="O195" s="8"/>
      <c r="P195" s="8"/>
      <c r="Q195" s="8"/>
      <c r="R195" s="8"/>
      <c r="S195" s="8"/>
      <c r="T195" s="8"/>
      <c r="U195" s="8"/>
      <c r="V195" s="8"/>
      <c r="W195" s="8"/>
      <c r="X195" s="8"/>
    </row>
    <row r="196" spans="1:24">
      <c r="A196" s="12"/>
      <c r="B196" s="8"/>
      <c r="C196" s="8"/>
      <c r="D196" s="8"/>
      <c r="E196" s="8"/>
      <c r="F196" s="8"/>
      <c r="G196" s="8"/>
      <c r="H196" s="8"/>
      <c r="I196" s="8"/>
      <c r="J196" s="8"/>
      <c r="K196" s="8"/>
      <c r="L196" s="8"/>
      <c r="M196" s="8"/>
      <c r="N196" s="8"/>
      <c r="O196" s="8"/>
      <c r="P196" s="8"/>
      <c r="Q196" s="8"/>
      <c r="R196" s="8"/>
      <c r="S196" s="8"/>
      <c r="T196" s="8"/>
      <c r="U196" s="8"/>
      <c r="V196" s="8"/>
      <c r="W196" s="8"/>
      <c r="X196" s="8"/>
    </row>
    <row r="197" spans="1:24">
      <c r="A197" s="12"/>
      <c r="B197" s="8"/>
      <c r="C197" s="8"/>
      <c r="D197" s="8"/>
      <c r="E197" s="8"/>
      <c r="F197" s="8"/>
      <c r="G197" s="8"/>
      <c r="H197" s="8"/>
      <c r="I197" s="8"/>
      <c r="J197" s="8"/>
      <c r="K197" s="8"/>
      <c r="L197" s="8"/>
      <c r="M197" s="8"/>
      <c r="N197" s="8"/>
      <c r="O197" s="8"/>
      <c r="P197" s="8"/>
      <c r="Q197" s="8"/>
      <c r="R197" s="8"/>
      <c r="S197" s="8"/>
      <c r="T197" s="8"/>
      <c r="U197" s="8"/>
      <c r="V197" s="8"/>
      <c r="W197" s="8"/>
      <c r="X197" s="8"/>
    </row>
    <row r="198" spans="1:24">
      <c r="A198" s="12"/>
      <c r="B198" s="8"/>
      <c r="C198" s="8"/>
      <c r="D198" s="8"/>
      <c r="E198" s="8"/>
      <c r="F198" s="8"/>
      <c r="G198" s="8"/>
      <c r="H198" s="8"/>
      <c r="I198" s="8"/>
      <c r="J198" s="8"/>
      <c r="K198" s="8"/>
      <c r="L198" s="8"/>
      <c r="M198" s="8"/>
      <c r="N198" s="8"/>
      <c r="O198" s="8"/>
      <c r="P198" s="8"/>
      <c r="Q198" s="8"/>
      <c r="R198" s="8"/>
      <c r="S198" s="8"/>
      <c r="T198" s="8"/>
      <c r="U198" s="8"/>
      <c r="V198" s="8"/>
      <c r="W198" s="8"/>
      <c r="X198" s="8"/>
    </row>
    <row r="199" spans="1:24">
      <c r="A199" s="12"/>
      <c r="B199" s="8"/>
      <c r="C199" s="8"/>
      <c r="D199" s="8"/>
      <c r="E199" s="8"/>
      <c r="F199" s="8"/>
      <c r="G199" s="8"/>
      <c r="H199" s="8"/>
      <c r="I199" s="8"/>
      <c r="J199" s="8"/>
      <c r="K199" s="8"/>
      <c r="L199" s="8"/>
      <c r="M199" s="8"/>
      <c r="N199" s="8"/>
      <c r="O199" s="8"/>
      <c r="P199" s="8"/>
      <c r="Q199" s="8"/>
      <c r="R199" s="8"/>
      <c r="S199" s="8"/>
      <c r="T199" s="8"/>
      <c r="U199" s="8"/>
      <c r="V199" s="8"/>
      <c r="W199" s="8"/>
      <c r="X199" s="8"/>
    </row>
    <row r="200" spans="1:24">
      <c r="A200" s="12"/>
      <c r="B200" s="8"/>
      <c r="C200" s="8"/>
      <c r="D200" s="8"/>
      <c r="E200" s="8"/>
      <c r="F200" s="8"/>
      <c r="G200" s="8"/>
      <c r="H200" s="8"/>
      <c r="I200" s="8"/>
      <c r="J200" s="8"/>
      <c r="K200" s="8"/>
      <c r="L200" s="8"/>
      <c r="M200" s="8"/>
      <c r="N200" s="8"/>
      <c r="O200" s="8"/>
      <c r="P200" s="8"/>
      <c r="Q200" s="8"/>
      <c r="R200" s="8"/>
      <c r="S200" s="8"/>
      <c r="T200" s="8"/>
      <c r="U200" s="8"/>
      <c r="V200" s="8"/>
      <c r="W200" s="8"/>
      <c r="X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Q200"/>
  <sheetViews>
    <sheetView showGridLines="0" workbookViewId="0"/>
  </sheetViews>
  <sheetFormatPr defaultColWidth="10.90625" defaultRowHeight="14.5"/>
  <cols>
    <col min="1" max="1" width="70.7265625" customWidth="1"/>
  </cols>
  <sheetData>
    <row r="1" spans="1:17" ht="19.5">
      <c r="A1" s="4" t="s">
        <v>91</v>
      </c>
      <c r="B1" s="8"/>
      <c r="C1" s="8"/>
      <c r="D1" s="8"/>
      <c r="E1" s="8"/>
      <c r="F1" s="8"/>
      <c r="G1" s="8"/>
      <c r="H1" s="8"/>
      <c r="I1" s="8"/>
      <c r="J1" s="8"/>
      <c r="K1" s="8"/>
      <c r="L1" s="8"/>
      <c r="M1" s="8"/>
      <c r="N1" s="8"/>
      <c r="O1" s="8"/>
      <c r="P1" s="8"/>
      <c r="Q1" s="8"/>
    </row>
    <row r="2" spans="1:17">
      <c r="A2" s="9" t="s">
        <v>338</v>
      </c>
      <c r="B2" s="8"/>
      <c r="C2" s="8"/>
      <c r="D2" s="8"/>
      <c r="E2" s="8"/>
      <c r="F2" s="8"/>
      <c r="G2" s="8"/>
      <c r="H2" s="8"/>
      <c r="I2" s="8"/>
      <c r="J2" s="8"/>
      <c r="K2" s="8"/>
      <c r="L2" s="8"/>
      <c r="M2" s="8"/>
      <c r="N2" s="8"/>
      <c r="O2" s="8"/>
      <c r="P2" s="8"/>
      <c r="Q2" s="8"/>
    </row>
    <row r="3" spans="1:17" ht="29">
      <c r="A3" s="9" t="s">
        <v>295</v>
      </c>
      <c r="B3" s="10"/>
      <c r="C3" s="10"/>
      <c r="D3" s="10"/>
      <c r="E3" s="10"/>
      <c r="F3" s="10"/>
      <c r="G3" s="10"/>
      <c r="H3" s="10"/>
      <c r="I3" s="10"/>
      <c r="J3" s="10"/>
      <c r="K3" s="10"/>
      <c r="L3" s="10"/>
      <c r="M3" s="10"/>
      <c r="N3" s="10"/>
      <c r="O3" s="10"/>
      <c r="P3" s="10"/>
      <c r="Q3" s="10"/>
    </row>
    <row r="4" spans="1:17">
      <c r="A4" s="9" t="s">
        <v>365</v>
      </c>
      <c r="B4" s="10"/>
      <c r="C4" s="10"/>
      <c r="D4" s="10"/>
      <c r="E4" s="10"/>
      <c r="F4" s="10"/>
      <c r="G4" s="10"/>
      <c r="H4" s="10"/>
      <c r="I4" s="10"/>
      <c r="J4" s="10"/>
      <c r="K4" s="10"/>
      <c r="L4" s="10"/>
      <c r="M4" s="10"/>
      <c r="N4" s="10"/>
      <c r="O4" s="10"/>
      <c r="P4" s="10"/>
      <c r="Q4" s="10"/>
    </row>
    <row r="5" spans="1:17">
      <c r="A5" s="11" t="s">
        <v>0</v>
      </c>
      <c r="B5" s="10"/>
      <c r="C5" s="10"/>
      <c r="D5" s="10"/>
      <c r="E5" s="10"/>
      <c r="F5" s="10"/>
      <c r="G5" s="10"/>
      <c r="H5" s="10"/>
      <c r="I5" s="10"/>
      <c r="J5" s="10"/>
      <c r="K5" s="10"/>
      <c r="L5" s="10"/>
      <c r="M5" s="10"/>
      <c r="N5" s="10"/>
      <c r="O5" s="10"/>
      <c r="P5" s="10"/>
      <c r="Q5" s="10"/>
    </row>
    <row r="6" spans="1:17" ht="30" customHeight="1">
      <c r="A6" s="6" t="s">
        <v>90</v>
      </c>
      <c r="B6" s="10"/>
      <c r="C6" s="10"/>
      <c r="D6" s="10"/>
      <c r="E6" s="10"/>
      <c r="F6" s="10"/>
      <c r="G6" s="10"/>
      <c r="H6" s="10"/>
      <c r="I6" s="10"/>
      <c r="J6" s="10"/>
      <c r="K6" s="10"/>
      <c r="L6" s="10"/>
      <c r="M6" s="10"/>
      <c r="N6" s="10"/>
      <c r="O6" s="10"/>
      <c r="P6" s="10"/>
      <c r="Q6" s="10"/>
    </row>
    <row r="7" spans="1:17">
      <c r="A7" s="12" t="s">
        <v>296</v>
      </c>
      <c r="B7" s="13" t="s">
        <v>306</v>
      </c>
      <c r="C7" s="13" t="s">
        <v>307</v>
      </c>
      <c r="D7" s="13" t="s">
        <v>308</v>
      </c>
      <c r="E7" s="13" t="s">
        <v>309</v>
      </c>
      <c r="F7" s="13" t="s">
        <v>310</v>
      </c>
      <c r="G7" s="13" t="s">
        <v>311</v>
      </c>
      <c r="H7" s="13" t="s">
        <v>312</v>
      </c>
      <c r="I7" s="13" t="s">
        <v>313</v>
      </c>
      <c r="J7" s="13" t="s">
        <v>314</v>
      </c>
      <c r="K7" s="13" t="s">
        <v>315</v>
      </c>
      <c r="L7" s="13" t="s">
        <v>316</v>
      </c>
      <c r="M7" s="13" t="s">
        <v>317</v>
      </c>
      <c r="N7" s="13" t="s">
        <v>318</v>
      </c>
      <c r="O7" s="13" t="s">
        <v>319</v>
      </c>
      <c r="P7" s="13" t="s">
        <v>320</v>
      </c>
      <c r="Q7" s="13" t="s">
        <v>321</v>
      </c>
    </row>
    <row r="8" spans="1:17">
      <c r="A8" s="12" t="s">
        <v>342</v>
      </c>
      <c r="B8" s="14">
        <v>0.19680739999999999</v>
      </c>
      <c r="C8" s="14">
        <v>0.19139059999999999</v>
      </c>
      <c r="D8" s="14">
        <v>0.18972249999999999</v>
      </c>
      <c r="E8" s="14">
        <v>0.1874488</v>
      </c>
      <c r="F8" s="14">
        <v>0.18829950000000001</v>
      </c>
      <c r="G8" s="14">
        <v>0.18360299999999999</v>
      </c>
      <c r="H8" s="14">
        <v>0.17532610000000001</v>
      </c>
      <c r="I8" s="14">
        <v>0.17587949999999999</v>
      </c>
      <c r="J8" s="14">
        <v>0.1776489</v>
      </c>
      <c r="K8" s="14">
        <v>0.18196010000000001</v>
      </c>
      <c r="L8" s="14">
        <v>0.1846931</v>
      </c>
      <c r="M8" s="14">
        <v>0.18949260000000001</v>
      </c>
      <c r="N8" s="14">
        <v>0.19578039999999999</v>
      </c>
      <c r="O8" s="14">
        <v>0.19197310000000001</v>
      </c>
      <c r="P8" s="14">
        <v>0.19349440000000001</v>
      </c>
      <c r="Q8" s="14">
        <v>0.17845330000000001</v>
      </c>
    </row>
    <row r="9" spans="1:17">
      <c r="A9" s="12" t="s">
        <v>366</v>
      </c>
      <c r="B9" s="14">
        <v>8.3803799999999998E-2</v>
      </c>
      <c r="C9" s="14">
        <v>8.9915300000000004E-2</v>
      </c>
      <c r="D9" s="14">
        <v>9.0210799999999994E-2</v>
      </c>
      <c r="E9" s="14">
        <v>8.7982000000000005E-2</v>
      </c>
      <c r="F9" s="14">
        <v>8.5870000000000002E-2</v>
      </c>
      <c r="G9" s="14">
        <v>8.4137699999999996E-2</v>
      </c>
      <c r="H9" s="14">
        <v>7.9048300000000002E-2</v>
      </c>
      <c r="I9" s="14">
        <v>8.0972699999999995E-2</v>
      </c>
      <c r="J9" s="14">
        <v>8.2755899999999993E-2</v>
      </c>
      <c r="K9" s="14">
        <v>8.8546100000000003E-2</v>
      </c>
      <c r="L9" s="14">
        <v>9.0841000000000005E-2</v>
      </c>
      <c r="M9" s="14">
        <v>8.4257700000000005E-2</v>
      </c>
      <c r="N9" s="14">
        <v>7.7462400000000001E-2</v>
      </c>
      <c r="O9" s="14">
        <v>7.5054899999999994E-2</v>
      </c>
      <c r="P9" s="14">
        <v>7.4966699999999997E-2</v>
      </c>
      <c r="Q9" s="14">
        <v>6.6675600000000002E-2</v>
      </c>
    </row>
    <row r="10" spans="1:17">
      <c r="A10" s="12" t="s">
        <v>367</v>
      </c>
      <c r="B10" s="14">
        <v>0.11852409999999999</v>
      </c>
      <c r="C10" s="14">
        <v>0.1170279</v>
      </c>
      <c r="D10" s="14">
        <v>0.1217626</v>
      </c>
      <c r="E10" s="14">
        <v>0.1138474</v>
      </c>
      <c r="F10" s="14">
        <v>0.11089690000000001</v>
      </c>
      <c r="G10" s="14">
        <v>0.1042622</v>
      </c>
      <c r="H10" s="14">
        <v>9.9513000000000004E-2</v>
      </c>
      <c r="I10" s="14">
        <v>9.7317799999999996E-2</v>
      </c>
      <c r="J10" s="14">
        <v>9.0605500000000005E-2</v>
      </c>
      <c r="K10" s="14">
        <v>8.6982000000000004E-2</v>
      </c>
      <c r="L10" s="14">
        <v>8.3007999999999998E-2</v>
      </c>
      <c r="M10" s="14">
        <v>9.3138499999999999E-2</v>
      </c>
      <c r="N10" s="14">
        <v>0.1230754</v>
      </c>
      <c r="O10" s="14">
        <v>0.1324999</v>
      </c>
      <c r="P10" s="14">
        <v>0.13639709999999999</v>
      </c>
      <c r="Q10" s="14">
        <v>0.1244574</v>
      </c>
    </row>
    <row r="11" spans="1:17">
      <c r="A11" s="12" t="s">
        <v>368</v>
      </c>
      <c r="B11" s="14">
        <v>0.42932229999999999</v>
      </c>
      <c r="C11" s="14">
        <v>0.40647509999999998</v>
      </c>
      <c r="D11" s="14">
        <v>0.39238990000000001</v>
      </c>
      <c r="E11" s="14">
        <v>0.39458090000000001</v>
      </c>
      <c r="F11" s="14">
        <v>0.39415539999999999</v>
      </c>
      <c r="G11" s="14">
        <v>0.38521280000000002</v>
      </c>
      <c r="H11" s="14">
        <v>0.3556146</v>
      </c>
      <c r="I11" s="14">
        <v>0.33130710000000002</v>
      </c>
      <c r="J11" s="14">
        <v>0.3375379</v>
      </c>
      <c r="K11" s="14">
        <v>0.34529690000000002</v>
      </c>
      <c r="L11" s="14">
        <v>0.36355549999999998</v>
      </c>
      <c r="M11" s="14">
        <v>0.38957330000000001</v>
      </c>
      <c r="N11" s="14">
        <v>0.39802690000000002</v>
      </c>
      <c r="O11" s="14">
        <v>0.39762530000000001</v>
      </c>
      <c r="P11" s="14">
        <v>0.39435969999999998</v>
      </c>
      <c r="Q11" s="14">
        <v>0.39575890000000002</v>
      </c>
    </row>
    <row r="12" spans="1:17">
      <c r="A12" s="12" t="s">
        <v>369</v>
      </c>
      <c r="B12" s="14">
        <v>0.3773784</v>
      </c>
      <c r="C12" s="14">
        <v>0.353823</v>
      </c>
      <c r="D12" s="14">
        <v>0.36070400000000002</v>
      </c>
      <c r="E12" s="14">
        <v>0.35554639999999998</v>
      </c>
      <c r="F12" s="14">
        <v>0.37887110000000002</v>
      </c>
      <c r="G12" s="14">
        <v>0.35678369999999998</v>
      </c>
      <c r="H12" s="14">
        <v>0.34717389999999998</v>
      </c>
      <c r="I12" s="14">
        <v>0.3535143</v>
      </c>
      <c r="J12" s="14">
        <v>0.35320220000000002</v>
      </c>
      <c r="K12" s="14">
        <v>0.35265249999999998</v>
      </c>
      <c r="L12" s="14">
        <v>0.3411846</v>
      </c>
      <c r="M12" s="14">
        <v>0.33968999999999999</v>
      </c>
      <c r="N12" s="14">
        <v>0.34356320000000001</v>
      </c>
      <c r="O12" s="14">
        <v>0.33390789999999998</v>
      </c>
      <c r="P12" s="14">
        <v>0.34096589999999999</v>
      </c>
      <c r="Q12" s="14">
        <v>0.3176158</v>
      </c>
    </row>
    <row r="13" spans="1:17" ht="30" customHeight="1">
      <c r="A13" s="6" t="s">
        <v>84</v>
      </c>
      <c r="B13" s="14"/>
      <c r="C13" s="14"/>
      <c r="D13" s="14"/>
      <c r="E13" s="14"/>
      <c r="F13" s="14"/>
      <c r="G13" s="14"/>
      <c r="H13" s="14"/>
      <c r="I13" s="14"/>
      <c r="J13" s="14"/>
      <c r="K13" s="14"/>
      <c r="L13" s="14"/>
      <c r="M13" s="14"/>
      <c r="N13" s="14"/>
      <c r="O13" s="14"/>
      <c r="P13" s="14"/>
      <c r="Q13" s="14"/>
    </row>
    <row r="14" spans="1:17">
      <c r="A14" s="12" t="s">
        <v>296</v>
      </c>
      <c r="B14" s="15" t="s">
        <v>306</v>
      </c>
      <c r="C14" s="15" t="s">
        <v>307</v>
      </c>
      <c r="D14" s="15" t="s">
        <v>308</v>
      </c>
      <c r="E14" s="15" t="s">
        <v>309</v>
      </c>
      <c r="F14" s="15" t="s">
        <v>310</v>
      </c>
      <c r="G14" s="15" t="s">
        <v>311</v>
      </c>
      <c r="H14" s="15" t="s">
        <v>312</v>
      </c>
      <c r="I14" s="15" t="s">
        <v>313</v>
      </c>
      <c r="J14" s="15" t="s">
        <v>314</v>
      </c>
      <c r="K14" s="15" t="s">
        <v>315</v>
      </c>
      <c r="L14" s="15" t="s">
        <v>316</v>
      </c>
      <c r="M14" s="15" t="s">
        <v>317</v>
      </c>
      <c r="N14" s="15" t="s">
        <v>318</v>
      </c>
      <c r="O14" s="15" t="s">
        <v>319</v>
      </c>
      <c r="P14" s="15" t="s">
        <v>320</v>
      </c>
      <c r="Q14" s="15" t="s">
        <v>321</v>
      </c>
    </row>
    <row r="15" spans="1:17">
      <c r="A15" s="12" t="s">
        <v>342</v>
      </c>
      <c r="B15" s="14">
        <v>1</v>
      </c>
      <c r="C15" s="14">
        <v>1</v>
      </c>
      <c r="D15" s="14">
        <v>1</v>
      </c>
      <c r="E15" s="14">
        <v>1</v>
      </c>
      <c r="F15" s="14">
        <v>1</v>
      </c>
      <c r="G15" s="14">
        <v>1</v>
      </c>
      <c r="H15" s="14">
        <v>1</v>
      </c>
      <c r="I15" s="14">
        <v>1</v>
      </c>
      <c r="J15" s="14">
        <v>1</v>
      </c>
      <c r="K15" s="14">
        <v>1</v>
      </c>
      <c r="L15" s="14">
        <v>1</v>
      </c>
      <c r="M15" s="14">
        <v>1</v>
      </c>
      <c r="N15" s="14">
        <v>1</v>
      </c>
      <c r="O15" s="14">
        <v>1</v>
      </c>
      <c r="P15" s="14">
        <v>1</v>
      </c>
      <c r="Q15" s="14">
        <v>1</v>
      </c>
    </row>
    <row r="16" spans="1:17">
      <c r="A16" s="12" t="s">
        <v>366</v>
      </c>
      <c r="B16" s="14">
        <v>0.19722680000000001</v>
      </c>
      <c r="C16" s="14">
        <v>0.21646899999999999</v>
      </c>
      <c r="D16" s="14">
        <v>0.215419</v>
      </c>
      <c r="E16" s="14">
        <v>0.20763239999999999</v>
      </c>
      <c r="F16" s="14">
        <v>0.1947555</v>
      </c>
      <c r="G16" s="14">
        <v>0.19002089999999999</v>
      </c>
      <c r="H16" s="14">
        <v>0.18001039999999999</v>
      </c>
      <c r="I16" s="14">
        <v>0.17859340000000001</v>
      </c>
      <c r="J16" s="14">
        <v>0.175626</v>
      </c>
      <c r="K16" s="14">
        <v>0.18061930000000001</v>
      </c>
      <c r="L16" s="14">
        <v>0.1760805</v>
      </c>
      <c r="M16" s="14">
        <v>0.15979550000000001</v>
      </c>
      <c r="N16" s="14">
        <v>0.13928479999999999</v>
      </c>
      <c r="O16" s="14">
        <v>0.1404852</v>
      </c>
      <c r="P16" s="14">
        <v>0.13647390000000001</v>
      </c>
      <c r="Q16" s="14">
        <v>0.13475609999999999</v>
      </c>
    </row>
    <row r="17" spans="1:17">
      <c r="A17" s="12" t="s">
        <v>367</v>
      </c>
      <c r="B17" s="14">
        <v>0.1332277</v>
      </c>
      <c r="C17" s="14">
        <v>0.1360883</v>
      </c>
      <c r="D17" s="14">
        <v>0.14933389999999999</v>
      </c>
      <c r="E17" s="14">
        <v>0.14629549999999999</v>
      </c>
      <c r="F17" s="14">
        <v>0.15095990000000001</v>
      </c>
      <c r="G17" s="14">
        <v>0.14876049999999999</v>
      </c>
      <c r="H17" s="14">
        <v>0.15162680000000001</v>
      </c>
      <c r="I17" s="14">
        <v>0.14666999999999999</v>
      </c>
      <c r="J17" s="14">
        <v>0.13673299999999999</v>
      </c>
      <c r="K17" s="14">
        <v>0.1278318</v>
      </c>
      <c r="L17" s="14">
        <v>0.12504319999999999</v>
      </c>
      <c r="M17" s="14">
        <v>0.13672490000000001</v>
      </c>
      <c r="N17" s="14">
        <v>0.18850819999999999</v>
      </c>
      <c r="O17" s="14">
        <v>0.21246219999999999</v>
      </c>
      <c r="P17" s="14">
        <v>0.2231109</v>
      </c>
      <c r="Q17" s="14">
        <v>0.2253907</v>
      </c>
    </row>
    <row r="18" spans="1:17">
      <c r="A18" s="12" t="s">
        <v>368</v>
      </c>
      <c r="B18" s="14">
        <v>0.50886690000000001</v>
      </c>
      <c r="C18" s="14">
        <v>0.4773521</v>
      </c>
      <c r="D18" s="14">
        <v>0.44462439999999998</v>
      </c>
      <c r="E18" s="14">
        <v>0.4497602</v>
      </c>
      <c r="F18" s="14">
        <v>0.42950680000000002</v>
      </c>
      <c r="G18" s="14">
        <v>0.4278074</v>
      </c>
      <c r="H18" s="14">
        <v>0.41114919999999999</v>
      </c>
      <c r="I18" s="14">
        <v>0.38493539999999998</v>
      </c>
      <c r="J18" s="14">
        <v>0.38795180000000001</v>
      </c>
      <c r="K18" s="14">
        <v>0.38895400000000002</v>
      </c>
      <c r="L18" s="14">
        <v>0.40783390000000003</v>
      </c>
      <c r="M18" s="14">
        <v>0.424288</v>
      </c>
      <c r="N18" s="14">
        <v>0.4123754</v>
      </c>
      <c r="O18" s="14">
        <v>0.4070531</v>
      </c>
      <c r="P18" s="14">
        <v>0.39874199999999999</v>
      </c>
      <c r="Q18" s="14">
        <v>0.3977677</v>
      </c>
    </row>
    <row r="19" spans="1:17">
      <c r="A19" s="12" t="s">
        <v>369</v>
      </c>
      <c r="B19" s="14">
        <v>0.16067870000000001</v>
      </c>
      <c r="C19" s="14">
        <v>0.17009060000000001</v>
      </c>
      <c r="D19" s="14">
        <v>0.19062270000000001</v>
      </c>
      <c r="E19" s="14">
        <v>0.19631190000000001</v>
      </c>
      <c r="F19" s="14">
        <v>0.2247779</v>
      </c>
      <c r="G19" s="14">
        <v>0.23341120000000001</v>
      </c>
      <c r="H19" s="14">
        <v>0.25721369999999999</v>
      </c>
      <c r="I19" s="14">
        <v>0.28980119999999998</v>
      </c>
      <c r="J19" s="14">
        <v>0.29968919999999999</v>
      </c>
      <c r="K19" s="14">
        <v>0.3025949</v>
      </c>
      <c r="L19" s="14">
        <v>0.29104249999999998</v>
      </c>
      <c r="M19" s="14">
        <v>0.27919169999999999</v>
      </c>
      <c r="N19" s="14">
        <v>0.25983149999999999</v>
      </c>
      <c r="O19" s="14">
        <v>0.2399995</v>
      </c>
      <c r="P19" s="14">
        <v>0.2416732</v>
      </c>
      <c r="Q19" s="14">
        <v>0.24208550000000001</v>
      </c>
    </row>
    <row r="20" spans="1:17" ht="30" customHeight="1">
      <c r="A20" s="6" t="s">
        <v>85</v>
      </c>
      <c r="B20" s="14"/>
      <c r="C20" s="14"/>
      <c r="D20" s="14"/>
      <c r="E20" s="14"/>
      <c r="F20" s="14"/>
      <c r="G20" s="14"/>
      <c r="H20" s="14"/>
      <c r="I20" s="14"/>
      <c r="J20" s="14"/>
      <c r="K20" s="14"/>
      <c r="L20" s="14"/>
      <c r="M20" s="14"/>
      <c r="N20" s="14"/>
      <c r="O20" s="14"/>
      <c r="P20" s="14"/>
      <c r="Q20" s="14"/>
    </row>
    <row r="21" spans="1:17">
      <c r="A21" s="12" t="s">
        <v>296</v>
      </c>
      <c r="B21" s="15" t="s">
        <v>306</v>
      </c>
      <c r="C21" s="15" t="s">
        <v>307</v>
      </c>
      <c r="D21" s="15" t="s">
        <v>308</v>
      </c>
      <c r="E21" s="15" t="s">
        <v>309</v>
      </c>
      <c r="F21" s="15" t="s">
        <v>310</v>
      </c>
      <c r="G21" s="15" t="s">
        <v>311</v>
      </c>
      <c r="H21" s="15" t="s">
        <v>312</v>
      </c>
      <c r="I21" s="15" t="s">
        <v>313</v>
      </c>
      <c r="J21" s="15" t="s">
        <v>314</v>
      </c>
      <c r="K21" s="15" t="s">
        <v>315</v>
      </c>
      <c r="L21" s="15" t="s">
        <v>316</v>
      </c>
      <c r="M21" s="15" t="s">
        <v>317</v>
      </c>
      <c r="N21" s="15" t="s">
        <v>318</v>
      </c>
      <c r="O21" s="15" t="s">
        <v>319</v>
      </c>
      <c r="P21" s="15" t="s">
        <v>320</v>
      </c>
      <c r="Q21" s="15" t="s">
        <v>321</v>
      </c>
    </row>
    <row r="22" spans="1:17">
      <c r="A22" s="12" t="s">
        <v>342</v>
      </c>
      <c r="B22" s="16">
        <v>980000</v>
      </c>
      <c r="C22" s="16">
        <v>960000</v>
      </c>
      <c r="D22" s="16">
        <v>960000</v>
      </c>
      <c r="E22" s="16">
        <v>950000</v>
      </c>
      <c r="F22" s="16">
        <v>960000</v>
      </c>
      <c r="G22" s="16">
        <v>940000</v>
      </c>
      <c r="H22" s="16">
        <v>910000</v>
      </c>
      <c r="I22" s="16">
        <v>920000</v>
      </c>
      <c r="J22" s="16">
        <v>930000</v>
      </c>
      <c r="K22" s="16">
        <v>950000</v>
      </c>
      <c r="L22" s="16">
        <v>970000</v>
      </c>
      <c r="M22" s="16">
        <v>1000000</v>
      </c>
      <c r="N22" s="16">
        <v>1040000</v>
      </c>
      <c r="O22" s="16">
        <v>1020000</v>
      </c>
      <c r="P22" s="16">
        <v>1030000</v>
      </c>
      <c r="Q22" s="16">
        <v>960000</v>
      </c>
    </row>
    <row r="23" spans="1:17">
      <c r="A23" s="12" t="s">
        <v>366</v>
      </c>
      <c r="B23" s="16">
        <v>190000</v>
      </c>
      <c r="C23" s="16">
        <v>210000</v>
      </c>
      <c r="D23" s="16">
        <v>210000</v>
      </c>
      <c r="E23" s="16">
        <v>200000</v>
      </c>
      <c r="F23" s="16">
        <v>190000</v>
      </c>
      <c r="G23" s="16">
        <v>180000</v>
      </c>
      <c r="H23" s="16">
        <v>160000</v>
      </c>
      <c r="I23" s="16">
        <v>160000</v>
      </c>
      <c r="J23" s="16">
        <v>160000</v>
      </c>
      <c r="K23" s="16">
        <v>170000</v>
      </c>
      <c r="L23" s="16">
        <v>170000</v>
      </c>
      <c r="M23" s="16">
        <v>160000</v>
      </c>
      <c r="N23" s="16">
        <v>140000</v>
      </c>
      <c r="O23" s="16">
        <v>140000</v>
      </c>
      <c r="P23" s="16">
        <v>140000</v>
      </c>
      <c r="Q23" s="16">
        <v>130000</v>
      </c>
    </row>
    <row r="24" spans="1:17">
      <c r="A24" s="12" t="s">
        <v>367</v>
      </c>
      <c r="B24" s="16">
        <v>130000</v>
      </c>
      <c r="C24" s="16">
        <v>130000</v>
      </c>
      <c r="D24" s="16">
        <v>140000</v>
      </c>
      <c r="E24" s="16">
        <v>140000</v>
      </c>
      <c r="F24" s="16">
        <v>150000</v>
      </c>
      <c r="G24" s="16">
        <v>140000</v>
      </c>
      <c r="H24" s="16">
        <v>140000</v>
      </c>
      <c r="I24" s="16">
        <v>130000</v>
      </c>
      <c r="J24" s="16">
        <v>130000</v>
      </c>
      <c r="K24" s="16">
        <v>120000</v>
      </c>
      <c r="L24" s="16">
        <v>120000</v>
      </c>
      <c r="M24" s="16">
        <v>140000</v>
      </c>
      <c r="N24" s="16">
        <v>200000</v>
      </c>
      <c r="O24" s="16">
        <v>220000</v>
      </c>
      <c r="P24" s="16">
        <v>230000</v>
      </c>
      <c r="Q24" s="16">
        <v>210000</v>
      </c>
    </row>
    <row r="25" spans="1:17">
      <c r="A25" s="12" t="s">
        <v>368</v>
      </c>
      <c r="B25" s="16">
        <v>500000</v>
      </c>
      <c r="C25" s="16">
        <v>460000</v>
      </c>
      <c r="D25" s="16">
        <v>430000</v>
      </c>
      <c r="E25" s="16">
        <v>430000</v>
      </c>
      <c r="F25" s="16">
        <v>410000</v>
      </c>
      <c r="G25" s="16">
        <v>400000</v>
      </c>
      <c r="H25" s="16">
        <v>370000</v>
      </c>
      <c r="I25" s="16">
        <v>350000</v>
      </c>
      <c r="J25" s="16">
        <v>360000</v>
      </c>
      <c r="K25" s="16">
        <v>370000</v>
      </c>
      <c r="L25" s="16">
        <v>390000</v>
      </c>
      <c r="M25" s="16">
        <v>420000</v>
      </c>
      <c r="N25" s="16">
        <v>430000</v>
      </c>
      <c r="O25" s="16">
        <v>420000</v>
      </c>
      <c r="P25" s="16">
        <v>410000</v>
      </c>
      <c r="Q25" s="16">
        <v>380000</v>
      </c>
    </row>
    <row r="26" spans="1:17">
      <c r="A26" s="12" t="s">
        <v>369</v>
      </c>
      <c r="B26" s="16">
        <v>160000</v>
      </c>
      <c r="C26" s="16">
        <v>160000</v>
      </c>
      <c r="D26" s="16">
        <v>180000</v>
      </c>
      <c r="E26" s="16">
        <v>190000</v>
      </c>
      <c r="F26" s="16">
        <v>220000</v>
      </c>
      <c r="G26" s="16">
        <v>220000</v>
      </c>
      <c r="H26" s="16">
        <v>230000</v>
      </c>
      <c r="I26" s="16">
        <v>270000</v>
      </c>
      <c r="J26" s="16">
        <v>280000</v>
      </c>
      <c r="K26" s="16">
        <v>290000</v>
      </c>
      <c r="L26" s="16">
        <v>280000</v>
      </c>
      <c r="M26" s="16">
        <v>280000</v>
      </c>
      <c r="N26" s="16">
        <v>270000</v>
      </c>
      <c r="O26" s="16">
        <v>250000</v>
      </c>
      <c r="P26" s="16">
        <v>250000</v>
      </c>
      <c r="Q26" s="16">
        <v>230000</v>
      </c>
    </row>
    <row r="27" spans="1:17" ht="30" customHeight="1">
      <c r="A27" s="6" t="s">
        <v>86</v>
      </c>
      <c r="B27" s="16"/>
      <c r="C27" s="16"/>
      <c r="D27" s="16"/>
      <c r="E27" s="16"/>
      <c r="F27" s="16"/>
      <c r="G27" s="16"/>
      <c r="H27" s="16"/>
      <c r="I27" s="16"/>
      <c r="J27" s="16"/>
      <c r="K27" s="16"/>
      <c r="L27" s="16"/>
      <c r="M27" s="16"/>
      <c r="N27" s="16"/>
      <c r="O27" s="16"/>
      <c r="P27" s="16"/>
      <c r="Q27" s="16"/>
    </row>
    <row r="28" spans="1:17">
      <c r="A28" s="12" t="s">
        <v>296</v>
      </c>
      <c r="B28" s="17" t="s">
        <v>306</v>
      </c>
      <c r="C28" s="17" t="s">
        <v>307</v>
      </c>
      <c r="D28" s="17" t="s">
        <v>308</v>
      </c>
      <c r="E28" s="17" t="s">
        <v>309</v>
      </c>
      <c r="F28" s="17" t="s">
        <v>310</v>
      </c>
      <c r="G28" s="17" t="s">
        <v>311</v>
      </c>
      <c r="H28" s="17" t="s">
        <v>312</v>
      </c>
      <c r="I28" s="17" t="s">
        <v>313</v>
      </c>
      <c r="J28" s="17" t="s">
        <v>314</v>
      </c>
      <c r="K28" s="17" t="s">
        <v>315</v>
      </c>
      <c r="L28" s="17" t="s">
        <v>316</v>
      </c>
      <c r="M28" s="17" t="s">
        <v>317</v>
      </c>
      <c r="N28" s="17" t="s">
        <v>318</v>
      </c>
      <c r="O28" s="17" t="s">
        <v>319</v>
      </c>
      <c r="P28" s="17" t="s">
        <v>320</v>
      </c>
      <c r="Q28" s="17" t="s">
        <v>321</v>
      </c>
    </row>
    <row r="29" spans="1:17">
      <c r="A29" s="12" t="s">
        <v>342</v>
      </c>
      <c r="B29" s="14">
        <v>0.1271159</v>
      </c>
      <c r="C29" s="14">
        <v>0.12428690000000001</v>
      </c>
      <c r="D29" s="14">
        <v>0.12520680000000001</v>
      </c>
      <c r="E29" s="14">
        <v>0.12644569999999999</v>
      </c>
      <c r="F29" s="14">
        <v>0.1294275</v>
      </c>
      <c r="G29" s="14">
        <v>0.1240923</v>
      </c>
      <c r="H29" s="14">
        <v>0.1157432</v>
      </c>
      <c r="I29" s="14">
        <v>0.1171205</v>
      </c>
      <c r="J29" s="14">
        <v>0.11896320000000001</v>
      </c>
      <c r="K29" s="14">
        <v>0.12389409999999999</v>
      </c>
      <c r="L29" s="14">
        <v>0.1241588</v>
      </c>
      <c r="M29" s="14">
        <v>0.1290732</v>
      </c>
      <c r="N29" s="14">
        <v>0.13800080000000001</v>
      </c>
      <c r="O29" s="14">
        <v>0.13678480000000001</v>
      </c>
      <c r="P29" s="14">
        <v>0.14146139999999999</v>
      </c>
      <c r="Q29" s="14">
        <v>0.1314728</v>
      </c>
    </row>
    <row r="30" spans="1:17">
      <c r="A30" s="12" t="s">
        <v>366</v>
      </c>
      <c r="B30" s="14">
        <v>5.5572999999999997E-2</v>
      </c>
      <c r="C30" s="14">
        <v>5.7187700000000001E-2</v>
      </c>
      <c r="D30" s="14">
        <v>5.5559499999999998E-2</v>
      </c>
      <c r="E30" s="14">
        <v>5.6691999999999999E-2</v>
      </c>
      <c r="F30" s="14">
        <v>5.6710000000000003E-2</v>
      </c>
      <c r="G30" s="14">
        <v>5.3242100000000001E-2</v>
      </c>
      <c r="H30" s="14">
        <v>4.5424100000000002E-2</v>
      </c>
      <c r="I30" s="14">
        <v>5.0042400000000001E-2</v>
      </c>
      <c r="J30" s="14">
        <v>5.8017199999999998E-2</v>
      </c>
      <c r="K30" s="14">
        <v>6.3427800000000006E-2</v>
      </c>
      <c r="L30" s="14">
        <v>6.42432E-2</v>
      </c>
      <c r="M30" s="14">
        <v>5.5587699999999997E-2</v>
      </c>
      <c r="N30" s="14">
        <v>5.5278399999999998E-2</v>
      </c>
      <c r="O30" s="14">
        <v>4.8929399999999998E-2</v>
      </c>
      <c r="P30" s="14">
        <v>5.2834600000000002E-2</v>
      </c>
      <c r="Q30" s="14">
        <v>4.38232E-2</v>
      </c>
    </row>
    <row r="31" spans="1:17">
      <c r="A31" s="12" t="s">
        <v>367</v>
      </c>
      <c r="B31" s="14">
        <v>6.6190100000000002E-2</v>
      </c>
      <c r="C31" s="14">
        <v>6.62909E-2</v>
      </c>
      <c r="D31" s="14">
        <v>7.3555899999999994E-2</v>
      </c>
      <c r="E31" s="14">
        <v>7.2642200000000004E-2</v>
      </c>
      <c r="F31" s="14">
        <v>6.8556900000000004E-2</v>
      </c>
      <c r="G31" s="14">
        <v>6.2174800000000002E-2</v>
      </c>
      <c r="H31" s="14">
        <v>5.7969899999999998E-2</v>
      </c>
      <c r="I31" s="14">
        <v>6.1891799999999997E-2</v>
      </c>
      <c r="J31" s="14">
        <v>5.9770299999999998E-2</v>
      </c>
      <c r="K31" s="14">
        <v>5.88143E-2</v>
      </c>
      <c r="L31" s="14">
        <v>5.51969E-2</v>
      </c>
      <c r="M31" s="14">
        <v>6.3463000000000006E-2</v>
      </c>
      <c r="N31" s="14">
        <v>8.7815099999999993E-2</v>
      </c>
      <c r="O31" s="14">
        <v>9.4806199999999993E-2</v>
      </c>
      <c r="P31" s="14">
        <v>9.7279099999999993E-2</v>
      </c>
      <c r="Q31" s="14">
        <v>8.6331900000000003E-2</v>
      </c>
    </row>
    <row r="32" spans="1:17">
      <c r="A32" s="12" t="s">
        <v>368</v>
      </c>
      <c r="B32" s="14">
        <v>0.27634930000000002</v>
      </c>
      <c r="C32" s="14">
        <v>0.26259179999999999</v>
      </c>
      <c r="D32" s="14">
        <v>0.26091910000000001</v>
      </c>
      <c r="E32" s="14">
        <v>0.26040210000000003</v>
      </c>
      <c r="F32" s="14">
        <v>0.26612720000000001</v>
      </c>
      <c r="G32" s="14">
        <v>0.25580249999999999</v>
      </c>
      <c r="H32" s="14">
        <v>0.23524590000000001</v>
      </c>
      <c r="I32" s="14">
        <v>0.21822610000000001</v>
      </c>
      <c r="J32" s="14">
        <v>0.2157394</v>
      </c>
      <c r="K32" s="14">
        <v>0.2286695</v>
      </c>
      <c r="L32" s="14">
        <v>0.2319735</v>
      </c>
      <c r="M32" s="14">
        <v>0.26213439999999999</v>
      </c>
      <c r="N32" s="14">
        <v>0.27265060000000002</v>
      </c>
      <c r="O32" s="14">
        <v>0.28034189999999998</v>
      </c>
      <c r="P32" s="14">
        <v>0.28161900000000001</v>
      </c>
      <c r="Q32" s="14">
        <v>0.28700409999999998</v>
      </c>
    </row>
    <row r="33" spans="1:17">
      <c r="A33" s="12" t="s">
        <v>369</v>
      </c>
      <c r="B33" s="14">
        <v>0.26497939999999998</v>
      </c>
      <c r="C33" s="14">
        <v>0.26281090000000001</v>
      </c>
      <c r="D33" s="14">
        <v>0.267758</v>
      </c>
      <c r="E33" s="14">
        <v>0.2734396</v>
      </c>
      <c r="F33" s="14">
        <v>0.29566710000000002</v>
      </c>
      <c r="G33" s="14">
        <v>0.27977239999999998</v>
      </c>
      <c r="H33" s="14">
        <v>0.2661675</v>
      </c>
      <c r="I33" s="14">
        <v>0.25567410000000002</v>
      </c>
      <c r="J33" s="14">
        <v>0.2463661</v>
      </c>
      <c r="K33" s="14">
        <v>0.24169650000000001</v>
      </c>
      <c r="L33" s="14">
        <v>0.23900879999999999</v>
      </c>
      <c r="M33" s="14">
        <v>0.23973729999999999</v>
      </c>
      <c r="N33" s="14">
        <v>0.24949109999999999</v>
      </c>
      <c r="O33" s="14">
        <v>0.25348999999999999</v>
      </c>
      <c r="P33" s="14">
        <v>0.26924169999999997</v>
      </c>
      <c r="Q33" s="14">
        <v>0.26833610000000002</v>
      </c>
    </row>
    <row r="34" spans="1:17" ht="30" customHeight="1">
      <c r="A34" s="6" t="s">
        <v>87</v>
      </c>
      <c r="B34" s="14"/>
      <c r="C34" s="14"/>
      <c r="D34" s="14"/>
      <c r="E34" s="14"/>
      <c r="F34" s="14"/>
      <c r="G34" s="14"/>
      <c r="H34" s="14"/>
      <c r="I34" s="14"/>
      <c r="J34" s="14"/>
      <c r="K34" s="14"/>
      <c r="L34" s="14"/>
      <c r="M34" s="14"/>
      <c r="N34" s="14"/>
      <c r="O34" s="14"/>
      <c r="P34" s="14"/>
      <c r="Q34" s="14"/>
    </row>
    <row r="35" spans="1:17">
      <c r="A35" s="12" t="s">
        <v>296</v>
      </c>
      <c r="B35" s="15" t="s">
        <v>306</v>
      </c>
      <c r="C35" s="15" t="s">
        <v>307</v>
      </c>
      <c r="D35" s="15" t="s">
        <v>308</v>
      </c>
      <c r="E35" s="15" t="s">
        <v>309</v>
      </c>
      <c r="F35" s="15" t="s">
        <v>310</v>
      </c>
      <c r="G35" s="15" t="s">
        <v>311</v>
      </c>
      <c r="H35" s="15" t="s">
        <v>312</v>
      </c>
      <c r="I35" s="15" t="s">
        <v>313</v>
      </c>
      <c r="J35" s="15" t="s">
        <v>314</v>
      </c>
      <c r="K35" s="15" t="s">
        <v>315</v>
      </c>
      <c r="L35" s="15" t="s">
        <v>316</v>
      </c>
      <c r="M35" s="15" t="s">
        <v>317</v>
      </c>
      <c r="N35" s="15" t="s">
        <v>318</v>
      </c>
      <c r="O35" s="15" t="s">
        <v>319</v>
      </c>
      <c r="P35" s="15" t="s">
        <v>320</v>
      </c>
      <c r="Q35" s="15" t="s">
        <v>321</v>
      </c>
    </row>
    <row r="36" spans="1:17">
      <c r="A36" s="12" t="s">
        <v>342</v>
      </c>
      <c r="B36" s="14">
        <v>1</v>
      </c>
      <c r="C36" s="14">
        <v>1</v>
      </c>
      <c r="D36" s="14">
        <v>1</v>
      </c>
      <c r="E36" s="14">
        <v>1</v>
      </c>
      <c r="F36" s="14">
        <v>1</v>
      </c>
      <c r="G36" s="14">
        <v>1</v>
      </c>
      <c r="H36" s="14">
        <v>1</v>
      </c>
      <c r="I36" s="14">
        <v>1</v>
      </c>
      <c r="J36" s="14">
        <v>1</v>
      </c>
      <c r="K36" s="14">
        <v>1</v>
      </c>
      <c r="L36" s="14">
        <v>1</v>
      </c>
      <c r="M36" s="14">
        <v>1</v>
      </c>
      <c r="N36" s="14">
        <v>1</v>
      </c>
      <c r="O36" s="14">
        <v>1</v>
      </c>
      <c r="P36" s="14">
        <v>1</v>
      </c>
      <c r="Q36" s="14">
        <v>1</v>
      </c>
    </row>
    <row r="37" spans="1:17">
      <c r="A37" s="12" t="s">
        <v>366</v>
      </c>
      <c r="B37" s="14">
        <v>0.20249049999999999</v>
      </c>
      <c r="C37" s="14">
        <v>0.2119238</v>
      </c>
      <c r="D37" s="14">
        <v>0.20136200000000001</v>
      </c>
      <c r="E37" s="14">
        <v>0.19785759999999999</v>
      </c>
      <c r="F37" s="14">
        <v>0.18728210000000001</v>
      </c>
      <c r="G37" s="14">
        <v>0.17767160000000001</v>
      </c>
      <c r="H37" s="14">
        <v>0.15653819999999999</v>
      </c>
      <c r="I37" s="14">
        <v>0.16360250000000001</v>
      </c>
      <c r="J37" s="14">
        <v>0.18230099999999999</v>
      </c>
      <c r="K37" s="14">
        <v>0.19026390000000001</v>
      </c>
      <c r="L37" s="14">
        <v>0.18530360000000001</v>
      </c>
      <c r="M37" s="14">
        <v>0.1542251</v>
      </c>
      <c r="N37" s="14">
        <v>0.14061580000000001</v>
      </c>
      <c r="O37" s="14">
        <v>0.12773499999999999</v>
      </c>
      <c r="P37" s="14">
        <v>0.13102169999999999</v>
      </c>
      <c r="Q37" s="14">
        <v>0.1197183</v>
      </c>
    </row>
    <row r="38" spans="1:17">
      <c r="A38" s="12" t="s">
        <v>367</v>
      </c>
      <c r="B38" s="14">
        <v>0.1150653</v>
      </c>
      <c r="C38" s="14">
        <v>0.1187879</v>
      </c>
      <c r="D38" s="14">
        <v>0.13677149999999999</v>
      </c>
      <c r="E38" s="14">
        <v>0.13842850000000001</v>
      </c>
      <c r="F38" s="14">
        <v>0.13558590000000001</v>
      </c>
      <c r="G38" s="14">
        <v>0.13144059999999999</v>
      </c>
      <c r="H38" s="14">
        <v>0.13477739999999999</v>
      </c>
      <c r="I38" s="14">
        <v>0.1398567</v>
      </c>
      <c r="J38" s="14">
        <v>0.13440920000000001</v>
      </c>
      <c r="K38" s="14">
        <v>0.12662570000000001</v>
      </c>
      <c r="L38" s="14">
        <v>0.12372130000000001</v>
      </c>
      <c r="M38" s="14">
        <v>0.13659279999999999</v>
      </c>
      <c r="N38" s="14">
        <v>0.1890115</v>
      </c>
      <c r="O38" s="14">
        <v>0.2121247</v>
      </c>
      <c r="P38" s="14">
        <v>0.21743109999999999</v>
      </c>
      <c r="Q38" s="14">
        <v>0.21105869999999999</v>
      </c>
    </row>
    <row r="39" spans="1:17">
      <c r="A39" s="12" t="s">
        <v>368</v>
      </c>
      <c r="B39" s="14">
        <v>0.50701819999999997</v>
      </c>
      <c r="C39" s="14">
        <v>0.47470269999999998</v>
      </c>
      <c r="D39" s="14">
        <v>0.44792300000000002</v>
      </c>
      <c r="E39" s="14">
        <v>0.4403649</v>
      </c>
      <c r="F39" s="14">
        <v>0.4216124</v>
      </c>
      <c r="G39" s="14">
        <v>0.42049029999999998</v>
      </c>
      <c r="H39" s="14">
        <v>0.41088419999999998</v>
      </c>
      <c r="I39" s="14">
        <v>0.38196910000000001</v>
      </c>
      <c r="J39" s="14">
        <v>0.37097249999999998</v>
      </c>
      <c r="K39" s="14">
        <v>0.37919269999999999</v>
      </c>
      <c r="L39" s="14">
        <v>0.38819680000000001</v>
      </c>
      <c r="M39" s="14">
        <v>0.4195238</v>
      </c>
      <c r="N39" s="14">
        <v>0.40169189999999999</v>
      </c>
      <c r="O39" s="14">
        <v>0.40446720000000003</v>
      </c>
      <c r="P39" s="14">
        <v>0.3894629</v>
      </c>
      <c r="Q39" s="14">
        <v>0.39047890000000002</v>
      </c>
    </row>
    <row r="40" spans="1:17">
      <c r="A40" s="12" t="s">
        <v>369</v>
      </c>
      <c r="B40" s="14">
        <v>0.1754261</v>
      </c>
      <c r="C40" s="14">
        <v>0.1945856</v>
      </c>
      <c r="D40" s="14">
        <v>0.21394350000000001</v>
      </c>
      <c r="E40" s="14">
        <v>0.22334899999999999</v>
      </c>
      <c r="F40" s="14">
        <v>0.25551960000000001</v>
      </c>
      <c r="G40" s="14">
        <v>0.27039740000000001</v>
      </c>
      <c r="H40" s="14">
        <v>0.29780020000000001</v>
      </c>
      <c r="I40" s="14">
        <v>0.31457160000000001</v>
      </c>
      <c r="J40" s="14">
        <v>0.31231730000000002</v>
      </c>
      <c r="K40" s="14">
        <v>0.30391780000000002</v>
      </c>
      <c r="L40" s="14">
        <v>0.3027782</v>
      </c>
      <c r="M40" s="14">
        <v>0.28965819999999998</v>
      </c>
      <c r="N40" s="14">
        <v>0.2686808</v>
      </c>
      <c r="O40" s="14">
        <v>0.25567309999999999</v>
      </c>
      <c r="P40" s="14">
        <v>0.26208429999999999</v>
      </c>
      <c r="Q40" s="14">
        <v>0.27874409999999999</v>
      </c>
    </row>
    <row r="41" spans="1:17" ht="30" customHeight="1">
      <c r="A41" s="6" t="s">
        <v>88</v>
      </c>
      <c r="B41" s="14"/>
      <c r="C41" s="14"/>
      <c r="D41" s="14"/>
      <c r="E41" s="14"/>
      <c r="F41" s="14"/>
      <c r="G41" s="14"/>
      <c r="H41" s="14"/>
      <c r="I41" s="14"/>
      <c r="J41" s="14"/>
      <c r="K41" s="14"/>
      <c r="L41" s="14"/>
      <c r="M41" s="14"/>
      <c r="N41" s="14"/>
      <c r="O41" s="14"/>
      <c r="P41" s="14"/>
      <c r="Q41" s="14"/>
    </row>
    <row r="42" spans="1:17">
      <c r="A42" s="12" t="s">
        <v>296</v>
      </c>
      <c r="B42" s="15" t="s">
        <v>306</v>
      </c>
      <c r="C42" s="15" t="s">
        <v>307</v>
      </c>
      <c r="D42" s="15" t="s">
        <v>308</v>
      </c>
      <c r="E42" s="15" t="s">
        <v>309</v>
      </c>
      <c r="F42" s="15" t="s">
        <v>310</v>
      </c>
      <c r="G42" s="15" t="s">
        <v>311</v>
      </c>
      <c r="H42" s="15" t="s">
        <v>312</v>
      </c>
      <c r="I42" s="15" t="s">
        <v>313</v>
      </c>
      <c r="J42" s="15" t="s">
        <v>314</v>
      </c>
      <c r="K42" s="15" t="s">
        <v>315</v>
      </c>
      <c r="L42" s="15" t="s">
        <v>316</v>
      </c>
      <c r="M42" s="15" t="s">
        <v>317</v>
      </c>
      <c r="N42" s="15" t="s">
        <v>318</v>
      </c>
      <c r="O42" s="15" t="s">
        <v>319</v>
      </c>
      <c r="P42" s="15" t="s">
        <v>320</v>
      </c>
      <c r="Q42" s="15" t="s">
        <v>321</v>
      </c>
    </row>
    <row r="43" spans="1:17">
      <c r="A43" s="12" t="s">
        <v>342</v>
      </c>
      <c r="B43" s="16">
        <v>640000</v>
      </c>
      <c r="C43" s="16">
        <v>620000</v>
      </c>
      <c r="D43" s="16">
        <v>630000</v>
      </c>
      <c r="E43" s="16">
        <v>640000</v>
      </c>
      <c r="F43" s="16">
        <v>660000</v>
      </c>
      <c r="G43" s="16">
        <v>640000</v>
      </c>
      <c r="H43" s="16">
        <v>600000</v>
      </c>
      <c r="I43" s="16">
        <v>610000</v>
      </c>
      <c r="J43" s="16">
        <v>620000</v>
      </c>
      <c r="K43" s="16">
        <v>650000</v>
      </c>
      <c r="L43" s="16">
        <v>650000</v>
      </c>
      <c r="M43" s="16">
        <v>680000</v>
      </c>
      <c r="N43" s="16">
        <v>730000</v>
      </c>
      <c r="O43" s="16">
        <v>730000</v>
      </c>
      <c r="P43" s="16">
        <v>760000</v>
      </c>
      <c r="Q43" s="16">
        <v>700000</v>
      </c>
    </row>
    <row r="44" spans="1:17">
      <c r="A44" s="12" t="s">
        <v>366</v>
      </c>
      <c r="B44" s="16">
        <v>130000</v>
      </c>
      <c r="C44" s="16">
        <v>130000</v>
      </c>
      <c r="D44" s="16">
        <v>130000</v>
      </c>
      <c r="E44" s="16">
        <v>130000</v>
      </c>
      <c r="F44" s="16">
        <v>120000</v>
      </c>
      <c r="G44" s="16">
        <v>110000</v>
      </c>
      <c r="H44" s="16">
        <v>90000</v>
      </c>
      <c r="I44" s="16">
        <v>100000</v>
      </c>
      <c r="J44" s="16">
        <v>110000</v>
      </c>
      <c r="K44" s="16">
        <v>120000</v>
      </c>
      <c r="L44" s="16">
        <v>120000</v>
      </c>
      <c r="M44" s="16">
        <v>100000</v>
      </c>
      <c r="N44" s="16">
        <v>100000</v>
      </c>
      <c r="O44" s="16">
        <v>90000</v>
      </c>
      <c r="P44" s="16">
        <v>100000</v>
      </c>
      <c r="Q44" s="16">
        <v>90000</v>
      </c>
    </row>
    <row r="45" spans="1:17">
      <c r="A45" s="12" t="s">
        <v>367</v>
      </c>
      <c r="B45" s="16">
        <v>70000</v>
      </c>
      <c r="C45" s="16">
        <v>70000</v>
      </c>
      <c r="D45" s="16">
        <v>90000</v>
      </c>
      <c r="E45" s="16">
        <v>90000</v>
      </c>
      <c r="F45" s="16">
        <v>90000</v>
      </c>
      <c r="G45" s="16">
        <v>80000</v>
      </c>
      <c r="H45" s="16">
        <v>80000</v>
      </c>
      <c r="I45" s="16">
        <v>90000</v>
      </c>
      <c r="J45" s="16">
        <v>80000</v>
      </c>
      <c r="K45" s="16">
        <v>80000</v>
      </c>
      <c r="L45" s="16">
        <v>80000</v>
      </c>
      <c r="M45" s="16">
        <v>90000</v>
      </c>
      <c r="N45" s="16">
        <v>140000</v>
      </c>
      <c r="O45" s="16">
        <v>160000</v>
      </c>
      <c r="P45" s="16">
        <v>160000</v>
      </c>
      <c r="Q45" s="16">
        <v>150000</v>
      </c>
    </row>
    <row r="46" spans="1:17">
      <c r="A46" s="12" t="s">
        <v>368</v>
      </c>
      <c r="B46" s="16">
        <v>320000</v>
      </c>
      <c r="C46" s="16">
        <v>300000</v>
      </c>
      <c r="D46" s="16">
        <v>280000</v>
      </c>
      <c r="E46" s="16">
        <v>280000</v>
      </c>
      <c r="F46" s="16">
        <v>280000</v>
      </c>
      <c r="G46" s="16">
        <v>270000</v>
      </c>
      <c r="H46" s="16">
        <v>250000</v>
      </c>
      <c r="I46" s="16">
        <v>230000</v>
      </c>
      <c r="J46" s="16">
        <v>230000</v>
      </c>
      <c r="K46" s="16">
        <v>240000</v>
      </c>
      <c r="L46" s="16">
        <v>250000</v>
      </c>
      <c r="M46" s="16">
        <v>280000</v>
      </c>
      <c r="N46" s="16">
        <v>290000</v>
      </c>
      <c r="O46" s="16">
        <v>290000</v>
      </c>
      <c r="P46" s="16">
        <v>300000</v>
      </c>
      <c r="Q46" s="16">
        <v>280000</v>
      </c>
    </row>
    <row r="47" spans="1:17">
      <c r="A47" s="12" t="s">
        <v>369</v>
      </c>
      <c r="B47" s="16">
        <v>110000</v>
      </c>
      <c r="C47" s="16">
        <v>120000</v>
      </c>
      <c r="D47" s="16">
        <v>140000</v>
      </c>
      <c r="E47" s="16">
        <v>140000</v>
      </c>
      <c r="F47" s="16">
        <v>170000</v>
      </c>
      <c r="G47" s="16">
        <v>170000</v>
      </c>
      <c r="H47" s="16">
        <v>180000</v>
      </c>
      <c r="I47" s="16">
        <v>190000</v>
      </c>
      <c r="J47" s="16">
        <v>200000</v>
      </c>
      <c r="K47" s="16">
        <v>200000</v>
      </c>
      <c r="L47" s="16">
        <v>200000</v>
      </c>
      <c r="M47" s="16">
        <v>200000</v>
      </c>
      <c r="N47" s="16">
        <v>200000</v>
      </c>
      <c r="O47" s="16">
        <v>190000</v>
      </c>
      <c r="P47" s="16">
        <v>200000</v>
      </c>
      <c r="Q47" s="16">
        <v>200000</v>
      </c>
    </row>
    <row r="48" spans="1:17" ht="30" customHeight="1">
      <c r="A48" s="6" t="s">
        <v>89</v>
      </c>
      <c r="B48" s="16"/>
      <c r="C48" s="16"/>
      <c r="D48" s="16"/>
      <c r="E48" s="16"/>
      <c r="F48" s="16"/>
      <c r="G48" s="16"/>
      <c r="H48" s="16"/>
      <c r="I48" s="16"/>
      <c r="J48" s="16"/>
      <c r="K48" s="16"/>
      <c r="L48" s="16"/>
      <c r="M48" s="16"/>
      <c r="N48" s="16"/>
      <c r="O48" s="16"/>
      <c r="P48" s="16"/>
      <c r="Q48" s="16"/>
    </row>
    <row r="49" spans="1:17">
      <c r="A49" s="12" t="s">
        <v>296</v>
      </c>
      <c r="B49" s="17" t="s">
        <v>306</v>
      </c>
      <c r="C49" s="17" t="s">
        <v>307</v>
      </c>
      <c r="D49" s="17" t="s">
        <v>308</v>
      </c>
      <c r="E49" s="17" t="s">
        <v>309</v>
      </c>
      <c r="F49" s="17" t="s">
        <v>310</v>
      </c>
      <c r="G49" s="17" t="s">
        <v>311</v>
      </c>
      <c r="H49" s="17" t="s">
        <v>312</v>
      </c>
      <c r="I49" s="17" t="s">
        <v>313</v>
      </c>
      <c r="J49" s="17" t="s">
        <v>314</v>
      </c>
      <c r="K49" s="17" t="s">
        <v>315</v>
      </c>
      <c r="L49" s="17" t="s">
        <v>316</v>
      </c>
      <c r="M49" s="17" t="s">
        <v>317</v>
      </c>
      <c r="N49" s="17" t="s">
        <v>318</v>
      </c>
      <c r="O49" s="17" t="s">
        <v>319</v>
      </c>
      <c r="P49" s="17" t="s">
        <v>320</v>
      </c>
      <c r="Q49" s="17" t="s">
        <v>321</v>
      </c>
    </row>
    <row r="50" spans="1:17">
      <c r="A50" s="12" t="s">
        <v>342</v>
      </c>
      <c r="B50" s="16">
        <v>16157</v>
      </c>
      <c r="C50" s="16">
        <v>15337</v>
      </c>
      <c r="D50" s="16">
        <v>15092</v>
      </c>
      <c r="E50" s="16">
        <v>14739</v>
      </c>
      <c r="F50" s="16">
        <v>14686</v>
      </c>
      <c r="G50" s="16">
        <v>14442</v>
      </c>
      <c r="H50" s="16">
        <v>13385</v>
      </c>
      <c r="I50" s="16">
        <v>12152</v>
      </c>
      <c r="J50" s="16">
        <v>10750</v>
      </c>
      <c r="K50" s="16">
        <v>10277</v>
      </c>
      <c r="L50" s="16">
        <v>9795</v>
      </c>
      <c r="M50" s="16">
        <v>9596</v>
      </c>
      <c r="N50" s="16">
        <v>9369</v>
      </c>
      <c r="O50" s="16">
        <v>9521</v>
      </c>
      <c r="P50" s="16">
        <v>9346</v>
      </c>
      <c r="Q50" s="16">
        <v>7770</v>
      </c>
    </row>
    <row r="51" spans="1:17">
      <c r="A51" s="12" t="s">
        <v>366</v>
      </c>
      <c r="B51" s="16">
        <v>6074</v>
      </c>
      <c r="C51" s="16">
        <v>5786</v>
      </c>
      <c r="D51" s="16">
        <v>5567</v>
      </c>
      <c r="E51" s="16">
        <v>5269</v>
      </c>
      <c r="F51" s="16">
        <v>5041</v>
      </c>
      <c r="G51" s="16">
        <v>4833</v>
      </c>
      <c r="H51" s="16">
        <v>4285</v>
      </c>
      <c r="I51" s="16">
        <v>3796</v>
      </c>
      <c r="J51" s="16">
        <v>3211</v>
      </c>
      <c r="K51" s="16">
        <v>3019</v>
      </c>
      <c r="L51" s="16">
        <v>2714</v>
      </c>
      <c r="M51" s="16">
        <v>2646</v>
      </c>
      <c r="N51" s="16">
        <v>2466</v>
      </c>
      <c r="O51" s="16">
        <v>2537</v>
      </c>
      <c r="P51" s="16">
        <v>2358</v>
      </c>
      <c r="Q51" s="16">
        <v>2017</v>
      </c>
    </row>
    <row r="52" spans="1:17">
      <c r="A52" s="12" t="s">
        <v>367</v>
      </c>
      <c r="B52" s="16">
        <v>4338</v>
      </c>
      <c r="C52" s="16">
        <v>4122</v>
      </c>
      <c r="D52" s="16">
        <v>4228</v>
      </c>
      <c r="E52" s="16">
        <v>4283</v>
      </c>
      <c r="F52" s="16">
        <v>4519</v>
      </c>
      <c r="G52" s="16">
        <v>4563</v>
      </c>
      <c r="H52" s="16">
        <v>4309</v>
      </c>
      <c r="I52" s="16">
        <v>3880</v>
      </c>
      <c r="J52" s="16">
        <v>3497</v>
      </c>
      <c r="K52" s="16">
        <v>3385</v>
      </c>
      <c r="L52" s="16">
        <v>3390</v>
      </c>
      <c r="M52" s="16">
        <v>3365</v>
      </c>
      <c r="N52" s="16">
        <v>3478</v>
      </c>
      <c r="O52" s="16">
        <v>3600</v>
      </c>
      <c r="P52" s="16">
        <v>3655</v>
      </c>
      <c r="Q52" s="16">
        <v>3162</v>
      </c>
    </row>
    <row r="53" spans="1:17">
      <c r="A53" s="12" t="s">
        <v>368</v>
      </c>
      <c r="B53" s="16">
        <v>4434</v>
      </c>
      <c r="C53" s="16">
        <v>4109</v>
      </c>
      <c r="D53" s="16">
        <v>3916</v>
      </c>
      <c r="E53" s="16">
        <v>3831</v>
      </c>
      <c r="F53" s="16">
        <v>3619</v>
      </c>
      <c r="G53" s="16">
        <v>3450</v>
      </c>
      <c r="H53" s="16">
        <v>3170</v>
      </c>
      <c r="I53" s="16">
        <v>2933</v>
      </c>
      <c r="J53" s="16">
        <v>2610</v>
      </c>
      <c r="K53" s="16">
        <v>2469</v>
      </c>
      <c r="L53" s="16">
        <v>2335</v>
      </c>
      <c r="M53" s="16">
        <v>2294</v>
      </c>
      <c r="N53" s="16">
        <v>2230</v>
      </c>
      <c r="O53" s="16">
        <v>2213</v>
      </c>
      <c r="P53" s="16">
        <v>2175</v>
      </c>
      <c r="Q53" s="16">
        <v>1660</v>
      </c>
    </row>
    <row r="54" spans="1:17">
      <c r="A54" s="12" t="s">
        <v>369</v>
      </c>
      <c r="B54" s="16">
        <v>1311</v>
      </c>
      <c r="C54" s="16">
        <v>1320</v>
      </c>
      <c r="D54" s="16">
        <v>1381</v>
      </c>
      <c r="E54" s="16">
        <v>1356</v>
      </c>
      <c r="F54" s="16">
        <v>1507</v>
      </c>
      <c r="G54" s="16">
        <v>1596</v>
      </c>
      <c r="H54" s="16">
        <v>1621</v>
      </c>
      <c r="I54" s="16">
        <v>1543</v>
      </c>
      <c r="J54" s="16">
        <v>1432</v>
      </c>
      <c r="K54" s="16">
        <v>1404</v>
      </c>
      <c r="L54" s="16">
        <v>1356</v>
      </c>
      <c r="M54" s="16">
        <v>1291</v>
      </c>
      <c r="N54" s="16">
        <v>1195</v>
      </c>
      <c r="O54" s="16">
        <v>1171</v>
      </c>
      <c r="P54" s="16">
        <v>1158</v>
      </c>
      <c r="Q54" s="16">
        <v>931</v>
      </c>
    </row>
    <row r="55" spans="1:17">
      <c r="A55" s="12"/>
      <c r="B55" s="16"/>
      <c r="C55" s="16"/>
      <c r="D55" s="16"/>
      <c r="E55" s="16"/>
      <c r="F55" s="16"/>
      <c r="G55" s="16"/>
      <c r="H55" s="16"/>
      <c r="I55" s="16"/>
      <c r="J55" s="16"/>
      <c r="K55" s="16"/>
      <c r="L55" s="16"/>
      <c r="M55" s="16"/>
      <c r="N55" s="16"/>
      <c r="O55" s="16"/>
      <c r="P55" s="16"/>
      <c r="Q55" s="16"/>
    </row>
    <row r="56" spans="1:17">
      <c r="A56" s="12"/>
      <c r="B56" s="16"/>
      <c r="C56" s="16"/>
      <c r="D56" s="16"/>
      <c r="E56" s="16"/>
      <c r="F56" s="16"/>
      <c r="G56" s="16"/>
      <c r="H56" s="16"/>
      <c r="I56" s="16"/>
      <c r="J56" s="16"/>
      <c r="K56" s="16"/>
      <c r="L56" s="16"/>
      <c r="M56" s="16"/>
      <c r="N56" s="16"/>
      <c r="O56" s="16"/>
      <c r="P56" s="16"/>
      <c r="Q56" s="16"/>
    </row>
    <row r="57" spans="1:17">
      <c r="A57" s="12"/>
      <c r="B57" s="10"/>
      <c r="C57" s="10"/>
      <c r="D57" s="10"/>
      <c r="E57" s="10"/>
      <c r="F57" s="10"/>
      <c r="G57" s="10"/>
      <c r="H57" s="10"/>
      <c r="I57" s="10"/>
      <c r="J57" s="10"/>
      <c r="K57" s="10"/>
      <c r="L57" s="10"/>
      <c r="M57" s="10"/>
      <c r="N57" s="10"/>
      <c r="O57" s="10"/>
      <c r="P57" s="10"/>
      <c r="Q57" s="10"/>
    </row>
    <row r="58" spans="1:17">
      <c r="A58" s="12"/>
      <c r="B58" s="10"/>
      <c r="C58" s="10"/>
      <c r="D58" s="10"/>
      <c r="E58" s="10"/>
      <c r="F58" s="10"/>
      <c r="G58" s="10"/>
      <c r="H58" s="10"/>
      <c r="I58" s="10"/>
      <c r="J58" s="10"/>
      <c r="K58" s="10"/>
      <c r="L58" s="10"/>
      <c r="M58" s="10"/>
      <c r="N58" s="10"/>
      <c r="O58" s="10"/>
      <c r="P58" s="10"/>
      <c r="Q58" s="10"/>
    </row>
    <row r="59" spans="1:17">
      <c r="A59" s="12"/>
      <c r="B59" s="10"/>
      <c r="C59" s="10"/>
      <c r="D59" s="10"/>
      <c r="E59" s="10"/>
      <c r="F59" s="10"/>
      <c r="G59" s="10"/>
      <c r="H59" s="10"/>
      <c r="I59" s="10"/>
      <c r="J59" s="10"/>
      <c r="K59" s="10"/>
      <c r="L59" s="10"/>
      <c r="M59" s="10"/>
      <c r="N59" s="10"/>
      <c r="O59" s="10"/>
      <c r="P59" s="10"/>
      <c r="Q59" s="10"/>
    </row>
    <row r="60" spans="1:17">
      <c r="A60" s="12"/>
      <c r="B60" s="10"/>
      <c r="C60" s="10"/>
      <c r="D60" s="10"/>
      <c r="E60" s="10"/>
      <c r="F60" s="10"/>
      <c r="G60" s="10"/>
      <c r="H60" s="10"/>
      <c r="I60" s="10"/>
      <c r="J60" s="10"/>
      <c r="K60" s="10"/>
      <c r="L60" s="10"/>
      <c r="M60" s="10"/>
      <c r="N60" s="10"/>
      <c r="O60" s="10"/>
      <c r="P60" s="10"/>
      <c r="Q60" s="10"/>
    </row>
    <row r="61" spans="1:17">
      <c r="A61" s="12"/>
      <c r="B61" s="10"/>
      <c r="C61" s="10"/>
      <c r="D61" s="10"/>
      <c r="E61" s="10"/>
      <c r="F61" s="10"/>
      <c r="G61" s="10"/>
      <c r="H61" s="10"/>
      <c r="I61" s="10"/>
      <c r="J61" s="10"/>
      <c r="K61" s="10"/>
      <c r="L61" s="10"/>
      <c r="M61" s="10"/>
      <c r="N61" s="10"/>
      <c r="O61" s="10"/>
      <c r="P61" s="10"/>
      <c r="Q61" s="10"/>
    </row>
    <row r="62" spans="1:17">
      <c r="A62" s="12"/>
      <c r="B62" s="10"/>
      <c r="C62" s="10"/>
      <c r="D62" s="10"/>
      <c r="E62" s="10"/>
      <c r="F62" s="10"/>
      <c r="G62" s="10"/>
      <c r="H62" s="10"/>
      <c r="I62" s="10"/>
      <c r="J62" s="10"/>
      <c r="K62" s="10"/>
      <c r="L62" s="10"/>
      <c r="M62" s="10"/>
      <c r="N62" s="10"/>
      <c r="O62" s="10"/>
      <c r="P62" s="10"/>
      <c r="Q62" s="10"/>
    </row>
    <row r="63" spans="1:17">
      <c r="A63" s="12"/>
      <c r="B63" s="10"/>
      <c r="C63" s="10"/>
      <c r="D63" s="10"/>
      <c r="E63" s="10"/>
      <c r="F63" s="10"/>
      <c r="G63" s="10"/>
      <c r="H63" s="10"/>
      <c r="I63" s="10"/>
      <c r="J63" s="10"/>
      <c r="K63" s="10"/>
      <c r="L63" s="10"/>
      <c r="M63" s="10"/>
      <c r="N63" s="10"/>
      <c r="O63" s="10"/>
      <c r="P63" s="10"/>
      <c r="Q63" s="10"/>
    </row>
    <row r="64" spans="1:17">
      <c r="A64" s="12"/>
      <c r="B64" s="10"/>
      <c r="C64" s="10"/>
      <c r="D64" s="10"/>
      <c r="E64" s="10"/>
      <c r="F64" s="10"/>
      <c r="G64" s="10"/>
      <c r="H64" s="10"/>
      <c r="I64" s="10"/>
      <c r="J64" s="10"/>
      <c r="K64" s="10"/>
      <c r="L64" s="10"/>
      <c r="M64" s="10"/>
      <c r="N64" s="10"/>
      <c r="O64" s="10"/>
      <c r="P64" s="10"/>
      <c r="Q64" s="10"/>
    </row>
    <row r="65" spans="1:17">
      <c r="A65" s="12"/>
      <c r="B65" s="10"/>
      <c r="C65" s="10"/>
      <c r="D65" s="10"/>
      <c r="E65" s="10"/>
      <c r="F65" s="10"/>
      <c r="G65" s="10"/>
      <c r="H65" s="10"/>
      <c r="I65" s="10"/>
      <c r="J65" s="10"/>
      <c r="K65" s="10"/>
      <c r="L65" s="10"/>
      <c r="M65" s="10"/>
      <c r="N65" s="10"/>
      <c r="O65" s="10"/>
      <c r="P65" s="10"/>
      <c r="Q65" s="10"/>
    </row>
    <row r="66" spans="1:17">
      <c r="A66" s="12"/>
      <c r="B66" s="10"/>
      <c r="C66" s="10"/>
      <c r="D66" s="10"/>
      <c r="E66" s="10"/>
      <c r="F66" s="10"/>
      <c r="G66" s="10"/>
      <c r="H66" s="10"/>
      <c r="I66" s="10"/>
      <c r="J66" s="10"/>
      <c r="K66" s="10"/>
      <c r="L66" s="10"/>
      <c r="M66" s="10"/>
      <c r="N66" s="10"/>
      <c r="O66" s="10"/>
      <c r="P66" s="10"/>
      <c r="Q66" s="10"/>
    </row>
    <row r="67" spans="1:17">
      <c r="A67" s="12"/>
      <c r="B67" s="10"/>
      <c r="C67" s="10"/>
      <c r="D67" s="10"/>
      <c r="E67" s="10"/>
      <c r="F67" s="10"/>
      <c r="G67" s="10"/>
      <c r="H67" s="10"/>
      <c r="I67" s="10"/>
      <c r="J67" s="10"/>
      <c r="K67" s="10"/>
      <c r="L67" s="10"/>
      <c r="M67" s="10"/>
      <c r="N67" s="10"/>
      <c r="O67" s="10"/>
      <c r="P67" s="10"/>
      <c r="Q67" s="10"/>
    </row>
    <row r="68" spans="1:17">
      <c r="A68" s="12"/>
      <c r="B68" s="10"/>
      <c r="C68" s="10"/>
      <c r="D68" s="10"/>
      <c r="E68" s="10"/>
      <c r="F68" s="10"/>
      <c r="G68" s="10"/>
      <c r="H68" s="10"/>
      <c r="I68" s="10"/>
      <c r="J68" s="10"/>
      <c r="K68" s="10"/>
      <c r="L68" s="10"/>
      <c r="M68" s="10"/>
      <c r="N68" s="10"/>
      <c r="O68" s="10"/>
      <c r="P68" s="10"/>
      <c r="Q68" s="10"/>
    </row>
    <row r="69" spans="1:17">
      <c r="A69" s="12"/>
      <c r="B69" s="10"/>
      <c r="C69" s="10"/>
      <c r="D69" s="10"/>
      <c r="E69" s="10"/>
      <c r="F69" s="10"/>
      <c r="G69" s="10"/>
      <c r="H69" s="10"/>
      <c r="I69" s="10"/>
      <c r="J69" s="10"/>
      <c r="K69" s="10"/>
      <c r="L69" s="10"/>
      <c r="M69" s="10"/>
      <c r="N69" s="10"/>
      <c r="O69" s="10"/>
      <c r="P69" s="10"/>
      <c r="Q69" s="10"/>
    </row>
    <row r="70" spans="1:17">
      <c r="A70" s="12"/>
      <c r="B70" s="10"/>
      <c r="C70" s="10"/>
      <c r="D70" s="10"/>
      <c r="E70" s="10"/>
      <c r="F70" s="10"/>
      <c r="G70" s="10"/>
      <c r="H70" s="10"/>
      <c r="I70" s="10"/>
      <c r="J70" s="10"/>
      <c r="K70" s="10"/>
      <c r="L70" s="10"/>
      <c r="M70" s="10"/>
      <c r="N70" s="10"/>
      <c r="O70" s="10"/>
      <c r="P70" s="10"/>
      <c r="Q70" s="10"/>
    </row>
    <row r="71" spans="1:17">
      <c r="A71" s="12"/>
      <c r="B71" s="10"/>
      <c r="C71" s="10"/>
      <c r="D71" s="10"/>
      <c r="E71" s="10"/>
      <c r="F71" s="10"/>
      <c r="G71" s="10"/>
      <c r="H71" s="10"/>
      <c r="I71" s="10"/>
      <c r="J71" s="10"/>
      <c r="K71" s="10"/>
      <c r="L71" s="10"/>
      <c r="M71" s="10"/>
      <c r="N71" s="10"/>
      <c r="O71" s="10"/>
      <c r="P71" s="10"/>
      <c r="Q71" s="10"/>
    </row>
    <row r="72" spans="1:17">
      <c r="A72" s="12"/>
      <c r="B72" s="10"/>
      <c r="C72" s="10"/>
      <c r="D72" s="10"/>
      <c r="E72" s="10"/>
      <c r="F72" s="10"/>
      <c r="G72" s="10"/>
      <c r="H72" s="10"/>
      <c r="I72" s="10"/>
      <c r="J72" s="10"/>
      <c r="K72" s="10"/>
      <c r="L72" s="10"/>
      <c r="M72" s="10"/>
      <c r="N72" s="10"/>
      <c r="O72" s="10"/>
      <c r="P72" s="10"/>
      <c r="Q72" s="10"/>
    </row>
    <row r="73" spans="1:17">
      <c r="A73" s="12"/>
      <c r="B73" s="10"/>
      <c r="C73" s="10"/>
      <c r="D73" s="10"/>
      <c r="E73" s="10"/>
      <c r="F73" s="10"/>
      <c r="G73" s="10"/>
      <c r="H73" s="10"/>
      <c r="I73" s="10"/>
      <c r="J73" s="10"/>
      <c r="K73" s="10"/>
      <c r="L73" s="10"/>
      <c r="M73" s="10"/>
      <c r="N73" s="10"/>
      <c r="O73" s="10"/>
      <c r="P73" s="10"/>
      <c r="Q73" s="10"/>
    </row>
    <row r="74" spans="1:17">
      <c r="A74" s="12"/>
      <c r="B74" s="10"/>
      <c r="C74" s="10"/>
      <c r="D74" s="10"/>
      <c r="E74" s="10"/>
      <c r="F74" s="10"/>
      <c r="G74" s="10"/>
      <c r="H74" s="10"/>
      <c r="I74" s="10"/>
      <c r="J74" s="10"/>
      <c r="K74" s="10"/>
      <c r="L74" s="10"/>
      <c r="M74" s="10"/>
      <c r="N74" s="10"/>
      <c r="O74" s="10"/>
      <c r="P74" s="10"/>
      <c r="Q74" s="10"/>
    </row>
    <row r="75" spans="1:17">
      <c r="A75" s="12"/>
      <c r="B75" s="10"/>
      <c r="C75" s="10"/>
      <c r="D75" s="10"/>
      <c r="E75" s="10"/>
      <c r="F75" s="10"/>
      <c r="G75" s="10"/>
      <c r="H75" s="10"/>
      <c r="I75" s="10"/>
      <c r="J75" s="10"/>
      <c r="K75" s="10"/>
      <c r="L75" s="10"/>
      <c r="M75" s="10"/>
      <c r="N75" s="10"/>
      <c r="O75" s="10"/>
      <c r="P75" s="10"/>
      <c r="Q75" s="10"/>
    </row>
    <row r="76" spans="1:17">
      <c r="A76" s="12"/>
      <c r="B76" s="10"/>
      <c r="C76" s="10"/>
      <c r="D76" s="10"/>
      <c r="E76" s="10"/>
      <c r="F76" s="10"/>
      <c r="G76" s="10"/>
      <c r="H76" s="10"/>
      <c r="I76" s="10"/>
      <c r="J76" s="10"/>
      <c r="K76" s="10"/>
      <c r="L76" s="10"/>
      <c r="M76" s="10"/>
      <c r="N76" s="10"/>
      <c r="O76" s="10"/>
      <c r="P76" s="10"/>
      <c r="Q76" s="10"/>
    </row>
    <row r="77" spans="1:17">
      <c r="A77" s="12"/>
      <c r="B77" s="10"/>
      <c r="C77" s="10"/>
      <c r="D77" s="10"/>
      <c r="E77" s="10"/>
      <c r="F77" s="10"/>
      <c r="G77" s="10"/>
      <c r="H77" s="10"/>
      <c r="I77" s="10"/>
      <c r="J77" s="10"/>
      <c r="K77" s="10"/>
      <c r="L77" s="10"/>
      <c r="M77" s="10"/>
      <c r="N77" s="10"/>
      <c r="O77" s="10"/>
      <c r="P77" s="10"/>
      <c r="Q77" s="10"/>
    </row>
    <row r="78" spans="1:17">
      <c r="A78" s="12"/>
      <c r="B78" s="10"/>
      <c r="C78" s="10"/>
      <c r="D78" s="10"/>
      <c r="E78" s="10"/>
      <c r="F78" s="10"/>
      <c r="G78" s="10"/>
      <c r="H78" s="10"/>
      <c r="I78" s="10"/>
      <c r="J78" s="10"/>
      <c r="K78" s="10"/>
      <c r="L78" s="10"/>
      <c r="M78" s="10"/>
      <c r="N78" s="10"/>
      <c r="O78" s="10"/>
      <c r="P78" s="10"/>
      <c r="Q78" s="10"/>
    </row>
    <row r="79" spans="1:17">
      <c r="A79" s="12"/>
      <c r="B79" s="10"/>
      <c r="C79" s="10"/>
      <c r="D79" s="10"/>
      <c r="E79" s="10"/>
      <c r="F79" s="10"/>
      <c r="G79" s="10"/>
      <c r="H79" s="10"/>
      <c r="I79" s="10"/>
      <c r="J79" s="10"/>
      <c r="K79" s="10"/>
      <c r="L79" s="10"/>
      <c r="M79" s="10"/>
      <c r="N79" s="10"/>
      <c r="O79" s="10"/>
      <c r="P79" s="10"/>
      <c r="Q79" s="10"/>
    </row>
    <row r="80" spans="1:17">
      <c r="A80" s="12"/>
      <c r="B80" s="10"/>
      <c r="C80" s="10"/>
      <c r="D80" s="10"/>
      <c r="E80" s="10"/>
      <c r="F80" s="10"/>
      <c r="G80" s="10"/>
      <c r="H80" s="10"/>
      <c r="I80" s="10"/>
      <c r="J80" s="10"/>
      <c r="K80" s="10"/>
      <c r="L80" s="10"/>
      <c r="M80" s="10"/>
      <c r="N80" s="10"/>
      <c r="O80" s="10"/>
      <c r="P80" s="10"/>
      <c r="Q80" s="10"/>
    </row>
    <row r="81" spans="1:17">
      <c r="A81" s="12"/>
      <c r="B81" s="10"/>
      <c r="C81" s="10"/>
      <c r="D81" s="10"/>
      <c r="E81" s="10"/>
      <c r="F81" s="10"/>
      <c r="G81" s="10"/>
      <c r="H81" s="10"/>
      <c r="I81" s="10"/>
      <c r="J81" s="10"/>
      <c r="K81" s="10"/>
      <c r="L81" s="10"/>
      <c r="M81" s="10"/>
      <c r="N81" s="10"/>
      <c r="O81" s="10"/>
      <c r="P81" s="10"/>
      <c r="Q81" s="10"/>
    </row>
    <row r="82" spans="1:17">
      <c r="A82" s="12"/>
      <c r="B82" s="10"/>
      <c r="C82" s="10"/>
      <c r="D82" s="10"/>
      <c r="E82" s="10"/>
      <c r="F82" s="10"/>
      <c r="G82" s="10"/>
      <c r="H82" s="10"/>
      <c r="I82" s="10"/>
      <c r="J82" s="10"/>
      <c r="K82" s="10"/>
      <c r="L82" s="10"/>
      <c r="M82" s="10"/>
      <c r="N82" s="10"/>
      <c r="O82" s="10"/>
      <c r="P82" s="10"/>
      <c r="Q82" s="10"/>
    </row>
    <row r="83" spans="1:17">
      <c r="A83" s="12"/>
      <c r="B83" s="10"/>
      <c r="C83" s="10"/>
      <c r="D83" s="10"/>
      <c r="E83" s="10"/>
      <c r="F83" s="10"/>
      <c r="G83" s="10"/>
      <c r="H83" s="10"/>
      <c r="I83" s="10"/>
      <c r="J83" s="10"/>
      <c r="K83" s="10"/>
      <c r="L83" s="10"/>
      <c r="M83" s="10"/>
      <c r="N83" s="10"/>
      <c r="O83" s="10"/>
      <c r="P83" s="10"/>
      <c r="Q83" s="10"/>
    </row>
    <row r="84" spans="1:17">
      <c r="A84" s="12"/>
      <c r="B84" s="10"/>
      <c r="C84" s="10"/>
      <c r="D84" s="10"/>
      <c r="E84" s="10"/>
      <c r="F84" s="10"/>
      <c r="G84" s="10"/>
      <c r="H84" s="10"/>
      <c r="I84" s="10"/>
      <c r="J84" s="10"/>
      <c r="K84" s="10"/>
      <c r="L84" s="10"/>
      <c r="M84" s="10"/>
      <c r="N84" s="10"/>
      <c r="O84" s="10"/>
      <c r="P84" s="10"/>
      <c r="Q84" s="10"/>
    </row>
    <row r="85" spans="1:17">
      <c r="A85" s="12"/>
      <c r="B85" s="10"/>
      <c r="C85" s="10"/>
      <c r="D85" s="10"/>
      <c r="E85" s="10"/>
      <c r="F85" s="10"/>
      <c r="G85" s="10"/>
      <c r="H85" s="10"/>
      <c r="I85" s="10"/>
      <c r="J85" s="10"/>
      <c r="K85" s="10"/>
      <c r="L85" s="10"/>
      <c r="M85" s="10"/>
      <c r="N85" s="10"/>
      <c r="O85" s="10"/>
      <c r="P85" s="10"/>
      <c r="Q85" s="10"/>
    </row>
    <row r="86" spans="1:17">
      <c r="A86" s="12"/>
      <c r="B86" s="10"/>
      <c r="C86" s="10"/>
      <c r="D86" s="10"/>
      <c r="E86" s="10"/>
      <c r="F86" s="10"/>
      <c r="G86" s="10"/>
      <c r="H86" s="10"/>
      <c r="I86" s="10"/>
      <c r="J86" s="10"/>
      <c r="K86" s="10"/>
      <c r="L86" s="10"/>
      <c r="M86" s="10"/>
      <c r="N86" s="10"/>
      <c r="O86" s="10"/>
      <c r="P86" s="10"/>
      <c r="Q86" s="10"/>
    </row>
    <row r="87" spans="1:17">
      <c r="A87" s="12"/>
      <c r="B87" s="10"/>
      <c r="C87" s="10"/>
      <c r="D87" s="10"/>
      <c r="E87" s="10"/>
      <c r="F87" s="10"/>
      <c r="G87" s="10"/>
      <c r="H87" s="10"/>
      <c r="I87" s="10"/>
      <c r="J87" s="10"/>
      <c r="K87" s="10"/>
      <c r="L87" s="10"/>
      <c r="M87" s="10"/>
      <c r="N87" s="10"/>
      <c r="O87" s="10"/>
      <c r="P87" s="10"/>
      <c r="Q87" s="10"/>
    </row>
    <row r="88" spans="1:17">
      <c r="A88" s="12"/>
      <c r="B88" s="10"/>
      <c r="C88" s="10"/>
      <c r="D88" s="10"/>
      <c r="E88" s="10"/>
      <c r="F88" s="10"/>
      <c r="G88" s="10"/>
      <c r="H88" s="10"/>
      <c r="I88" s="10"/>
      <c r="J88" s="10"/>
      <c r="K88" s="10"/>
      <c r="L88" s="10"/>
      <c r="M88" s="10"/>
      <c r="N88" s="10"/>
      <c r="O88" s="10"/>
      <c r="P88" s="10"/>
      <c r="Q88" s="10"/>
    </row>
    <row r="89" spans="1:17">
      <c r="A89" s="12"/>
      <c r="B89" s="10"/>
      <c r="C89" s="10"/>
      <c r="D89" s="10"/>
      <c r="E89" s="10"/>
      <c r="F89" s="10"/>
      <c r="G89" s="10"/>
      <c r="H89" s="10"/>
      <c r="I89" s="10"/>
      <c r="J89" s="10"/>
      <c r="K89" s="10"/>
      <c r="L89" s="10"/>
      <c r="M89" s="10"/>
      <c r="N89" s="10"/>
      <c r="O89" s="10"/>
      <c r="P89" s="10"/>
      <c r="Q89" s="10"/>
    </row>
    <row r="90" spans="1:17">
      <c r="A90" s="12"/>
      <c r="B90" s="10"/>
      <c r="C90" s="10"/>
      <c r="D90" s="10"/>
      <c r="E90" s="10"/>
      <c r="F90" s="10"/>
      <c r="G90" s="10"/>
      <c r="H90" s="10"/>
      <c r="I90" s="10"/>
      <c r="J90" s="10"/>
      <c r="K90" s="10"/>
      <c r="L90" s="10"/>
      <c r="M90" s="10"/>
      <c r="N90" s="10"/>
      <c r="O90" s="10"/>
      <c r="P90" s="10"/>
      <c r="Q90" s="10"/>
    </row>
    <row r="91" spans="1:17">
      <c r="A91" s="12"/>
      <c r="B91" s="10"/>
      <c r="C91" s="10"/>
      <c r="D91" s="10"/>
      <c r="E91" s="10"/>
      <c r="F91" s="10"/>
      <c r="G91" s="10"/>
      <c r="H91" s="10"/>
      <c r="I91" s="10"/>
      <c r="J91" s="10"/>
      <c r="K91" s="10"/>
      <c r="L91" s="10"/>
      <c r="M91" s="10"/>
      <c r="N91" s="10"/>
      <c r="O91" s="10"/>
      <c r="P91" s="10"/>
      <c r="Q91" s="10"/>
    </row>
    <row r="92" spans="1:17">
      <c r="A92" s="12"/>
      <c r="B92" s="10"/>
      <c r="C92" s="10"/>
      <c r="D92" s="10"/>
      <c r="E92" s="10"/>
      <c r="F92" s="10"/>
      <c r="G92" s="10"/>
      <c r="H92" s="10"/>
      <c r="I92" s="10"/>
      <c r="J92" s="10"/>
      <c r="K92" s="10"/>
      <c r="L92" s="10"/>
      <c r="M92" s="10"/>
      <c r="N92" s="10"/>
      <c r="O92" s="10"/>
      <c r="P92" s="10"/>
      <c r="Q92" s="10"/>
    </row>
    <row r="93" spans="1:17">
      <c r="A93" s="12"/>
      <c r="B93" s="10"/>
      <c r="C93" s="10"/>
      <c r="D93" s="10"/>
      <c r="E93" s="10"/>
      <c r="F93" s="10"/>
      <c r="G93" s="10"/>
      <c r="H93" s="10"/>
      <c r="I93" s="10"/>
      <c r="J93" s="10"/>
      <c r="K93" s="10"/>
      <c r="L93" s="10"/>
      <c r="M93" s="10"/>
      <c r="N93" s="10"/>
      <c r="O93" s="10"/>
      <c r="P93" s="10"/>
      <c r="Q93" s="10"/>
    </row>
    <row r="94" spans="1:17">
      <c r="A94" s="12"/>
      <c r="B94" s="10"/>
      <c r="C94" s="10"/>
      <c r="D94" s="10"/>
      <c r="E94" s="10"/>
      <c r="F94" s="10"/>
      <c r="G94" s="10"/>
      <c r="H94" s="10"/>
      <c r="I94" s="10"/>
      <c r="J94" s="10"/>
      <c r="K94" s="10"/>
      <c r="L94" s="10"/>
      <c r="M94" s="10"/>
      <c r="N94" s="10"/>
      <c r="O94" s="10"/>
      <c r="P94" s="10"/>
      <c r="Q94" s="10"/>
    </row>
    <row r="95" spans="1:17">
      <c r="A95" s="12"/>
      <c r="B95" s="10"/>
      <c r="C95" s="10"/>
      <c r="D95" s="10"/>
      <c r="E95" s="10"/>
      <c r="F95" s="10"/>
      <c r="G95" s="10"/>
      <c r="H95" s="10"/>
      <c r="I95" s="10"/>
      <c r="J95" s="10"/>
      <c r="K95" s="10"/>
      <c r="L95" s="10"/>
      <c r="M95" s="10"/>
      <c r="N95" s="10"/>
      <c r="O95" s="10"/>
      <c r="P95" s="10"/>
      <c r="Q95" s="10"/>
    </row>
    <row r="96" spans="1:17">
      <c r="A96" s="12"/>
      <c r="B96" s="10"/>
      <c r="C96" s="10"/>
      <c r="D96" s="10"/>
      <c r="E96" s="10"/>
      <c r="F96" s="10"/>
      <c r="G96" s="10"/>
      <c r="H96" s="10"/>
      <c r="I96" s="10"/>
      <c r="J96" s="10"/>
      <c r="K96" s="10"/>
      <c r="L96" s="10"/>
      <c r="M96" s="10"/>
      <c r="N96" s="10"/>
      <c r="O96" s="10"/>
      <c r="P96" s="10"/>
      <c r="Q96" s="10"/>
    </row>
    <row r="97" spans="1:17">
      <c r="A97" s="12"/>
      <c r="B97" s="10"/>
      <c r="C97" s="10"/>
      <c r="D97" s="10"/>
      <c r="E97" s="10"/>
      <c r="F97" s="10"/>
      <c r="G97" s="10"/>
      <c r="H97" s="10"/>
      <c r="I97" s="10"/>
      <c r="J97" s="10"/>
      <c r="K97" s="10"/>
      <c r="L97" s="10"/>
      <c r="M97" s="10"/>
      <c r="N97" s="10"/>
      <c r="O97" s="10"/>
      <c r="P97" s="10"/>
      <c r="Q97" s="10"/>
    </row>
    <row r="98" spans="1:17">
      <c r="A98" s="12"/>
      <c r="B98" s="10"/>
      <c r="C98" s="10"/>
      <c r="D98" s="10"/>
      <c r="E98" s="10"/>
      <c r="F98" s="10"/>
      <c r="G98" s="10"/>
      <c r="H98" s="10"/>
      <c r="I98" s="10"/>
      <c r="J98" s="10"/>
      <c r="K98" s="10"/>
      <c r="L98" s="10"/>
      <c r="M98" s="10"/>
      <c r="N98" s="10"/>
      <c r="O98" s="10"/>
      <c r="P98" s="10"/>
      <c r="Q98" s="10"/>
    </row>
    <row r="99" spans="1:17">
      <c r="A99" s="12"/>
      <c r="B99" s="10"/>
      <c r="C99" s="10"/>
      <c r="D99" s="10"/>
      <c r="E99" s="10"/>
      <c r="F99" s="10"/>
      <c r="G99" s="10"/>
      <c r="H99" s="10"/>
      <c r="I99" s="10"/>
      <c r="J99" s="10"/>
      <c r="K99" s="10"/>
      <c r="L99" s="10"/>
      <c r="M99" s="10"/>
      <c r="N99" s="10"/>
      <c r="O99" s="10"/>
      <c r="P99" s="10"/>
      <c r="Q99" s="10"/>
    </row>
    <row r="100" spans="1:17">
      <c r="A100" s="12"/>
      <c r="B100" s="10"/>
      <c r="C100" s="10"/>
      <c r="D100" s="10"/>
      <c r="E100" s="10"/>
      <c r="F100" s="10"/>
      <c r="G100" s="10"/>
      <c r="H100" s="10"/>
      <c r="I100" s="10"/>
      <c r="J100" s="10"/>
      <c r="K100" s="10"/>
      <c r="L100" s="10"/>
      <c r="M100" s="10"/>
      <c r="N100" s="10"/>
      <c r="O100" s="10"/>
      <c r="P100" s="10"/>
      <c r="Q100" s="10"/>
    </row>
    <row r="101" spans="1:17">
      <c r="A101" s="12"/>
      <c r="B101" s="8"/>
      <c r="C101" s="8"/>
      <c r="D101" s="8"/>
      <c r="E101" s="8"/>
      <c r="F101" s="8"/>
      <c r="G101" s="8"/>
      <c r="H101" s="8"/>
      <c r="I101" s="8"/>
      <c r="J101" s="8"/>
      <c r="K101" s="8"/>
      <c r="L101" s="8"/>
      <c r="M101" s="8"/>
      <c r="N101" s="8"/>
      <c r="O101" s="8"/>
      <c r="P101" s="8"/>
      <c r="Q101" s="8"/>
    </row>
    <row r="102" spans="1:17">
      <c r="A102" s="12"/>
      <c r="B102" s="8"/>
      <c r="C102" s="8"/>
      <c r="D102" s="8"/>
      <c r="E102" s="8"/>
      <c r="F102" s="8"/>
      <c r="G102" s="8"/>
      <c r="H102" s="8"/>
      <c r="I102" s="8"/>
      <c r="J102" s="8"/>
      <c r="K102" s="8"/>
      <c r="L102" s="8"/>
      <c r="M102" s="8"/>
      <c r="N102" s="8"/>
      <c r="O102" s="8"/>
      <c r="P102" s="8"/>
      <c r="Q102" s="8"/>
    </row>
    <row r="103" spans="1:17">
      <c r="A103" s="12"/>
      <c r="B103" s="8"/>
      <c r="C103" s="8"/>
      <c r="D103" s="8"/>
      <c r="E103" s="8"/>
      <c r="F103" s="8"/>
      <c r="G103" s="8"/>
      <c r="H103" s="8"/>
      <c r="I103" s="8"/>
      <c r="J103" s="8"/>
      <c r="K103" s="8"/>
      <c r="L103" s="8"/>
      <c r="M103" s="8"/>
      <c r="N103" s="8"/>
      <c r="O103" s="8"/>
      <c r="P103" s="8"/>
      <c r="Q103" s="8"/>
    </row>
    <row r="104" spans="1:17">
      <c r="A104" s="12"/>
      <c r="B104" s="8"/>
      <c r="C104" s="8"/>
      <c r="D104" s="8"/>
      <c r="E104" s="8"/>
      <c r="F104" s="8"/>
      <c r="G104" s="8"/>
      <c r="H104" s="8"/>
      <c r="I104" s="8"/>
      <c r="J104" s="8"/>
      <c r="K104" s="8"/>
      <c r="L104" s="8"/>
      <c r="M104" s="8"/>
      <c r="N104" s="8"/>
      <c r="O104" s="8"/>
      <c r="P104" s="8"/>
      <c r="Q104" s="8"/>
    </row>
    <row r="105" spans="1:17">
      <c r="A105" s="12"/>
      <c r="B105" s="8"/>
      <c r="C105" s="8"/>
      <c r="D105" s="8"/>
      <c r="E105" s="8"/>
      <c r="F105" s="8"/>
      <c r="G105" s="8"/>
      <c r="H105" s="8"/>
      <c r="I105" s="8"/>
      <c r="J105" s="8"/>
      <c r="K105" s="8"/>
      <c r="L105" s="8"/>
      <c r="M105" s="8"/>
      <c r="N105" s="8"/>
      <c r="O105" s="8"/>
      <c r="P105" s="8"/>
      <c r="Q105" s="8"/>
    </row>
    <row r="106" spans="1:17">
      <c r="A106" s="12"/>
      <c r="B106" s="8"/>
      <c r="C106" s="8"/>
      <c r="D106" s="8"/>
      <c r="E106" s="8"/>
      <c r="F106" s="8"/>
      <c r="G106" s="8"/>
      <c r="H106" s="8"/>
      <c r="I106" s="8"/>
      <c r="J106" s="8"/>
      <c r="K106" s="8"/>
      <c r="L106" s="8"/>
      <c r="M106" s="8"/>
      <c r="N106" s="8"/>
      <c r="O106" s="8"/>
      <c r="P106" s="8"/>
      <c r="Q106" s="8"/>
    </row>
    <row r="107" spans="1:17">
      <c r="A107" s="12"/>
      <c r="B107" s="8"/>
      <c r="C107" s="8"/>
      <c r="D107" s="8"/>
      <c r="E107" s="8"/>
      <c r="F107" s="8"/>
      <c r="G107" s="8"/>
      <c r="H107" s="8"/>
      <c r="I107" s="8"/>
      <c r="J107" s="8"/>
      <c r="K107" s="8"/>
      <c r="L107" s="8"/>
      <c r="M107" s="8"/>
      <c r="N107" s="8"/>
      <c r="O107" s="8"/>
      <c r="P107" s="8"/>
      <c r="Q107" s="8"/>
    </row>
    <row r="108" spans="1:17">
      <c r="A108" s="12"/>
      <c r="B108" s="8"/>
      <c r="C108" s="8"/>
      <c r="D108" s="8"/>
      <c r="E108" s="8"/>
      <c r="F108" s="8"/>
      <c r="G108" s="8"/>
      <c r="H108" s="8"/>
      <c r="I108" s="8"/>
      <c r="J108" s="8"/>
      <c r="K108" s="8"/>
      <c r="L108" s="8"/>
      <c r="M108" s="8"/>
      <c r="N108" s="8"/>
      <c r="O108" s="8"/>
      <c r="P108" s="8"/>
      <c r="Q108" s="8"/>
    </row>
    <row r="109" spans="1:17">
      <c r="A109" s="12"/>
      <c r="B109" s="8"/>
      <c r="C109" s="8"/>
      <c r="D109" s="8"/>
      <c r="E109" s="8"/>
      <c r="F109" s="8"/>
      <c r="G109" s="8"/>
      <c r="H109" s="8"/>
      <c r="I109" s="8"/>
      <c r="J109" s="8"/>
      <c r="K109" s="8"/>
      <c r="L109" s="8"/>
      <c r="M109" s="8"/>
      <c r="N109" s="8"/>
      <c r="O109" s="8"/>
      <c r="P109" s="8"/>
      <c r="Q109" s="8"/>
    </row>
    <row r="110" spans="1:17">
      <c r="A110" s="12"/>
      <c r="B110" s="8"/>
      <c r="C110" s="8"/>
      <c r="D110" s="8"/>
      <c r="E110" s="8"/>
      <c r="F110" s="8"/>
      <c r="G110" s="8"/>
      <c r="H110" s="8"/>
      <c r="I110" s="8"/>
      <c r="J110" s="8"/>
      <c r="K110" s="8"/>
      <c r="L110" s="8"/>
      <c r="M110" s="8"/>
      <c r="N110" s="8"/>
      <c r="O110" s="8"/>
      <c r="P110" s="8"/>
      <c r="Q110" s="8"/>
    </row>
    <row r="111" spans="1:17">
      <c r="A111" s="12"/>
      <c r="B111" s="8"/>
      <c r="C111" s="8"/>
      <c r="D111" s="8"/>
      <c r="E111" s="8"/>
      <c r="F111" s="8"/>
      <c r="G111" s="8"/>
      <c r="H111" s="8"/>
      <c r="I111" s="8"/>
      <c r="J111" s="8"/>
      <c r="K111" s="8"/>
      <c r="L111" s="8"/>
      <c r="M111" s="8"/>
      <c r="N111" s="8"/>
      <c r="O111" s="8"/>
      <c r="P111" s="8"/>
      <c r="Q111" s="8"/>
    </row>
    <row r="112" spans="1:17">
      <c r="A112" s="12"/>
      <c r="B112" s="8"/>
      <c r="C112" s="8"/>
      <c r="D112" s="8"/>
      <c r="E112" s="8"/>
      <c r="F112" s="8"/>
      <c r="G112" s="8"/>
      <c r="H112" s="8"/>
      <c r="I112" s="8"/>
      <c r="J112" s="8"/>
      <c r="K112" s="8"/>
      <c r="L112" s="8"/>
      <c r="M112" s="8"/>
      <c r="N112" s="8"/>
      <c r="O112" s="8"/>
      <c r="P112" s="8"/>
      <c r="Q112" s="8"/>
    </row>
    <row r="113" spans="1:17">
      <c r="A113" s="12"/>
      <c r="B113" s="8"/>
      <c r="C113" s="8"/>
      <c r="D113" s="8"/>
      <c r="E113" s="8"/>
      <c r="F113" s="8"/>
      <c r="G113" s="8"/>
      <c r="H113" s="8"/>
      <c r="I113" s="8"/>
      <c r="J113" s="8"/>
      <c r="K113" s="8"/>
      <c r="L113" s="8"/>
      <c r="M113" s="8"/>
      <c r="N113" s="8"/>
      <c r="O113" s="8"/>
      <c r="P113" s="8"/>
      <c r="Q113" s="8"/>
    </row>
    <row r="114" spans="1:17">
      <c r="A114" s="12"/>
      <c r="B114" s="8"/>
      <c r="C114" s="8"/>
      <c r="D114" s="8"/>
      <c r="E114" s="8"/>
      <c r="F114" s="8"/>
      <c r="G114" s="8"/>
      <c r="H114" s="8"/>
      <c r="I114" s="8"/>
      <c r="J114" s="8"/>
      <c r="K114" s="8"/>
      <c r="L114" s="8"/>
      <c r="M114" s="8"/>
      <c r="N114" s="8"/>
      <c r="O114" s="8"/>
      <c r="P114" s="8"/>
      <c r="Q114" s="8"/>
    </row>
    <row r="115" spans="1:17">
      <c r="A115" s="12"/>
      <c r="B115" s="8"/>
      <c r="C115" s="8"/>
      <c r="D115" s="8"/>
      <c r="E115" s="8"/>
      <c r="F115" s="8"/>
      <c r="G115" s="8"/>
      <c r="H115" s="8"/>
      <c r="I115" s="8"/>
      <c r="J115" s="8"/>
      <c r="K115" s="8"/>
      <c r="L115" s="8"/>
      <c r="M115" s="8"/>
      <c r="N115" s="8"/>
      <c r="O115" s="8"/>
      <c r="P115" s="8"/>
      <c r="Q115" s="8"/>
    </row>
    <row r="116" spans="1:17">
      <c r="A116" s="12"/>
      <c r="B116" s="8"/>
      <c r="C116" s="8"/>
      <c r="D116" s="8"/>
      <c r="E116" s="8"/>
      <c r="F116" s="8"/>
      <c r="G116" s="8"/>
      <c r="H116" s="8"/>
      <c r="I116" s="8"/>
      <c r="J116" s="8"/>
      <c r="K116" s="8"/>
      <c r="L116" s="8"/>
      <c r="M116" s="8"/>
      <c r="N116" s="8"/>
      <c r="O116" s="8"/>
      <c r="P116" s="8"/>
      <c r="Q116" s="8"/>
    </row>
    <row r="117" spans="1:17">
      <c r="A117" s="12"/>
      <c r="B117" s="8"/>
      <c r="C117" s="8"/>
      <c r="D117" s="8"/>
      <c r="E117" s="8"/>
      <c r="F117" s="8"/>
      <c r="G117" s="8"/>
      <c r="H117" s="8"/>
      <c r="I117" s="8"/>
      <c r="J117" s="8"/>
      <c r="K117" s="8"/>
      <c r="L117" s="8"/>
      <c r="M117" s="8"/>
      <c r="N117" s="8"/>
      <c r="O117" s="8"/>
      <c r="P117" s="8"/>
      <c r="Q117" s="8"/>
    </row>
    <row r="118" spans="1:17">
      <c r="A118" s="12"/>
      <c r="B118" s="8"/>
      <c r="C118" s="8"/>
      <c r="D118" s="8"/>
      <c r="E118" s="8"/>
      <c r="F118" s="8"/>
      <c r="G118" s="8"/>
      <c r="H118" s="8"/>
      <c r="I118" s="8"/>
      <c r="J118" s="8"/>
      <c r="K118" s="8"/>
      <c r="L118" s="8"/>
      <c r="M118" s="8"/>
      <c r="N118" s="8"/>
      <c r="O118" s="8"/>
      <c r="P118" s="8"/>
      <c r="Q118" s="8"/>
    </row>
    <row r="119" spans="1:17">
      <c r="A119" s="12"/>
      <c r="B119" s="8"/>
      <c r="C119" s="8"/>
      <c r="D119" s="8"/>
      <c r="E119" s="8"/>
      <c r="F119" s="8"/>
      <c r="G119" s="8"/>
      <c r="H119" s="8"/>
      <c r="I119" s="8"/>
      <c r="J119" s="8"/>
      <c r="K119" s="8"/>
      <c r="L119" s="8"/>
      <c r="M119" s="8"/>
      <c r="N119" s="8"/>
      <c r="O119" s="8"/>
      <c r="P119" s="8"/>
      <c r="Q119" s="8"/>
    </row>
    <row r="120" spans="1:17">
      <c r="A120" s="12"/>
      <c r="B120" s="8"/>
      <c r="C120" s="8"/>
      <c r="D120" s="8"/>
      <c r="E120" s="8"/>
      <c r="F120" s="8"/>
      <c r="G120" s="8"/>
      <c r="H120" s="8"/>
      <c r="I120" s="8"/>
      <c r="J120" s="8"/>
      <c r="K120" s="8"/>
      <c r="L120" s="8"/>
      <c r="M120" s="8"/>
      <c r="N120" s="8"/>
      <c r="O120" s="8"/>
      <c r="P120" s="8"/>
      <c r="Q120" s="8"/>
    </row>
    <row r="121" spans="1:17">
      <c r="A121" s="12"/>
      <c r="B121" s="8"/>
      <c r="C121" s="8"/>
      <c r="D121" s="8"/>
      <c r="E121" s="8"/>
      <c r="F121" s="8"/>
      <c r="G121" s="8"/>
      <c r="H121" s="8"/>
      <c r="I121" s="8"/>
      <c r="J121" s="8"/>
      <c r="K121" s="8"/>
      <c r="L121" s="8"/>
      <c r="M121" s="8"/>
      <c r="N121" s="8"/>
      <c r="O121" s="8"/>
      <c r="P121" s="8"/>
      <c r="Q121" s="8"/>
    </row>
    <row r="122" spans="1:17">
      <c r="A122" s="12"/>
      <c r="B122" s="8"/>
      <c r="C122" s="8"/>
      <c r="D122" s="8"/>
      <c r="E122" s="8"/>
      <c r="F122" s="8"/>
      <c r="G122" s="8"/>
      <c r="H122" s="8"/>
      <c r="I122" s="8"/>
      <c r="J122" s="8"/>
      <c r="K122" s="8"/>
      <c r="L122" s="8"/>
      <c r="M122" s="8"/>
      <c r="N122" s="8"/>
      <c r="O122" s="8"/>
      <c r="P122" s="8"/>
      <c r="Q122" s="8"/>
    </row>
    <row r="123" spans="1:17">
      <c r="A123" s="12"/>
      <c r="B123" s="8"/>
      <c r="C123" s="8"/>
      <c r="D123" s="8"/>
      <c r="E123" s="8"/>
      <c r="F123" s="8"/>
      <c r="G123" s="8"/>
      <c r="H123" s="8"/>
      <c r="I123" s="8"/>
      <c r="J123" s="8"/>
      <c r="K123" s="8"/>
      <c r="L123" s="8"/>
      <c r="M123" s="8"/>
      <c r="N123" s="8"/>
      <c r="O123" s="8"/>
      <c r="P123" s="8"/>
      <c r="Q123" s="8"/>
    </row>
    <row r="124" spans="1:17">
      <c r="A124" s="12"/>
      <c r="B124" s="8"/>
      <c r="C124" s="8"/>
      <c r="D124" s="8"/>
      <c r="E124" s="8"/>
      <c r="F124" s="8"/>
      <c r="G124" s="8"/>
      <c r="H124" s="8"/>
      <c r="I124" s="8"/>
      <c r="J124" s="8"/>
      <c r="K124" s="8"/>
      <c r="L124" s="8"/>
      <c r="M124" s="8"/>
      <c r="N124" s="8"/>
      <c r="O124" s="8"/>
      <c r="P124" s="8"/>
      <c r="Q124" s="8"/>
    </row>
    <row r="125" spans="1:17">
      <c r="A125" s="12"/>
      <c r="B125" s="8"/>
      <c r="C125" s="8"/>
      <c r="D125" s="8"/>
      <c r="E125" s="8"/>
      <c r="F125" s="8"/>
      <c r="G125" s="8"/>
      <c r="H125" s="8"/>
      <c r="I125" s="8"/>
      <c r="J125" s="8"/>
      <c r="K125" s="8"/>
      <c r="L125" s="8"/>
      <c r="M125" s="8"/>
      <c r="N125" s="8"/>
      <c r="O125" s="8"/>
      <c r="P125" s="8"/>
      <c r="Q125" s="8"/>
    </row>
    <row r="126" spans="1:17">
      <c r="A126" s="12"/>
      <c r="B126" s="8"/>
      <c r="C126" s="8"/>
      <c r="D126" s="8"/>
      <c r="E126" s="8"/>
      <c r="F126" s="8"/>
      <c r="G126" s="8"/>
      <c r="H126" s="8"/>
      <c r="I126" s="8"/>
      <c r="J126" s="8"/>
      <c r="K126" s="8"/>
      <c r="L126" s="8"/>
      <c r="M126" s="8"/>
      <c r="N126" s="8"/>
      <c r="O126" s="8"/>
      <c r="P126" s="8"/>
      <c r="Q126" s="8"/>
    </row>
    <row r="127" spans="1:17">
      <c r="A127" s="12"/>
      <c r="B127" s="8"/>
      <c r="C127" s="8"/>
      <c r="D127" s="8"/>
      <c r="E127" s="8"/>
      <c r="F127" s="8"/>
      <c r="G127" s="8"/>
      <c r="H127" s="8"/>
      <c r="I127" s="8"/>
      <c r="J127" s="8"/>
      <c r="K127" s="8"/>
      <c r="L127" s="8"/>
      <c r="M127" s="8"/>
      <c r="N127" s="8"/>
      <c r="O127" s="8"/>
      <c r="P127" s="8"/>
      <c r="Q127" s="8"/>
    </row>
    <row r="128" spans="1:17">
      <c r="A128" s="12"/>
      <c r="B128" s="8"/>
      <c r="C128" s="8"/>
      <c r="D128" s="8"/>
      <c r="E128" s="8"/>
      <c r="F128" s="8"/>
      <c r="G128" s="8"/>
      <c r="H128" s="8"/>
      <c r="I128" s="8"/>
      <c r="J128" s="8"/>
      <c r="K128" s="8"/>
      <c r="L128" s="8"/>
      <c r="M128" s="8"/>
      <c r="N128" s="8"/>
      <c r="O128" s="8"/>
      <c r="P128" s="8"/>
      <c r="Q128" s="8"/>
    </row>
    <row r="129" spans="1:17">
      <c r="A129" s="12"/>
      <c r="B129" s="8"/>
      <c r="C129" s="8"/>
      <c r="D129" s="8"/>
      <c r="E129" s="8"/>
      <c r="F129" s="8"/>
      <c r="G129" s="8"/>
      <c r="H129" s="8"/>
      <c r="I129" s="8"/>
      <c r="J129" s="8"/>
      <c r="K129" s="8"/>
      <c r="L129" s="8"/>
      <c r="M129" s="8"/>
      <c r="N129" s="8"/>
      <c r="O129" s="8"/>
      <c r="P129" s="8"/>
      <c r="Q129" s="8"/>
    </row>
    <row r="130" spans="1:17">
      <c r="A130" s="12"/>
      <c r="B130" s="8"/>
      <c r="C130" s="8"/>
      <c r="D130" s="8"/>
      <c r="E130" s="8"/>
      <c r="F130" s="8"/>
      <c r="G130" s="8"/>
      <c r="H130" s="8"/>
      <c r="I130" s="8"/>
      <c r="J130" s="8"/>
      <c r="K130" s="8"/>
      <c r="L130" s="8"/>
      <c r="M130" s="8"/>
      <c r="N130" s="8"/>
      <c r="O130" s="8"/>
      <c r="P130" s="8"/>
      <c r="Q130" s="8"/>
    </row>
    <row r="131" spans="1:17">
      <c r="A131" s="12"/>
      <c r="B131" s="8"/>
      <c r="C131" s="8"/>
      <c r="D131" s="8"/>
      <c r="E131" s="8"/>
      <c r="F131" s="8"/>
      <c r="G131" s="8"/>
      <c r="H131" s="8"/>
      <c r="I131" s="8"/>
      <c r="J131" s="8"/>
      <c r="K131" s="8"/>
      <c r="L131" s="8"/>
      <c r="M131" s="8"/>
      <c r="N131" s="8"/>
      <c r="O131" s="8"/>
      <c r="P131" s="8"/>
      <c r="Q131" s="8"/>
    </row>
    <row r="132" spans="1:17">
      <c r="A132" s="12"/>
      <c r="B132" s="8"/>
      <c r="C132" s="8"/>
      <c r="D132" s="8"/>
      <c r="E132" s="8"/>
      <c r="F132" s="8"/>
      <c r="G132" s="8"/>
      <c r="H132" s="8"/>
      <c r="I132" s="8"/>
      <c r="J132" s="8"/>
      <c r="K132" s="8"/>
      <c r="L132" s="8"/>
      <c r="M132" s="8"/>
      <c r="N132" s="8"/>
      <c r="O132" s="8"/>
      <c r="P132" s="8"/>
      <c r="Q132" s="8"/>
    </row>
    <row r="133" spans="1:17">
      <c r="A133" s="12"/>
      <c r="B133" s="8"/>
      <c r="C133" s="8"/>
      <c r="D133" s="8"/>
      <c r="E133" s="8"/>
      <c r="F133" s="8"/>
      <c r="G133" s="8"/>
      <c r="H133" s="8"/>
      <c r="I133" s="8"/>
      <c r="J133" s="8"/>
      <c r="K133" s="8"/>
      <c r="L133" s="8"/>
      <c r="M133" s="8"/>
      <c r="N133" s="8"/>
      <c r="O133" s="8"/>
      <c r="P133" s="8"/>
      <c r="Q133" s="8"/>
    </row>
    <row r="134" spans="1:17">
      <c r="A134" s="12"/>
      <c r="B134" s="8"/>
      <c r="C134" s="8"/>
      <c r="D134" s="8"/>
      <c r="E134" s="8"/>
      <c r="F134" s="8"/>
      <c r="G134" s="8"/>
      <c r="H134" s="8"/>
      <c r="I134" s="8"/>
      <c r="J134" s="8"/>
      <c r="K134" s="8"/>
      <c r="L134" s="8"/>
      <c r="M134" s="8"/>
      <c r="N134" s="8"/>
      <c r="O134" s="8"/>
      <c r="P134" s="8"/>
      <c r="Q134" s="8"/>
    </row>
    <row r="135" spans="1:17">
      <c r="A135" s="12"/>
      <c r="B135" s="8"/>
      <c r="C135" s="8"/>
      <c r="D135" s="8"/>
      <c r="E135" s="8"/>
      <c r="F135" s="8"/>
      <c r="G135" s="8"/>
      <c r="H135" s="8"/>
      <c r="I135" s="8"/>
      <c r="J135" s="8"/>
      <c r="K135" s="8"/>
      <c r="L135" s="8"/>
      <c r="M135" s="8"/>
      <c r="N135" s="8"/>
      <c r="O135" s="8"/>
      <c r="P135" s="8"/>
      <c r="Q135" s="8"/>
    </row>
    <row r="136" spans="1:17">
      <c r="A136" s="12"/>
      <c r="B136" s="8"/>
      <c r="C136" s="8"/>
      <c r="D136" s="8"/>
      <c r="E136" s="8"/>
      <c r="F136" s="8"/>
      <c r="G136" s="8"/>
      <c r="H136" s="8"/>
      <c r="I136" s="8"/>
      <c r="J136" s="8"/>
      <c r="K136" s="8"/>
      <c r="L136" s="8"/>
      <c r="M136" s="8"/>
      <c r="N136" s="8"/>
      <c r="O136" s="8"/>
      <c r="P136" s="8"/>
      <c r="Q136" s="8"/>
    </row>
    <row r="137" spans="1:17">
      <c r="A137" s="12"/>
      <c r="B137" s="8"/>
      <c r="C137" s="8"/>
      <c r="D137" s="8"/>
      <c r="E137" s="8"/>
      <c r="F137" s="8"/>
      <c r="G137" s="8"/>
      <c r="H137" s="8"/>
      <c r="I137" s="8"/>
      <c r="J137" s="8"/>
      <c r="K137" s="8"/>
      <c r="L137" s="8"/>
      <c r="M137" s="8"/>
      <c r="N137" s="8"/>
      <c r="O137" s="8"/>
      <c r="P137" s="8"/>
      <c r="Q137" s="8"/>
    </row>
    <row r="138" spans="1:17">
      <c r="A138" s="12"/>
      <c r="B138" s="8"/>
      <c r="C138" s="8"/>
      <c r="D138" s="8"/>
      <c r="E138" s="8"/>
      <c r="F138" s="8"/>
      <c r="G138" s="8"/>
      <c r="H138" s="8"/>
      <c r="I138" s="8"/>
      <c r="J138" s="8"/>
      <c r="K138" s="8"/>
      <c r="L138" s="8"/>
      <c r="M138" s="8"/>
      <c r="N138" s="8"/>
      <c r="O138" s="8"/>
      <c r="P138" s="8"/>
      <c r="Q138" s="8"/>
    </row>
    <row r="139" spans="1:17">
      <c r="A139" s="12"/>
      <c r="B139" s="8"/>
      <c r="C139" s="8"/>
      <c r="D139" s="8"/>
      <c r="E139" s="8"/>
      <c r="F139" s="8"/>
      <c r="G139" s="8"/>
      <c r="H139" s="8"/>
      <c r="I139" s="8"/>
      <c r="J139" s="8"/>
      <c r="K139" s="8"/>
      <c r="L139" s="8"/>
      <c r="M139" s="8"/>
      <c r="N139" s="8"/>
      <c r="O139" s="8"/>
      <c r="P139" s="8"/>
      <c r="Q139" s="8"/>
    </row>
    <row r="140" spans="1:17">
      <c r="A140" s="12"/>
      <c r="B140" s="8"/>
      <c r="C140" s="8"/>
      <c r="D140" s="8"/>
      <c r="E140" s="8"/>
      <c r="F140" s="8"/>
      <c r="G140" s="8"/>
      <c r="H140" s="8"/>
      <c r="I140" s="8"/>
      <c r="J140" s="8"/>
      <c r="K140" s="8"/>
      <c r="L140" s="8"/>
      <c r="M140" s="8"/>
      <c r="N140" s="8"/>
      <c r="O140" s="8"/>
      <c r="P140" s="8"/>
      <c r="Q140" s="8"/>
    </row>
    <row r="141" spans="1:17">
      <c r="A141" s="12"/>
      <c r="B141" s="8"/>
      <c r="C141" s="8"/>
      <c r="D141" s="8"/>
      <c r="E141" s="8"/>
      <c r="F141" s="8"/>
      <c r="G141" s="8"/>
      <c r="H141" s="8"/>
      <c r="I141" s="8"/>
      <c r="J141" s="8"/>
      <c r="K141" s="8"/>
      <c r="L141" s="8"/>
      <c r="M141" s="8"/>
      <c r="N141" s="8"/>
      <c r="O141" s="8"/>
      <c r="P141" s="8"/>
      <c r="Q141" s="8"/>
    </row>
    <row r="142" spans="1:17">
      <c r="A142" s="12"/>
      <c r="B142" s="8"/>
      <c r="C142" s="8"/>
      <c r="D142" s="8"/>
      <c r="E142" s="8"/>
      <c r="F142" s="8"/>
      <c r="G142" s="8"/>
      <c r="H142" s="8"/>
      <c r="I142" s="8"/>
      <c r="J142" s="8"/>
      <c r="K142" s="8"/>
      <c r="L142" s="8"/>
      <c r="M142" s="8"/>
      <c r="N142" s="8"/>
      <c r="O142" s="8"/>
      <c r="P142" s="8"/>
      <c r="Q142" s="8"/>
    </row>
    <row r="143" spans="1:17">
      <c r="A143" s="12"/>
      <c r="B143" s="8"/>
      <c r="C143" s="8"/>
      <c r="D143" s="8"/>
      <c r="E143" s="8"/>
      <c r="F143" s="8"/>
      <c r="G143" s="8"/>
      <c r="H143" s="8"/>
      <c r="I143" s="8"/>
      <c r="J143" s="8"/>
      <c r="K143" s="8"/>
      <c r="L143" s="8"/>
      <c r="M143" s="8"/>
      <c r="N143" s="8"/>
      <c r="O143" s="8"/>
      <c r="P143" s="8"/>
      <c r="Q143" s="8"/>
    </row>
    <row r="144" spans="1:17">
      <c r="A144" s="12"/>
      <c r="B144" s="8"/>
      <c r="C144" s="8"/>
      <c r="D144" s="8"/>
      <c r="E144" s="8"/>
      <c r="F144" s="8"/>
      <c r="G144" s="8"/>
      <c r="H144" s="8"/>
      <c r="I144" s="8"/>
      <c r="J144" s="8"/>
      <c r="K144" s="8"/>
      <c r="L144" s="8"/>
      <c r="M144" s="8"/>
      <c r="N144" s="8"/>
      <c r="O144" s="8"/>
      <c r="P144" s="8"/>
      <c r="Q144" s="8"/>
    </row>
    <row r="145" spans="1:17">
      <c r="A145" s="12"/>
      <c r="B145" s="8"/>
      <c r="C145" s="8"/>
      <c r="D145" s="8"/>
      <c r="E145" s="8"/>
      <c r="F145" s="8"/>
      <c r="G145" s="8"/>
      <c r="H145" s="8"/>
      <c r="I145" s="8"/>
      <c r="J145" s="8"/>
      <c r="K145" s="8"/>
      <c r="L145" s="8"/>
      <c r="M145" s="8"/>
      <c r="N145" s="8"/>
      <c r="O145" s="8"/>
      <c r="P145" s="8"/>
      <c r="Q145" s="8"/>
    </row>
    <row r="146" spans="1:17">
      <c r="A146" s="12"/>
      <c r="B146" s="8"/>
      <c r="C146" s="8"/>
      <c r="D146" s="8"/>
      <c r="E146" s="8"/>
      <c r="F146" s="8"/>
      <c r="G146" s="8"/>
      <c r="H146" s="8"/>
      <c r="I146" s="8"/>
      <c r="J146" s="8"/>
      <c r="K146" s="8"/>
      <c r="L146" s="8"/>
      <c r="M146" s="8"/>
      <c r="N146" s="8"/>
      <c r="O146" s="8"/>
      <c r="P146" s="8"/>
      <c r="Q146" s="8"/>
    </row>
    <row r="147" spans="1:17">
      <c r="A147" s="12"/>
      <c r="B147" s="8"/>
      <c r="C147" s="8"/>
      <c r="D147" s="8"/>
      <c r="E147" s="8"/>
      <c r="F147" s="8"/>
      <c r="G147" s="8"/>
      <c r="H147" s="8"/>
      <c r="I147" s="8"/>
      <c r="J147" s="8"/>
      <c r="K147" s="8"/>
      <c r="L147" s="8"/>
      <c r="M147" s="8"/>
      <c r="N147" s="8"/>
      <c r="O147" s="8"/>
      <c r="P147" s="8"/>
      <c r="Q147" s="8"/>
    </row>
    <row r="148" spans="1:17">
      <c r="A148" s="12"/>
      <c r="B148" s="8"/>
      <c r="C148" s="8"/>
      <c r="D148" s="8"/>
      <c r="E148" s="8"/>
      <c r="F148" s="8"/>
      <c r="G148" s="8"/>
      <c r="H148" s="8"/>
      <c r="I148" s="8"/>
      <c r="J148" s="8"/>
      <c r="K148" s="8"/>
      <c r="L148" s="8"/>
      <c r="M148" s="8"/>
      <c r="N148" s="8"/>
      <c r="O148" s="8"/>
      <c r="P148" s="8"/>
      <c r="Q148" s="8"/>
    </row>
    <row r="149" spans="1:17">
      <c r="A149" s="12"/>
      <c r="B149" s="8"/>
      <c r="C149" s="8"/>
      <c r="D149" s="8"/>
      <c r="E149" s="8"/>
      <c r="F149" s="8"/>
      <c r="G149" s="8"/>
      <c r="H149" s="8"/>
      <c r="I149" s="8"/>
      <c r="J149" s="8"/>
      <c r="K149" s="8"/>
      <c r="L149" s="8"/>
      <c r="M149" s="8"/>
      <c r="N149" s="8"/>
      <c r="O149" s="8"/>
      <c r="P149" s="8"/>
      <c r="Q149" s="8"/>
    </row>
    <row r="150" spans="1:17">
      <c r="A150" s="12"/>
      <c r="B150" s="8"/>
      <c r="C150" s="8"/>
      <c r="D150" s="8"/>
      <c r="E150" s="8"/>
      <c r="F150" s="8"/>
      <c r="G150" s="8"/>
      <c r="H150" s="8"/>
      <c r="I150" s="8"/>
      <c r="J150" s="8"/>
      <c r="K150" s="8"/>
      <c r="L150" s="8"/>
      <c r="M150" s="8"/>
      <c r="N150" s="8"/>
      <c r="O150" s="8"/>
      <c r="P150" s="8"/>
      <c r="Q150" s="8"/>
    </row>
    <row r="151" spans="1:17">
      <c r="A151" s="12"/>
      <c r="B151" s="8"/>
      <c r="C151" s="8"/>
      <c r="D151" s="8"/>
      <c r="E151" s="8"/>
      <c r="F151" s="8"/>
      <c r="G151" s="8"/>
      <c r="H151" s="8"/>
      <c r="I151" s="8"/>
      <c r="J151" s="8"/>
      <c r="K151" s="8"/>
      <c r="L151" s="8"/>
      <c r="M151" s="8"/>
      <c r="N151" s="8"/>
      <c r="O151" s="8"/>
      <c r="P151" s="8"/>
      <c r="Q151" s="8"/>
    </row>
    <row r="152" spans="1:17">
      <c r="A152" s="12"/>
      <c r="B152" s="8"/>
      <c r="C152" s="8"/>
      <c r="D152" s="8"/>
      <c r="E152" s="8"/>
      <c r="F152" s="8"/>
      <c r="G152" s="8"/>
      <c r="H152" s="8"/>
      <c r="I152" s="8"/>
      <c r="J152" s="8"/>
      <c r="K152" s="8"/>
      <c r="L152" s="8"/>
      <c r="M152" s="8"/>
      <c r="N152" s="8"/>
      <c r="O152" s="8"/>
      <c r="P152" s="8"/>
      <c r="Q152" s="8"/>
    </row>
    <row r="153" spans="1:17">
      <c r="A153" s="12"/>
      <c r="B153" s="8"/>
      <c r="C153" s="8"/>
      <c r="D153" s="8"/>
      <c r="E153" s="8"/>
      <c r="F153" s="8"/>
      <c r="G153" s="8"/>
      <c r="H153" s="8"/>
      <c r="I153" s="8"/>
      <c r="J153" s="8"/>
      <c r="K153" s="8"/>
      <c r="L153" s="8"/>
      <c r="M153" s="8"/>
      <c r="N153" s="8"/>
      <c r="O153" s="8"/>
      <c r="P153" s="8"/>
      <c r="Q153" s="8"/>
    </row>
    <row r="154" spans="1:17">
      <c r="A154" s="12"/>
      <c r="B154" s="8"/>
      <c r="C154" s="8"/>
      <c r="D154" s="8"/>
      <c r="E154" s="8"/>
      <c r="F154" s="8"/>
      <c r="G154" s="8"/>
      <c r="H154" s="8"/>
      <c r="I154" s="8"/>
      <c r="J154" s="8"/>
      <c r="K154" s="8"/>
      <c r="L154" s="8"/>
      <c r="M154" s="8"/>
      <c r="N154" s="8"/>
      <c r="O154" s="8"/>
      <c r="P154" s="8"/>
      <c r="Q154" s="8"/>
    </row>
    <row r="155" spans="1:17">
      <c r="A155" s="12"/>
      <c r="B155" s="8"/>
      <c r="C155" s="8"/>
      <c r="D155" s="8"/>
      <c r="E155" s="8"/>
      <c r="F155" s="8"/>
      <c r="G155" s="8"/>
      <c r="H155" s="8"/>
      <c r="I155" s="8"/>
      <c r="J155" s="8"/>
      <c r="K155" s="8"/>
      <c r="L155" s="8"/>
      <c r="M155" s="8"/>
      <c r="N155" s="8"/>
      <c r="O155" s="8"/>
      <c r="P155" s="8"/>
      <c r="Q155" s="8"/>
    </row>
    <row r="156" spans="1:17">
      <c r="A156" s="12"/>
      <c r="B156" s="8"/>
      <c r="C156" s="8"/>
      <c r="D156" s="8"/>
      <c r="E156" s="8"/>
      <c r="F156" s="8"/>
      <c r="G156" s="8"/>
      <c r="H156" s="8"/>
      <c r="I156" s="8"/>
      <c r="J156" s="8"/>
      <c r="K156" s="8"/>
      <c r="L156" s="8"/>
      <c r="M156" s="8"/>
      <c r="N156" s="8"/>
      <c r="O156" s="8"/>
      <c r="P156" s="8"/>
      <c r="Q156" s="8"/>
    </row>
    <row r="157" spans="1:17">
      <c r="A157" s="12"/>
      <c r="B157" s="8"/>
      <c r="C157" s="8"/>
      <c r="D157" s="8"/>
      <c r="E157" s="8"/>
      <c r="F157" s="8"/>
      <c r="G157" s="8"/>
      <c r="H157" s="8"/>
      <c r="I157" s="8"/>
      <c r="J157" s="8"/>
      <c r="K157" s="8"/>
      <c r="L157" s="8"/>
      <c r="M157" s="8"/>
      <c r="N157" s="8"/>
      <c r="O157" s="8"/>
      <c r="P157" s="8"/>
      <c r="Q157" s="8"/>
    </row>
    <row r="158" spans="1:17">
      <c r="A158" s="12"/>
      <c r="B158" s="8"/>
      <c r="C158" s="8"/>
      <c r="D158" s="8"/>
      <c r="E158" s="8"/>
      <c r="F158" s="8"/>
      <c r="G158" s="8"/>
      <c r="H158" s="8"/>
      <c r="I158" s="8"/>
      <c r="J158" s="8"/>
      <c r="K158" s="8"/>
      <c r="L158" s="8"/>
      <c r="M158" s="8"/>
      <c r="N158" s="8"/>
      <c r="O158" s="8"/>
      <c r="P158" s="8"/>
      <c r="Q158" s="8"/>
    </row>
    <row r="159" spans="1:17">
      <c r="A159" s="12"/>
      <c r="B159" s="8"/>
      <c r="C159" s="8"/>
      <c r="D159" s="8"/>
      <c r="E159" s="8"/>
      <c r="F159" s="8"/>
      <c r="G159" s="8"/>
      <c r="H159" s="8"/>
      <c r="I159" s="8"/>
      <c r="J159" s="8"/>
      <c r="K159" s="8"/>
      <c r="L159" s="8"/>
      <c r="M159" s="8"/>
      <c r="N159" s="8"/>
      <c r="O159" s="8"/>
      <c r="P159" s="8"/>
      <c r="Q159" s="8"/>
    </row>
    <row r="160" spans="1:17">
      <c r="A160" s="12"/>
      <c r="B160" s="8"/>
      <c r="C160" s="8"/>
      <c r="D160" s="8"/>
      <c r="E160" s="8"/>
      <c r="F160" s="8"/>
      <c r="G160" s="8"/>
      <c r="H160" s="8"/>
      <c r="I160" s="8"/>
      <c r="J160" s="8"/>
      <c r="K160" s="8"/>
      <c r="L160" s="8"/>
      <c r="M160" s="8"/>
      <c r="N160" s="8"/>
      <c r="O160" s="8"/>
      <c r="P160" s="8"/>
      <c r="Q160" s="8"/>
    </row>
    <row r="161" spans="1:17">
      <c r="A161" s="12"/>
      <c r="B161" s="8"/>
      <c r="C161" s="8"/>
      <c r="D161" s="8"/>
      <c r="E161" s="8"/>
      <c r="F161" s="8"/>
      <c r="G161" s="8"/>
      <c r="H161" s="8"/>
      <c r="I161" s="8"/>
      <c r="J161" s="8"/>
      <c r="K161" s="8"/>
      <c r="L161" s="8"/>
      <c r="M161" s="8"/>
      <c r="N161" s="8"/>
      <c r="O161" s="8"/>
      <c r="P161" s="8"/>
      <c r="Q161" s="8"/>
    </row>
    <row r="162" spans="1:17">
      <c r="A162" s="12"/>
      <c r="B162" s="8"/>
      <c r="C162" s="8"/>
      <c r="D162" s="8"/>
      <c r="E162" s="8"/>
      <c r="F162" s="8"/>
      <c r="G162" s="8"/>
      <c r="H162" s="8"/>
      <c r="I162" s="8"/>
      <c r="J162" s="8"/>
      <c r="K162" s="8"/>
      <c r="L162" s="8"/>
      <c r="M162" s="8"/>
      <c r="N162" s="8"/>
      <c r="O162" s="8"/>
      <c r="P162" s="8"/>
      <c r="Q162" s="8"/>
    </row>
    <row r="163" spans="1:17">
      <c r="A163" s="12"/>
      <c r="B163" s="8"/>
      <c r="C163" s="8"/>
      <c r="D163" s="8"/>
      <c r="E163" s="8"/>
      <c r="F163" s="8"/>
      <c r="G163" s="8"/>
      <c r="H163" s="8"/>
      <c r="I163" s="8"/>
      <c r="J163" s="8"/>
      <c r="K163" s="8"/>
      <c r="L163" s="8"/>
      <c r="M163" s="8"/>
      <c r="N163" s="8"/>
      <c r="O163" s="8"/>
      <c r="P163" s="8"/>
      <c r="Q163" s="8"/>
    </row>
    <row r="164" spans="1:17">
      <c r="A164" s="12"/>
      <c r="B164" s="8"/>
      <c r="C164" s="8"/>
      <c r="D164" s="8"/>
      <c r="E164" s="8"/>
      <c r="F164" s="8"/>
      <c r="G164" s="8"/>
      <c r="H164" s="8"/>
      <c r="I164" s="8"/>
      <c r="J164" s="8"/>
      <c r="K164" s="8"/>
      <c r="L164" s="8"/>
      <c r="M164" s="8"/>
      <c r="N164" s="8"/>
      <c r="O164" s="8"/>
      <c r="P164" s="8"/>
      <c r="Q164" s="8"/>
    </row>
    <row r="165" spans="1:17">
      <c r="A165" s="12"/>
      <c r="B165" s="8"/>
      <c r="C165" s="8"/>
      <c r="D165" s="8"/>
      <c r="E165" s="8"/>
      <c r="F165" s="8"/>
      <c r="G165" s="8"/>
      <c r="H165" s="8"/>
      <c r="I165" s="8"/>
      <c r="J165" s="8"/>
      <c r="K165" s="8"/>
      <c r="L165" s="8"/>
      <c r="M165" s="8"/>
      <c r="N165" s="8"/>
      <c r="O165" s="8"/>
      <c r="P165" s="8"/>
      <c r="Q165" s="8"/>
    </row>
    <row r="166" spans="1:17">
      <c r="A166" s="12"/>
      <c r="B166" s="8"/>
      <c r="C166" s="8"/>
      <c r="D166" s="8"/>
      <c r="E166" s="8"/>
      <c r="F166" s="8"/>
      <c r="G166" s="8"/>
      <c r="H166" s="8"/>
      <c r="I166" s="8"/>
      <c r="J166" s="8"/>
      <c r="K166" s="8"/>
      <c r="L166" s="8"/>
      <c r="M166" s="8"/>
      <c r="N166" s="8"/>
      <c r="O166" s="8"/>
      <c r="P166" s="8"/>
      <c r="Q166" s="8"/>
    </row>
    <row r="167" spans="1:17">
      <c r="A167" s="12"/>
      <c r="B167" s="8"/>
      <c r="C167" s="8"/>
      <c r="D167" s="8"/>
      <c r="E167" s="8"/>
      <c r="F167" s="8"/>
      <c r="G167" s="8"/>
      <c r="H167" s="8"/>
      <c r="I167" s="8"/>
      <c r="J167" s="8"/>
      <c r="K167" s="8"/>
      <c r="L167" s="8"/>
      <c r="M167" s="8"/>
      <c r="N167" s="8"/>
      <c r="O167" s="8"/>
      <c r="P167" s="8"/>
      <c r="Q167" s="8"/>
    </row>
    <row r="168" spans="1:17">
      <c r="A168" s="12"/>
      <c r="B168" s="8"/>
      <c r="C168" s="8"/>
      <c r="D168" s="8"/>
      <c r="E168" s="8"/>
      <c r="F168" s="8"/>
      <c r="G168" s="8"/>
      <c r="H168" s="8"/>
      <c r="I168" s="8"/>
      <c r="J168" s="8"/>
      <c r="K168" s="8"/>
      <c r="L168" s="8"/>
      <c r="M168" s="8"/>
      <c r="N168" s="8"/>
      <c r="O168" s="8"/>
      <c r="P168" s="8"/>
      <c r="Q168" s="8"/>
    </row>
    <row r="169" spans="1:17">
      <c r="A169" s="12"/>
      <c r="B169" s="8"/>
      <c r="C169" s="8"/>
      <c r="D169" s="8"/>
      <c r="E169" s="8"/>
      <c r="F169" s="8"/>
      <c r="G169" s="8"/>
      <c r="H169" s="8"/>
      <c r="I169" s="8"/>
      <c r="J169" s="8"/>
      <c r="K169" s="8"/>
      <c r="L169" s="8"/>
      <c r="M169" s="8"/>
      <c r="N169" s="8"/>
      <c r="O169" s="8"/>
      <c r="P169" s="8"/>
      <c r="Q169" s="8"/>
    </row>
    <row r="170" spans="1:17">
      <c r="A170" s="12"/>
      <c r="B170" s="8"/>
      <c r="C170" s="8"/>
      <c r="D170" s="8"/>
      <c r="E170" s="8"/>
      <c r="F170" s="8"/>
      <c r="G170" s="8"/>
      <c r="H170" s="8"/>
      <c r="I170" s="8"/>
      <c r="J170" s="8"/>
      <c r="K170" s="8"/>
      <c r="L170" s="8"/>
      <c r="M170" s="8"/>
      <c r="N170" s="8"/>
      <c r="O170" s="8"/>
      <c r="P170" s="8"/>
      <c r="Q170" s="8"/>
    </row>
    <row r="171" spans="1:17">
      <c r="A171" s="12"/>
      <c r="B171" s="8"/>
      <c r="C171" s="8"/>
      <c r="D171" s="8"/>
      <c r="E171" s="8"/>
      <c r="F171" s="8"/>
      <c r="G171" s="8"/>
      <c r="H171" s="8"/>
      <c r="I171" s="8"/>
      <c r="J171" s="8"/>
      <c r="K171" s="8"/>
      <c r="L171" s="8"/>
      <c r="M171" s="8"/>
      <c r="N171" s="8"/>
      <c r="O171" s="8"/>
      <c r="P171" s="8"/>
      <c r="Q171" s="8"/>
    </row>
    <row r="172" spans="1:17">
      <c r="A172" s="12"/>
      <c r="B172" s="8"/>
      <c r="C172" s="8"/>
      <c r="D172" s="8"/>
      <c r="E172" s="8"/>
      <c r="F172" s="8"/>
      <c r="G172" s="8"/>
      <c r="H172" s="8"/>
      <c r="I172" s="8"/>
      <c r="J172" s="8"/>
      <c r="K172" s="8"/>
      <c r="L172" s="8"/>
      <c r="M172" s="8"/>
      <c r="N172" s="8"/>
      <c r="O172" s="8"/>
      <c r="P172" s="8"/>
      <c r="Q172" s="8"/>
    </row>
    <row r="173" spans="1:17">
      <c r="A173" s="12"/>
      <c r="B173" s="8"/>
      <c r="C173" s="8"/>
      <c r="D173" s="8"/>
      <c r="E173" s="8"/>
      <c r="F173" s="8"/>
      <c r="G173" s="8"/>
      <c r="H173" s="8"/>
      <c r="I173" s="8"/>
      <c r="J173" s="8"/>
      <c r="K173" s="8"/>
      <c r="L173" s="8"/>
      <c r="M173" s="8"/>
      <c r="N173" s="8"/>
      <c r="O173" s="8"/>
      <c r="P173" s="8"/>
      <c r="Q173" s="8"/>
    </row>
    <row r="174" spans="1:17">
      <c r="A174" s="12"/>
      <c r="B174" s="8"/>
      <c r="C174" s="8"/>
      <c r="D174" s="8"/>
      <c r="E174" s="8"/>
      <c r="F174" s="8"/>
      <c r="G174" s="8"/>
      <c r="H174" s="8"/>
      <c r="I174" s="8"/>
      <c r="J174" s="8"/>
      <c r="K174" s="8"/>
      <c r="L174" s="8"/>
      <c r="M174" s="8"/>
      <c r="N174" s="8"/>
      <c r="O174" s="8"/>
      <c r="P174" s="8"/>
      <c r="Q174" s="8"/>
    </row>
    <row r="175" spans="1:17">
      <c r="A175" s="12"/>
      <c r="B175" s="8"/>
      <c r="C175" s="8"/>
      <c r="D175" s="8"/>
      <c r="E175" s="8"/>
      <c r="F175" s="8"/>
      <c r="G175" s="8"/>
      <c r="H175" s="8"/>
      <c r="I175" s="8"/>
      <c r="J175" s="8"/>
      <c r="K175" s="8"/>
      <c r="L175" s="8"/>
      <c r="M175" s="8"/>
      <c r="N175" s="8"/>
      <c r="O175" s="8"/>
      <c r="P175" s="8"/>
      <c r="Q175" s="8"/>
    </row>
    <row r="176" spans="1:17">
      <c r="A176" s="12"/>
      <c r="B176" s="8"/>
      <c r="C176" s="8"/>
      <c r="D176" s="8"/>
      <c r="E176" s="8"/>
      <c r="F176" s="8"/>
      <c r="G176" s="8"/>
      <c r="H176" s="8"/>
      <c r="I176" s="8"/>
      <c r="J176" s="8"/>
      <c r="K176" s="8"/>
      <c r="L176" s="8"/>
      <c r="M176" s="8"/>
      <c r="N176" s="8"/>
      <c r="O176" s="8"/>
      <c r="P176" s="8"/>
      <c r="Q176" s="8"/>
    </row>
    <row r="177" spans="1:17">
      <c r="A177" s="12"/>
      <c r="B177" s="8"/>
      <c r="C177" s="8"/>
      <c r="D177" s="8"/>
      <c r="E177" s="8"/>
      <c r="F177" s="8"/>
      <c r="G177" s="8"/>
      <c r="H177" s="8"/>
      <c r="I177" s="8"/>
      <c r="J177" s="8"/>
      <c r="K177" s="8"/>
      <c r="L177" s="8"/>
      <c r="M177" s="8"/>
      <c r="N177" s="8"/>
      <c r="O177" s="8"/>
      <c r="P177" s="8"/>
      <c r="Q177" s="8"/>
    </row>
    <row r="178" spans="1:17">
      <c r="A178" s="12"/>
      <c r="B178" s="8"/>
      <c r="C178" s="8"/>
      <c r="D178" s="8"/>
      <c r="E178" s="8"/>
      <c r="F178" s="8"/>
      <c r="G178" s="8"/>
      <c r="H178" s="8"/>
      <c r="I178" s="8"/>
      <c r="J178" s="8"/>
      <c r="K178" s="8"/>
      <c r="L178" s="8"/>
      <c r="M178" s="8"/>
      <c r="N178" s="8"/>
      <c r="O178" s="8"/>
      <c r="P178" s="8"/>
      <c r="Q178" s="8"/>
    </row>
    <row r="179" spans="1:17">
      <c r="A179" s="12"/>
      <c r="B179" s="8"/>
      <c r="C179" s="8"/>
      <c r="D179" s="8"/>
      <c r="E179" s="8"/>
      <c r="F179" s="8"/>
      <c r="G179" s="8"/>
      <c r="H179" s="8"/>
      <c r="I179" s="8"/>
      <c r="J179" s="8"/>
      <c r="K179" s="8"/>
      <c r="L179" s="8"/>
      <c r="M179" s="8"/>
      <c r="N179" s="8"/>
      <c r="O179" s="8"/>
      <c r="P179" s="8"/>
      <c r="Q179" s="8"/>
    </row>
    <row r="180" spans="1:17">
      <c r="A180" s="12"/>
      <c r="B180" s="8"/>
      <c r="C180" s="8"/>
      <c r="D180" s="8"/>
      <c r="E180" s="8"/>
      <c r="F180" s="8"/>
      <c r="G180" s="8"/>
      <c r="H180" s="8"/>
      <c r="I180" s="8"/>
      <c r="J180" s="8"/>
      <c r="K180" s="8"/>
      <c r="L180" s="8"/>
      <c r="M180" s="8"/>
      <c r="N180" s="8"/>
      <c r="O180" s="8"/>
      <c r="P180" s="8"/>
      <c r="Q180" s="8"/>
    </row>
    <row r="181" spans="1:17">
      <c r="A181" s="12"/>
      <c r="B181" s="8"/>
      <c r="C181" s="8"/>
      <c r="D181" s="8"/>
      <c r="E181" s="8"/>
      <c r="F181" s="8"/>
      <c r="G181" s="8"/>
      <c r="H181" s="8"/>
      <c r="I181" s="8"/>
      <c r="J181" s="8"/>
      <c r="K181" s="8"/>
      <c r="L181" s="8"/>
      <c r="M181" s="8"/>
      <c r="N181" s="8"/>
      <c r="O181" s="8"/>
      <c r="P181" s="8"/>
      <c r="Q181" s="8"/>
    </row>
    <row r="182" spans="1:17">
      <c r="A182" s="12"/>
      <c r="B182" s="8"/>
      <c r="C182" s="8"/>
      <c r="D182" s="8"/>
      <c r="E182" s="8"/>
      <c r="F182" s="8"/>
      <c r="G182" s="8"/>
      <c r="H182" s="8"/>
      <c r="I182" s="8"/>
      <c r="J182" s="8"/>
      <c r="K182" s="8"/>
      <c r="L182" s="8"/>
      <c r="M182" s="8"/>
      <c r="N182" s="8"/>
      <c r="O182" s="8"/>
      <c r="P182" s="8"/>
      <c r="Q182" s="8"/>
    </row>
    <row r="183" spans="1:17">
      <c r="A183" s="12"/>
      <c r="B183" s="8"/>
      <c r="C183" s="8"/>
      <c r="D183" s="8"/>
      <c r="E183" s="8"/>
      <c r="F183" s="8"/>
      <c r="G183" s="8"/>
      <c r="H183" s="8"/>
      <c r="I183" s="8"/>
      <c r="J183" s="8"/>
      <c r="K183" s="8"/>
      <c r="L183" s="8"/>
      <c r="M183" s="8"/>
      <c r="N183" s="8"/>
      <c r="O183" s="8"/>
      <c r="P183" s="8"/>
      <c r="Q183" s="8"/>
    </row>
    <row r="184" spans="1:17">
      <c r="A184" s="12"/>
      <c r="B184" s="8"/>
      <c r="C184" s="8"/>
      <c r="D184" s="8"/>
      <c r="E184" s="8"/>
      <c r="F184" s="8"/>
      <c r="G184" s="8"/>
      <c r="H184" s="8"/>
      <c r="I184" s="8"/>
      <c r="J184" s="8"/>
      <c r="K184" s="8"/>
      <c r="L184" s="8"/>
      <c r="M184" s="8"/>
      <c r="N184" s="8"/>
      <c r="O184" s="8"/>
      <c r="P184" s="8"/>
      <c r="Q184" s="8"/>
    </row>
    <row r="185" spans="1:17">
      <c r="A185" s="12"/>
      <c r="B185" s="8"/>
      <c r="C185" s="8"/>
      <c r="D185" s="8"/>
      <c r="E185" s="8"/>
      <c r="F185" s="8"/>
      <c r="G185" s="8"/>
      <c r="H185" s="8"/>
      <c r="I185" s="8"/>
      <c r="J185" s="8"/>
      <c r="K185" s="8"/>
      <c r="L185" s="8"/>
      <c r="M185" s="8"/>
      <c r="N185" s="8"/>
      <c r="O185" s="8"/>
      <c r="P185" s="8"/>
      <c r="Q185" s="8"/>
    </row>
    <row r="186" spans="1:17">
      <c r="A186" s="12"/>
      <c r="B186" s="8"/>
      <c r="C186" s="8"/>
      <c r="D186" s="8"/>
      <c r="E186" s="8"/>
      <c r="F186" s="8"/>
      <c r="G186" s="8"/>
      <c r="H186" s="8"/>
      <c r="I186" s="8"/>
      <c r="J186" s="8"/>
      <c r="K186" s="8"/>
      <c r="L186" s="8"/>
      <c r="M186" s="8"/>
      <c r="N186" s="8"/>
      <c r="O186" s="8"/>
      <c r="P186" s="8"/>
      <c r="Q186" s="8"/>
    </row>
    <row r="187" spans="1:17">
      <c r="A187" s="12"/>
      <c r="B187" s="8"/>
      <c r="C187" s="8"/>
      <c r="D187" s="8"/>
      <c r="E187" s="8"/>
      <c r="F187" s="8"/>
      <c r="G187" s="8"/>
      <c r="H187" s="8"/>
      <c r="I187" s="8"/>
      <c r="J187" s="8"/>
      <c r="K187" s="8"/>
      <c r="L187" s="8"/>
      <c r="M187" s="8"/>
      <c r="N187" s="8"/>
      <c r="O187" s="8"/>
      <c r="P187" s="8"/>
      <c r="Q187" s="8"/>
    </row>
    <row r="188" spans="1:17">
      <c r="A188" s="12"/>
      <c r="B188" s="8"/>
      <c r="C188" s="8"/>
      <c r="D188" s="8"/>
      <c r="E188" s="8"/>
      <c r="F188" s="8"/>
      <c r="G188" s="8"/>
      <c r="H188" s="8"/>
      <c r="I188" s="8"/>
      <c r="J188" s="8"/>
      <c r="K188" s="8"/>
      <c r="L188" s="8"/>
      <c r="M188" s="8"/>
      <c r="N188" s="8"/>
      <c r="O188" s="8"/>
      <c r="P188" s="8"/>
      <c r="Q188" s="8"/>
    </row>
    <row r="189" spans="1:17">
      <c r="A189" s="12"/>
      <c r="B189" s="8"/>
      <c r="C189" s="8"/>
      <c r="D189" s="8"/>
      <c r="E189" s="8"/>
      <c r="F189" s="8"/>
      <c r="G189" s="8"/>
      <c r="H189" s="8"/>
      <c r="I189" s="8"/>
      <c r="J189" s="8"/>
      <c r="K189" s="8"/>
      <c r="L189" s="8"/>
      <c r="M189" s="8"/>
      <c r="N189" s="8"/>
      <c r="O189" s="8"/>
      <c r="P189" s="8"/>
      <c r="Q189" s="8"/>
    </row>
    <row r="190" spans="1:17">
      <c r="A190" s="12"/>
      <c r="B190" s="8"/>
      <c r="C190" s="8"/>
      <c r="D190" s="8"/>
      <c r="E190" s="8"/>
      <c r="F190" s="8"/>
      <c r="G190" s="8"/>
      <c r="H190" s="8"/>
      <c r="I190" s="8"/>
      <c r="J190" s="8"/>
      <c r="K190" s="8"/>
      <c r="L190" s="8"/>
      <c r="M190" s="8"/>
      <c r="N190" s="8"/>
      <c r="O190" s="8"/>
      <c r="P190" s="8"/>
      <c r="Q190" s="8"/>
    </row>
    <row r="191" spans="1:17">
      <c r="A191" s="12"/>
      <c r="B191" s="8"/>
      <c r="C191" s="8"/>
      <c r="D191" s="8"/>
      <c r="E191" s="8"/>
      <c r="F191" s="8"/>
      <c r="G191" s="8"/>
      <c r="H191" s="8"/>
      <c r="I191" s="8"/>
      <c r="J191" s="8"/>
      <c r="K191" s="8"/>
      <c r="L191" s="8"/>
      <c r="M191" s="8"/>
      <c r="N191" s="8"/>
      <c r="O191" s="8"/>
      <c r="P191" s="8"/>
      <c r="Q191" s="8"/>
    </row>
    <row r="192" spans="1:17">
      <c r="A192" s="12"/>
      <c r="B192" s="8"/>
      <c r="C192" s="8"/>
      <c r="D192" s="8"/>
      <c r="E192" s="8"/>
      <c r="F192" s="8"/>
      <c r="G192" s="8"/>
      <c r="H192" s="8"/>
      <c r="I192" s="8"/>
      <c r="J192" s="8"/>
      <c r="K192" s="8"/>
      <c r="L192" s="8"/>
      <c r="M192" s="8"/>
      <c r="N192" s="8"/>
      <c r="O192" s="8"/>
      <c r="P192" s="8"/>
      <c r="Q192" s="8"/>
    </row>
    <row r="193" spans="1:17">
      <c r="A193" s="12"/>
      <c r="B193" s="8"/>
      <c r="C193" s="8"/>
      <c r="D193" s="8"/>
      <c r="E193" s="8"/>
      <c r="F193" s="8"/>
      <c r="G193" s="8"/>
      <c r="H193" s="8"/>
      <c r="I193" s="8"/>
      <c r="J193" s="8"/>
      <c r="K193" s="8"/>
      <c r="L193" s="8"/>
      <c r="M193" s="8"/>
      <c r="N193" s="8"/>
      <c r="O193" s="8"/>
      <c r="P193" s="8"/>
      <c r="Q193" s="8"/>
    </row>
    <row r="194" spans="1:17">
      <c r="A194" s="12"/>
      <c r="B194" s="8"/>
      <c r="C194" s="8"/>
      <c r="D194" s="8"/>
      <c r="E194" s="8"/>
      <c r="F194" s="8"/>
      <c r="G194" s="8"/>
      <c r="H194" s="8"/>
      <c r="I194" s="8"/>
      <c r="J194" s="8"/>
      <c r="K194" s="8"/>
      <c r="L194" s="8"/>
      <c r="M194" s="8"/>
      <c r="N194" s="8"/>
      <c r="O194" s="8"/>
      <c r="P194" s="8"/>
      <c r="Q194" s="8"/>
    </row>
    <row r="195" spans="1:17">
      <c r="A195" s="12"/>
      <c r="B195" s="8"/>
      <c r="C195" s="8"/>
      <c r="D195" s="8"/>
      <c r="E195" s="8"/>
      <c r="F195" s="8"/>
      <c r="G195" s="8"/>
      <c r="H195" s="8"/>
      <c r="I195" s="8"/>
      <c r="J195" s="8"/>
      <c r="K195" s="8"/>
      <c r="L195" s="8"/>
      <c r="M195" s="8"/>
      <c r="N195" s="8"/>
      <c r="O195" s="8"/>
      <c r="P195" s="8"/>
      <c r="Q195" s="8"/>
    </row>
    <row r="196" spans="1:17">
      <c r="A196" s="12"/>
      <c r="B196" s="8"/>
      <c r="C196" s="8"/>
      <c r="D196" s="8"/>
      <c r="E196" s="8"/>
      <c r="F196" s="8"/>
      <c r="G196" s="8"/>
      <c r="H196" s="8"/>
      <c r="I196" s="8"/>
      <c r="J196" s="8"/>
      <c r="K196" s="8"/>
      <c r="L196" s="8"/>
      <c r="M196" s="8"/>
      <c r="N196" s="8"/>
      <c r="O196" s="8"/>
      <c r="P196" s="8"/>
      <c r="Q196" s="8"/>
    </row>
    <row r="197" spans="1:17">
      <c r="A197" s="12"/>
      <c r="B197" s="8"/>
      <c r="C197" s="8"/>
      <c r="D197" s="8"/>
      <c r="E197" s="8"/>
      <c r="F197" s="8"/>
      <c r="G197" s="8"/>
      <c r="H197" s="8"/>
      <c r="I197" s="8"/>
      <c r="J197" s="8"/>
      <c r="K197" s="8"/>
      <c r="L197" s="8"/>
      <c r="M197" s="8"/>
      <c r="N197" s="8"/>
      <c r="O197" s="8"/>
      <c r="P197" s="8"/>
      <c r="Q197" s="8"/>
    </row>
    <row r="198" spans="1:17">
      <c r="A198" s="12"/>
      <c r="B198" s="8"/>
      <c r="C198" s="8"/>
      <c r="D198" s="8"/>
      <c r="E198" s="8"/>
      <c r="F198" s="8"/>
      <c r="G198" s="8"/>
      <c r="H198" s="8"/>
      <c r="I198" s="8"/>
      <c r="J198" s="8"/>
      <c r="K198" s="8"/>
      <c r="L198" s="8"/>
      <c r="M198" s="8"/>
      <c r="N198" s="8"/>
      <c r="O198" s="8"/>
      <c r="P198" s="8"/>
      <c r="Q198" s="8"/>
    </row>
    <row r="199" spans="1:17">
      <c r="A199" s="12"/>
      <c r="B199" s="8"/>
      <c r="C199" s="8"/>
      <c r="D199" s="8"/>
      <c r="E199" s="8"/>
      <c r="F199" s="8"/>
      <c r="G199" s="8"/>
      <c r="H199" s="8"/>
      <c r="I199" s="8"/>
      <c r="J199" s="8"/>
      <c r="K199" s="8"/>
      <c r="L199" s="8"/>
      <c r="M199" s="8"/>
      <c r="N199" s="8"/>
      <c r="O199" s="8"/>
      <c r="P199" s="8"/>
      <c r="Q199" s="8"/>
    </row>
    <row r="200" spans="1:17">
      <c r="A200" s="12"/>
      <c r="B200" s="8"/>
      <c r="C200" s="8"/>
      <c r="D200" s="8"/>
      <c r="E200" s="8"/>
      <c r="F200" s="8"/>
      <c r="G200" s="8"/>
      <c r="H200" s="8"/>
      <c r="I200" s="8"/>
      <c r="J200" s="8"/>
      <c r="K200" s="8"/>
      <c r="L200" s="8"/>
      <c r="M200" s="8"/>
      <c r="N200" s="8"/>
      <c r="O200" s="8"/>
      <c r="P200" s="8"/>
      <c r="Q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00"/>
  <sheetViews>
    <sheetView showGridLines="0" workbookViewId="0"/>
  </sheetViews>
  <sheetFormatPr defaultColWidth="10.90625" defaultRowHeight="14.5"/>
  <cols>
    <col min="1" max="1" width="70.7265625" customWidth="1"/>
  </cols>
  <sheetData>
    <row r="1" spans="1:14" ht="19.5">
      <c r="A1" s="4" t="s">
        <v>99</v>
      </c>
      <c r="B1" s="8"/>
      <c r="C1" s="8"/>
      <c r="D1" s="8"/>
      <c r="E1" s="8"/>
      <c r="F1" s="8"/>
      <c r="G1" s="8"/>
      <c r="H1" s="8"/>
      <c r="I1" s="8"/>
      <c r="J1" s="8"/>
      <c r="K1" s="8"/>
      <c r="L1" s="8"/>
      <c r="M1" s="8"/>
      <c r="N1" s="8"/>
    </row>
    <row r="2" spans="1:14">
      <c r="A2" s="9" t="s">
        <v>338</v>
      </c>
      <c r="B2" s="8"/>
      <c r="C2" s="8"/>
      <c r="D2" s="8"/>
      <c r="E2" s="8"/>
      <c r="F2" s="8"/>
      <c r="G2" s="8"/>
      <c r="H2" s="8"/>
      <c r="I2" s="8"/>
      <c r="J2" s="8"/>
      <c r="K2" s="8"/>
      <c r="L2" s="8"/>
      <c r="M2" s="8"/>
      <c r="N2" s="8"/>
    </row>
    <row r="3" spans="1:14" ht="29">
      <c r="A3" s="9" t="s">
        <v>295</v>
      </c>
      <c r="B3" s="10"/>
      <c r="C3" s="10"/>
      <c r="D3" s="10"/>
      <c r="E3" s="10"/>
      <c r="F3" s="10"/>
      <c r="G3" s="10"/>
      <c r="H3" s="10"/>
      <c r="I3" s="10"/>
      <c r="J3" s="10"/>
      <c r="K3" s="10"/>
      <c r="L3" s="10"/>
      <c r="M3" s="10"/>
      <c r="N3" s="10"/>
    </row>
    <row r="4" spans="1:14">
      <c r="A4" s="9" t="s">
        <v>370</v>
      </c>
      <c r="B4" s="10"/>
      <c r="C4" s="10"/>
      <c r="D4" s="10"/>
      <c r="E4" s="10"/>
      <c r="F4" s="10"/>
      <c r="G4" s="10"/>
      <c r="H4" s="10"/>
      <c r="I4" s="10"/>
      <c r="J4" s="10"/>
      <c r="K4" s="10"/>
      <c r="L4" s="10"/>
      <c r="M4" s="10"/>
      <c r="N4" s="10"/>
    </row>
    <row r="5" spans="1:14">
      <c r="A5" s="11" t="s">
        <v>0</v>
      </c>
      <c r="B5" s="10"/>
      <c r="C5" s="10"/>
      <c r="D5" s="10"/>
      <c r="E5" s="10"/>
      <c r="F5" s="10"/>
      <c r="G5" s="10"/>
      <c r="H5" s="10"/>
      <c r="I5" s="10"/>
      <c r="J5" s="10"/>
      <c r="K5" s="10"/>
      <c r="L5" s="10"/>
      <c r="M5" s="10"/>
      <c r="N5" s="10"/>
    </row>
    <row r="6" spans="1:14" ht="30" customHeight="1">
      <c r="A6" s="6" t="s">
        <v>98</v>
      </c>
      <c r="B6" s="10"/>
      <c r="C6" s="10"/>
      <c r="D6" s="10"/>
      <c r="E6" s="10"/>
      <c r="F6" s="10"/>
      <c r="G6" s="10"/>
      <c r="H6" s="10"/>
      <c r="I6" s="10"/>
      <c r="J6" s="10"/>
      <c r="K6" s="10"/>
      <c r="L6" s="10"/>
      <c r="M6" s="10"/>
      <c r="N6" s="10"/>
    </row>
    <row r="7" spans="1:14">
      <c r="A7" s="12" t="s">
        <v>296</v>
      </c>
      <c r="B7" s="13" t="s">
        <v>309</v>
      </c>
      <c r="C7" s="13" t="s">
        <v>310</v>
      </c>
      <c r="D7" s="13" t="s">
        <v>311</v>
      </c>
      <c r="E7" s="13" t="s">
        <v>312</v>
      </c>
      <c r="F7" s="13" t="s">
        <v>313</v>
      </c>
      <c r="G7" s="13" t="s">
        <v>314</v>
      </c>
      <c r="H7" s="13" t="s">
        <v>315</v>
      </c>
      <c r="I7" s="13" t="s">
        <v>316</v>
      </c>
      <c r="J7" s="13" t="s">
        <v>317</v>
      </c>
      <c r="K7" s="13" t="s">
        <v>318</v>
      </c>
      <c r="L7" s="13" t="s">
        <v>319</v>
      </c>
      <c r="M7" s="13" t="s">
        <v>320</v>
      </c>
      <c r="N7" s="13" t="s">
        <v>321</v>
      </c>
    </row>
    <row r="8" spans="1:14">
      <c r="A8" s="12" t="s">
        <v>342</v>
      </c>
      <c r="B8" s="14">
        <v>0.1874488</v>
      </c>
      <c r="C8" s="14">
        <v>0.18829950000000001</v>
      </c>
      <c r="D8" s="14">
        <v>0.18360299999999999</v>
      </c>
      <c r="E8" s="14">
        <v>0.17532610000000001</v>
      </c>
      <c r="F8" s="14">
        <v>0.17587949999999999</v>
      </c>
      <c r="G8" s="14">
        <v>0.1776489</v>
      </c>
      <c r="H8" s="14">
        <v>0.18196010000000001</v>
      </c>
      <c r="I8" s="14">
        <v>0.1846931</v>
      </c>
      <c r="J8" s="14">
        <v>0.18949260000000001</v>
      </c>
      <c r="K8" s="14">
        <v>0.19578039999999999</v>
      </c>
      <c r="L8" s="14">
        <v>0.19197310000000001</v>
      </c>
      <c r="M8" s="14">
        <v>0.19349440000000001</v>
      </c>
      <c r="N8" s="14">
        <v>0.17845330000000001</v>
      </c>
    </row>
    <row r="9" spans="1:14">
      <c r="A9" s="12" t="s">
        <v>371</v>
      </c>
      <c r="B9" s="14">
        <v>0.1459654</v>
      </c>
      <c r="C9" s="14">
        <v>0.143931</v>
      </c>
      <c r="D9" s="14">
        <v>0.14359569999999999</v>
      </c>
      <c r="E9" s="14">
        <v>0.13823730000000001</v>
      </c>
      <c r="F9" s="14">
        <v>0.1379774</v>
      </c>
      <c r="G9" s="14">
        <v>0.1330248</v>
      </c>
      <c r="H9" s="14">
        <v>0.13190389999999999</v>
      </c>
      <c r="I9" s="14">
        <v>0.1363492</v>
      </c>
      <c r="J9" s="14">
        <v>0.14401330000000001</v>
      </c>
      <c r="K9" s="14">
        <v>0.15471190000000001</v>
      </c>
      <c r="L9" s="14">
        <v>0.1585029</v>
      </c>
      <c r="M9" s="14">
        <v>0.1744551</v>
      </c>
      <c r="N9" s="14">
        <v>0.16915910000000001</v>
      </c>
    </row>
    <row r="10" spans="1:14">
      <c r="A10" s="12" t="s">
        <v>372</v>
      </c>
      <c r="B10" s="14">
        <v>0.19891739999999999</v>
      </c>
      <c r="C10" s="14">
        <v>0.19984750000000001</v>
      </c>
      <c r="D10" s="14">
        <v>0.19343949999999999</v>
      </c>
      <c r="E10" s="14">
        <v>0.18432999999999999</v>
      </c>
      <c r="F10" s="14">
        <v>0.1856641</v>
      </c>
      <c r="G10" s="14">
        <v>0.1890153</v>
      </c>
      <c r="H10" s="14">
        <v>0.19598740000000001</v>
      </c>
      <c r="I10" s="14">
        <v>0.1984284</v>
      </c>
      <c r="J10" s="14">
        <v>0.2023961</v>
      </c>
      <c r="K10" s="14">
        <v>0.20660980000000001</v>
      </c>
      <c r="L10" s="14">
        <v>0.20050370000000001</v>
      </c>
      <c r="M10" s="14">
        <v>0.1987601</v>
      </c>
      <c r="N10" s="14">
        <v>0.1813003</v>
      </c>
    </row>
    <row r="11" spans="1:14" ht="30" customHeight="1">
      <c r="A11" s="6" t="s">
        <v>92</v>
      </c>
      <c r="B11" s="14"/>
      <c r="C11" s="14"/>
      <c r="D11" s="14"/>
      <c r="E11" s="14"/>
      <c r="F11" s="14"/>
      <c r="G11" s="14"/>
      <c r="H11" s="14"/>
      <c r="I11" s="14"/>
      <c r="J11" s="14"/>
      <c r="K11" s="14"/>
      <c r="L11" s="14"/>
      <c r="M11" s="14"/>
      <c r="N11" s="14"/>
    </row>
    <row r="12" spans="1:14">
      <c r="A12" s="12" t="s">
        <v>296</v>
      </c>
      <c r="B12" s="15" t="s">
        <v>309</v>
      </c>
      <c r="C12" s="15" t="s">
        <v>310</v>
      </c>
      <c r="D12" s="15" t="s">
        <v>311</v>
      </c>
      <c r="E12" s="15" t="s">
        <v>312</v>
      </c>
      <c r="F12" s="15" t="s">
        <v>313</v>
      </c>
      <c r="G12" s="15" t="s">
        <v>314</v>
      </c>
      <c r="H12" s="15" t="s">
        <v>315</v>
      </c>
      <c r="I12" s="15" t="s">
        <v>316</v>
      </c>
      <c r="J12" s="15" t="s">
        <v>317</v>
      </c>
      <c r="K12" s="15" t="s">
        <v>318</v>
      </c>
      <c r="L12" s="15" t="s">
        <v>319</v>
      </c>
      <c r="M12" s="15" t="s">
        <v>320</v>
      </c>
      <c r="N12" s="15" t="s">
        <v>321</v>
      </c>
    </row>
    <row r="13" spans="1:14">
      <c r="A13" s="12" t="s">
        <v>342</v>
      </c>
      <c r="B13" s="14">
        <v>1</v>
      </c>
      <c r="C13" s="14">
        <v>1</v>
      </c>
      <c r="D13" s="14">
        <v>1</v>
      </c>
      <c r="E13" s="14">
        <v>1</v>
      </c>
      <c r="F13" s="14">
        <v>1</v>
      </c>
      <c r="G13" s="14">
        <v>1</v>
      </c>
      <c r="H13" s="14">
        <v>1</v>
      </c>
      <c r="I13" s="14">
        <v>1</v>
      </c>
      <c r="J13" s="14">
        <v>1</v>
      </c>
      <c r="K13" s="14">
        <v>1</v>
      </c>
      <c r="L13" s="14">
        <v>1</v>
      </c>
      <c r="M13" s="14">
        <v>1</v>
      </c>
      <c r="N13" s="14">
        <v>1</v>
      </c>
    </row>
    <row r="14" spans="1:14">
      <c r="A14" s="12" t="s">
        <v>371</v>
      </c>
      <c r="B14" s="14">
        <v>0.16844229999999999</v>
      </c>
      <c r="C14" s="14">
        <v>0.15695020000000001</v>
      </c>
      <c r="D14" s="14">
        <v>0.15455559999999999</v>
      </c>
      <c r="E14" s="14">
        <v>0.15334909999999999</v>
      </c>
      <c r="F14" s="14">
        <v>0.15913040000000001</v>
      </c>
      <c r="G14" s="14">
        <v>0.1508978</v>
      </c>
      <c r="H14" s="14">
        <v>0.1586716</v>
      </c>
      <c r="I14" s="14">
        <v>0.16348960000000001</v>
      </c>
      <c r="J14" s="14">
        <v>0.16667670000000001</v>
      </c>
      <c r="K14" s="14">
        <v>0.16574439999999999</v>
      </c>
      <c r="L14" s="14">
        <v>0.1708307</v>
      </c>
      <c r="M14" s="14">
        <v>0.19605</v>
      </c>
      <c r="N14" s="14">
        <v>0.21781780000000001</v>
      </c>
    </row>
    <row r="15" spans="1:14">
      <c r="A15" s="12" t="s">
        <v>372</v>
      </c>
      <c r="B15" s="14">
        <v>0.83108669999999996</v>
      </c>
      <c r="C15" s="14">
        <v>0.84257879999999996</v>
      </c>
      <c r="D15" s="14">
        <v>0.84544439999999998</v>
      </c>
      <c r="E15" s="14">
        <v>0.84665089999999998</v>
      </c>
      <c r="F15" s="14">
        <v>0.84086959999999999</v>
      </c>
      <c r="G15" s="14">
        <v>0.84910220000000003</v>
      </c>
      <c r="H15" s="14">
        <v>0.84132839999999998</v>
      </c>
      <c r="I15" s="14">
        <v>0.83651039999999999</v>
      </c>
      <c r="J15" s="14">
        <v>0.83332329999999999</v>
      </c>
      <c r="K15" s="14">
        <v>0.83425559999999999</v>
      </c>
      <c r="L15" s="14">
        <v>0.8291693</v>
      </c>
      <c r="M15" s="14">
        <v>0.80395000000000005</v>
      </c>
      <c r="N15" s="14">
        <v>0.78218220000000005</v>
      </c>
    </row>
    <row r="16" spans="1:14" ht="30" customHeight="1">
      <c r="A16" s="6" t="s">
        <v>93</v>
      </c>
      <c r="B16" s="14"/>
      <c r="C16" s="14"/>
      <c r="D16" s="14"/>
      <c r="E16" s="14"/>
      <c r="F16" s="14"/>
      <c r="G16" s="14"/>
      <c r="H16" s="14"/>
      <c r="I16" s="14"/>
      <c r="J16" s="14"/>
      <c r="K16" s="14"/>
      <c r="L16" s="14"/>
      <c r="M16" s="14"/>
      <c r="N16" s="14"/>
    </row>
    <row r="17" spans="1:14">
      <c r="A17" s="12" t="s">
        <v>296</v>
      </c>
      <c r="B17" s="15" t="s">
        <v>309</v>
      </c>
      <c r="C17" s="15" t="s">
        <v>310</v>
      </c>
      <c r="D17" s="15" t="s">
        <v>311</v>
      </c>
      <c r="E17" s="15" t="s">
        <v>312</v>
      </c>
      <c r="F17" s="15" t="s">
        <v>313</v>
      </c>
      <c r="G17" s="15" t="s">
        <v>314</v>
      </c>
      <c r="H17" s="15" t="s">
        <v>315</v>
      </c>
      <c r="I17" s="15" t="s">
        <v>316</v>
      </c>
      <c r="J17" s="15" t="s">
        <v>317</v>
      </c>
      <c r="K17" s="15" t="s">
        <v>318</v>
      </c>
      <c r="L17" s="15" t="s">
        <v>319</v>
      </c>
      <c r="M17" s="15" t="s">
        <v>320</v>
      </c>
      <c r="N17" s="15" t="s">
        <v>321</v>
      </c>
    </row>
    <row r="18" spans="1:14">
      <c r="A18" s="12" t="s">
        <v>342</v>
      </c>
      <c r="B18" s="16">
        <v>950000</v>
      </c>
      <c r="C18" s="16">
        <v>960000</v>
      </c>
      <c r="D18" s="16">
        <v>940000</v>
      </c>
      <c r="E18" s="16">
        <v>910000</v>
      </c>
      <c r="F18" s="16">
        <v>920000</v>
      </c>
      <c r="G18" s="16">
        <v>930000</v>
      </c>
      <c r="H18" s="16">
        <v>950000</v>
      </c>
      <c r="I18" s="16">
        <v>970000</v>
      </c>
      <c r="J18" s="16">
        <v>1000000</v>
      </c>
      <c r="K18" s="16">
        <v>1040000</v>
      </c>
      <c r="L18" s="16">
        <v>1020000</v>
      </c>
      <c r="M18" s="16">
        <v>1030000</v>
      </c>
      <c r="N18" s="16">
        <v>960000</v>
      </c>
    </row>
    <row r="19" spans="1:14">
      <c r="A19" s="12" t="s">
        <v>371</v>
      </c>
      <c r="B19" s="16">
        <v>160000</v>
      </c>
      <c r="C19" s="16">
        <v>150000</v>
      </c>
      <c r="D19" s="16">
        <v>150000</v>
      </c>
      <c r="E19" s="16">
        <v>140000</v>
      </c>
      <c r="F19" s="16">
        <v>150000</v>
      </c>
      <c r="G19" s="16">
        <v>140000</v>
      </c>
      <c r="H19" s="16">
        <v>150000</v>
      </c>
      <c r="I19" s="16">
        <v>160000</v>
      </c>
      <c r="J19" s="16">
        <v>170000</v>
      </c>
      <c r="K19" s="16">
        <v>170000</v>
      </c>
      <c r="L19" s="16">
        <v>170000</v>
      </c>
      <c r="M19" s="16">
        <v>200000</v>
      </c>
      <c r="N19" s="16">
        <v>210000</v>
      </c>
    </row>
    <row r="20" spans="1:14">
      <c r="A20" s="12" t="s">
        <v>372</v>
      </c>
      <c r="B20" s="16">
        <v>790000</v>
      </c>
      <c r="C20" s="16">
        <v>810000</v>
      </c>
      <c r="D20" s="16">
        <v>800000</v>
      </c>
      <c r="E20" s="16">
        <v>770000</v>
      </c>
      <c r="F20" s="16">
        <v>770000</v>
      </c>
      <c r="G20" s="16">
        <v>790000</v>
      </c>
      <c r="H20" s="16">
        <v>800000</v>
      </c>
      <c r="I20" s="16">
        <v>810000</v>
      </c>
      <c r="J20" s="16">
        <v>830000</v>
      </c>
      <c r="K20" s="16">
        <v>860000</v>
      </c>
      <c r="L20" s="16">
        <v>850000</v>
      </c>
      <c r="M20" s="16">
        <v>830000</v>
      </c>
      <c r="N20" s="16">
        <v>750000</v>
      </c>
    </row>
    <row r="21" spans="1:14" ht="30" customHeight="1">
      <c r="A21" s="6" t="s">
        <v>94</v>
      </c>
      <c r="B21" s="16"/>
      <c r="C21" s="16"/>
      <c r="D21" s="16"/>
      <c r="E21" s="16"/>
      <c r="F21" s="16"/>
      <c r="G21" s="16"/>
      <c r="H21" s="16"/>
      <c r="I21" s="16"/>
      <c r="J21" s="16"/>
      <c r="K21" s="16"/>
      <c r="L21" s="16"/>
      <c r="M21" s="16"/>
      <c r="N21" s="16"/>
    </row>
    <row r="22" spans="1:14">
      <c r="A22" s="12" t="s">
        <v>296</v>
      </c>
      <c r="B22" s="17" t="s">
        <v>309</v>
      </c>
      <c r="C22" s="17" t="s">
        <v>310</v>
      </c>
      <c r="D22" s="17" t="s">
        <v>311</v>
      </c>
      <c r="E22" s="17" t="s">
        <v>312</v>
      </c>
      <c r="F22" s="17" t="s">
        <v>313</v>
      </c>
      <c r="G22" s="17" t="s">
        <v>314</v>
      </c>
      <c r="H22" s="17" t="s">
        <v>315</v>
      </c>
      <c r="I22" s="17" t="s">
        <v>316</v>
      </c>
      <c r="J22" s="17" t="s">
        <v>317</v>
      </c>
      <c r="K22" s="17" t="s">
        <v>318</v>
      </c>
      <c r="L22" s="17" t="s">
        <v>319</v>
      </c>
      <c r="M22" s="17" t="s">
        <v>320</v>
      </c>
      <c r="N22" s="17" t="s">
        <v>321</v>
      </c>
    </row>
    <row r="23" spans="1:14">
      <c r="A23" s="12" t="s">
        <v>342</v>
      </c>
      <c r="B23" s="14">
        <v>0.12644569999999999</v>
      </c>
      <c r="C23" s="14">
        <v>0.1294275</v>
      </c>
      <c r="D23" s="14">
        <v>0.1240923</v>
      </c>
      <c r="E23" s="14">
        <v>0.1157432</v>
      </c>
      <c r="F23" s="14">
        <v>0.1171205</v>
      </c>
      <c r="G23" s="14">
        <v>0.11896320000000001</v>
      </c>
      <c r="H23" s="14">
        <v>0.12389409999999999</v>
      </c>
      <c r="I23" s="14">
        <v>0.1241588</v>
      </c>
      <c r="J23" s="14">
        <v>0.1290732</v>
      </c>
      <c r="K23" s="14">
        <v>0.13800080000000001</v>
      </c>
      <c r="L23" s="14">
        <v>0.13678480000000001</v>
      </c>
      <c r="M23" s="14">
        <v>0.14146139999999999</v>
      </c>
      <c r="N23" s="14">
        <v>0.1314728</v>
      </c>
    </row>
    <row r="24" spans="1:14">
      <c r="A24" s="12" t="s">
        <v>371</v>
      </c>
      <c r="B24" s="14">
        <v>9.2070799999999994E-2</v>
      </c>
      <c r="C24" s="14">
        <v>9.4942399999999996E-2</v>
      </c>
      <c r="D24" s="14">
        <v>9.1609200000000002E-2</v>
      </c>
      <c r="E24" s="14">
        <v>8.8753299999999993E-2</v>
      </c>
      <c r="F24" s="14">
        <v>9.2216300000000001E-2</v>
      </c>
      <c r="G24" s="14">
        <v>9.2578300000000002E-2</v>
      </c>
      <c r="H24" s="14">
        <v>9.0676999999999994E-2</v>
      </c>
      <c r="I24" s="14">
        <v>8.9325000000000002E-2</v>
      </c>
      <c r="J24" s="14">
        <v>9.6729599999999999E-2</v>
      </c>
      <c r="K24" s="14">
        <v>0.1071834</v>
      </c>
      <c r="L24" s="14">
        <v>0.1148267</v>
      </c>
      <c r="M24" s="14">
        <v>0.1258387</v>
      </c>
      <c r="N24" s="14">
        <v>0.12656729999999999</v>
      </c>
    </row>
    <row r="25" spans="1:14">
      <c r="A25" s="12" t="s">
        <v>372</v>
      </c>
      <c r="B25" s="14">
        <v>0.13590269999999999</v>
      </c>
      <c r="C25" s="14">
        <v>0.13825029999999999</v>
      </c>
      <c r="D25" s="14">
        <v>0.13205639999999999</v>
      </c>
      <c r="E25" s="14">
        <v>0.1222939</v>
      </c>
      <c r="F25" s="14">
        <v>0.12359530000000001</v>
      </c>
      <c r="G25" s="14">
        <v>0.12574669999999999</v>
      </c>
      <c r="H25" s="14">
        <v>0.13334760000000001</v>
      </c>
      <c r="I25" s="14">
        <v>0.1342276</v>
      </c>
      <c r="J25" s="14">
        <v>0.13846800000000001</v>
      </c>
      <c r="K25" s="14">
        <v>0.1462994</v>
      </c>
      <c r="L25" s="14">
        <v>0.14245569999999999</v>
      </c>
      <c r="M25" s="14">
        <v>0.14576410000000001</v>
      </c>
      <c r="N25" s="14">
        <v>0.132967</v>
      </c>
    </row>
    <row r="26" spans="1:14" ht="30" customHeight="1">
      <c r="A26" s="6" t="s">
        <v>95</v>
      </c>
      <c r="B26" s="14"/>
      <c r="C26" s="14"/>
      <c r="D26" s="14"/>
      <c r="E26" s="14"/>
      <c r="F26" s="14"/>
      <c r="G26" s="14"/>
      <c r="H26" s="14"/>
      <c r="I26" s="14"/>
      <c r="J26" s="14"/>
      <c r="K26" s="14"/>
      <c r="L26" s="14"/>
      <c r="M26" s="14"/>
      <c r="N26" s="14"/>
    </row>
    <row r="27" spans="1:14">
      <c r="A27" s="12" t="s">
        <v>296</v>
      </c>
      <c r="B27" s="15" t="s">
        <v>309</v>
      </c>
      <c r="C27" s="15" t="s">
        <v>310</v>
      </c>
      <c r="D27" s="15" t="s">
        <v>311</v>
      </c>
      <c r="E27" s="15" t="s">
        <v>312</v>
      </c>
      <c r="F27" s="15" t="s">
        <v>313</v>
      </c>
      <c r="G27" s="15" t="s">
        <v>314</v>
      </c>
      <c r="H27" s="15" t="s">
        <v>315</v>
      </c>
      <c r="I27" s="15" t="s">
        <v>316</v>
      </c>
      <c r="J27" s="15" t="s">
        <v>317</v>
      </c>
      <c r="K27" s="15" t="s">
        <v>318</v>
      </c>
      <c r="L27" s="15" t="s">
        <v>319</v>
      </c>
      <c r="M27" s="15" t="s">
        <v>320</v>
      </c>
      <c r="N27" s="15" t="s">
        <v>321</v>
      </c>
    </row>
    <row r="28" spans="1:14">
      <c r="A28" s="12" t="s">
        <v>342</v>
      </c>
      <c r="B28" s="14">
        <v>1</v>
      </c>
      <c r="C28" s="14">
        <v>1</v>
      </c>
      <c r="D28" s="14">
        <v>1</v>
      </c>
      <c r="E28" s="14">
        <v>1</v>
      </c>
      <c r="F28" s="14">
        <v>1</v>
      </c>
      <c r="G28" s="14">
        <v>1</v>
      </c>
      <c r="H28" s="14">
        <v>1</v>
      </c>
      <c r="I28" s="14">
        <v>1</v>
      </c>
      <c r="J28" s="14">
        <v>1</v>
      </c>
      <c r="K28" s="14">
        <v>1</v>
      </c>
      <c r="L28" s="14">
        <v>1</v>
      </c>
      <c r="M28" s="14">
        <v>1</v>
      </c>
      <c r="N28" s="14">
        <v>1</v>
      </c>
    </row>
    <row r="29" spans="1:14">
      <c r="A29" s="12" t="s">
        <v>371</v>
      </c>
      <c r="B29" s="14">
        <v>0.15740129999999999</v>
      </c>
      <c r="C29" s="14">
        <v>0.15118670000000001</v>
      </c>
      <c r="D29" s="14">
        <v>0.1462598</v>
      </c>
      <c r="E29" s="14">
        <v>0.14990729999999999</v>
      </c>
      <c r="F29" s="14">
        <v>0.15988240000000001</v>
      </c>
      <c r="G29" s="14">
        <v>0.1569439</v>
      </c>
      <c r="H29" s="14">
        <v>0.15932460000000001</v>
      </c>
      <c r="I29" s="14">
        <v>0.1589237</v>
      </c>
      <c r="J29" s="14">
        <v>0.16308049999999999</v>
      </c>
      <c r="K29" s="14">
        <v>0.16233500000000001</v>
      </c>
      <c r="L29" s="14">
        <v>0.1736316</v>
      </c>
      <c r="M29" s="14">
        <v>0.1937266</v>
      </c>
      <c r="N29" s="14">
        <v>0.2216081</v>
      </c>
    </row>
    <row r="30" spans="1:14">
      <c r="A30" s="12" t="s">
        <v>372</v>
      </c>
      <c r="B30" s="14">
        <v>0.8419103</v>
      </c>
      <c r="C30" s="14">
        <v>0.84812480000000001</v>
      </c>
      <c r="D30" s="14">
        <v>0.85374019999999995</v>
      </c>
      <c r="E30" s="14">
        <v>0.85009270000000003</v>
      </c>
      <c r="F30" s="14">
        <v>0.84011760000000002</v>
      </c>
      <c r="G30" s="14">
        <v>0.84305609999999997</v>
      </c>
      <c r="H30" s="14">
        <v>0.84067539999999996</v>
      </c>
      <c r="I30" s="14">
        <v>0.8410763</v>
      </c>
      <c r="J30" s="14">
        <v>0.83691950000000004</v>
      </c>
      <c r="K30" s="14">
        <v>0.83766499999999999</v>
      </c>
      <c r="L30" s="14">
        <v>0.8263684</v>
      </c>
      <c r="M30" s="14">
        <v>0.80627340000000003</v>
      </c>
      <c r="N30" s="14">
        <v>0.77839190000000003</v>
      </c>
    </row>
    <row r="31" spans="1:14" ht="30" customHeight="1">
      <c r="A31" s="6" t="s">
        <v>96</v>
      </c>
      <c r="B31" s="14"/>
      <c r="C31" s="14"/>
      <c r="D31" s="14"/>
      <c r="E31" s="14"/>
      <c r="F31" s="14"/>
      <c r="G31" s="14"/>
      <c r="H31" s="14"/>
      <c r="I31" s="14"/>
      <c r="J31" s="14"/>
      <c r="K31" s="14"/>
      <c r="L31" s="14"/>
      <c r="M31" s="14"/>
      <c r="N31" s="14"/>
    </row>
    <row r="32" spans="1:14">
      <c r="A32" s="12" t="s">
        <v>296</v>
      </c>
      <c r="B32" s="15" t="s">
        <v>309</v>
      </c>
      <c r="C32" s="15" t="s">
        <v>310</v>
      </c>
      <c r="D32" s="15" t="s">
        <v>311</v>
      </c>
      <c r="E32" s="15" t="s">
        <v>312</v>
      </c>
      <c r="F32" s="15" t="s">
        <v>313</v>
      </c>
      <c r="G32" s="15" t="s">
        <v>314</v>
      </c>
      <c r="H32" s="15" t="s">
        <v>315</v>
      </c>
      <c r="I32" s="15" t="s">
        <v>316</v>
      </c>
      <c r="J32" s="15" t="s">
        <v>317</v>
      </c>
      <c r="K32" s="15" t="s">
        <v>318</v>
      </c>
      <c r="L32" s="15" t="s">
        <v>319</v>
      </c>
      <c r="M32" s="15" t="s">
        <v>320</v>
      </c>
      <c r="N32" s="15" t="s">
        <v>321</v>
      </c>
    </row>
    <row r="33" spans="1:14">
      <c r="A33" s="12" t="s">
        <v>342</v>
      </c>
      <c r="B33" s="16">
        <v>640000</v>
      </c>
      <c r="C33" s="16">
        <v>660000</v>
      </c>
      <c r="D33" s="16">
        <v>640000</v>
      </c>
      <c r="E33" s="16">
        <v>600000</v>
      </c>
      <c r="F33" s="16">
        <v>610000</v>
      </c>
      <c r="G33" s="16">
        <v>620000</v>
      </c>
      <c r="H33" s="16">
        <v>650000</v>
      </c>
      <c r="I33" s="16">
        <v>650000</v>
      </c>
      <c r="J33" s="16">
        <v>680000</v>
      </c>
      <c r="K33" s="16">
        <v>730000</v>
      </c>
      <c r="L33" s="16">
        <v>730000</v>
      </c>
      <c r="M33" s="16">
        <v>760000</v>
      </c>
      <c r="N33" s="16">
        <v>700000</v>
      </c>
    </row>
    <row r="34" spans="1:14">
      <c r="A34" s="12" t="s">
        <v>371</v>
      </c>
      <c r="B34" s="16">
        <v>100000</v>
      </c>
      <c r="C34" s="16">
        <v>100000</v>
      </c>
      <c r="D34" s="16">
        <v>90000</v>
      </c>
      <c r="E34" s="16">
        <v>90000</v>
      </c>
      <c r="F34" s="16">
        <v>100000</v>
      </c>
      <c r="G34" s="16">
        <v>100000</v>
      </c>
      <c r="H34" s="16">
        <v>100000</v>
      </c>
      <c r="I34" s="16">
        <v>100000</v>
      </c>
      <c r="J34" s="16">
        <v>110000</v>
      </c>
      <c r="K34" s="16">
        <v>120000</v>
      </c>
      <c r="L34" s="16">
        <v>130000</v>
      </c>
      <c r="M34" s="16">
        <v>150000</v>
      </c>
      <c r="N34" s="16">
        <v>160000</v>
      </c>
    </row>
    <row r="35" spans="1:14">
      <c r="A35" s="12" t="s">
        <v>372</v>
      </c>
      <c r="B35" s="16">
        <v>540000</v>
      </c>
      <c r="C35" s="16">
        <v>560000</v>
      </c>
      <c r="D35" s="16">
        <v>540000</v>
      </c>
      <c r="E35" s="16">
        <v>510000</v>
      </c>
      <c r="F35" s="16">
        <v>510000</v>
      </c>
      <c r="G35" s="16">
        <v>520000</v>
      </c>
      <c r="H35" s="16">
        <v>550000</v>
      </c>
      <c r="I35" s="16">
        <v>550000</v>
      </c>
      <c r="J35" s="16">
        <v>570000</v>
      </c>
      <c r="K35" s="16">
        <v>610000</v>
      </c>
      <c r="L35" s="16">
        <v>600000</v>
      </c>
      <c r="M35" s="16">
        <v>610000</v>
      </c>
      <c r="N35" s="16">
        <v>550000</v>
      </c>
    </row>
    <row r="36" spans="1:14" ht="30" customHeight="1">
      <c r="A36" s="6" t="s">
        <v>97</v>
      </c>
      <c r="B36" s="16"/>
      <c r="C36" s="16"/>
      <c r="D36" s="16"/>
      <c r="E36" s="16"/>
      <c r="F36" s="16"/>
      <c r="G36" s="16"/>
      <c r="H36" s="16"/>
      <c r="I36" s="16"/>
      <c r="J36" s="16"/>
      <c r="K36" s="16"/>
      <c r="L36" s="16"/>
      <c r="M36" s="16"/>
      <c r="N36" s="16"/>
    </row>
    <row r="37" spans="1:14">
      <c r="A37" s="12" t="s">
        <v>296</v>
      </c>
      <c r="B37" s="17" t="s">
        <v>309</v>
      </c>
      <c r="C37" s="17" t="s">
        <v>310</v>
      </c>
      <c r="D37" s="17" t="s">
        <v>311</v>
      </c>
      <c r="E37" s="17" t="s">
        <v>312</v>
      </c>
      <c r="F37" s="17" t="s">
        <v>313</v>
      </c>
      <c r="G37" s="17" t="s">
        <v>314</v>
      </c>
      <c r="H37" s="17" t="s">
        <v>315</v>
      </c>
      <c r="I37" s="17" t="s">
        <v>316</v>
      </c>
      <c r="J37" s="17" t="s">
        <v>317</v>
      </c>
      <c r="K37" s="17" t="s">
        <v>318</v>
      </c>
      <c r="L37" s="17" t="s">
        <v>319</v>
      </c>
      <c r="M37" s="17" t="s">
        <v>320</v>
      </c>
      <c r="N37" s="17" t="s">
        <v>321</v>
      </c>
    </row>
    <row r="38" spans="1:14">
      <c r="A38" s="12" t="s">
        <v>342</v>
      </c>
      <c r="B38" s="16">
        <v>14739</v>
      </c>
      <c r="C38" s="16">
        <v>14686</v>
      </c>
      <c r="D38" s="16">
        <v>14442</v>
      </c>
      <c r="E38" s="16">
        <v>13385</v>
      </c>
      <c r="F38" s="16">
        <v>12152</v>
      </c>
      <c r="G38" s="16">
        <v>10750</v>
      </c>
      <c r="H38" s="16">
        <v>10277</v>
      </c>
      <c r="I38" s="16">
        <v>9795</v>
      </c>
      <c r="J38" s="16">
        <v>9596</v>
      </c>
      <c r="K38" s="16">
        <v>9369</v>
      </c>
      <c r="L38" s="16">
        <v>9521</v>
      </c>
      <c r="M38" s="16">
        <v>9346</v>
      </c>
      <c r="N38" s="16">
        <v>7770</v>
      </c>
    </row>
    <row r="39" spans="1:14">
      <c r="A39" s="12" t="s">
        <v>371</v>
      </c>
      <c r="B39" s="16">
        <v>2979</v>
      </c>
      <c r="C39" s="16">
        <v>2855</v>
      </c>
      <c r="D39" s="16">
        <v>2740</v>
      </c>
      <c r="E39" s="16">
        <v>2513</v>
      </c>
      <c r="F39" s="16">
        <v>2354</v>
      </c>
      <c r="G39" s="16">
        <v>2044</v>
      </c>
      <c r="H39" s="16">
        <v>2107</v>
      </c>
      <c r="I39" s="16">
        <v>2049</v>
      </c>
      <c r="J39" s="16">
        <v>1995</v>
      </c>
      <c r="K39" s="16">
        <v>1893</v>
      </c>
      <c r="L39" s="16">
        <v>1885</v>
      </c>
      <c r="M39" s="16">
        <v>1966</v>
      </c>
      <c r="N39" s="16">
        <v>1711</v>
      </c>
    </row>
    <row r="40" spans="1:14">
      <c r="A40" s="12" t="s">
        <v>372</v>
      </c>
      <c r="B40" s="16">
        <v>11753</v>
      </c>
      <c r="C40" s="16">
        <v>11826</v>
      </c>
      <c r="D40" s="16">
        <v>11701</v>
      </c>
      <c r="E40" s="16">
        <v>10869</v>
      </c>
      <c r="F40" s="16">
        <v>9795</v>
      </c>
      <c r="G40" s="16">
        <v>8703</v>
      </c>
      <c r="H40" s="16">
        <v>8170</v>
      </c>
      <c r="I40" s="16">
        <v>7746</v>
      </c>
      <c r="J40" s="16">
        <v>7601</v>
      </c>
      <c r="K40" s="16">
        <v>7476</v>
      </c>
      <c r="L40" s="16">
        <v>7636</v>
      </c>
      <c r="M40" s="16">
        <v>7378</v>
      </c>
      <c r="N40" s="16">
        <v>6057</v>
      </c>
    </row>
    <row r="41" spans="1:14">
      <c r="A41" s="12"/>
      <c r="B41" s="16"/>
      <c r="C41" s="16"/>
      <c r="D41" s="16"/>
      <c r="E41" s="16"/>
      <c r="F41" s="16"/>
      <c r="G41" s="16"/>
      <c r="H41" s="16"/>
      <c r="I41" s="16"/>
      <c r="J41" s="16"/>
      <c r="K41" s="16"/>
      <c r="L41" s="16"/>
      <c r="M41" s="16"/>
      <c r="N41" s="16"/>
    </row>
    <row r="42" spans="1:14">
      <c r="A42" s="12"/>
      <c r="B42" s="16"/>
      <c r="C42" s="16"/>
      <c r="D42" s="16"/>
      <c r="E42" s="16"/>
      <c r="F42" s="16"/>
      <c r="G42" s="16"/>
      <c r="H42" s="16"/>
      <c r="I42" s="16"/>
      <c r="J42" s="16"/>
      <c r="K42" s="16"/>
      <c r="L42" s="16"/>
      <c r="M42" s="16"/>
      <c r="N42" s="16"/>
    </row>
    <row r="43" spans="1:14">
      <c r="A43" s="12"/>
      <c r="B43" s="10"/>
      <c r="C43" s="10"/>
      <c r="D43" s="10"/>
      <c r="E43" s="10"/>
      <c r="F43" s="10"/>
      <c r="G43" s="10"/>
      <c r="H43" s="10"/>
      <c r="I43" s="10"/>
      <c r="J43" s="10"/>
      <c r="K43" s="10"/>
      <c r="L43" s="10"/>
      <c r="M43" s="10"/>
      <c r="N43" s="10"/>
    </row>
    <row r="44" spans="1:14">
      <c r="A44" s="12"/>
      <c r="B44" s="10"/>
      <c r="C44" s="10"/>
      <c r="D44" s="10"/>
      <c r="E44" s="10"/>
      <c r="F44" s="10"/>
      <c r="G44" s="10"/>
      <c r="H44" s="10"/>
      <c r="I44" s="10"/>
      <c r="J44" s="10"/>
      <c r="K44" s="10"/>
      <c r="L44" s="10"/>
      <c r="M44" s="10"/>
      <c r="N44" s="10"/>
    </row>
    <row r="45" spans="1:14">
      <c r="A45" s="12"/>
      <c r="B45" s="10"/>
      <c r="C45" s="10"/>
      <c r="D45" s="10"/>
      <c r="E45" s="10"/>
      <c r="F45" s="10"/>
      <c r="G45" s="10"/>
      <c r="H45" s="10"/>
      <c r="I45" s="10"/>
      <c r="J45" s="10"/>
      <c r="K45" s="10"/>
      <c r="L45" s="10"/>
      <c r="M45" s="10"/>
      <c r="N45" s="10"/>
    </row>
    <row r="46" spans="1:14">
      <c r="A46" s="12"/>
      <c r="B46" s="10"/>
      <c r="C46" s="10"/>
      <c r="D46" s="10"/>
      <c r="E46" s="10"/>
      <c r="F46" s="10"/>
      <c r="G46" s="10"/>
      <c r="H46" s="10"/>
      <c r="I46" s="10"/>
      <c r="J46" s="10"/>
      <c r="K46" s="10"/>
      <c r="L46" s="10"/>
      <c r="M46" s="10"/>
      <c r="N46" s="10"/>
    </row>
    <row r="47" spans="1:14">
      <c r="A47" s="12"/>
      <c r="B47" s="10"/>
      <c r="C47" s="10"/>
      <c r="D47" s="10"/>
      <c r="E47" s="10"/>
      <c r="F47" s="10"/>
      <c r="G47" s="10"/>
      <c r="H47" s="10"/>
      <c r="I47" s="10"/>
      <c r="J47" s="10"/>
      <c r="K47" s="10"/>
      <c r="L47" s="10"/>
      <c r="M47" s="10"/>
      <c r="N47" s="10"/>
    </row>
    <row r="48" spans="1:14">
      <c r="A48" s="12"/>
      <c r="B48" s="10"/>
      <c r="C48" s="10"/>
      <c r="D48" s="10"/>
      <c r="E48" s="10"/>
      <c r="F48" s="10"/>
      <c r="G48" s="10"/>
      <c r="H48" s="10"/>
      <c r="I48" s="10"/>
      <c r="J48" s="10"/>
      <c r="K48" s="10"/>
      <c r="L48" s="10"/>
      <c r="M48" s="10"/>
      <c r="N48" s="10"/>
    </row>
    <row r="49" spans="1:14">
      <c r="A49" s="12"/>
      <c r="B49" s="10"/>
      <c r="C49" s="10"/>
      <c r="D49" s="10"/>
      <c r="E49" s="10"/>
      <c r="F49" s="10"/>
      <c r="G49" s="10"/>
      <c r="H49" s="10"/>
      <c r="I49" s="10"/>
      <c r="J49" s="10"/>
      <c r="K49" s="10"/>
      <c r="L49" s="10"/>
      <c r="M49" s="10"/>
      <c r="N49" s="10"/>
    </row>
    <row r="50" spans="1:14">
      <c r="A50" s="12"/>
      <c r="B50" s="10"/>
      <c r="C50" s="10"/>
      <c r="D50" s="10"/>
      <c r="E50" s="10"/>
      <c r="F50" s="10"/>
      <c r="G50" s="10"/>
      <c r="H50" s="10"/>
      <c r="I50" s="10"/>
      <c r="J50" s="10"/>
      <c r="K50" s="10"/>
      <c r="L50" s="10"/>
      <c r="M50" s="10"/>
      <c r="N50" s="10"/>
    </row>
    <row r="51" spans="1:14">
      <c r="A51" s="12"/>
      <c r="B51" s="10"/>
      <c r="C51" s="10"/>
      <c r="D51" s="10"/>
      <c r="E51" s="10"/>
      <c r="F51" s="10"/>
      <c r="G51" s="10"/>
      <c r="H51" s="10"/>
      <c r="I51" s="10"/>
      <c r="J51" s="10"/>
      <c r="K51" s="10"/>
      <c r="L51" s="10"/>
      <c r="M51" s="10"/>
      <c r="N51" s="10"/>
    </row>
    <row r="52" spans="1:14">
      <c r="A52" s="12"/>
      <c r="B52" s="10"/>
      <c r="C52" s="10"/>
      <c r="D52" s="10"/>
      <c r="E52" s="10"/>
      <c r="F52" s="10"/>
      <c r="G52" s="10"/>
      <c r="H52" s="10"/>
      <c r="I52" s="10"/>
      <c r="J52" s="10"/>
      <c r="K52" s="10"/>
      <c r="L52" s="10"/>
      <c r="M52" s="10"/>
      <c r="N52" s="10"/>
    </row>
    <row r="53" spans="1:14">
      <c r="A53" s="12"/>
      <c r="B53" s="10"/>
      <c r="C53" s="10"/>
      <c r="D53" s="10"/>
      <c r="E53" s="10"/>
      <c r="F53" s="10"/>
      <c r="G53" s="10"/>
      <c r="H53" s="10"/>
      <c r="I53" s="10"/>
      <c r="J53" s="10"/>
      <c r="K53" s="10"/>
      <c r="L53" s="10"/>
      <c r="M53" s="10"/>
      <c r="N53" s="10"/>
    </row>
    <row r="54" spans="1:14">
      <c r="A54" s="12"/>
      <c r="B54" s="10"/>
      <c r="C54" s="10"/>
      <c r="D54" s="10"/>
      <c r="E54" s="10"/>
      <c r="F54" s="10"/>
      <c r="G54" s="10"/>
      <c r="H54" s="10"/>
      <c r="I54" s="10"/>
      <c r="J54" s="10"/>
      <c r="K54" s="10"/>
      <c r="L54" s="10"/>
      <c r="M54" s="10"/>
      <c r="N54" s="10"/>
    </row>
    <row r="55" spans="1:14">
      <c r="A55" s="12"/>
      <c r="B55" s="10"/>
      <c r="C55" s="10"/>
      <c r="D55" s="10"/>
      <c r="E55" s="10"/>
      <c r="F55" s="10"/>
      <c r="G55" s="10"/>
      <c r="H55" s="10"/>
      <c r="I55" s="10"/>
      <c r="J55" s="10"/>
      <c r="K55" s="10"/>
      <c r="L55" s="10"/>
      <c r="M55" s="10"/>
      <c r="N55" s="10"/>
    </row>
    <row r="56" spans="1:14">
      <c r="A56" s="12"/>
      <c r="B56" s="10"/>
      <c r="C56" s="10"/>
      <c r="D56" s="10"/>
      <c r="E56" s="10"/>
      <c r="F56" s="10"/>
      <c r="G56" s="10"/>
      <c r="H56" s="10"/>
      <c r="I56" s="10"/>
      <c r="J56" s="10"/>
      <c r="K56" s="10"/>
      <c r="L56" s="10"/>
      <c r="M56" s="10"/>
      <c r="N56" s="10"/>
    </row>
    <row r="57" spans="1:14">
      <c r="A57" s="12"/>
      <c r="B57" s="10"/>
      <c r="C57" s="10"/>
      <c r="D57" s="10"/>
      <c r="E57" s="10"/>
      <c r="F57" s="10"/>
      <c r="G57" s="10"/>
      <c r="H57" s="10"/>
      <c r="I57" s="10"/>
      <c r="J57" s="10"/>
      <c r="K57" s="10"/>
      <c r="L57" s="10"/>
      <c r="M57" s="10"/>
      <c r="N57" s="10"/>
    </row>
    <row r="58" spans="1:14">
      <c r="A58" s="12"/>
      <c r="B58" s="10"/>
      <c r="C58" s="10"/>
      <c r="D58" s="10"/>
      <c r="E58" s="10"/>
      <c r="F58" s="10"/>
      <c r="G58" s="10"/>
      <c r="H58" s="10"/>
      <c r="I58" s="10"/>
      <c r="J58" s="10"/>
      <c r="K58" s="10"/>
      <c r="L58" s="10"/>
      <c r="M58" s="10"/>
      <c r="N58" s="10"/>
    </row>
    <row r="59" spans="1:14">
      <c r="A59" s="12"/>
      <c r="B59" s="10"/>
      <c r="C59" s="10"/>
      <c r="D59" s="10"/>
      <c r="E59" s="10"/>
      <c r="F59" s="10"/>
      <c r="G59" s="10"/>
      <c r="H59" s="10"/>
      <c r="I59" s="10"/>
      <c r="J59" s="10"/>
      <c r="K59" s="10"/>
      <c r="L59" s="10"/>
      <c r="M59" s="10"/>
      <c r="N59" s="10"/>
    </row>
    <row r="60" spans="1:14">
      <c r="A60" s="12"/>
      <c r="B60" s="10"/>
      <c r="C60" s="10"/>
      <c r="D60" s="10"/>
      <c r="E60" s="10"/>
      <c r="F60" s="10"/>
      <c r="G60" s="10"/>
      <c r="H60" s="10"/>
      <c r="I60" s="10"/>
      <c r="J60" s="10"/>
      <c r="K60" s="10"/>
      <c r="L60" s="10"/>
      <c r="M60" s="10"/>
      <c r="N60" s="10"/>
    </row>
    <row r="61" spans="1:14">
      <c r="A61" s="12"/>
      <c r="B61" s="10"/>
      <c r="C61" s="10"/>
      <c r="D61" s="10"/>
      <c r="E61" s="10"/>
      <c r="F61" s="10"/>
      <c r="G61" s="10"/>
      <c r="H61" s="10"/>
      <c r="I61" s="10"/>
      <c r="J61" s="10"/>
      <c r="K61" s="10"/>
      <c r="L61" s="10"/>
      <c r="M61" s="10"/>
      <c r="N61" s="10"/>
    </row>
    <row r="62" spans="1:14">
      <c r="A62" s="12"/>
      <c r="B62" s="10"/>
      <c r="C62" s="10"/>
      <c r="D62" s="10"/>
      <c r="E62" s="10"/>
      <c r="F62" s="10"/>
      <c r="G62" s="10"/>
      <c r="H62" s="10"/>
      <c r="I62" s="10"/>
      <c r="J62" s="10"/>
      <c r="K62" s="10"/>
      <c r="L62" s="10"/>
      <c r="M62" s="10"/>
      <c r="N62" s="10"/>
    </row>
    <row r="63" spans="1:14">
      <c r="A63" s="12"/>
      <c r="B63" s="10"/>
      <c r="C63" s="10"/>
      <c r="D63" s="10"/>
      <c r="E63" s="10"/>
      <c r="F63" s="10"/>
      <c r="G63" s="10"/>
      <c r="H63" s="10"/>
      <c r="I63" s="10"/>
      <c r="J63" s="10"/>
      <c r="K63" s="10"/>
      <c r="L63" s="10"/>
      <c r="M63" s="10"/>
      <c r="N63" s="10"/>
    </row>
    <row r="64" spans="1:14">
      <c r="A64" s="12"/>
      <c r="B64" s="10"/>
      <c r="C64" s="10"/>
      <c r="D64" s="10"/>
      <c r="E64" s="10"/>
      <c r="F64" s="10"/>
      <c r="G64" s="10"/>
      <c r="H64" s="10"/>
      <c r="I64" s="10"/>
      <c r="J64" s="10"/>
      <c r="K64" s="10"/>
      <c r="L64" s="10"/>
      <c r="M64" s="10"/>
      <c r="N64" s="10"/>
    </row>
    <row r="65" spans="1:14">
      <c r="A65" s="12"/>
      <c r="B65" s="10"/>
      <c r="C65" s="10"/>
      <c r="D65" s="10"/>
      <c r="E65" s="10"/>
      <c r="F65" s="10"/>
      <c r="G65" s="10"/>
      <c r="H65" s="10"/>
      <c r="I65" s="10"/>
      <c r="J65" s="10"/>
      <c r="K65" s="10"/>
      <c r="L65" s="10"/>
      <c r="M65" s="10"/>
      <c r="N65" s="10"/>
    </row>
    <row r="66" spans="1:14">
      <c r="A66" s="12"/>
      <c r="B66" s="10"/>
      <c r="C66" s="10"/>
      <c r="D66" s="10"/>
      <c r="E66" s="10"/>
      <c r="F66" s="10"/>
      <c r="G66" s="10"/>
      <c r="H66" s="10"/>
      <c r="I66" s="10"/>
      <c r="J66" s="10"/>
      <c r="K66" s="10"/>
      <c r="L66" s="10"/>
      <c r="M66" s="10"/>
      <c r="N66" s="10"/>
    </row>
    <row r="67" spans="1:14">
      <c r="A67" s="12"/>
      <c r="B67" s="10"/>
      <c r="C67" s="10"/>
      <c r="D67" s="10"/>
      <c r="E67" s="10"/>
      <c r="F67" s="10"/>
      <c r="G67" s="10"/>
      <c r="H67" s="10"/>
      <c r="I67" s="10"/>
      <c r="J67" s="10"/>
      <c r="K67" s="10"/>
      <c r="L67" s="10"/>
      <c r="M67" s="10"/>
      <c r="N67" s="10"/>
    </row>
    <row r="68" spans="1:14">
      <c r="A68" s="12"/>
      <c r="B68" s="10"/>
      <c r="C68" s="10"/>
      <c r="D68" s="10"/>
      <c r="E68" s="10"/>
      <c r="F68" s="10"/>
      <c r="G68" s="10"/>
      <c r="H68" s="10"/>
      <c r="I68" s="10"/>
      <c r="J68" s="10"/>
      <c r="K68" s="10"/>
      <c r="L68" s="10"/>
      <c r="M68" s="10"/>
      <c r="N68" s="10"/>
    </row>
    <row r="69" spans="1:14">
      <c r="A69" s="12"/>
      <c r="B69" s="10"/>
      <c r="C69" s="10"/>
      <c r="D69" s="10"/>
      <c r="E69" s="10"/>
      <c r="F69" s="10"/>
      <c r="G69" s="10"/>
      <c r="H69" s="10"/>
      <c r="I69" s="10"/>
      <c r="J69" s="10"/>
      <c r="K69" s="10"/>
      <c r="L69" s="10"/>
      <c r="M69" s="10"/>
      <c r="N69" s="10"/>
    </row>
    <row r="70" spans="1:14">
      <c r="A70" s="12"/>
      <c r="B70" s="10"/>
      <c r="C70" s="10"/>
      <c r="D70" s="10"/>
      <c r="E70" s="10"/>
      <c r="F70" s="10"/>
      <c r="G70" s="10"/>
      <c r="H70" s="10"/>
      <c r="I70" s="10"/>
      <c r="J70" s="10"/>
      <c r="K70" s="10"/>
      <c r="L70" s="10"/>
      <c r="M70" s="10"/>
      <c r="N70" s="10"/>
    </row>
    <row r="71" spans="1:14">
      <c r="A71" s="12"/>
      <c r="B71" s="10"/>
      <c r="C71" s="10"/>
      <c r="D71" s="10"/>
      <c r="E71" s="10"/>
      <c r="F71" s="10"/>
      <c r="G71" s="10"/>
      <c r="H71" s="10"/>
      <c r="I71" s="10"/>
      <c r="J71" s="10"/>
      <c r="K71" s="10"/>
      <c r="L71" s="10"/>
      <c r="M71" s="10"/>
      <c r="N71" s="10"/>
    </row>
    <row r="72" spans="1:14">
      <c r="A72" s="12"/>
      <c r="B72" s="10"/>
      <c r="C72" s="10"/>
      <c r="D72" s="10"/>
      <c r="E72" s="10"/>
      <c r="F72" s="10"/>
      <c r="G72" s="10"/>
      <c r="H72" s="10"/>
      <c r="I72" s="10"/>
      <c r="J72" s="10"/>
      <c r="K72" s="10"/>
      <c r="L72" s="10"/>
      <c r="M72" s="10"/>
      <c r="N72" s="10"/>
    </row>
    <row r="73" spans="1:14">
      <c r="A73" s="12"/>
      <c r="B73" s="10"/>
      <c r="C73" s="10"/>
      <c r="D73" s="10"/>
      <c r="E73" s="10"/>
      <c r="F73" s="10"/>
      <c r="G73" s="10"/>
      <c r="H73" s="10"/>
      <c r="I73" s="10"/>
      <c r="J73" s="10"/>
      <c r="K73" s="10"/>
      <c r="L73" s="10"/>
      <c r="M73" s="10"/>
      <c r="N73" s="10"/>
    </row>
    <row r="74" spans="1:14">
      <c r="A74" s="12"/>
      <c r="B74" s="10"/>
      <c r="C74" s="10"/>
      <c r="D74" s="10"/>
      <c r="E74" s="10"/>
      <c r="F74" s="10"/>
      <c r="G74" s="10"/>
      <c r="H74" s="10"/>
      <c r="I74" s="10"/>
      <c r="J74" s="10"/>
      <c r="K74" s="10"/>
      <c r="L74" s="10"/>
      <c r="M74" s="10"/>
      <c r="N74" s="10"/>
    </row>
    <row r="75" spans="1:14">
      <c r="A75" s="12"/>
      <c r="B75" s="10"/>
      <c r="C75" s="10"/>
      <c r="D75" s="10"/>
      <c r="E75" s="10"/>
      <c r="F75" s="10"/>
      <c r="G75" s="10"/>
      <c r="H75" s="10"/>
      <c r="I75" s="10"/>
      <c r="J75" s="10"/>
      <c r="K75" s="10"/>
      <c r="L75" s="10"/>
      <c r="M75" s="10"/>
      <c r="N75" s="10"/>
    </row>
    <row r="76" spans="1:14">
      <c r="A76" s="12"/>
      <c r="B76" s="10"/>
      <c r="C76" s="10"/>
      <c r="D76" s="10"/>
      <c r="E76" s="10"/>
      <c r="F76" s="10"/>
      <c r="G76" s="10"/>
      <c r="H76" s="10"/>
      <c r="I76" s="10"/>
      <c r="J76" s="10"/>
      <c r="K76" s="10"/>
      <c r="L76" s="10"/>
      <c r="M76" s="10"/>
      <c r="N76" s="10"/>
    </row>
    <row r="77" spans="1:14">
      <c r="A77" s="12"/>
      <c r="B77" s="10"/>
      <c r="C77" s="10"/>
      <c r="D77" s="10"/>
      <c r="E77" s="10"/>
      <c r="F77" s="10"/>
      <c r="G77" s="10"/>
      <c r="H77" s="10"/>
      <c r="I77" s="10"/>
      <c r="J77" s="10"/>
      <c r="K77" s="10"/>
      <c r="L77" s="10"/>
      <c r="M77" s="10"/>
      <c r="N77" s="10"/>
    </row>
    <row r="78" spans="1:14">
      <c r="A78" s="12"/>
      <c r="B78" s="10"/>
      <c r="C78" s="10"/>
      <c r="D78" s="10"/>
      <c r="E78" s="10"/>
      <c r="F78" s="10"/>
      <c r="G78" s="10"/>
      <c r="H78" s="10"/>
      <c r="I78" s="10"/>
      <c r="J78" s="10"/>
      <c r="K78" s="10"/>
      <c r="L78" s="10"/>
      <c r="M78" s="10"/>
      <c r="N78" s="10"/>
    </row>
    <row r="79" spans="1:14">
      <c r="A79" s="12"/>
      <c r="B79" s="10"/>
      <c r="C79" s="10"/>
      <c r="D79" s="10"/>
      <c r="E79" s="10"/>
      <c r="F79" s="10"/>
      <c r="G79" s="10"/>
      <c r="H79" s="10"/>
      <c r="I79" s="10"/>
      <c r="J79" s="10"/>
      <c r="K79" s="10"/>
      <c r="L79" s="10"/>
      <c r="M79" s="10"/>
      <c r="N79" s="10"/>
    </row>
    <row r="80" spans="1:14">
      <c r="A80" s="12"/>
      <c r="B80" s="10"/>
      <c r="C80" s="10"/>
      <c r="D80" s="10"/>
      <c r="E80" s="10"/>
      <c r="F80" s="10"/>
      <c r="G80" s="10"/>
      <c r="H80" s="10"/>
      <c r="I80" s="10"/>
      <c r="J80" s="10"/>
      <c r="K80" s="10"/>
      <c r="L80" s="10"/>
      <c r="M80" s="10"/>
      <c r="N80" s="10"/>
    </row>
    <row r="81" spans="1:14">
      <c r="A81" s="12"/>
      <c r="B81" s="10"/>
      <c r="C81" s="10"/>
      <c r="D81" s="10"/>
      <c r="E81" s="10"/>
      <c r="F81" s="10"/>
      <c r="G81" s="10"/>
      <c r="H81" s="10"/>
      <c r="I81" s="10"/>
      <c r="J81" s="10"/>
      <c r="K81" s="10"/>
      <c r="L81" s="10"/>
      <c r="M81" s="10"/>
      <c r="N81" s="10"/>
    </row>
    <row r="82" spans="1:14">
      <c r="A82" s="12"/>
      <c r="B82" s="10"/>
      <c r="C82" s="10"/>
      <c r="D82" s="10"/>
      <c r="E82" s="10"/>
      <c r="F82" s="10"/>
      <c r="G82" s="10"/>
      <c r="H82" s="10"/>
      <c r="I82" s="10"/>
      <c r="J82" s="10"/>
      <c r="K82" s="10"/>
      <c r="L82" s="10"/>
      <c r="M82" s="10"/>
      <c r="N82" s="10"/>
    </row>
    <row r="83" spans="1:14">
      <c r="A83" s="12"/>
      <c r="B83" s="10"/>
      <c r="C83" s="10"/>
      <c r="D83" s="10"/>
      <c r="E83" s="10"/>
      <c r="F83" s="10"/>
      <c r="G83" s="10"/>
      <c r="H83" s="10"/>
      <c r="I83" s="10"/>
      <c r="J83" s="10"/>
      <c r="K83" s="10"/>
      <c r="L83" s="10"/>
      <c r="M83" s="10"/>
      <c r="N83" s="10"/>
    </row>
    <row r="84" spans="1:14">
      <c r="A84" s="12"/>
      <c r="B84" s="10"/>
      <c r="C84" s="10"/>
      <c r="D84" s="10"/>
      <c r="E84" s="10"/>
      <c r="F84" s="10"/>
      <c r="G84" s="10"/>
      <c r="H84" s="10"/>
      <c r="I84" s="10"/>
      <c r="J84" s="10"/>
      <c r="K84" s="10"/>
      <c r="L84" s="10"/>
      <c r="M84" s="10"/>
      <c r="N84" s="10"/>
    </row>
    <row r="85" spans="1:14">
      <c r="A85" s="12"/>
      <c r="B85" s="10"/>
      <c r="C85" s="10"/>
      <c r="D85" s="10"/>
      <c r="E85" s="10"/>
      <c r="F85" s="10"/>
      <c r="G85" s="10"/>
      <c r="H85" s="10"/>
      <c r="I85" s="10"/>
      <c r="J85" s="10"/>
      <c r="K85" s="10"/>
      <c r="L85" s="10"/>
      <c r="M85" s="10"/>
      <c r="N85" s="10"/>
    </row>
    <row r="86" spans="1:14">
      <c r="A86" s="12"/>
      <c r="B86" s="10"/>
      <c r="C86" s="10"/>
      <c r="D86" s="10"/>
      <c r="E86" s="10"/>
      <c r="F86" s="10"/>
      <c r="G86" s="10"/>
      <c r="H86" s="10"/>
      <c r="I86" s="10"/>
      <c r="J86" s="10"/>
      <c r="K86" s="10"/>
      <c r="L86" s="10"/>
      <c r="M86" s="10"/>
      <c r="N86" s="10"/>
    </row>
    <row r="87" spans="1:14">
      <c r="A87" s="12"/>
      <c r="B87" s="10"/>
      <c r="C87" s="10"/>
      <c r="D87" s="10"/>
      <c r="E87" s="10"/>
      <c r="F87" s="10"/>
      <c r="G87" s="10"/>
      <c r="H87" s="10"/>
      <c r="I87" s="10"/>
      <c r="J87" s="10"/>
      <c r="K87" s="10"/>
      <c r="L87" s="10"/>
      <c r="M87" s="10"/>
      <c r="N87" s="10"/>
    </row>
    <row r="88" spans="1:14">
      <c r="A88" s="12"/>
      <c r="B88" s="10"/>
      <c r="C88" s="10"/>
      <c r="D88" s="10"/>
      <c r="E88" s="10"/>
      <c r="F88" s="10"/>
      <c r="G88" s="10"/>
      <c r="H88" s="10"/>
      <c r="I88" s="10"/>
      <c r="J88" s="10"/>
      <c r="K88" s="10"/>
      <c r="L88" s="10"/>
      <c r="M88" s="10"/>
      <c r="N88" s="10"/>
    </row>
    <row r="89" spans="1:14">
      <c r="A89" s="12"/>
      <c r="B89" s="10"/>
      <c r="C89" s="10"/>
      <c r="D89" s="10"/>
      <c r="E89" s="10"/>
      <c r="F89" s="10"/>
      <c r="G89" s="10"/>
      <c r="H89" s="10"/>
      <c r="I89" s="10"/>
      <c r="J89" s="10"/>
      <c r="K89" s="10"/>
      <c r="L89" s="10"/>
      <c r="M89" s="10"/>
      <c r="N89" s="10"/>
    </row>
    <row r="90" spans="1:14">
      <c r="A90" s="12"/>
      <c r="B90" s="10"/>
      <c r="C90" s="10"/>
      <c r="D90" s="10"/>
      <c r="E90" s="10"/>
      <c r="F90" s="10"/>
      <c r="G90" s="10"/>
      <c r="H90" s="10"/>
      <c r="I90" s="10"/>
      <c r="J90" s="10"/>
      <c r="K90" s="10"/>
      <c r="L90" s="10"/>
      <c r="M90" s="10"/>
      <c r="N90" s="10"/>
    </row>
    <row r="91" spans="1:14">
      <c r="A91" s="12"/>
      <c r="B91" s="10"/>
      <c r="C91" s="10"/>
      <c r="D91" s="10"/>
      <c r="E91" s="10"/>
      <c r="F91" s="10"/>
      <c r="G91" s="10"/>
      <c r="H91" s="10"/>
      <c r="I91" s="10"/>
      <c r="J91" s="10"/>
      <c r="K91" s="10"/>
      <c r="L91" s="10"/>
      <c r="M91" s="10"/>
      <c r="N91" s="10"/>
    </row>
    <row r="92" spans="1:14">
      <c r="A92" s="12"/>
      <c r="B92" s="10"/>
      <c r="C92" s="10"/>
      <c r="D92" s="10"/>
      <c r="E92" s="10"/>
      <c r="F92" s="10"/>
      <c r="G92" s="10"/>
      <c r="H92" s="10"/>
      <c r="I92" s="10"/>
      <c r="J92" s="10"/>
      <c r="K92" s="10"/>
      <c r="L92" s="10"/>
      <c r="M92" s="10"/>
      <c r="N92" s="10"/>
    </row>
    <row r="93" spans="1:14">
      <c r="A93" s="12"/>
      <c r="B93" s="10"/>
      <c r="C93" s="10"/>
      <c r="D93" s="10"/>
      <c r="E93" s="10"/>
      <c r="F93" s="10"/>
      <c r="G93" s="10"/>
      <c r="H93" s="10"/>
      <c r="I93" s="10"/>
      <c r="J93" s="10"/>
      <c r="K93" s="10"/>
      <c r="L93" s="10"/>
      <c r="M93" s="10"/>
      <c r="N93" s="10"/>
    </row>
    <row r="94" spans="1:14">
      <c r="A94" s="12"/>
      <c r="B94" s="10"/>
      <c r="C94" s="10"/>
      <c r="D94" s="10"/>
      <c r="E94" s="10"/>
      <c r="F94" s="10"/>
      <c r="G94" s="10"/>
      <c r="H94" s="10"/>
      <c r="I94" s="10"/>
      <c r="J94" s="10"/>
      <c r="K94" s="10"/>
      <c r="L94" s="10"/>
      <c r="M94" s="10"/>
      <c r="N94" s="10"/>
    </row>
    <row r="95" spans="1:14">
      <c r="A95" s="12"/>
      <c r="B95" s="10"/>
      <c r="C95" s="10"/>
      <c r="D95" s="10"/>
      <c r="E95" s="10"/>
      <c r="F95" s="10"/>
      <c r="G95" s="10"/>
      <c r="H95" s="10"/>
      <c r="I95" s="10"/>
      <c r="J95" s="10"/>
      <c r="K95" s="10"/>
      <c r="L95" s="10"/>
      <c r="M95" s="10"/>
      <c r="N95" s="10"/>
    </row>
    <row r="96" spans="1:14">
      <c r="A96" s="12"/>
      <c r="B96" s="10"/>
      <c r="C96" s="10"/>
      <c r="D96" s="10"/>
      <c r="E96" s="10"/>
      <c r="F96" s="10"/>
      <c r="G96" s="10"/>
      <c r="H96" s="10"/>
      <c r="I96" s="10"/>
      <c r="J96" s="10"/>
      <c r="K96" s="10"/>
      <c r="L96" s="10"/>
      <c r="M96" s="10"/>
      <c r="N96" s="10"/>
    </row>
    <row r="97" spans="1:14">
      <c r="A97" s="12"/>
      <c r="B97" s="10"/>
      <c r="C97" s="10"/>
      <c r="D97" s="10"/>
      <c r="E97" s="10"/>
      <c r="F97" s="10"/>
      <c r="G97" s="10"/>
      <c r="H97" s="10"/>
      <c r="I97" s="10"/>
      <c r="J97" s="10"/>
      <c r="K97" s="10"/>
      <c r="L97" s="10"/>
      <c r="M97" s="10"/>
      <c r="N97" s="10"/>
    </row>
    <row r="98" spans="1:14">
      <c r="A98" s="12"/>
      <c r="B98" s="10"/>
      <c r="C98" s="10"/>
      <c r="D98" s="10"/>
      <c r="E98" s="10"/>
      <c r="F98" s="10"/>
      <c r="G98" s="10"/>
      <c r="H98" s="10"/>
      <c r="I98" s="10"/>
      <c r="J98" s="10"/>
      <c r="K98" s="10"/>
      <c r="L98" s="10"/>
      <c r="M98" s="10"/>
      <c r="N98" s="10"/>
    </row>
    <row r="99" spans="1:14">
      <c r="A99" s="12"/>
      <c r="B99" s="10"/>
      <c r="C99" s="10"/>
      <c r="D99" s="10"/>
      <c r="E99" s="10"/>
      <c r="F99" s="10"/>
      <c r="G99" s="10"/>
      <c r="H99" s="10"/>
      <c r="I99" s="10"/>
      <c r="J99" s="10"/>
      <c r="K99" s="10"/>
      <c r="L99" s="10"/>
      <c r="M99" s="10"/>
      <c r="N99" s="10"/>
    </row>
    <row r="100" spans="1:14">
      <c r="A100" s="12"/>
      <c r="B100" s="10"/>
      <c r="C100" s="10"/>
      <c r="D100" s="10"/>
      <c r="E100" s="10"/>
      <c r="F100" s="10"/>
      <c r="G100" s="10"/>
      <c r="H100" s="10"/>
      <c r="I100" s="10"/>
      <c r="J100" s="10"/>
      <c r="K100" s="10"/>
      <c r="L100" s="10"/>
      <c r="M100" s="10"/>
      <c r="N100" s="10"/>
    </row>
    <row r="101" spans="1:14">
      <c r="A101" s="12"/>
      <c r="B101" s="8"/>
      <c r="C101" s="8"/>
      <c r="D101" s="8"/>
      <c r="E101" s="8"/>
      <c r="F101" s="8"/>
      <c r="G101" s="8"/>
      <c r="H101" s="8"/>
      <c r="I101" s="8"/>
      <c r="J101" s="8"/>
      <c r="K101" s="8"/>
      <c r="L101" s="8"/>
      <c r="M101" s="8"/>
      <c r="N101" s="8"/>
    </row>
    <row r="102" spans="1:14">
      <c r="A102" s="12"/>
      <c r="B102" s="8"/>
      <c r="C102" s="8"/>
      <c r="D102" s="8"/>
      <c r="E102" s="8"/>
      <c r="F102" s="8"/>
      <c r="G102" s="8"/>
      <c r="H102" s="8"/>
      <c r="I102" s="8"/>
      <c r="J102" s="8"/>
      <c r="K102" s="8"/>
      <c r="L102" s="8"/>
      <c r="M102" s="8"/>
      <c r="N102" s="8"/>
    </row>
    <row r="103" spans="1:14">
      <c r="A103" s="12"/>
      <c r="B103" s="8"/>
      <c r="C103" s="8"/>
      <c r="D103" s="8"/>
      <c r="E103" s="8"/>
      <c r="F103" s="8"/>
      <c r="G103" s="8"/>
      <c r="H103" s="8"/>
      <c r="I103" s="8"/>
      <c r="J103" s="8"/>
      <c r="K103" s="8"/>
      <c r="L103" s="8"/>
      <c r="M103" s="8"/>
      <c r="N103" s="8"/>
    </row>
    <row r="104" spans="1:14">
      <c r="A104" s="12"/>
      <c r="B104" s="8"/>
      <c r="C104" s="8"/>
      <c r="D104" s="8"/>
      <c r="E104" s="8"/>
      <c r="F104" s="8"/>
      <c r="G104" s="8"/>
      <c r="H104" s="8"/>
      <c r="I104" s="8"/>
      <c r="J104" s="8"/>
      <c r="K104" s="8"/>
      <c r="L104" s="8"/>
      <c r="M104" s="8"/>
      <c r="N104" s="8"/>
    </row>
    <row r="105" spans="1:14">
      <c r="A105" s="12"/>
      <c r="B105" s="8"/>
      <c r="C105" s="8"/>
      <c r="D105" s="8"/>
      <c r="E105" s="8"/>
      <c r="F105" s="8"/>
      <c r="G105" s="8"/>
      <c r="H105" s="8"/>
      <c r="I105" s="8"/>
      <c r="J105" s="8"/>
      <c r="K105" s="8"/>
      <c r="L105" s="8"/>
      <c r="M105" s="8"/>
      <c r="N105" s="8"/>
    </row>
    <row r="106" spans="1:14">
      <c r="A106" s="12"/>
      <c r="B106" s="8"/>
      <c r="C106" s="8"/>
      <c r="D106" s="8"/>
      <c r="E106" s="8"/>
      <c r="F106" s="8"/>
      <c r="G106" s="8"/>
      <c r="H106" s="8"/>
      <c r="I106" s="8"/>
      <c r="J106" s="8"/>
      <c r="K106" s="8"/>
      <c r="L106" s="8"/>
      <c r="M106" s="8"/>
      <c r="N106" s="8"/>
    </row>
    <row r="107" spans="1:14">
      <c r="A107" s="12"/>
      <c r="B107" s="8"/>
      <c r="C107" s="8"/>
      <c r="D107" s="8"/>
      <c r="E107" s="8"/>
      <c r="F107" s="8"/>
      <c r="G107" s="8"/>
      <c r="H107" s="8"/>
      <c r="I107" s="8"/>
      <c r="J107" s="8"/>
      <c r="K107" s="8"/>
      <c r="L107" s="8"/>
      <c r="M107" s="8"/>
      <c r="N107" s="8"/>
    </row>
    <row r="108" spans="1:14">
      <c r="A108" s="12"/>
      <c r="B108" s="8"/>
      <c r="C108" s="8"/>
      <c r="D108" s="8"/>
      <c r="E108" s="8"/>
      <c r="F108" s="8"/>
      <c r="G108" s="8"/>
      <c r="H108" s="8"/>
      <c r="I108" s="8"/>
      <c r="J108" s="8"/>
      <c r="K108" s="8"/>
      <c r="L108" s="8"/>
      <c r="M108" s="8"/>
      <c r="N108" s="8"/>
    </row>
    <row r="109" spans="1:14">
      <c r="A109" s="12"/>
      <c r="B109" s="8"/>
      <c r="C109" s="8"/>
      <c r="D109" s="8"/>
      <c r="E109" s="8"/>
      <c r="F109" s="8"/>
      <c r="G109" s="8"/>
      <c r="H109" s="8"/>
      <c r="I109" s="8"/>
      <c r="J109" s="8"/>
      <c r="K109" s="8"/>
      <c r="L109" s="8"/>
      <c r="M109" s="8"/>
      <c r="N109" s="8"/>
    </row>
    <row r="110" spans="1:14">
      <c r="A110" s="12"/>
      <c r="B110" s="8"/>
      <c r="C110" s="8"/>
      <c r="D110" s="8"/>
      <c r="E110" s="8"/>
      <c r="F110" s="8"/>
      <c r="G110" s="8"/>
      <c r="H110" s="8"/>
      <c r="I110" s="8"/>
      <c r="J110" s="8"/>
      <c r="K110" s="8"/>
      <c r="L110" s="8"/>
      <c r="M110" s="8"/>
      <c r="N110" s="8"/>
    </row>
    <row r="111" spans="1:14">
      <c r="A111" s="12"/>
      <c r="B111" s="8"/>
      <c r="C111" s="8"/>
      <c r="D111" s="8"/>
      <c r="E111" s="8"/>
      <c r="F111" s="8"/>
      <c r="G111" s="8"/>
      <c r="H111" s="8"/>
      <c r="I111" s="8"/>
      <c r="J111" s="8"/>
      <c r="K111" s="8"/>
      <c r="L111" s="8"/>
      <c r="M111" s="8"/>
      <c r="N111" s="8"/>
    </row>
    <row r="112" spans="1:14">
      <c r="A112" s="12"/>
      <c r="B112" s="8"/>
      <c r="C112" s="8"/>
      <c r="D112" s="8"/>
      <c r="E112" s="8"/>
      <c r="F112" s="8"/>
      <c r="G112" s="8"/>
      <c r="H112" s="8"/>
      <c r="I112" s="8"/>
      <c r="J112" s="8"/>
      <c r="K112" s="8"/>
      <c r="L112" s="8"/>
      <c r="M112" s="8"/>
      <c r="N112" s="8"/>
    </row>
    <row r="113" spans="1:14">
      <c r="A113" s="12"/>
      <c r="B113" s="8"/>
      <c r="C113" s="8"/>
      <c r="D113" s="8"/>
      <c r="E113" s="8"/>
      <c r="F113" s="8"/>
      <c r="G113" s="8"/>
      <c r="H113" s="8"/>
      <c r="I113" s="8"/>
      <c r="J113" s="8"/>
      <c r="K113" s="8"/>
      <c r="L113" s="8"/>
      <c r="M113" s="8"/>
      <c r="N113" s="8"/>
    </row>
    <row r="114" spans="1:14">
      <c r="A114" s="12"/>
      <c r="B114" s="8"/>
      <c r="C114" s="8"/>
      <c r="D114" s="8"/>
      <c r="E114" s="8"/>
      <c r="F114" s="8"/>
      <c r="G114" s="8"/>
      <c r="H114" s="8"/>
      <c r="I114" s="8"/>
      <c r="J114" s="8"/>
      <c r="K114" s="8"/>
      <c r="L114" s="8"/>
      <c r="M114" s="8"/>
      <c r="N114" s="8"/>
    </row>
    <row r="115" spans="1:14">
      <c r="A115" s="12"/>
      <c r="B115" s="8"/>
      <c r="C115" s="8"/>
      <c r="D115" s="8"/>
      <c r="E115" s="8"/>
      <c r="F115" s="8"/>
      <c r="G115" s="8"/>
      <c r="H115" s="8"/>
      <c r="I115" s="8"/>
      <c r="J115" s="8"/>
      <c r="K115" s="8"/>
      <c r="L115" s="8"/>
      <c r="M115" s="8"/>
      <c r="N115" s="8"/>
    </row>
    <row r="116" spans="1:14">
      <c r="A116" s="12"/>
      <c r="B116" s="8"/>
      <c r="C116" s="8"/>
      <c r="D116" s="8"/>
      <c r="E116" s="8"/>
      <c r="F116" s="8"/>
      <c r="G116" s="8"/>
      <c r="H116" s="8"/>
      <c r="I116" s="8"/>
      <c r="J116" s="8"/>
      <c r="K116" s="8"/>
      <c r="L116" s="8"/>
      <c r="M116" s="8"/>
      <c r="N116" s="8"/>
    </row>
    <row r="117" spans="1:14">
      <c r="A117" s="12"/>
      <c r="B117" s="8"/>
      <c r="C117" s="8"/>
      <c r="D117" s="8"/>
      <c r="E117" s="8"/>
      <c r="F117" s="8"/>
      <c r="G117" s="8"/>
      <c r="H117" s="8"/>
      <c r="I117" s="8"/>
      <c r="J117" s="8"/>
      <c r="K117" s="8"/>
      <c r="L117" s="8"/>
      <c r="M117" s="8"/>
      <c r="N117" s="8"/>
    </row>
    <row r="118" spans="1:14">
      <c r="A118" s="12"/>
      <c r="B118" s="8"/>
      <c r="C118" s="8"/>
      <c r="D118" s="8"/>
      <c r="E118" s="8"/>
      <c r="F118" s="8"/>
      <c r="G118" s="8"/>
      <c r="H118" s="8"/>
      <c r="I118" s="8"/>
      <c r="J118" s="8"/>
      <c r="K118" s="8"/>
      <c r="L118" s="8"/>
      <c r="M118" s="8"/>
      <c r="N118" s="8"/>
    </row>
    <row r="119" spans="1:14">
      <c r="A119" s="12"/>
      <c r="B119" s="8"/>
      <c r="C119" s="8"/>
      <c r="D119" s="8"/>
      <c r="E119" s="8"/>
      <c r="F119" s="8"/>
      <c r="G119" s="8"/>
      <c r="H119" s="8"/>
      <c r="I119" s="8"/>
      <c r="J119" s="8"/>
      <c r="K119" s="8"/>
      <c r="L119" s="8"/>
      <c r="M119" s="8"/>
      <c r="N119" s="8"/>
    </row>
    <row r="120" spans="1:14">
      <c r="A120" s="12"/>
      <c r="B120" s="8"/>
      <c r="C120" s="8"/>
      <c r="D120" s="8"/>
      <c r="E120" s="8"/>
      <c r="F120" s="8"/>
      <c r="G120" s="8"/>
      <c r="H120" s="8"/>
      <c r="I120" s="8"/>
      <c r="J120" s="8"/>
      <c r="K120" s="8"/>
      <c r="L120" s="8"/>
      <c r="M120" s="8"/>
      <c r="N120" s="8"/>
    </row>
    <row r="121" spans="1:14">
      <c r="A121" s="12"/>
      <c r="B121" s="8"/>
      <c r="C121" s="8"/>
      <c r="D121" s="8"/>
      <c r="E121" s="8"/>
      <c r="F121" s="8"/>
      <c r="G121" s="8"/>
      <c r="H121" s="8"/>
      <c r="I121" s="8"/>
      <c r="J121" s="8"/>
      <c r="K121" s="8"/>
      <c r="L121" s="8"/>
      <c r="M121" s="8"/>
      <c r="N121" s="8"/>
    </row>
    <row r="122" spans="1:14">
      <c r="A122" s="12"/>
      <c r="B122" s="8"/>
      <c r="C122" s="8"/>
      <c r="D122" s="8"/>
      <c r="E122" s="8"/>
      <c r="F122" s="8"/>
      <c r="G122" s="8"/>
      <c r="H122" s="8"/>
      <c r="I122" s="8"/>
      <c r="J122" s="8"/>
      <c r="K122" s="8"/>
      <c r="L122" s="8"/>
      <c r="M122" s="8"/>
      <c r="N122" s="8"/>
    </row>
    <row r="123" spans="1:14">
      <c r="A123" s="12"/>
      <c r="B123" s="8"/>
      <c r="C123" s="8"/>
      <c r="D123" s="8"/>
      <c r="E123" s="8"/>
      <c r="F123" s="8"/>
      <c r="G123" s="8"/>
      <c r="H123" s="8"/>
      <c r="I123" s="8"/>
      <c r="J123" s="8"/>
      <c r="K123" s="8"/>
      <c r="L123" s="8"/>
      <c r="M123" s="8"/>
      <c r="N123" s="8"/>
    </row>
    <row r="124" spans="1:14">
      <c r="A124" s="12"/>
      <c r="B124" s="8"/>
      <c r="C124" s="8"/>
      <c r="D124" s="8"/>
      <c r="E124" s="8"/>
      <c r="F124" s="8"/>
      <c r="G124" s="8"/>
      <c r="H124" s="8"/>
      <c r="I124" s="8"/>
      <c r="J124" s="8"/>
      <c r="K124" s="8"/>
      <c r="L124" s="8"/>
      <c r="M124" s="8"/>
      <c r="N124" s="8"/>
    </row>
    <row r="125" spans="1:14">
      <c r="A125" s="12"/>
      <c r="B125" s="8"/>
      <c r="C125" s="8"/>
      <c r="D125" s="8"/>
      <c r="E125" s="8"/>
      <c r="F125" s="8"/>
      <c r="G125" s="8"/>
      <c r="H125" s="8"/>
      <c r="I125" s="8"/>
      <c r="J125" s="8"/>
      <c r="K125" s="8"/>
      <c r="L125" s="8"/>
      <c r="M125" s="8"/>
      <c r="N125" s="8"/>
    </row>
    <row r="126" spans="1:14">
      <c r="A126" s="12"/>
      <c r="B126" s="8"/>
      <c r="C126" s="8"/>
      <c r="D126" s="8"/>
      <c r="E126" s="8"/>
      <c r="F126" s="8"/>
      <c r="G126" s="8"/>
      <c r="H126" s="8"/>
      <c r="I126" s="8"/>
      <c r="J126" s="8"/>
      <c r="K126" s="8"/>
      <c r="L126" s="8"/>
      <c r="M126" s="8"/>
      <c r="N126" s="8"/>
    </row>
    <row r="127" spans="1:14">
      <c r="A127" s="12"/>
      <c r="B127" s="8"/>
      <c r="C127" s="8"/>
      <c r="D127" s="8"/>
      <c r="E127" s="8"/>
      <c r="F127" s="8"/>
      <c r="G127" s="8"/>
      <c r="H127" s="8"/>
      <c r="I127" s="8"/>
      <c r="J127" s="8"/>
      <c r="K127" s="8"/>
      <c r="L127" s="8"/>
      <c r="M127" s="8"/>
      <c r="N127" s="8"/>
    </row>
    <row r="128" spans="1:14">
      <c r="A128" s="12"/>
      <c r="B128" s="8"/>
      <c r="C128" s="8"/>
      <c r="D128" s="8"/>
      <c r="E128" s="8"/>
      <c r="F128" s="8"/>
      <c r="G128" s="8"/>
      <c r="H128" s="8"/>
      <c r="I128" s="8"/>
      <c r="J128" s="8"/>
      <c r="K128" s="8"/>
      <c r="L128" s="8"/>
      <c r="M128" s="8"/>
      <c r="N128" s="8"/>
    </row>
    <row r="129" spans="1:14">
      <c r="A129" s="12"/>
      <c r="B129" s="8"/>
      <c r="C129" s="8"/>
      <c r="D129" s="8"/>
      <c r="E129" s="8"/>
      <c r="F129" s="8"/>
      <c r="G129" s="8"/>
      <c r="H129" s="8"/>
      <c r="I129" s="8"/>
      <c r="J129" s="8"/>
      <c r="K129" s="8"/>
      <c r="L129" s="8"/>
      <c r="M129" s="8"/>
      <c r="N129" s="8"/>
    </row>
    <row r="130" spans="1:14">
      <c r="A130" s="12"/>
      <c r="B130" s="8"/>
      <c r="C130" s="8"/>
      <c r="D130" s="8"/>
      <c r="E130" s="8"/>
      <c r="F130" s="8"/>
      <c r="G130" s="8"/>
      <c r="H130" s="8"/>
      <c r="I130" s="8"/>
      <c r="J130" s="8"/>
      <c r="K130" s="8"/>
      <c r="L130" s="8"/>
      <c r="M130" s="8"/>
      <c r="N130" s="8"/>
    </row>
    <row r="131" spans="1:14">
      <c r="A131" s="12"/>
      <c r="B131" s="8"/>
      <c r="C131" s="8"/>
      <c r="D131" s="8"/>
      <c r="E131" s="8"/>
      <c r="F131" s="8"/>
      <c r="G131" s="8"/>
      <c r="H131" s="8"/>
      <c r="I131" s="8"/>
      <c r="J131" s="8"/>
      <c r="K131" s="8"/>
      <c r="L131" s="8"/>
      <c r="M131" s="8"/>
      <c r="N131" s="8"/>
    </row>
    <row r="132" spans="1:14">
      <c r="A132" s="12"/>
      <c r="B132" s="8"/>
      <c r="C132" s="8"/>
      <c r="D132" s="8"/>
      <c r="E132" s="8"/>
      <c r="F132" s="8"/>
      <c r="G132" s="8"/>
      <c r="H132" s="8"/>
      <c r="I132" s="8"/>
      <c r="J132" s="8"/>
      <c r="K132" s="8"/>
      <c r="L132" s="8"/>
      <c r="M132" s="8"/>
      <c r="N132" s="8"/>
    </row>
    <row r="133" spans="1:14">
      <c r="A133" s="12"/>
      <c r="B133" s="8"/>
      <c r="C133" s="8"/>
      <c r="D133" s="8"/>
      <c r="E133" s="8"/>
      <c r="F133" s="8"/>
      <c r="G133" s="8"/>
      <c r="H133" s="8"/>
      <c r="I133" s="8"/>
      <c r="J133" s="8"/>
      <c r="K133" s="8"/>
      <c r="L133" s="8"/>
      <c r="M133" s="8"/>
      <c r="N133" s="8"/>
    </row>
    <row r="134" spans="1:14">
      <c r="A134" s="12"/>
      <c r="B134" s="8"/>
      <c r="C134" s="8"/>
      <c r="D134" s="8"/>
      <c r="E134" s="8"/>
      <c r="F134" s="8"/>
      <c r="G134" s="8"/>
      <c r="H134" s="8"/>
      <c r="I134" s="8"/>
      <c r="J134" s="8"/>
      <c r="K134" s="8"/>
      <c r="L134" s="8"/>
      <c r="M134" s="8"/>
      <c r="N134" s="8"/>
    </row>
    <row r="135" spans="1:14">
      <c r="A135" s="12"/>
      <c r="B135" s="8"/>
      <c r="C135" s="8"/>
      <c r="D135" s="8"/>
      <c r="E135" s="8"/>
      <c r="F135" s="8"/>
      <c r="G135" s="8"/>
      <c r="H135" s="8"/>
      <c r="I135" s="8"/>
      <c r="J135" s="8"/>
      <c r="K135" s="8"/>
      <c r="L135" s="8"/>
      <c r="M135" s="8"/>
      <c r="N135" s="8"/>
    </row>
    <row r="136" spans="1:14">
      <c r="A136" s="12"/>
      <c r="B136" s="8"/>
      <c r="C136" s="8"/>
      <c r="D136" s="8"/>
      <c r="E136" s="8"/>
      <c r="F136" s="8"/>
      <c r="G136" s="8"/>
      <c r="H136" s="8"/>
      <c r="I136" s="8"/>
      <c r="J136" s="8"/>
      <c r="K136" s="8"/>
      <c r="L136" s="8"/>
      <c r="M136" s="8"/>
      <c r="N136" s="8"/>
    </row>
    <row r="137" spans="1:14">
      <c r="A137" s="12"/>
      <c r="B137" s="8"/>
      <c r="C137" s="8"/>
      <c r="D137" s="8"/>
      <c r="E137" s="8"/>
      <c r="F137" s="8"/>
      <c r="G137" s="8"/>
      <c r="H137" s="8"/>
      <c r="I137" s="8"/>
      <c r="J137" s="8"/>
      <c r="K137" s="8"/>
      <c r="L137" s="8"/>
      <c r="M137" s="8"/>
      <c r="N137" s="8"/>
    </row>
    <row r="138" spans="1:14">
      <c r="A138" s="12"/>
      <c r="B138" s="8"/>
      <c r="C138" s="8"/>
      <c r="D138" s="8"/>
      <c r="E138" s="8"/>
      <c r="F138" s="8"/>
      <c r="G138" s="8"/>
      <c r="H138" s="8"/>
      <c r="I138" s="8"/>
      <c r="J138" s="8"/>
      <c r="K138" s="8"/>
      <c r="L138" s="8"/>
      <c r="M138" s="8"/>
      <c r="N138" s="8"/>
    </row>
    <row r="139" spans="1:14">
      <c r="A139" s="12"/>
      <c r="B139" s="8"/>
      <c r="C139" s="8"/>
      <c r="D139" s="8"/>
      <c r="E139" s="8"/>
      <c r="F139" s="8"/>
      <c r="G139" s="8"/>
      <c r="H139" s="8"/>
      <c r="I139" s="8"/>
      <c r="J139" s="8"/>
      <c r="K139" s="8"/>
      <c r="L139" s="8"/>
      <c r="M139" s="8"/>
      <c r="N139" s="8"/>
    </row>
    <row r="140" spans="1:14">
      <c r="A140" s="12"/>
      <c r="B140" s="8"/>
      <c r="C140" s="8"/>
      <c r="D140" s="8"/>
      <c r="E140" s="8"/>
      <c r="F140" s="8"/>
      <c r="G140" s="8"/>
      <c r="H140" s="8"/>
      <c r="I140" s="8"/>
      <c r="J140" s="8"/>
      <c r="K140" s="8"/>
      <c r="L140" s="8"/>
      <c r="M140" s="8"/>
      <c r="N140" s="8"/>
    </row>
    <row r="141" spans="1:14">
      <c r="A141" s="12"/>
      <c r="B141" s="8"/>
      <c r="C141" s="8"/>
      <c r="D141" s="8"/>
      <c r="E141" s="8"/>
      <c r="F141" s="8"/>
      <c r="G141" s="8"/>
      <c r="H141" s="8"/>
      <c r="I141" s="8"/>
      <c r="J141" s="8"/>
      <c r="K141" s="8"/>
      <c r="L141" s="8"/>
      <c r="M141" s="8"/>
      <c r="N141" s="8"/>
    </row>
    <row r="142" spans="1:14">
      <c r="A142" s="12"/>
      <c r="B142" s="8"/>
      <c r="C142" s="8"/>
      <c r="D142" s="8"/>
      <c r="E142" s="8"/>
      <c r="F142" s="8"/>
      <c r="G142" s="8"/>
      <c r="H142" s="8"/>
      <c r="I142" s="8"/>
      <c r="J142" s="8"/>
      <c r="K142" s="8"/>
      <c r="L142" s="8"/>
      <c r="M142" s="8"/>
      <c r="N142" s="8"/>
    </row>
    <row r="143" spans="1:14">
      <c r="A143" s="12"/>
      <c r="B143" s="8"/>
      <c r="C143" s="8"/>
      <c r="D143" s="8"/>
      <c r="E143" s="8"/>
      <c r="F143" s="8"/>
      <c r="G143" s="8"/>
      <c r="H143" s="8"/>
      <c r="I143" s="8"/>
      <c r="J143" s="8"/>
      <c r="K143" s="8"/>
      <c r="L143" s="8"/>
      <c r="M143" s="8"/>
      <c r="N143" s="8"/>
    </row>
    <row r="144" spans="1:14">
      <c r="A144" s="12"/>
      <c r="B144" s="8"/>
      <c r="C144" s="8"/>
      <c r="D144" s="8"/>
      <c r="E144" s="8"/>
      <c r="F144" s="8"/>
      <c r="G144" s="8"/>
      <c r="H144" s="8"/>
      <c r="I144" s="8"/>
      <c r="J144" s="8"/>
      <c r="K144" s="8"/>
      <c r="L144" s="8"/>
      <c r="M144" s="8"/>
      <c r="N144" s="8"/>
    </row>
    <row r="145" spans="1:14">
      <c r="A145" s="12"/>
      <c r="B145" s="8"/>
      <c r="C145" s="8"/>
      <c r="D145" s="8"/>
      <c r="E145" s="8"/>
      <c r="F145" s="8"/>
      <c r="G145" s="8"/>
      <c r="H145" s="8"/>
      <c r="I145" s="8"/>
      <c r="J145" s="8"/>
      <c r="K145" s="8"/>
      <c r="L145" s="8"/>
      <c r="M145" s="8"/>
      <c r="N145" s="8"/>
    </row>
    <row r="146" spans="1:14">
      <c r="A146" s="12"/>
      <c r="B146" s="8"/>
      <c r="C146" s="8"/>
      <c r="D146" s="8"/>
      <c r="E146" s="8"/>
      <c r="F146" s="8"/>
      <c r="G146" s="8"/>
      <c r="H146" s="8"/>
      <c r="I146" s="8"/>
      <c r="J146" s="8"/>
      <c r="K146" s="8"/>
      <c r="L146" s="8"/>
      <c r="M146" s="8"/>
      <c r="N146" s="8"/>
    </row>
    <row r="147" spans="1:14">
      <c r="A147" s="12"/>
      <c r="B147" s="8"/>
      <c r="C147" s="8"/>
      <c r="D147" s="8"/>
      <c r="E147" s="8"/>
      <c r="F147" s="8"/>
      <c r="G147" s="8"/>
      <c r="H147" s="8"/>
      <c r="I147" s="8"/>
      <c r="J147" s="8"/>
      <c r="K147" s="8"/>
      <c r="L147" s="8"/>
      <c r="M147" s="8"/>
      <c r="N147" s="8"/>
    </row>
    <row r="148" spans="1:14">
      <c r="A148" s="12"/>
      <c r="B148" s="8"/>
      <c r="C148" s="8"/>
      <c r="D148" s="8"/>
      <c r="E148" s="8"/>
      <c r="F148" s="8"/>
      <c r="G148" s="8"/>
      <c r="H148" s="8"/>
      <c r="I148" s="8"/>
      <c r="J148" s="8"/>
      <c r="K148" s="8"/>
      <c r="L148" s="8"/>
      <c r="M148" s="8"/>
      <c r="N148" s="8"/>
    </row>
    <row r="149" spans="1:14">
      <c r="A149" s="12"/>
      <c r="B149" s="8"/>
      <c r="C149" s="8"/>
      <c r="D149" s="8"/>
      <c r="E149" s="8"/>
      <c r="F149" s="8"/>
      <c r="G149" s="8"/>
      <c r="H149" s="8"/>
      <c r="I149" s="8"/>
      <c r="J149" s="8"/>
      <c r="K149" s="8"/>
      <c r="L149" s="8"/>
      <c r="M149" s="8"/>
      <c r="N149" s="8"/>
    </row>
    <row r="150" spans="1:14">
      <c r="A150" s="12"/>
      <c r="B150" s="8"/>
      <c r="C150" s="8"/>
      <c r="D150" s="8"/>
      <c r="E150" s="8"/>
      <c r="F150" s="8"/>
      <c r="G150" s="8"/>
      <c r="H150" s="8"/>
      <c r="I150" s="8"/>
      <c r="J150" s="8"/>
      <c r="K150" s="8"/>
      <c r="L150" s="8"/>
      <c r="M150" s="8"/>
      <c r="N150" s="8"/>
    </row>
    <row r="151" spans="1:14">
      <c r="A151" s="12"/>
      <c r="B151" s="8"/>
      <c r="C151" s="8"/>
      <c r="D151" s="8"/>
      <c r="E151" s="8"/>
      <c r="F151" s="8"/>
      <c r="G151" s="8"/>
      <c r="H151" s="8"/>
      <c r="I151" s="8"/>
      <c r="J151" s="8"/>
      <c r="K151" s="8"/>
      <c r="L151" s="8"/>
      <c r="M151" s="8"/>
      <c r="N151" s="8"/>
    </row>
    <row r="152" spans="1:14">
      <c r="A152" s="12"/>
      <c r="B152" s="8"/>
      <c r="C152" s="8"/>
      <c r="D152" s="8"/>
      <c r="E152" s="8"/>
      <c r="F152" s="8"/>
      <c r="G152" s="8"/>
      <c r="H152" s="8"/>
      <c r="I152" s="8"/>
      <c r="J152" s="8"/>
      <c r="K152" s="8"/>
      <c r="L152" s="8"/>
      <c r="M152" s="8"/>
      <c r="N152" s="8"/>
    </row>
    <row r="153" spans="1:14">
      <c r="A153" s="12"/>
      <c r="B153" s="8"/>
      <c r="C153" s="8"/>
      <c r="D153" s="8"/>
      <c r="E153" s="8"/>
      <c r="F153" s="8"/>
      <c r="G153" s="8"/>
      <c r="H153" s="8"/>
      <c r="I153" s="8"/>
      <c r="J153" s="8"/>
      <c r="K153" s="8"/>
      <c r="L153" s="8"/>
      <c r="M153" s="8"/>
      <c r="N153" s="8"/>
    </row>
    <row r="154" spans="1:14">
      <c r="A154" s="12"/>
      <c r="B154" s="8"/>
      <c r="C154" s="8"/>
      <c r="D154" s="8"/>
      <c r="E154" s="8"/>
      <c r="F154" s="8"/>
      <c r="G154" s="8"/>
      <c r="H154" s="8"/>
      <c r="I154" s="8"/>
      <c r="J154" s="8"/>
      <c r="K154" s="8"/>
      <c r="L154" s="8"/>
      <c r="M154" s="8"/>
      <c r="N154" s="8"/>
    </row>
    <row r="155" spans="1:14">
      <c r="A155" s="12"/>
      <c r="B155" s="8"/>
      <c r="C155" s="8"/>
      <c r="D155" s="8"/>
      <c r="E155" s="8"/>
      <c r="F155" s="8"/>
      <c r="G155" s="8"/>
      <c r="H155" s="8"/>
      <c r="I155" s="8"/>
      <c r="J155" s="8"/>
      <c r="K155" s="8"/>
      <c r="L155" s="8"/>
      <c r="M155" s="8"/>
      <c r="N155" s="8"/>
    </row>
    <row r="156" spans="1:14">
      <c r="A156" s="12"/>
      <c r="B156" s="8"/>
      <c r="C156" s="8"/>
      <c r="D156" s="8"/>
      <c r="E156" s="8"/>
      <c r="F156" s="8"/>
      <c r="G156" s="8"/>
      <c r="H156" s="8"/>
      <c r="I156" s="8"/>
      <c r="J156" s="8"/>
      <c r="K156" s="8"/>
      <c r="L156" s="8"/>
      <c r="M156" s="8"/>
      <c r="N156" s="8"/>
    </row>
    <row r="157" spans="1:14">
      <c r="A157" s="12"/>
      <c r="B157" s="8"/>
      <c r="C157" s="8"/>
      <c r="D157" s="8"/>
      <c r="E157" s="8"/>
      <c r="F157" s="8"/>
      <c r="G157" s="8"/>
      <c r="H157" s="8"/>
      <c r="I157" s="8"/>
      <c r="J157" s="8"/>
      <c r="K157" s="8"/>
      <c r="L157" s="8"/>
      <c r="M157" s="8"/>
      <c r="N157" s="8"/>
    </row>
    <row r="158" spans="1:14">
      <c r="A158" s="12"/>
      <c r="B158" s="8"/>
      <c r="C158" s="8"/>
      <c r="D158" s="8"/>
      <c r="E158" s="8"/>
      <c r="F158" s="8"/>
      <c r="G158" s="8"/>
      <c r="H158" s="8"/>
      <c r="I158" s="8"/>
      <c r="J158" s="8"/>
      <c r="K158" s="8"/>
      <c r="L158" s="8"/>
      <c r="M158" s="8"/>
      <c r="N158" s="8"/>
    </row>
    <row r="159" spans="1:14">
      <c r="A159" s="12"/>
      <c r="B159" s="8"/>
      <c r="C159" s="8"/>
      <c r="D159" s="8"/>
      <c r="E159" s="8"/>
      <c r="F159" s="8"/>
      <c r="G159" s="8"/>
      <c r="H159" s="8"/>
      <c r="I159" s="8"/>
      <c r="J159" s="8"/>
      <c r="K159" s="8"/>
      <c r="L159" s="8"/>
      <c r="M159" s="8"/>
      <c r="N159" s="8"/>
    </row>
    <row r="160" spans="1:14">
      <c r="A160" s="12"/>
      <c r="B160" s="8"/>
      <c r="C160" s="8"/>
      <c r="D160" s="8"/>
      <c r="E160" s="8"/>
      <c r="F160" s="8"/>
      <c r="G160" s="8"/>
      <c r="H160" s="8"/>
      <c r="I160" s="8"/>
      <c r="J160" s="8"/>
      <c r="K160" s="8"/>
      <c r="L160" s="8"/>
      <c r="M160" s="8"/>
      <c r="N160" s="8"/>
    </row>
    <row r="161" spans="1:14">
      <c r="A161" s="12"/>
      <c r="B161" s="8"/>
      <c r="C161" s="8"/>
      <c r="D161" s="8"/>
      <c r="E161" s="8"/>
      <c r="F161" s="8"/>
      <c r="G161" s="8"/>
      <c r="H161" s="8"/>
      <c r="I161" s="8"/>
      <c r="J161" s="8"/>
      <c r="K161" s="8"/>
      <c r="L161" s="8"/>
      <c r="M161" s="8"/>
      <c r="N161" s="8"/>
    </row>
    <row r="162" spans="1:14">
      <c r="A162" s="12"/>
      <c r="B162" s="8"/>
      <c r="C162" s="8"/>
      <c r="D162" s="8"/>
      <c r="E162" s="8"/>
      <c r="F162" s="8"/>
      <c r="G162" s="8"/>
      <c r="H162" s="8"/>
      <c r="I162" s="8"/>
      <c r="J162" s="8"/>
      <c r="K162" s="8"/>
      <c r="L162" s="8"/>
      <c r="M162" s="8"/>
      <c r="N162" s="8"/>
    </row>
    <row r="163" spans="1:14">
      <c r="A163" s="12"/>
      <c r="B163" s="8"/>
      <c r="C163" s="8"/>
      <c r="D163" s="8"/>
      <c r="E163" s="8"/>
      <c r="F163" s="8"/>
      <c r="G163" s="8"/>
      <c r="H163" s="8"/>
      <c r="I163" s="8"/>
      <c r="J163" s="8"/>
      <c r="K163" s="8"/>
      <c r="L163" s="8"/>
      <c r="M163" s="8"/>
      <c r="N163" s="8"/>
    </row>
    <row r="164" spans="1:14">
      <c r="A164" s="12"/>
      <c r="B164" s="8"/>
      <c r="C164" s="8"/>
      <c r="D164" s="8"/>
      <c r="E164" s="8"/>
      <c r="F164" s="8"/>
      <c r="G164" s="8"/>
      <c r="H164" s="8"/>
      <c r="I164" s="8"/>
      <c r="J164" s="8"/>
      <c r="K164" s="8"/>
      <c r="L164" s="8"/>
      <c r="M164" s="8"/>
      <c r="N164" s="8"/>
    </row>
    <row r="165" spans="1:14">
      <c r="A165" s="12"/>
      <c r="B165" s="8"/>
      <c r="C165" s="8"/>
      <c r="D165" s="8"/>
      <c r="E165" s="8"/>
      <c r="F165" s="8"/>
      <c r="G165" s="8"/>
      <c r="H165" s="8"/>
      <c r="I165" s="8"/>
      <c r="J165" s="8"/>
      <c r="K165" s="8"/>
      <c r="L165" s="8"/>
      <c r="M165" s="8"/>
      <c r="N165" s="8"/>
    </row>
    <row r="166" spans="1:14">
      <c r="A166" s="12"/>
      <c r="B166" s="8"/>
      <c r="C166" s="8"/>
      <c r="D166" s="8"/>
      <c r="E166" s="8"/>
      <c r="F166" s="8"/>
      <c r="G166" s="8"/>
      <c r="H166" s="8"/>
      <c r="I166" s="8"/>
      <c r="J166" s="8"/>
      <c r="K166" s="8"/>
      <c r="L166" s="8"/>
      <c r="M166" s="8"/>
      <c r="N166" s="8"/>
    </row>
    <row r="167" spans="1:14">
      <c r="A167" s="12"/>
      <c r="B167" s="8"/>
      <c r="C167" s="8"/>
      <c r="D167" s="8"/>
      <c r="E167" s="8"/>
      <c r="F167" s="8"/>
      <c r="G167" s="8"/>
      <c r="H167" s="8"/>
      <c r="I167" s="8"/>
      <c r="J167" s="8"/>
      <c r="K167" s="8"/>
      <c r="L167" s="8"/>
      <c r="M167" s="8"/>
      <c r="N167" s="8"/>
    </row>
    <row r="168" spans="1:14">
      <c r="A168" s="12"/>
      <c r="B168" s="8"/>
      <c r="C168" s="8"/>
      <c r="D168" s="8"/>
      <c r="E168" s="8"/>
      <c r="F168" s="8"/>
      <c r="G168" s="8"/>
      <c r="H168" s="8"/>
      <c r="I168" s="8"/>
      <c r="J168" s="8"/>
      <c r="K168" s="8"/>
      <c r="L168" s="8"/>
      <c r="M168" s="8"/>
      <c r="N168" s="8"/>
    </row>
    <row r="169" spans="1:14">
      <c r="A169" s="12"/>
      <c r="B169" s="8"/>
      <c r="C169" s="8"/>
      <c r="D169" s="8"/>
      <c r="E169" s="8"/>
      <c r="F169" s="8"/>
      <c r="G169" s="8"/>
      <c r="H169" s="8"/>
      <c r="I169" s="8"/>
      <c r="J169" s="8"/>
      <c r="K169" s="8"/>
      <c r="L169" s="8"/>
      <c r="M169" s="8"/>
      <c r="N169" s="8"/>
    </row>
    <row r="170" spans="1:14">
      <c r="A170" s="12"/>
      <c r="B170" s="8"/>
      <c r="C170" s="8"/>
      <c r="D170" s="8"/>
      <c r="E170" s="8"/>
      <c r="F170" s="8"/>
      <c r="G170" s="8"/>
      <c r="H170" s="8"/>
      <c r="I170" s="8"/>
      <c r="J170" s="8"/>
      <c r="K170" s="8"/>
      <c r="L170" s="8"/>
      <c r="M170" s="8"/>
      <c r="N170" s="8"/>
    </row>
    <row r="171" spans="1:14">
      <c r="A171" s="12"/>
      <c r="B171" s="8"/>
      <c r="C171" s="8"/>
      <c r="D171" s="8"/>
      <c r="E171" s="8"/>
      <c r="F171" s="8"/>
      <c r="G171" s="8"/>
      <c r="H171" s="8"/>
      <c r="I171" s="8"/>
      <c r="J171" s="8"/>
      <c r="K171" s="8"/>
      <c r="L171" s="8"/>
      <c r="M171" s="8"/>
      <c r="N171" s="8"/>
    </row>
    <row r="172" spans="1:14">
      <c r="A172" s="12"/>
      <c r="B172" s="8"/>
      <c r="C172" s="8"/>
      <c r="D172" s="8"/>
      <c r="E172" s="8"/>
      <c r="F172" s="8"/>
      <c r="G172" s="8"/>
      <c r="H172" s="8"/>
      <c r="I172" s="8"/>
      <c r="J172" s="8"/>
      <c r="K172" s="8"/>
      <c r="L172" s="8"/>
      <c r="M172" s="8"/>
      <c r="N172" s="8"/>
    </row>
    <row r="173" spans="1:14">
      <c r="A173" s="12"/>
      <c r="B173" s="8"/>
      <c r="C173" s="8"/>
      <c r="D173" s="8"/>
      <c r="E173" s="8"/>
      <c r="F173" s="8"/>
      <c r="G173" s="8"/>
      <c r="H173" s="8"/>
      <c r="I173" s="8"/>
      <c r="J173" s="8"/>
      <c r="K173" s="8"/>
      <c r="L173" s="8"/>
      <c r="M173" s="8"/>
      <c r="N173" s="8"/>
    </row>
    <row r="174" spans="1:14">
      <c r="A174" s="12"/>
      <c r="B174" s="8"/>
      <c r="C174" s="8"/>
      <c r="D174" s="8"/>
      <c r="E174" s="8"/>
      <c r="F174" s="8"/>
      <c r="G174" s="8"/>
      <c r="H174" s="8"/>
      <c r="I174" s="8"/>
      <c r="J174" s="8"/>
      <c r="K174" s="8"/>
      <c r="L174" s="8"/>
      <c r="M174" s="8"/>
      <c r="N174" s="8"/>
    </row>
    <row r="175" spans="1:14">
      <c r="A175" s="12"/>
      <c r="B175" s="8"/>
      <c r="C175" s="8"/>
      <c r="D175" s="8"/>
      <c r="E175" s="8"/>
      <c r="F175" s="8"/>
      <c r="G175" s="8"/>
      <c r="H175" s="8"/>
      <c r="I175" s="8"/>
      <c r="J175" s="8"/>
      <c r="K175" s="8"/>
      <c r="L175" s="8"/>
      <c r="M175" s="8"/>
      <c r="N175" s="8"/>
    </row>
    <row r="176" spans="1:14">
      <c r="A176" s="12"/>
      <c r="B176" s="8"/>
      <c r="C176" s="8"/>
      <c r="D176" s="8"/>
      <c r="E176" s="8"/>
      <c r="F176" s="8"/>
      <c r="G176" s="8"/>
      <c r="H176" s="8"/>
      <c r="I176" s="8"/>
      <c r="J176" s="8"/>
      <c r="K176" s="8"/>
      <c r="L176" s="8"/>
      <c r="M176" s="8"/>
      <c r="N176" s="8"/>
    </row>
    <row r="177" spans="1:14">
      <c r="A177" s="12"/>
      <c r="B177" s="8"/>
      <c r="C177" s="8"/>
      <c r="D177" s="8"/>
      <c r="E177" s="8"/>
      <c r="F177" s="8"/>
      <c r="G177" s="8"/>
      <c r="H177" s="8"/>
      <c r="I177" s="8"/>
      <c r="J177" s="8"/>
      <c r="K177" s="8"/>
      <c r="L177" s="8"/>
      <c r="M177" s="8"/>
      <c r="N177" s="8"/>
    </row>
    <row r="178" spans="1:14">
      <c r="A178" s="12"/>
      <c r="B178" s="8"/>
      <c r="C178" s="8"/>
      <c r="D178" s="8"/>
      <c r="E178" s="8"/>
      <c r="F178" s="8"/>
      <c r="G178" s="8"/>
      <c r="H178" s="8"/>
      <c r="I178" s="8"/>
      <c r="J178" s="8"/>
      <c r="K178" s="8"/>
      <c r="L178" s="8"/>
      <c r="M178" s="8"/>
      <c r="N178" s="8"/>
    </row>
    <row r="179" spans="1:14">
      <c r="A179" s="12"/>
      <c r="B179" s="8"/>
      <c r="C179" s="8"/>
      <c r="D179" s="8"/>
      <c r="E179" s="8"/>
      <c r="F179" s="8"/>
      <c r="G179" s="8"/>
      <c r="H179" s="8"/>
      <c r="I179" s="8"/>
      <c r="J179" s="8"/>
      <c r="K179" s="8"/>
      <c r="L179" s="8"/>
      <c r="M179" s="8"/>
      <c r="N179" s="8"/>
    </row>
    <row r="180" spans="1:14">
      <c r="A180" s="12"/>
      <c r="B180" s="8"/>
      <c r="C180" s="8"/>
      <c r="D180" s="8"/>
      <c r="E180" s="8"/>
      <c r="F180" s="8"/>
      <c r="G180" s="8"/>
      <c r="H180" s="8"/>
      <c r="I180" s="8"/>
      <c r="J180" s="8"/>
      <c r="K180" s="8"/>
      <c r="L180" s="8"/>
      <c r="M180" s="8"/>
      <c r="N180" s="8"/>
    </row>
    <row r="181" spans="1:14">
      <c r="A181" s="12"/>
      <c r="B181" s="8"/>
      <c r="C181" s="8"/>
      <c r="D181" s="8"/>
      <c r="E181" s="8"/>
      <c r="F181" s="8"/>
      <c r="G181" s="8"/>
      <c r="H181" s="8"/>
      <c r="I181" s="8"/>
      <c r="J181" s="8"/>
      <c r="K181" s="8"/>
      <c r="L181" s="8"/>
      <c r="M181" s="8"/>
      <c r="N181" s="8"/>
    </row>
    <row r="182" spans="1:14">
      <c r="A182" s="12"/>
      <c r="B182" s="8"/>
      <c r="C182" s="8"/>
      <c r="D182" s="8"/>
      <c r="E182" s="8"/>
      <c r="F182" s="8"/>
      <c r="G182" s="8"/>
      <c r="H182" s="8"/>
      <c r="I182" s="8"/>
      <c r="J182" s="8"/>
      <c r="K182" s="8"/>
      <c r="L182" s="8"/>
      <c r="M182" s="8"/>
      <c r="N182" s="8"/>
    </row>
    <row r="183" spans="1:14">
      <c r="A183" s="12"/>
      <c r="B183" s="8"/>
      <c r="C183" s="8"/>
      <c r="D183" s="8"/>
      <c r="E183" s="8"/>
      <c r="F183" s="8"/>
      <c r="G183" s="8"/>
      <c r="H183" s="8"/>
      <c r="I183" s="8"/>
      <c r="J183" s="8"/>
      <c r="K183" s="8"/>
      <c r="L183" s="8"/>
      <c r="M183" s="8"/>
      <c r="N183" s="8"/>
    </row>
    <row r="184" spans="1:14">
      <c r="A184" s="12"/>
      <c r="B184" s="8"/>
      <c r="C184" s="8"/>
      <c r="D184" s="8"/>
      <c r="E184" s="8"/>
      <c r="F184" s="8"/>
      <c r="G184" s="8"/>
      <c r="H184" s="8"/>
      <c r="I184" s="8"/>
      <c r="J184" s="8"/>
      <c r="K184" s="8"/>
      <c r="L184" s="8"/>
      <c r="M184" s="8"/>
      <c r="N184" s="8"/>
    </row>
    <row r="185" spans="1:14">
      <c r="A185" s="12"/>
      <c r="B185" s="8"/>
      <c r="C185" s="8"/>
      <c r="D185" s="8"/>
      <c r="E185" s="8"/>
      <c r="F185" s="8"/>
      <c r="G185" s="8"/>
      <c r="H185" s="8"/>
      <c r="I185" s="8"/>
      <c r="J185" s="8"/>
      <c r="K185" s="8"/>
      <c r="L185" s="8"/>
      <c r="M185" s="8"/>
      <c r="N185" s="8"/>
    </row>
    <row r="186" spans="1:14">
      <c r="A186" s="12"/>
      <c r="B186" s="8"/>
      <c r="C186" s="8"/>
      <c r="D186" s="8"/>
      <c r="E186" s="8"/>
      <c r="F186" s="8"/>
      <c r="G186" s="8"/>
      <c r="H186" s="8"/>
      <c r="I186" s="8"/>
      <c r="J186" s="8"/>
      <c r="K186" s="8"/>
      <c r="L186" s="8"/>
      <c r="M186" s="8"/>
      <c r="N186" s="8"/>
    </row>
    <row r="187" spans="1:14">
      <c r="A187" s="12"/>
      <c r="B187" s="8"/>
      <c r="C187" s="8"/>
      <c r="D187" s="8"/>
      <c r="E187" s="8"/>
      <c r="F187" s="8"/>
      <c r="G187" s="8"/>
      <c r="H187" s="8"/>
      <c r="I187" s="8"/>
      <c r="J187" s="8"/>
      <c r="K187" s="8"/>
      <c r="L187" s="8"/>
      <c r="M187" s="8"/>
      <c r="N187" s="8"/>
    </row>
    <row r="188" spans="1:14">
      <c r="A188" s="12"/>
      <c r="B188" s="8"/>
      <c r="C188" s="8"/>
      <c r="D188" s="8"/>
      <c r="E188" s="8"/>
      <c r="F188" s="8"/>
      <c r="G188" s="8"/>
      <c r="H188" s="8"/>
      <c r="I188" s="8"/>
      <c r="J188" s="8"/>
      <c r="K188" s="8"/>
      <c r="L188" s="8"/>
      <c r="M188" s="8"/>
      <c r="N188" s="8"/>
    </row>
    <row r="189" spans="1:14">
      <c r="A189" s="12"/>
      <c r="B189" s="8"/>
      <c r="C189" s="8"/>
      <c r="D189" s="8"/>
      <c r="E189" s="8"/>
      <c r="F189" s="8"/>
      <c r="G189" s="8"/>
      <c r="H189" s="8"/>
      <c r="I189" s="8"/>
      <c r="J189" s="8"/>
      <c r="K189" s="8"/>
      <c r="L189" s="8"/>
      <c r="M189" s="8"/>
      <c r="N189" s="8"/>
    </row>
    <row r="190" spans="1:14">
      <c r="A190" s="12"/>
      <c r="B190" s="8"/>
      <c r="C190" s="8"/>
      <c r="D190" s="8"/>
      <c r="E190" s="8"/>
      <c r="F190" s="8"/>
      <c r="G190" s="8"/>
      <c r="H190" s="8"/>
      <c r="I190" s="8"/>
      <c r="J190" s="8"/>
      <c r="K190" s="8"/>
      <c r="L190" s="8"/>
      <c r="M190" s="8"/>
      <c r="N190" s="8"/>
    </row>
    <row r="191" spans="1:14">
      <c r="A191" s="12"/>
      <c r="B191" s="8"/>
      <c r="C191" s="8"/>
      <c r="D191" s="8"/>
      <c r="E191" s="8"/>
      <c r="F191" s="8"/>
      <c r="G191" s="8"/>
      <c r="H191" s="8"/>
      <c r="I191" s="8"/>
      <c r="J191" s="8"/>
      <c r="K191" s="8"/>
      <c r="L191" s="8"/>
      <c r="M191" s="8"/>
      <c r="N191" s="8"/>
    </row>
    <row r="192" spans="1:14">
      <c r="A192" s="12"/>
      <c r="B192" s="8"/>
      <c r="C192" s="8"/>
      <c r="D192" s="8"/>
      <c r="E192" s="8"/>
      <c r="F192" s="8"/>
      <c r="G192" s="8"/>
      <c r="H192" s="8"/>
      <c r="I192" s="8"/>
      <c r="J192" s="8"/>
      <c r="K192" s="8"/>
      <c r="L192" s="8"/>
      <c r="M192" s="8"/>
      <c r="N192" s="8"/>
    </row>
    <row r="193" spans="1:14">
      <c r="A193" s="12"/>
      <c r="B193" s="8"/>
      <c r="C193" s="8"/>
      <c r="D193" s="8"/>
      <c r="E193" s="8"/>
      <c r="F193" s="8"/>
      <c r="G193" s="8"/>
      <c r="H193" s="8"/>
      <c r="I193" s="8"/>
      <c r="J193" s="8"/>
      <c r="K193" s="8"/>
      <c r="L193" s="8"/>
      <c r="M193" s="8"/>
      <c r="N193" s="8"/>
    </row>
    <row r="194" spans="1:14">
      <c r="A194" s="12"/>
      <c r="B194" s="8"/>
      <c r="C194" s="8"/>
      <c r="D194" s="8"/>
      <c r="E194" s="8"/>
      <c r="F194" s="8"/>
      <c r="G194" s="8"/>
      <c r="H194" s="8"/>
      <c r="I194" s="8"/>
      <c r="J194" s="8"/>
      <c r="K194" s="8"/>
      <c r="L194" s="8"/>
      <c r="M194" s="8"/>
      <c r="N194" s="8"/>
    </row>
    <row r="195" spans="1:14">
      <c r="A195" s="12"/>
      <c r="B195" s="8"/>
      <c r="C195" s="8"/>
      <c r="D195" s="8"/>
      <c r="E195" s="8"/>
      <c r="F195" s="8"/>
      <c r="G195" s="8"/>
      <c r="H195" s="8"/>
      <c r="I195" s="8"/>
      <c r="J195" s="8"/>
      <c r="K195" s="8"/>
      <c r="L195" s="8"/>
      <c r="M195" s="8"/>
      <c r="N195" s="8"/>
    </row>
    <row r="196" spans="1:14">
      <c r="A196" s="12"/>
      <c r="B196" s="8"/>
      <c r="C196" s="8"/>
      <c r="D196" s="8"/>
      <c r="E196" s="8"/>
      <c r="F196" s="8"/>
      <c r="G196" s="8"/>
      <c r="H196" s="8"/>
      <c r="I196" s="8"/>
      <c r="J196" s="8"/>
      <c r="K196" s="8"/>
      <c r="L196" s="8"/>
      <c r="M196" s="8"/>
      <c r="N196" s="8"/>
    </row>
    <row r="197" spans="1:14">
      <c r="A197" s="12"/>
      <c r="B197" s="8"/>
      <c r="C197" s="8"/>
      <c r="D197" s="8"/>
      <c r="E197" s="8"/>
      <c r="F197" s="8"/>
      <c r="G197" s="8"/>
      <c r="H197" s="8"/>
      <c r="I197" s="8"/>
      <c r="J197" s="8"/>
      <c r="K197" s="8"/>
      <c r="L197" s="8"/>
      <c r="M197" s="8"/>
      <c r="N197" s="8"/>
    </row>
    <row r="198" spans="1:14">
      <c r="A198" s="12"/>
      <c r="B198" s="8"/>
      <c r="C198" s="8"/>
      <c r="D198" s="8"/>
      <c r="E198" s="8"/>
      <c r="F198" s="8"/>
      <c r="G198" s="8"/>
      <c r="H198" s="8"/>
      <c r="I198" s="8"/>
      <c r="J198" s="8"/>
      <c r="K198" s="8"/>
      <c r="L198" s="8"/>
      <c r="M198" s="8"/>
      <c r="N198" s="8"/>
    </row>
    <row r="199" spans="1:14">
      <c r="A199" s="12"/>
      <c r="B199" s="8"/>
      <c r="C199" s="8"/>
      <c r="D199" s="8"/>
      <c r="E199" s="8"/>
      <c r="F199" s="8"/>
      <c r="G199" s="8"/>
      <c r="H199" s="8"/>
      <c r="I199" s="8"/>
      <c r="J199" s="8"/>
      <c r="K199" s="8"/>
      <c r="L199" s="8"/>
      <c r="M199" s="8"/>
      <c r="N199" s="8"/>
    </row>
    <row r="200" spans="1:14">
      <c r="A200" s="12"/>
      <c r="B200" s="8"/>
      <c r="C200" s="8"/>
      <c r="D200" s="8"/>
      <c r="E200" s="8"/>
      <c r="F200" s="8"/>
      <c r="G200" s="8"/>
      <c r="H200" s="8"/>
      <c r="I200" s="8"/>
      <c r="J200" s="8"/>
      <c r="K200" s="8"/>
      <c r="L200" s="8"/>
      <c r="M200" s="8"/>
      <c r="N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Z200"/>
  <sheetViews>
    <sheetView showGridLines="0" workbookViewId="0"/>
  </sheetViews>
  <sheetFormatPr defaultColWidth="10.90625" defaultRowHeight="14.5"/>
  <cols>
    <col min="1" max="1" width="70.7265625" customWidth="1"/>
  </cols>
  <sheetData>
    <row r="1" spans="1:26" ht="19.5">
      <c r="A1" s="4" t="s">
        <v>107</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106</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342</v>
      </c>
      <c r="B7" s="14">
        <v>0.21190970000000001</v>
      </c>
      <c r="C7" s="14">
        <v>0.20961270000000001</v>
      </c>
      <c r="D7" s="14">
        <v>0.20930889999999999</v>
      </c>
      <c r="E7" s="14">
        <v>0.2076499</v>
      </c>
      <c r="F7" s="14">
        <v>0.2157519</v>
      </c>
      <c r="G7" s="14">
        <v>0.21398710000000001</v>
      </c>
      <c r="H7" s="14">
        <v>0.21229010000000001</v>
      </c>
      <c r="I7" s="14">
        <v>0.19991120000000001</v>
      </c>
      <c r="J7" s="14">
        <v>0.19287979999999999</v>
      </c>
      <c r="K7" s="14">
        <v>0.1832965</v>
      </c>
      <c r="L7" s="14">
        <v>0.1778612</v>
      </c>
      <c r="M7" s="14">
        <v>0.1770717</v>
      </c>
      <c r="N7" s="14">
        <v>0.1733373</v>
      </c>
      <c r="O7" s="14">
        <v>0.17486370000000001</v>
      </c>
      <c r="P7" s="14">
        <v>0.17116029999999999</v>
      </c>
      <c r="Q7" s="14">
        <v>0.1659737</v>
      </c>
      <c r="R7" s="14">
        <v>0.16842750000000001</v>
      </c>
      <c r="S7" s="14">
        <v>0.1701088</v>
      </c>
      <c r="T7" s="14">
        <v>0.17399780000000001</v>
      </c>
      <c r="U7" s="14">
        <v>0.17470369999999999</v>
      </c>
      <c r="V7" s="14">
        <v>0.179371</v>
      </c>
      <c r="W7" s="14">
        <v>0.1852086</v>
      </c>
      <c r="X7" s="14">
        <v>0.18277930000000001</v>
      </c>
      <c r="Y7" s="14">
        <v>0.18229919999999999</v>
      </c>
      <c r="Z7" s="14">
        <v>0.17123830000000001</v>
      </c>
    </row>
    <row r="8" spans="1:26">
      <c r="A8" s="12" t="s">
        <v>373</v>
      </c>
      <c r="B8" s="14">
        <v>0.21833369999999999</v>
      </c>
      <c r="C8" s="14">
        <v>0.21509780000000001</v>
      </c>
      <c r="D8" s="14">
        <v>0.23347080000000001</v>
      </c>
      <c r="E8" s="14">
        <v>0.24179990000000001</v>
      </c>
      <c r="F8" s="14">
        <v>0.2623644</v>
      </c>
      <c r="G8" s="14">
        <v>0.24868879999999999</v>
      </c>
      <c r="H8" s="14">
        <v>0.24274889999999999</v>
      </c>
      <c r="I8" s="14">
        <v>0.24254970000000001</v>
      </c>
      <c r="J8" s="14">
        <v>0.25026530000000002</v>
      </c>
      <c r="K8" s="14">
        <v>0.2695921</v>
      </c>
      <c r="L8" s="14">
        <v>0.25869429999999999</v>
      </c>
      <c r="M8" s="14">
        <v>0.27309729999999999</v>
      </c>
      <c r="N8" s="14">
        <v>0.26930900000000002</v>
      </c>
      <c r="O8" s="14">
        <v>0.29350920000000003</v>
      </c>
      <c r="P8" s="14">
        <v>0.28662539999999997</v>
      </c>
      <c r="Q8" s="14">
        <v>0.27275470000000002</v>
      </c>
      <c r="R8" s="14">
        <v>0.29605219999999999</v>
      </c>
      <c r="S8" s="14">
        <v>0.2927498</v>
      </c>
      <c r="T8" s="14">
        <v>0.29813489999999998</v>
      </c>
      <c r="U8" s="14">
        <v>0.26066099999999998</v>
      </c>
      <c r="V8" s="14">
        <v>0.27259899999999998</v>
      </c>
      <c r="W8" s="14">
        <v>0.29395379999999999</v>
      </c>
      <c r="X8" s="14">
        <v>0.28860560000000002</v>
      </c>
      <c r="Y8" s="14">
        <v>0.28096500000000002</v>
      </c>
      <c r="Z8" s="14">
        <v>0.2505751</v>
      </c>
    </row>
    <row r="9" spans="1:26">
      <c r="A9" s="12" t="s">
        <v>374</v>
      </c>
      <c r="B9" s="14">
        <v>0.20606389999999999</v>
      </c>
      <c r="C9" s="14">
        <v>0.1947991</v>
      </c>
      <c r="D9" s="14">
        <v>0.1963</v>
      </c>
      <c r="E9" s="14">
        <v>0.1962632</v>
      </c>
      <c r="F9" s="14">
        <v>0.21726909999999999</v>
      </c>
      <c r="G9" s="14">
        <v>0.2166032</v>
      </c>
      <c r="H9" s="14">
        <v>0.21570500000000001</v>
      </c>
      <c r="I9" s="14">
        <v>0.18843850000000001</v>
      </c>
      <c r="J9" s="14">
        <v>0.18644549999999999</v>
      </c>
      <c r="K9" s="14">
        <v>0.1736221</v>
      </c>
      <c r="L9" s="14">
        <v>0.17068179999999999</v>
      </c>
      <c r="M9" s="14">
        <v>0.1646956</v>
      </c>
      <c r="N9" s="14">
        <v>0.16516819999999999</v>
      </c>
      <c r="O9" s="14">
        <v>0.17902100000000001</v>
      </c>
      <c r="P9" s="14">
        <v>0.17780889999999999</v>
      </c>
      <c r="Q9" s="14">
        <v>0.17103489999999999</v>
      </c>
      <c r="R9" s="14">
        <v>0.1687902</v>
      </c>
      <c r="S9" s="14">
        <v>0.16981070000000001</v>
      </c>
      <c r="T9" s="14">
        <v>0.17946889999999999</v>
      </c>
      <c r="U9" s="14">
        <v>0.19699929999999999</v>
      </c>
      <c r="V9" s="14">
        <v>0.20097870000000001</v>
      </c>
      <c r="W9" s="14">
        <v>0.1982081</v>
      </c>
      <c r="X9" s="14">
        <v>0.18198349999999999</v>
      </c>
      <c r="Y9" s="14">
        <v>0.18003150000000001</v>
      </c>
      <c r="Z9" s="14">
        <v>0.17199390000000001</v>
      </c>
    </row>
    <row r="10" spans="1:26">
      <c r="A10" s="12" t="s">
        <v>375</v>
      </c>
      <c r="B10" s="14">
        <v>0.19169820000000001</v>
      </c>
      <c r="C10" s="14">
        <v>0.19542480000000001</v>
      </c>
      <c r="D10" s="14">
        <v>0.18149779999999999</v>
      </c>
      <c r="E10" s="14">
        <v>0.17886659999999999</v>
      </c>
      <c r="F10" s="14">
        <v>0.18224660000000001</v>
      </c>
      <c r="G10" s="14">
        <v>0.18814980000000001</v>
      </c>
      <c r="H10" s="14">
        <v>0.18339900000000001</v>
      </c>
      <c r="I10" s="14">
        <v>0.1701695</v>
      </c>
      <c r="J10" s="14">
        <v>0.16173879999999999</v>
      </c>
      <c r="K10" s="14">
        <v>0.1672188</v>
      </c>
      <c r="L10" s="14">
        <v>0.1739648</v>
      </c>
      <c r="M10" s="14">
        <v>0.1792734</v>
      </c>
      <c r="N10" s="14">
        <v>0.1774067</v>
      </c>
      <c r="O10" s="14">
        <v>0.17606930000000001</v>
      </c>
      <c r="P10" s="14">
        <v>0.17721410000000001</v>
      </c>
      <c r="Q10" s="14">
        <v>0.16814870000000001</v>
      </c>
      <c r="R10" s="14">
        <v>0.1705612</v>
      </c>
      <c r="S10" s="14">
        <v>0.18032590000000001</v>
      </c>
      <c r="T10" s="14">
        <v>0.1810097</v>
      </c>
      <c r="U10" s="14">
        <v>0.18292320000000001</v>
      </c>
      <c r="V10" s="14">
        <v>0.17017699999999999</v>
      </c>
      <c r="W10" s="14">
        <v>0.1742544</v>
      </c>
      <c r="X10" s="14">
        <v>0.16530829999999999</v>
      </c>
      <c r="Y10" s="14">
        <v>0.17040469999999999</v>
      </c>
      <c r="Z10" s="14">
        <v>0.14963170000000001</v>
      </c>
    </row>
    <row r="11" spans="1:26">
      <c r="A11" s="12" t="s">
        <v>376</v>
      </c>
      <c r="B11" s="14">
        <v>0.13051670000000001</v>
      </c>
      <c r="C11" s="14">
        <v>0.12316870000000001</v>
      </c>
      <c r="D11" s="14">
        <v>0.1308068</v>
      </c>
      <c r="E11" s="14">
        <v>0.14305689999999999</v>
      </c>
      <c r="F11" s="14">
        <v>0.15914729999999999</v>
      </c>
      <c r="G11" s="14">
        <v>0.15944700000000001</v>
      </c>
      <c r="H11" s="14">
        <v>0.16622960000000001</v>
      </c>
      <c r="I11" s="14">
        <v>0.16253090000000001</v>
      </c>
      <c r="J11" s="14">
        <v>0.1670055</v>
      </c>
      <c r="K11" s="14">
        <v>0.15846979999999999</v>
      </c>
      <c r="L11" s="14">
        <v>0.15690680000000001</v>
      </c>
      <c r="M11" s="14">
        <v>0.1535204</v>
      </c>
      <c r="N11" s="14">
        <v>0.1559738</v>
      </c>
      <c r="O11" s="14">
        <v>0.15210580000000001</v>
      </c>
      <c r="P11" s="14">
        <v>0.15221000000000001</v>
      </c>
      <c r="Q11" s="14">
        <v>0.1464346</v>
      </c>
      <c r="R11" s="14">
        <v>0.15293190000000001</v>
      </c>
      <c r="S11" s="14">
        <v>0.149478</v>
      </c>
      <c r="T11" s="14">
        <v>0.15431500000000001</v>
      </c>
      <c r="U11" s="14">
        <v>0.14989540000000001</v>
      </c>
      <c r="V11" s="14">
        <v>0.15853590000000001</v>
      </c>
      <c r="W11" s="14">
        <v>0.15887699999999999</v>
      </c>
      <c r="X11" s="14">
        <v>0.16856979999999999</v>
      </c>
      <c r="Y11" s="14">
        <v>0.16673769999999999</v>
      </c>
      <c r="Z11" s="14">
        <v>0.1611206</v>
      </c>
    </row>
    <row r="12" spans="1:26">
      <c r="A12" s="12" t="s">
        <v>377</v>
      </c>
      <c r="B12" s="14">
        <v>0.1836055</v>
      </c>
      <c r="C12" s="14">
        <v>0.19335550000000001</v>
      </c>
      <c r="D12" s="14">
        <v>0.2099847</v>
      </c>
      <c r="E12" s="14">
        <v>0.20091200000000001</v>
      </c>
      <c r="F12" s="14">
        <v>0.21066270000000001</v>
      </c>
      <c r="G12" s="14">
        <v>0.2175059</v>
      </c>
      <c r="H12" s="14">
        <v>0.2254594</v>
      </c>
      <c r="I12" s="14">
        <v>0.21700900000000001</v>
      </c>
      <c r="J12" s="14">
        <v>0.20450789999999999</v>
      </c>
      <c r="K12" s="14">
        <v>0.18612239999999999</v>
      </c>
      <c r="L12" s="14">
        <v>0.17791290000000001</v>
      </c>
      <c r="M12" s="14">
        <v>0.1668422</v>
      </c>
      <c r="N12" s="14">
        <v>0.16159589999999999</v>
      </c>
      <c r="O12" s="14">
        <v>0.15623490000000001</v>
      </c>
      <c r="P12" s="14">
        <v>0.15703719999999999</v>
      </c>
      <c r="Q12" s="14">
        <v>0.1584392</v>
      </c>
      <c r="R12" s="14">
        <v>0.1506767</v>
      </c>
      <c r="S12" s="14">
        <v>0.15585009999999999</v>
      </c>
      <c r="T12" s="14">
        <v>0.1646068</v>
      </c>
      <c r="U12" s="14">
        <v>0.1799222</v>
      </c>
      <c r="V12" s="14">
        <v>0.1836084</v>
      </c>
      <c r="W12" s="14">
        <v>0.18892780000000001</v>
      </c>
      <c r="X12" s="14">
        <v>0.19049830000000001</v>
      </c>
      <c r="Y12" s="14">
        <v>0.19465759999999999</v>
      </c>
      <c r="Z12" s="14">
        <v>0.19121189999999999</v>
      </c>
    </row>
    <row r="13" spans="1:26">
      <c r="A13" s="12" t="s">
        <v>378</v>
      </c>
      <c r="B13" s="14">
        <v>0.32410339999999999</v>
      </c>
      <c r="C13" s="14">
        <v>0.3211271</v>
      </c>
      <c r="D13" s="14">
        <v>0.30234100000000003</v>
      </c>
      <c r="E13" s="14">
        <v>0.28937580000000002</v>
      </c>
      <c r="F13" s="14">
        <v>0.27447949999999999</v>
      </c>
      <c r="G13" s="14">
        <v>0.26261760000000001</v>
      </c>
      <c r="H13" s="14">
        <v>0.25037369999999998</v>
      </c>
      <c r="I13" s="14">
        <v>0.23231640000000001</v>
      </c>
      <c r="J13" s="14">
        <v>0.2067426</v>
      </c>
      <c r="K13" s="14">
        <v>0.17217940000000001</v>
      </c>
      <c r="L13" s="14">
        <v>0.1547617</v>
      </c>
      <c r="M13" s="14">
        <v>0.15288109999999999</v>
      </c>
      <c r="N13" s="14">
        <v>0.14047499999999999</v>
      </c>
      <c r="O13" s="14">
        <v>0.1319813</v>
      </c>
      <c r="P13" s="14">
        <v>0.11793190000000001</v>
      </c>
      <c r="Q13" s="14">
        <v>0.11884069999999999</v>
      </c>
      <c r="R13" s="14">
        <v>0.1175639</v>
      </c>
      <c r="S13" s="14">
        <v>0.11983489999999999</v>
      </c>
      <c r="T13" s="14">
        <v>0.1180663</v>
      </c>
      <c r="U13" s="14">
        <v>0.1226705</v>
      </c>
      <c r="V13" s="14">
        <v>0.13474910000000001</v>
      </c>
      <c r="W13" s="14">
        <v>0.1459703</v>
      </c>
      <c r="X13" s="14">
        <v>0.14761969999999999</v>
      </c>
      <c r="Y13" s="14">
        <v>0.14651</v>
      </c>
      <c r="Z13" s="14">
        <v>0.14028689999999999</v>
      </c>
    </row>
    <row r="14" spans="1:26" ht="30" customHeight="1">
      <c r="A14" s="6" t="s">
        <v>100</v>
      </c>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c r="A15" s="12" t="s">
        <v>296</v>
      </c>
      <c r="B15" s="15" t="s">
        <v>297</v>
      </c>
      <c r="C15" s="15" t="s">
        <v>298</v>
      </c>
      <c r="D15" s="15" t="s">
        <v>299</v>
      </c>
      <c r="E15" s="15" t="s">
        <v>300</v>
      </c>
      <c r="F15" s="15" t="s">
        <v>301</v>
      </c>
      <c r="G15" s="15" t="s">
        <v>302</v>
      </c>
      <c r="H15" s="15" t="s">
        <v>303</v>
      </c>
      <c r="I15" s="15" t="s">
        <v>304</v>
      </c>
      <c r="J15" s="15" t="s">
        <v>305</v>
      </c>
      <c r="K15" s="15" t="s">
        <v>306</v>
      </c>
      <c r="L15" s="15" t="s">
        <v>307</v>
      </c>
      <c r="M15" s="15" t="s">
        <v>308</v>
      </c>
      <c r="N15" s="15" t="s">
        <v>309</v>
      </c>
      <c r="O15" s="15" t="s">
        <v>310</v>
      </c>
      <c r="P15" s="15" t="s">
        <v>311</v>
      </c>
      <c r="Q15" s="15" t="s">
        <v>312</v>
      </c>
      <c r="R15" s="15" t="s">
        <v>313</v>
      </c>
      <c r="S15" s="15" t="s">
        <v>314</v>
      </c>
      <c r="T15" s="15" t="s">
        <v>315</v>
      </c>
      <c r="U15" s="15" t="s">
        <v>316</v>
      </c>
      <c r="V15" s="15" t="s">
        <v>317</v>
      </c>
      <c r="W15" s="15" t="s">
        <v>318</v>
      </c>
      <c r="X15" s="15" t="s">
        <v>319</v>
      </c>
      <c r="Y15" s="15" t="s">
        <v>320</v>
      </c>
      <c r="Z15" s="15" t="s">
        <v>321</v>
      </c>
    </row>
    <row r="16" spans="1:26">
      <c r="A16" s="12" t="s">
        <v>342</v>
      </c>
      <c r="B16" s="14">
        <v>1</v>
      </c>
      <c r="C16" s="14">
        <v>1</v>
      </c>
      <c r="D16" s="14">
        <v>1</v>
      </c>
      <c r="E16" s="14">
        <v>1</v>
      </c>
      <c r="F16" s="14">
        <v>1</v>
      </c>
      <c r="G16" s="14">
        <v>1</v>
      </c>
      <c r="H16" s="14">
        <v>1</v>
      </c>
      <c r="I16" s="14">
        <v>1</v>
      </c>
      <c r="J16" s="14">
        <v>1</v>
      </c>
      <c r="K16" s="14">
        <v>1</v>
      </c>
      <c r="L16" s="14">
        <v>1</v>
      </c>
      <c r="M16" s="14">
        <v>1</v>
      </c>
      <c r="N16" s="14">
        <v>1</v>
      </c>
      <c r="O16" s="14">
        <v>1</v>
      </c>
      <c r="P16" s="14">
        <v>1</v>
      </c>
      <c r="Q16" s="14">
        <v>1</v>
      </c>
      <c r="R16" s="14">
        <v>1</v>
      </c>
      <c r="S16" s="14">
        <v>1</v>
      </c>
      <c r="T16" s="14">
        <v>1</v>
      </c>
      <c r="U16" s="14">
        <v>1</v>
      </c>
      <c r="V16" s="14">
        <v>1</v>
      </c>
      <c r="W16" s="14">
        <v>1</v>
      </c>
      <c r="X16" s="14">
        <v>1</v>
      </c>
      <c r="Y16" s="14">
        <v>1</v>
      </c>
      <c r="Z16" s="14">
        <v>1</v>
      </c>
    </row>
    <row r="17" spans="1:26">
      <c r="A17" s="12" t="s">
        <v>373</v>
      </c>
      <c r="B17" s="14">
        <v>0.13403039999999999</v>
      </c>
      <c r="C17" s="14">
        <v>0.1292866</v>
      </c>
      <c r="D17" s="14">
        <v>0.13755239999999999</v>
      </c>
      <c r="E17" s="14">
        <v>0.14092350000000001</v>
      </c>
      <c r="F17" s="14">
        <v>0.1460061</v>
      </c>
      <c r="G17" s="14">
        <v>0.13845569999999999</v>
      </c>
      <c r="H17" s="14">
        <v>0.1376658</v>
      </c>
      <c r="I17" s="14">
        <v>0.14965400000000001</v>
      </c>
      <c r="J17" s="14">
        <v>0.1625646</v>
      </c>
      <c r="K17" s="14">
        <v>0.18405009999999999</v>
      </c>
      <c r="L17" s="14">
        <v>0.1820929</v>
      </c>
      <c r="M17" s="14">
        <v>0.1927953</v>
      </c>
      <c r="N17" s="14">
        <v>0.19430649999999999</v>
      </c>
      <c r="O17" s="14">
        <v>0.20929200000000001</v>
      </c>
      <c r="P17" s="14">
        <v>0.2085069</v>
      </c>
      <c r="Q17" s="14">
        <v>0.20408850000000001</v>
      </c>
      <c r="R17" s="14">
        <v>0.2171884</v>
      </c>
      <c r="S17" s="14">
        <v>0.212149</v>
      </c>
      <c r="T17" s="14">
        <v>0.20956369999999999</v>
      </c>
      <c r="U17" s="14">
        <v>0.1811856</v>
      </c>
      <c r="V17" s="14">
        <v>0.18112420000000001</v>
      </c>
      <c r="W17" s="14">
        <v>0.1851661</v>
      </c>
      <c r="X17" s="14">
        <v>0.18064659999999999</v>
      </c>
      <c r="Y17" s="14">
        <v>0.1728016</v>
      </c>
      <c r="Z17" s="14">
        <v>0.15901979999999999</v>
      </c>
    </row>
    <row r="18" spans="1:26">
      <c r="A18" s="12" t="s">
        <v>374</v>
      </c>
      <c r="B18" s="14">
        <v>0.19807849999999999</v>
      </c>
      <c r="C18" s="14">
        <v>0.18710779999999999</v>
      </c>
      <c r="D18" s="14">
        <v>0.1856054</v>
      </c>
      <c r="E18" s="14">
        <v>0.18242990000000001</v>
      </c>
      <c r="F18" s="14">
        <v>0.18870039999999999</v>
      </c>
      <c r="G18" s="14">
        <v>0.1838719</v>
      </c>
      <c r="H18" s="14">
        <v>0.17753450000000001</v>
      </c>
      <c r="I18" s="14">
        <v>0.1582943</v>
      </c>
      <c r="J18" s="14">
        <v>0.15668360000000001</v>
      </c>
      <c r="K18" s="14">
        <v>0.1501062</v>
      </c>
      <c r="L18" s="14">
        <v>0.1493689</v>
      </c>
      <c r="M18" s="14">
        <v>0.1434107</v>
      </c>
      <c r="N18" s="14">
        <v>0.14626629999999999</v>
      </c>
      <c r="O18" s="14">
        <v>0.1572848</v>
      </c>
      <c r="P18" s="14">
        <v>0.1599323</v>
      </c>
      <c r="Q18" s="14">
        <v>0.1596438</v>
      </c>
      <c r="R18" s="14">
        <v>0.15695919999999999</v>
      </c>
      <c r="S18" s="14">
        <v>0.15806590000000001</v>
      </c>
      <c r="T18" s="14">
        <v>0.16498360000000001</v>
      </c>
      <c r="U18" s="14">
        <v>0.18085680000000001</v>
      </c>
      <c r="V18" s="14">
        <v>0.1812985</v>
      </c>
      <c r="W18" s="14">
        <v>0.17513119999999999</v>
      </c>
      <c r="X18" s="14">
        <v>0.16545799999999999</v>
      </c>
      <c r="Y18" s="14">
        <v>0.16577629999999999</v>
      </c>
      <c r="Z18" s="14">
        <v>0.1693529</v>
      </c>
    </row>
    <row r="19" spans="1:26">
      <c r="A19" s="12" t="s">
        <v>375</v>
      </c>
      <c r="B19" s="14">
        <v>0.163463</v>
      </c>
      <c r="C19" s="14">
        <v>0.17153760000000001</v>
      </c>
      <c r="D19" s="14">
        <v>0.16219259999999999</v>
      </c>
      <c r="E19" s="14">
        <v>0.1641223</v>
      </c>
      <c r="F19" s="14">
        <v>0.16349089999999999</v>
      </c>
      <c r="G19" s="14">
        <v>0.17282040000000001</v>
      </c>
      <c r="H19" s="14">
        <v>0.17047490000000001</v>
      </c>
      <c r="I19" s="14">
        <v>0.1680914</v>
      </c>
      <c r="J19" s="14">
        <v>0.1651388</v>
      </c>
      <c r="K19" s="14">
        <v>0.17857519999999999</v>
      </c>
      <c r="L19" s="14">
        <v>0.19026409999999999</v>
      </c>
      <c r="M19" s="14">
        <v>0.19489699999999999</v>
      </c>
      <c r="N19" s="14">
        <v>0.19386010000000001</v>
      </c>
      <c r="O19" s="14">
        <v>0.18655189999999999</v>
      </c>
      <c r="P19" s="14">
        <v>0.18675739999999999</v>
      </c>
      <c r="Q19" s="14">
        <v>0.1775957</v>
      </c>
      <c r="R19" s="14">
        <v>0.1722166</v>
      </c>
      <c r="S19" s="14">
        <v>0.1741067</v>
      </c>
      <c r="T19" s="14">
        <v>0.16636480000000001</v>
      </c>
      <c r="U19" s="14">
        <v>0.1635221</v>
      </c>
      <c r="V19" s="14">
        <v>0.14527989999999999</v>
      </c>
      <c r="W19" s="14">
        <v>0.142571</v>
      </c>
      <c r="X19" s="14">
        <v>0.13594500000000001</v>
      </c>
      <c r="Y19" s="14">
        <v>0.14041319999999999</v>
      </c>
      <c r="Z19" s="14">
        <v>0.1303667</v>
      </c>
    </row>
    <row r="20" spans="1:26">
      <c r="A20" s="12" t="s">
        <v>376</v>
      </c>
      <c r="B20" s="14">
        <v>0.1006774</v>
      </c>
      <c r="C20" s="14">
        <v>9.6955600000000003E-2</v>
      </c>
      <c r="D20" s="14">
        <v>0.1050036</v>
      </c>
      <c r="E20" s="14">
        <v>0.1153453</v>
      </c>
      <c r="F20" s="14">
        <v>0.1249712</v>
      </c>
      <c r="G20" s="14">
        <v>0.12540219999999999</v>
      </c>
      <c r="H20" s="14">
        <v>0.13391890000000001</v>
      </c>
      <c r="I20" s="14">
        <v>0.1387226</v>
      </c>
      <c r="J20" s="14">
        <v>0.14904029999999999</v>
      </c>
      <c r="K20" s="14">
        <v>0.1482494</v>
      </c>
      <c r="L20" s="14">
        <v>0.1535948</v>
      </c>
      <c r="M20" s="14">
        <v>0.15202560000000001</v>
      </c>
      <c r="N20" s="14">
        <v>0.160694</v>
      </c>
      <c r="O20" s="14">
        <v>0.15555479999999999</v>
      </c>
      <c r="P20" s="14">
        <v>0.160997</v>
      </c>
      <c r="Q20" s="14">
        <v>0.16066739999999999</v>
      </c>
      <c r="R20" s="14">
        <v>0.16528809999999999</v>
      </c>
      <c r="S20" s="14">
        <v>0.1603096</v>
      </c>
      <c r="T20" s="14">
        <v>0.1612779</v>
      </c>
      <c r="U20" s="14">
        <v>0.1577876</v>
      </c>
      <c r="V20" s="14">
        <v>0.16018089999999999</v>
      </c>
      <c r="W20" s="14">
        <v>0.15392159999999999</v>
      </c>
      <c r="X20" s="14">
        <v>0.16119549999999999</v>
      </c>
      <c r="Y20" s="14">
        <v>0.1564836</v>
      </c>
      <c r="Z20" s="14">
        <v>0.15658469999999999</v>
      </c>
    </row>
    <row r="21" spans="1:26">
      <c r="A21" s="12" t="s">
        <v>377</v>
      </c>
      <c r="B21" s="14">
        <v>0.11687019999999999</v>
      </c>
      <c r="C21" s="14">
        <v>0.12299119999999999</v>
      </c>
      <c r="D21" s="14">
        <v>0.1340452</v>
      </c>
      <c r="E21" s="14">
        <v>0.13325090000000001</v>
      </c>
      <c r="F21" s="14">
        <v>0.13701179999999999</v>
      </c>
      <c r="G21" s="14">
        <v>0.1473518</v>
      </c>
      <c r="H21" s="14">
        <v>0.15166460000000001</v>
      </c>
      <c r="I21" s="14">
        <v>0.15781590000000001</v>
      </c>
      <c r="J21" s="14">
        <v>0.15559400000000001</v>
      </c>
      <c r="K21" s="14">
        <v>0.15215580000000001</v>
      </c>
      <c r="L21" s="14">
        <v>0.15068909999999999</v>
      </c>
      <c r="M21" s="14">
        <v>0.14338629999999999</v>
      </c>
      <c r="N21" s="14">
        <v>0.141933</v>
      </c>
      <c r="O21" s="14">
        <v>0.13837379999999999</v>
      </c>
      <c r="P21" s="14">
        <v>0.14268539999999999</v>
      </c>
      <c r="Q21" s="14">
        <v>0.14954139999999999</v>
      </c>
      <c r="R21" s="14">
        <v>0.1411568</v>
      </c>
      <c r="S21" s="14">
        <v>0.1441162</v>
      </c>
      <c r="T21" s="14">
        <v>0.14888589999999999</v>
      </c>
      <c r="U21" s="14">
        <v>0.1604169</v>
      </c>
      <c r="V21" s="14">
        <v>0.16270100000000001</v>
      </c>
      <c r="W21" s="14">
        <v>0.16311349999999999</v>
      </c>
      <c r="X21" s="14">
        <v>0.17038120000000001</v>
      </c>
      <c r="Y21" s="14">
        <v>0.17760119999999999</v>
      </c>
      <c r="Z21" s="14">
        <v>0.1923869</v>
      </c>
    </row>
    <row r="22" spans="1:26">
      <c r="A22" s="12" t="s">
        <v>378</v>
      </c>
      <c r="B22" s="14">
        <v>0.28688049999999998</v>
      </c>
      <c r="C22" s="14">
        <v>0.29212120000000003</v>
      </c>
      <c r="D22" s="14">
        <v>0.27560089999999998</v>
      </c>
      <c r="E22" s="14">
        <v>0.2639281</v>
      </c>
      <c r="F22" s="14">
        <v>0.2398197</v>
      </c>
      <c r="G22" s="14">
        <v>0.232098</v>
      </c>
      <c r="H22" s="14">
        <v>0.22874130000000001</v>
      </c>
      <c r="I22" s="14">
        <v>0.22742180000000001</v>
      </c>
      <c r="J22" s="14">
        <v>0.21097869999999999</v>
      </c>
      <c r="K22" s="14">
        <v>0.18686330000000001</v>
      </c>
      <c r="L22" s="14">
        <v>0.17399029999999999</v>
      </c>
      <c r="M22" s="14">
        <v>0.1734851</v>
      </c>
      <c r="N22" s="14">
        <v>0.16294020000000001</v>
      </c>
      <c r="O22" s="14">
        <v>0.15294269999999999</v>
      </c>
      <c r="P22" s="14">
        <v>0.141121</v>
      </c>
      <c r="Q22" s="14">
        <v>0.14846329999999999</v>
      </c>
      <c r="R22" s="14">
        <v>0.14719090000000001</v>
      </c>
      <c r="S22" s="14">
        <v>0.15125250000000001</v>
      </c>
      <c r="T22" s="14">
        <v>0.1489241</v>
      </c>
      <c r="U22" s="14">
        <v>0.15623100000000001</v>
      </c>
      <c r="V22" s="14">
        <v>0.1694155</v>
      </c>
      <c r="W22" s="14">
        <v>0.1800967</v>
      </c>
      <c r="X22" s="14">
        <v>0.1863737</v>
      </c>
      <c r="Y22" s="14">
        <v>0.18692410000000001</v>
      </c>
      <c r="Z22" s="14">
        <v>0.19228909999999999</v>
      </c>
    </row>
    <row r="23" spans="1:26" ht="30" customHeight="1">
      <c r="A23" s="6" t="s">
        <v>101</v>
      </c>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c r="A24" s="12" t="s">
        <v>296</v>
      </c>
      <c r="B24" s="15" t="s">
        <v>297</v>
      </c>
      <c r="C24" s="15" t="s">
        <v>298</v>
      </c>
      <c r="D24" s="15" t="s">
        <v>299</v>
      </c>
      <c r="E24" s="15" t="s">
        <v>300</v>
      </c>
      <c r="F24" s="15" t="s">
        <v>301</v>
      </c>
      <c r="G24" s="15" t="s">
        <v>302</v>
      </c>
      <c r="H24" s="15" t="s">
        <v>303</v>
      </c>
      <c r="I24" s="15" t="s">
        <v>304</v>
      </c>
      <c r="J24" s="15" t="s">
        <v>305</v>
      </c>
      <c r="K24" s="15" t="s">
        <v>306</v>
      </c>
      <c r="L24" s="15" t="s">
        <v>307</v>
      </c>
      <c r="M24" s="15" t="s">
        <v>308</v>
      </c>
      <c r="N24" s="15" t="s">
        <v>309</v>
      </c>
      <c r="O24" s="15" t="s">
        <v>310</v>
      </c>
      <c r="P24" s="15" t="s">
        <v>311</v>
      </c>
      <c r="Q24" s="15" t="s">
        <v>312</v>
      </c>
      <c r="R24" s="15" t="s">
        <v>313</v>
      </c>
      <c r="S24" s="15" t="s">
        <v>314</v>
      </c>
      <c r="T24" s="15" t="s">
        <v>315</v>
      </c>
      <c r="U24" s="15" t="s">
        <v>316</v>
      </c>
      <c r="V24" s="15" t="s">
        <v>317</v>
      </c>
      <c r="W24" s="15" t="s">
        <v>318</v>
      </c>
      <c r="X24" s="15" t="s">
        <v>319</v>
      </c>
      <c r="Y24" s="15" t="s">
        <v>320</v>
      </c>
      <c r="Z24" s="15" t="s">
        <v>321</v>
      </c>
    </row>
    <row r="25" spans="1:26">
      <c r="A25" s="12" t="s">
        <v>342</v>
      </c>
      <c r="B25" s="16">
        <v>830000</v>
      </c>
      <c r="C25" s="16">
        <v>820000</v>
      </c>
      <c r="D25" s="16">
        <v>820000</v>
      </c>
      <c r="E25" s="16">
        <v>810000</v>
      </c>
      <c r="F25" s="16">
        <v>840000</v>
      </c>
      <c r="G25" s="16">
        <v>830000</v>
      </c>
      <c r="H25" s="16">
        <v>830000</v>
      </c>
      <c r="I25" s="16">
        <v>790000</v>
      </c>
      <c r="J25" s="16">
        <v>760000</v>
      </c>
      <c r="K25" s="16">
        <v>730000</v>
      </c>
      <c r="L25" s="16">
        <v>710000</v>
      </c>
      <c r="M25" s="16">
        <v>720000</v>
      </c>
      <c r="N25" s="16">
        <v>710000</v>
      </c>
      <c r="O25" s="16">
        <v>720000</v>
      </c>
      <c r="P25" s="16">
        <v>710000</v>
      </c>
      <c r="Q25" s="16">
        <v>690000</v>
      </c>
      <c r="R25" s="16">
        <v>710000</v>
      </c>
      <c r="S25" s="16">
        <v>720000</v>
      </c>
      <c r="T25" s="16">
        <v>740000</v>
      </c>
      <c r="U25" s="16">
        <v>740000</v>
      </c>
      <c r="V25" s="16">
        <v>770000</v>
      </c>
      <c r="W25" s="16">
        <v>800000</v>
      </c>
      <c r="X25" s="16">
        <v>790000</v>
      </c>
      <c r="Y25" s="16">
        <v>790000</v>
      </c>
      <c r="Z25" s="16">
        <v>750000</v>
      </c>
    </row>
    <row r="26" spans="1:26">
      <c r="A26" s="12" t="s">
        <v>373</v>
      </c>
      <c r="B26" s="16">
        <v>110000</v>
      </c>
      <c r="C26" s="16">
        <v>110000</v>
      </c>
      <c r="D26" s="16">
        <v>110000</v>
      </c>
      <c r="E26" s="16">
        <v>110000</v>
      </c>
      <c r="F26" s="16">
        <v>120000</v>
      </c>
      <c r="G26" s="16">
        <v>120000</v>
      </c>
      <c r="H26" s="16">
        <v>110000</v>
      </c>
      <c r="I26" s="16">
        <v>120000</v>
      </c>
      <c r="J26" s="16">
        <v>120000</v>
      </c>
      <c r="K26" s="16">
        <v>130000</v>
      </c>
      <c r="L26" s="16">
        <v>130000</v>
      </c>
      <c r="M26" s="16">
        <v>140000</v>
      </c>
      <c r="N26" s="16">
        <v>140000</v>
      </c>
      <c r="O26" s="16">
        <v>150000</v>
      </c>
      <c r="P26" s="16">
        <v>150000</v>
      </c>
      <c r="Q26" s="16">
        <v>140000</v>
      </c>
      <c r="R26" s="16">
        <v>160000</v>
      </c>
      <c r="S26" s="16">
        <v>150000</v>
      </c>
      <c r="T26" s="16">
        <v>160000</v>
      </c>
      <c r="U26" s="16">
        <v>130000</v>
      </c>
      <c r="V26" s="16">
        <v>140000</v>
      </c>
      <c r="W26" s="16">
        <v>150000</v>
      </c>
      <c r="X26" s="16">
        <v>140000</v>
      </c>
      <c r="Y26" s="16">
        <v>140000</v>
      </c>
      <c r="Z26" s="16">
        <v>120000</v>
      </c>
    </row>
    <row r="27" spans="1:26">
      <c r="A27" s="12" t="s">
        <v>374</v>
      </c>
      <c r="B27" s="16">
        <v>160000</v>
      </c>
      <c r="C27" s="16">
        <v>150000</v>
      </c>
      <c r="D27" s="16">
        <v>150000</v>
      </c>
      <c r="E27" s="16">
        <v>150000</v>
      </c>
      <c r="F27" s="16">
        <v>160000</v>
      </c>
      <c r="G27" s="16">
        <v>150000</v>
      </c>
      <c r="H27" s="16">
        <v>150000</v>
      </c>
      <c r="I27" s="16">
        <v>130000</v>
      </c>
      <c r="J27" s="16">
        <v>120000</v>
      </c>
      <c r="K27" s="16">
        <v>110000</v>
      </c>
      <c r="L27" s="16">
        <v>110000</v>
      </c>
      <c r="M27" s="16">
        <v>100000</v>
      </c>
      <c r="N27" s="16">
        <v>100000</v>
      </c>
      <c r="O27" s="16">
        <v>110000</v>
      </c>
      <c r="P27" s="16">
        <v>110000</v>
      </c>
      <c r="Q27" s="16">
        <v>110000</v>
      </c>
      <c r="R27" s="16">
        <v>110000</v>
      </c>
      <c r="S27" s="16">
        <v>110000</v>
      </c>
      <c r="T27" s="16">
        <v>120000</v>
      </c>
      <c r="U27" s="16">
        <v>140000</v>
      </c>
      <c r="V27" s="16">
        <v>140000</v>
      </c>
      <c r="W27" s="16">
        <v>140000</v>
      </c>
      <c r="X27" s="16">
        <v>130000</v>
      </c>
      <c r="Y27" s="16">
        <v>130000</v>
      </c>
      <c r="Z27" s="16">
        <v>130000</v>
      </c>
    </row>
    <row r="28" spans="1:26">
      <c r="A28" s="12" t="s">
        <v>375</v>
      </c>
      <c r="B28" s="16">
        <v>140000</v>
      </c>
      <c r="C28" s="16">
        <v>140000</v>
      </c>
      <c r="D28" s="16">
        <v>130000</v>
      </c>
      <c r="E28" s="16">
        <v>130000</v>
      </c>
      <c r="F28" s="16">
        <v>140000</v>
      </c>
      <c r="G28" s="16">
        <v>140000</v>
      </c>
      <c r="H28" s="16">
        <v>140000</v>
      </c>
      <c r="I28" s="16">
        <v>130000</v>
      </c>
      <c r="J28" s="16">
        <v>130000</v>
      </c>
      <c r="K28" s="16">
        <v>130000</v>
      </c>
      <c r="L28" s="16">
        <v>140000</v>
      </c>
      <c r="M28" s="16">
        <v>140000</v>
      </c>
      <c r="N28" s="16">
        <v>140000</v>
      </c>
      <c r="O28" s="16">
        <v>130000</v>
      </c>
      <c r="P28" s="16">
        <v>130000</v>
      </c>
      <c r="Q28" s="16">
        <v>120000</v>
      </c>
      <c r="R28" s="16">
        <v>120000</v>
      </c>
      <c r="S28" s="16">
        <v>130000</v>
      </c>
      <c r="T28" s="16">
        <v>120000</v>
      </c>
      <c r="U28" s="16">
        <v>120000</v>
      </c>
      <c r="V28" s="16">
        <v>110000</v>
      </c>
      <c r="W28" s="16">
        <v>110000</v>
      </c>
      <c r="X28" s="16">
        <v>110000</v>
      </c>
      <c r="Y28" s="16">
        <v>110000</v>
      </c>
      <c r="Z28" s="16">
        <v>100000</v>
      </c>
    </row>
    <row r="29" spans="1:26">
      <c r="A29" s="12" t="s">
        <v>376</v>
      </c>
      <c r="B29" s="16">
        <v>80000</v>
      </c>
      <c r="C29" s="16">
        <v>80000</v>
      </c>
      <c r="D29" s="16">
        <v>90000</v>
      </c>
      <c r="E29" s="16">
        <v>90000</v>
      </c>
      <c r="F29" s="16">
        <v>110000</v>
      </c>
      <c r="G29" s="16">
        <v>100000</v>
      </c>
      <c r="H29" s="16">
        <v>110000</v>
      </c>
      <c r="I29" s="16">
        <v>110000</v>
      </c>
      <c r="J29" s="16">
        <v>110000</v>
      </c>
      <c r="K29" s="16">
        <v>110000</v>
      </c>
      <c r="L29" s="16">
        <v>110000</v>
      </c>
      <c r="M29" s="16">
        <v>110000</v>
      </c>
      <c r="N29" s="16">
        <v>110000</v>
      </c>
      <c r="O29" s="16">
        <v>110000</v>
      </c>
      <c r="P29" s="16">
        <v>110000</v>
      </c>
      <c r="Q29" s="16">
        <v>110000</v>
      </c>
      <c r="R29" s="16">
        <v>120000</v>
      </c>
      <c r="S29" s="16">
        <v>120000</v>
      </c>
      <c r="T29" s="16">
        <v>120000</v>
      </c>
      <c r="U29" s="16">
        <v>120000</v>
      </c>
      <c r="V29" s="16">
        <v>120000</v>
      </c>
      <c r="W29" s="16">
        <v>120000</v>
      </c>
      <c r="X29" s="16">
        <v>130000</v>
      </c>
      <c r="Y29" s="16">
        <v>120000</v>
      </c>
      <c r="Z29" s="16">
        <v>120000</v>
      </c>
    </row>
    <row r="30" spans="1:26">
      <c r="A30" s="12" t="s">
        <v>377</v>
      </c>
      <c r="B30" s="16">
        <v>100000</v>
      </c>
      <c r="C30" s="16">
        <v>100000</v>
      </c>
      <c r="D30" s="16">
        <v>110000</v>
      </c>
      <c r="E30" s="16">
        <v>110000</v>
      </c>
      <c r="F30" s="16">
        <v>120000</v>
      </c>
      <c r="G30" s="16">
        <v>120000</v>
      </c>
      <c r="H30" s="16">
        <v>130000</v>
      </c>
      <c r="I30" s="16">
        <v>120000</v>
      </c>
      <c r="J30" s="16">
        <v>120000</v>
      </c>
      <c r="K30" s="16">
        <v>110000</v>
      </c>
      <c r="L30" s="16">
        <v>110000</v>
      </c>
      <c r="M30" s="16">
        <v>100000</v>
      </c>
      <c r="N30" s="16">
        <v>100000</v>
      </c>
      <c r="O30" s="16">
        <v>100000</v>
      </c>
      <c r="P30" s="16">
        <v>100000</v>
      </c>
      <c r="Q30" s="16">
        <v>100000</v>
      </c>
      <c r="R30" s="16">
        <v>100000</v>
      </c>
      <c r="S30" s="16">
        <v>100000</v>
      </c>
      <c r="T30" s="16">
        <v>110000</v>
      </c>
      <c r="U30" s="16">
        <v>120000</v>
      </c>
      <c r="V30" s="16">
        <v>120000</v>
      </c>
      <c r="W30" s="16">
        <v>130000</v>
      </c>
      <c r="X30" s="16">
        <v>130000</v>
      </c>
      <c r="Y30" s="16">
        <v>140000</v>
      </c>
      <c r="Z30" s="16">
        <v>140000</v>
      </c>
    </row>
    <row r="31" spans="1:26">
      <c r="A31" s="12" t="s">
        <v>378</v>
      </c>
      <c r="B31" s="16">
        <v>240000</v>
      </c>
      <c r="C31" s="16">
        <v>240000</v>
      </c>
      <c r="D31" s="16">
        <v>230000</v>
      </c>
      <c r="E31" s="16">
        <v>210000</v>
      </c>
      <c r="F31" s="16">
        <v>200000</v>
      </c>
      <c r="G31" s="16">
        <v>190000</v>
      </c>
      <c r="H31" s="16">
        <v>190000</v>
      </c>
      <c r="I31" s="16">
        <v>180000</v>
      </c>
      <c r="J31" s="16">
        <v>160000</v>
      </c>
      <c r="K31" s="16">
        <v>140000</v>
      </c>
      <c r="L31" s="16">
        <v>120000</v>
      </c>
      <c r="M31" s="16">
        <v>120000</v>
      </c>
      <c r="N31" s="16">
        <v>120000</v>
      </c>
      <c r="O31" s="16">
        <v>110000</v>
      </c>
      <c r="P31" s="16">
        <v>100000</v>
      </c>
      <c r="Q31" s="16">
        <v>100000</v>
      </c>
      <c r="R31" s="16">
        <v>100000</v>
      </c>
      <c r="S31" s="16">
        <v>110000</v>
      </c>
      <c r="T31" s="16">
        <v>110000</v>
      </c>
      <c r="U31" s="16">
        <v>120000</v>
      </c>
      <c r="V31" s="16">
        <v>130000</v>
      </c>
      <c r="W31" s="16">
        <v>140000</v>
      </c>
      <c r="X31" s="16">
        <v>150000</v>
      </c>
      <c r="Y31" s="16">
        <v>150000</v>
      </c>
      <c r="Z31" s="16">
        <v>140000</v>
      </c>
    </row>
    <row r="32" spans="1:26" ht="30" customHeight="1">
      <c r="A32" s="6" t="s">
        <v>102</v>
      </c>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c r="A33" s="12" t="s">
        <v>296</v>
      </c>
      <c r="B33" s="17" t="s">
        <v>297</v>
      </c>
      <c r="C33" s="17" t="s">
        <v>298</v>
      </c>
      <c r="D33" s="17" t="s">
        <v>299</v>
      </c>
      <c r="E33" s="17" t="s">
        <v>300</v>
      </c>
      <c r="F33" s="17" t="s">
        <v>301</v>
      </c>
      <c r="G33" s="17" t="s">
        <v>302</v>
      </c>
      <c r="H33" s="17" t="s">
        <v>303</v>
      </c>
      <c r="I33" s="17" t="s">
        <v>304</v>
      </c>
      <c r="J33" s="17" t="s">
        <v>305</v>
      </c>
      <c r="K33" s="17" t="s">
        <v>306</v>
      </c>
      <c r="L33" s="17" t="s">
        <v>307</v>
      </c>
      <c r="M33" s="17" t="s">
        <v>308</v>
      </c>
      <c r="N33" s="17" t="s">
        <v>309</v>
      </c>
      <c r="O33" s="17" t="s">
        <v>310</v>
      </c>
      <c r="P33" s="17" t="s">
        <v>311</v>
      </c>
      <c r="Q33" s="17" t="s">
        <v>312</v>
      </c>
      <c r="R33" s="17" t="s">
        <v>313</v>
      </c>
      <c r="S33" s="17" t="s">
        <v>314</v>
      </c>
      <c r="T33" s="17" t="s">
        <v>315</v>
      </c>
      <c r="U33" s="17" t="s">
        <v>316</v>
      </c>
      <c r="V33" s="17" t="s">
        <v>317</v>
      </c>
      <c r="W33" s="17" t="s">
        <v>318</v>
      </c>
      <c r="X33" s="17" t="s">
        <v>319</v>
      </c>
      <c r="Y33" s="17" t="s">
        <v>320</v>
      </c>
      <c r="Z33" s="17" t="s">
        <v>321</v>
      </c>
    </row>
    <row r="34" spans="1:26">
      <c r="A34" s="12" t="s">
        <v>342</v>
      </c>
      <c r="B34" s="14">
        <v>0.1165264</v>
      </c>
      <c r="C34" s="14">
        <v>0.1193263</v>
      </c>
      <c r="D34" s="14">
        <v>0.1290133</v>
      </c>
      <c r="E34" s="14">
        <v>0.13089239999999999</v>
      </c>
      <c r="F34" s="14">
        <v>0.1354351</v>
      </c>
      <c r="G34" s="14">
        <v>0.13206000000000001</v>
      </c>
      <c r="H34" s="14">
        <v>0.13277220000000001</v>
      </c>
      <c r="I34" s="14">
        <v>0.12728329999999999</v>
      </c>
      <c r="J34" s="14">
        <v>0.1261593</v>
      </c>
      <c r="K34" s="14">
        <v>0.1193444</v>
      </c>
      <c r="L34" s="14">
        <v>0.117035</v>
      </c>
      <c r="M34" s="14">
        <v>0.1194118</v>
      </c>
      <c r="N34" s="14">
        <v>0.12043619999999999</v>
      </c>
      <c r="O34" s="14">
        <v>0.124213</v>
      </c>
      <c r="P34" s="14">
        <v>0.11912979999999999</v>
      </c>
      <c r="Q34" s="14">
        <v>0.1127233</v>
      </c>
      <c r="R34" s="14">
        <v>0.1151436</v>
      </c>
      <c r="S34" s="14">
        <v>0.11761389999999999</v>
      </c>
      <c r="T34" s="14">
        <v>0.1225468</v>
      </c>
      <c r="U34" s="14">
        <v>0.12141</v>
      </c>
      <c r="V34" s="14">
        <v>0.1259508</v>
      </c>
      <c r="W34" s="14">
        <v>0.1320877</v>
      </c>
      <c r="X34" s="14">
        <v>0.13126840000000001</v>
      </c>
      <c r="Y34" s="14">
        <v>0.13262370000000001</v>
      </c>
      <c r="Z34" s="14">
        <v>0.1266726</v>
      </c>
    </row>
    <row r="35" spans="1:26">
      <c r="A35" s="12" t="s">
        <v>373</v>
      </c>
      <c r="B35" s="14">
        <v>0.15919079999999999</v>
      </c>
      <c r="C35" s="14">
        <v>0.16203600000000001</v>
      </c>
      <c r="D35" s="14">
        <v>0.18335989999999999</v>
      </c>
      <c r="E35" s="14">
        <v>0.18589459999999999</v>
      </c>
      <c r="F35" s="14">
        <v>0.19510759999999999</v>
      </c>
      <c r="G35" s="14">
        <v>0.17929220000000001</v>
      </c>
      <c r="H35" s="14">
        <v>0.1786576</v>
      </c>
      <c r="I35" s="14">
        <v>0.1771404</v>
      </c>
      <c r="J35" s="14">
        <v>0.1860473</v>
      </c>
      <c r="K35" s="14">
        <v>0.1954272</v>
      </c>
      <c r="L35" s="14">
        <v>0.19140080000000001</v>
      </c>
      <c r="M35" s="14">
        <v>0.20139460000000001</v>
      </c>
      <c r="N35" s="14">
        <v>0.2033123</v>
      </c>
      <c r="O35" s="14">
        <v>0.22501940000000001</v>
      </c>
      <c r="P35" s="14">
        <v>0.2185899</v>
      </c>
      <c r="Q35" s="14">
        <v>0.2012166</v>
      </c>
      <c r="R35" s="14">
        <v>0.21729899999999999</v>
      </c>
      <c r="S35" s="14">
        <v>0.21586640000000001</v>
      </c>
      <c r="T35" s="14">
        <v>0.22954260000000001</v>
      </c>
      <c r="U35" s="14">
        <v>0.1990942</v>
      </c>
      <c r="V35" s="14">
        <v>0.2080428</v>
      </c>
      <c r="W35" s="14">
        <v>0.23555789999999999</v>
      </c>
      <c r="X35" s="14">
        <v>0.2334099</v>
      </c>
      <c r="Y35" s="14">
        <v>0.22685749999999999</v>
      </c>
      <c r="Z35" s="14">
        <v>0.18992329999999999</v>
      </c>
    </row>
    <row r="36" spans="1:26">
      <c r="A36" s="12" t="s">
        <v>374</v>
      </c>
      <c r="B36" s="14">
        <v>0.14155760000000001</v>
      </c>
      <c r="C36" s="14">
        <v>0.1347256</v>
      </c>
      <c r="D36" s="14">
        <v>0.14212060000000001</v>
      </c>
      <c r="E36" s="14">
        <v>0.13829959999999999</v>
      </c>
      <c r="F36" s="14">
        <v>0.14961070000000001</v>
      </c>
      <c r="G36" s="14">
        <v>0.1451597</v>
      </c>
      <c r="H36" s="14">
        <v>0.15242030000000001</v>
      </c>
      <c r="I36" s="14">
        <v>0.13232340000000001</v>
      </c>
      <c r="J36" s="14">
        <v>0.12744630000000001</v>
      </c>
      <c r="K36" s="14">
        <v>0.1140555</v>
      </c>
      <c r="L36" s="14">
        <v>0.1144389</v>
      </c>
      <c r="M36" s="14">
        <v>0.11711390000000001</v>
      </c>
      <c r="N36" s="14">
        <v>0.1131596</v>
      </c>
      <c r="O36" s="14">
        <v>0.12517320000000001</v>
      </c>
      <c r="P36" s="14">
        <v>0.1235314</v>
      </c>
      <c r="Q36" s="14">
        <v>0.1201676</v>
      </c>
      <c r="R36" s="14">
        <v>0.11987200000000001</v>
      </c>
      <c r="S36" s="14">
        <v>0.1159261</v>
      </c>
      <c r="T36" s="14">
        <v>0.12748699999999999</v>
      </c>
      <c r="U36" s="14">
        <v>0.13569149999999999</v>
      </c>
      <c r="V36" s="14">
        <v>0.13870650000000001</v>
      </c>
      <c r="W36" s="14">
        <v>0.13489399999999999</v>
      </c>
      <c r="X36" s="14">
        <v>0.12611849999999999</v>
      </c>
      <c r="Y36" s="14">
        <v>0.12971070000000001</v>
      </c>
      <c r="Z36" s="14">
        <v>0.130797</v>
      </c>
    </row>
    <row r="37" spans="1:26">
      <c r="A37" s="12" t="s">
        <v>375</v>
      </c>
      <c r="B37" s="14">
        <v>0.1208241</v>
      </c>
      <c r="C37" s="14">
        <v>0.1245415</v>
      </c>
      <c r="D37" s="14">
        <v>0.124789</v>
      </c>
      <c r="E37" s="14">
        <v>0.1246312</v>
      </c>
      <c r="F37" s="14">
        <v>0.12662889999999999</v>
      </c>
      <c r="G37" s="14">
        <v>0.12707860000000001</v>
      </c>
      <c r="H37" s="14">
        <v>0.1238498</v>
      </c>
      <c r="I37" s="14">
        <v>0.1201549</v>
      </c>
      <c r="J37" s="14">
        <v>0.1193361</v>
      </c>
      <c r="K37" s="14">
        <v>0.12383479999999999</v>
      </c>
      <c r="L37" s="14">
        <v>0.1269547</v>
      </c>
      <c r="M37" s="14">
        <v>0.1303163</v>
      </c>
      <c r="N37" s="14">
        <v>0.12913520000000001</v>
      </c>
      <c r="O37" s="14">
        <v>0.12930320000000001</v>
      </c>
      <c r="P37" s="14">
        <v>0.1238238</v>
      </c>
      <c r="Q37" s="14">
        <v>0.1139082</v>
      </c>
      <c r="R37" s="14">
        <v>0.1173983</v>
      </c>
      <c r="S37" s="14">
        <v>0.12935820000000001</v>
      </c>
      <c r="T37" s="14">
        <v>0.13006409999999999</v>
      </c>
      <c r="U37" s="14">
        <v>0.12629119999999999</v>
      </c>
      <c r="V37" s="14">
        <v>0.1177694</v>
      </c>
      <c r="W37" s="14">
        <v>0.12314600000000001</v>
      </c>
      <c r="X37" s="14">
        <v>0.1142364</v>
      </c>
      <c r="Y37" s="14">
        <v>0.12291580000000001</v>
      </c>
      <c r="Z37" s="14">
        <v>0.11525100000000001</v>
      </c>
    </row>
    <row r="38" spans="1:26">
      <c r="A38" s="12" t="s">
        <v>376</v>
      </c>
      <c r="B38" s="14">
        <v>8.8010599999999994E-2</v>
      </c>
      <c r="C38" s="14">
        <v>8.3702600000000002E-2</v>
      </c>
      <c r="D38" s="14">
        <v>9.6575999999999995E-2</v>
      </c>
      <c r="E38" s="14">
        <v>0.10310329999999999</v>
      </c>
      <c r="F38" s="14">
        <v>0.11676</v>
      </c>
      <c r="G38" s="14">
        <v>0.1180423</v>
      </c>
      <c r="H38" s="14">
        <v>0.12911349999999999</v>
      </c>
      <c r="I38" s="14">
        <v>0.12814020000000001</v>
      </c>
      <c r="J38" s="14">
        <v>0.12874360000000001</v>
      </c>
      <c r="K38" s="14">
        <v>0.11532870000000001</v>
      </c>
      <c r="L38" s="14">
        <v>0.1119251</v>
      </c>
      <c r="M38" s="14">
        <v>0.11072029999999999</v>
      </c>
      <c r="N38" s="14">
        <v>0.1164707</v>
      </c>
      <c r="O38" s="14">
        <v>0.11525349999999999</v>
      </c>
      <c r="P38" s="14">
        <v>0.11403149999999999</v>
      </c>
      <c r="Q38" s="14">
        <v>0.1078223</v>
      </c>
      <c r="R38" s="14">
        <v>0.1148795</v>
      </c>
      <c r="S38" s="14">
        <v>0.1156732</v>
      </c>
      <c r="T38" s="14">
        <v>0.1152818</v>
      </c>
      <c r="U38" s="14">
        <v>0.1105849</v>
      </c>
      <c r="V38" s="14">
        <v>0.1167716</v>
      </c>
      <c r="W38" s="14">
        <v>0.1201279</v>
      </c>
      <c r="X38" s="14">
        <v>0.12984580000000001</v>
      </c>
      <c r="Y38" s="14">
        <v>0.12672130000000001</v>
      </c>
      <c r="Z38" s="14">
        <v>0.123266</v>
      </c>
    </row>
    <row r="39" spans="1:26">
      <c r="A39" s="12" t="s">
        <v>377</v>
      </c>
      <c r="B39" s="14">
        <v>9.5483799999999994E-2</v>
      </c>
      <c r="C39" s="14">
        <v>0.1112422</v>
      </c>
      <c r="D39" s="14">
        <v>0.1276264</v>
      </c>
      <c r="E39" s="14">
        <v>0.1231733</v>
      </c>
      <c r="F39" s="14">
        <v>0.1253457</v>
      </c>
      <c r="G39" s="14">
        <v>0.13050249999999999</v>
      </c>
      <c r="H39" s="14">
        <v>0.13685610000000001</v>
      </c>
      <c r="I39" s="14">
        <v>0.13582640000000001</v>
      </c>
      <c r="J39" s="14">
        <v>0.13230710000000001</v>
      </c>
      <c r="K39" s="14">
        <v>0.12104570000000001</v>
      </c>
      <c r="L39" s="14">
        <v>0.1146384</v>
      </c>
      <c r="M39" s="14">
        <v>0.1103373</v>
      </c>
      <c r="N39" s="14">
        <v>0.1139308</v>
      </c>
      <c r="O39" s="14">
        <v>0.1129093</v>
      </c>
      <c r="P39" s="14">
        <v>0.11027729999999999</v>
      </c>
      <c r="Q39" s="14">
        <v>0.1073239</v>
      </c>
      <c r="R39" s="14">
        <v>0.103309</v>
      </c>
      <c r="S39" s="14">
        <v>0.10799540000000001</v>
      </c>
      <c r="T39" s="14">
        <v>0.1162531</v>
      </c>
      <c r="U39" s="14">
        <v>0.12784770000000001</v>
      </c>
      <c r="V39" s="14">
        <v>0.13618859999999999</v>
      </c>
      <c r="W39" s="14">
        <v>0.14163149999999999</v>
      </c>
      <c r="X39" s="14">
        <v>0.14413999999999999</v>
      </c>
      <c r="Y39" s="14">
        <v>0.15111060000000001</v>
      </c>
      <c r="Z39" s="14">
        <v>0.15364939999999999</v>
      </c>
    </row>
    <row r="40" spans="1:26">
      <c r="A40" s="12" t="s">
        <v>378</v>
      </c>
      <c r="B40" s="14">
        <v>9.5533999999999994E-2</v>
      </c>
      <c r="C40" s="14">
        <v>0.1059877</v>
      </c>
      <c r="D40" s="14">
        <v>0.1135698</v>
      </c>
      <c r="E40" s="14">
        <v>0.12511929999999999</v>
      </c>
      <c r="F40" s="14">
        <v>0.1169361</v>
      </c>
      <c r="G40" s="14">
        <v>0.10893029999999999</v>
      </c>
      <c r="H40" s="14">
        <v>9.5771700000000001E-2</v>
      </c>
      <c r="I40" s="14">
        <v>9.13326E-2</v>
      </c>
      <c r="J40" s="14">
        <v>8.7235599999999996E-2</v>
      </c>
      <c r="K40" s="14">
        <v>7.38148E-2</v>
      </c>
      <c r="L40" s="14">
        <v>6.9075800000000007E-2</v>
      </c>
      <c r="M40" s="14">
        <v>7.4018399999999998E-2</v>
      </c>
      <c r="N40" s="14">
        <v>7.4623900000000007E-2</v>
      </c>
      <c r="O40" s="14">
        <v>7.3422799999999996E-2</v>
      </c>
      <c r="P40" s="14">
        <v>6.2248400000000002E-2</v>
      </c>
      <c r="Q40" s="14">
        <v>6.1094000000000002E-2</v>
      </c>
      <c r="R40" s="14">
        <v>5.8594300000000002E-2</v>
      </c>
      <c r="S40" s="14">
        <v>6.19573E-2</v>
      </c>
      <c r="T40" s="14">
        <v>6.3582899999999998E-2</v>
      </c>
      <c r="U40" s="14">
        <v>6.9538299999999997E-2</v>
      </c>
      <c r="V40" s="14">
        <v>7.9295699999999997E-2</v>
      </c>
      <c r="W40" s="14">
        <v>8.6206599999999994E-2</v>
      </c>
      <c r="X40" s="14">
        <v>8.7452699999999994E-2</v>
      </c>
      <c r="Y40" s="14">
        <v>8.6301600000000006E-2</v>
      </c>
      <c r="Z40" s="14">
        <v>8.4142800000000004E-2</v>
      </c>
    </row>
    <row r="41" spans="1:26" ht="30" customHeight="1">
      <c r="A41" s="6" t="s">
        <v>103</v>
      </c>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c r="A42" s="12" t="s">
        <v>296</v>
      </c>
      <c r="B42" s="15" t="s">
        <v>297</v>
      </c>
      <c r="C42" s="15" t="s">
        <v>298</v>
      </c>
      <c r="D42" s="15" t="s">
        <v>299</v>
      </c>
      <c r="E42" s="15" t="s">
        <v>300</v>
      </c>
      <c r="F42" s="15" t="s">
        <v>301</v>
      </c>
      <c r="G42" s="15" t="s">
        <v>302</v>
      </c>
      <c r="H42" s="15" t="s">
        <v>303</v>
      </c>
      <c r="I42" s="15" t="s">
        <v>304</v>
      </c>
      <c r="J42" s="15" t="s">
        <v>305</v>
      </c>
      <c r="K42" s="15" t="s">
        <v>306</v>
      </c>
      <c r="L42" s="15" t="s">
        <v>307</v>
      </c>
      <c r="M42" s="15" t="s">
        <v>308</v>
      </c>
      <c r="N42" s="15" t="s">
        <v>309</v>
      </c>
      <c r="O42" s="15" t="s">
        <v>310</v>
      </c>
      <c r="P42" s="15" t="s">
        <v>311</v>
      </c>
      <c r="Q42" s="15" t="s">
        <v>312</v>
      </c>
      <c r="R42" s="15" t="s">
        <v>313</v>
      </c>
      <c r="S42" s="15" t="s">
        <v>314</v>
      </c>
      <c r="T42" s="15" t="s">
        <v>315</v>
      </c>
      <c r="U42" s="15" t="s">
        <v>316</v>
      </c>
      <c r="V42" s="15" t="s">
        <v>317</v>
      </c>
      <c r="W42" s="15" t="s">
        <v>318</v>
      </c>
      <c r="X42" s="15" t="s">
        <v>319</v>
      </c>
      <c r="Y42" s="15" t="s">
        <v>320</v>
      </c>
      <c r="Z42" s="15" t="s">
        <v>321</v>
      </c>
    </row>
    <row r="43" spans="1:26">
      <c r="A43" s="12" t="s">
        <v>342</v>
      </c>
      <c r="B43" s="14">
        <v>1</v>
      </c>
      <c r="C43" s="14">
        <v>1</v>
      </c>
      <c r="D43" s="14">
        <v>1</v>
      </c>
      <c r="E43" s="14">
        <v>1</v>
      </c>
      <c r="F43" s="14">
        <v>1</v>
      </c>
      <c r="G43" s="14">
        <v>1</v>
      </c>
      <c r="H43" s="14">
        <v>1</v>
      </c>
      <c r="I43" s="14">
        <v>1</v>
      </c>
      <c r="J43" s="14">
        <v>1</v>
      </c>
      <c r="K43" s="14">
        <v>1</v>
      </c>
      <c r="L43" s="14">
        <v>1</v>
      </c>
      <c r="M43" s="14">
        <v>1</v>
      </c>
      <c r="N43" s="14">
        <v>1</v>
      </c>
      <c r="O43" s="14">
        <v>1</v>
      </c>
      <c r="P43" s="14">
        <v>1</v>
      </c>
      <c r="Q43" s="14">
        <v>1</v>
      </c>
      <c r="R43" s="14">
        <v>1</v>
      </c>
      <c r="S43" s="14">
        <v>1</v>
      </c>
      <c r="T43" s="14">
        <v>1</v>
      </c>
      <c r="U43" s="14">
        <v>1</v>
      </c>
      <c r="V43" s="14">
        <v>1</v>
      </c>
      <c r="W43" s="14">
        <v>1</v>
      </c>
      <c r="X43" s="14">
        <v>1</v>
      </c>
      <c r="Y43" s="14">
        <v>1</v>
      </c>
      <c r="Z43" s="14">
        <v>1</v>
      </c>
    </row>
    <row r="44" spans="1:26">
      <c r="A44" s="12" t="s">
        <v>373</v>
      </c>
      <c r="B44" s="14">
        <v>0.1775341</v>
      </c>
      <c r="C44" s="14">
        <v>0.17118430000000001</v>
      </c>
      <c r="D44" s="14">
        <v>0.174925</v>
      </c>
      <c r="E44" s="14">
        <v>0.17200480000000001</v>
      </c>
      <c r="F44" s="14">
        <v>0.17305090000000001</v>
      </c>
      <c r="G44" s="14">
        <v>0.16168640000000001</v>
      </c>
      <c r="H44" s="14">
        <v>0.16202530000000001</v>
      </c>
      <c r="I44" s="14">
        <v>0.17089679999999999</v>
      </c>
      <c r="J44" s="14">
        <v>0.1843891</v>
      </c>
      <c r="K44" s="14">
        <v>0.2050275</v>
      </c>
      <c r="L44" s="14">
        <v>0.204845</v>
      </c>
      <c r="M44" s="14">
        <v>0.21089250000000001</v>
      </c>
      <c r="N44" s="14">
        <v>0.21083499999999999</v>
      </c>
      <c r="O44" s="14">
        <v>0.22585759999999999</v>
      </c>
      <c r="P44" s="14">
        <v>0.22826949999999999</v>
      </c>
      <c r="Q44" s="14">
        <v>0.2211129</v>
      </c>
      <c r="R44" s="14">
        <v>0.23204939999999999</v>
      </c>
      <c r="S44" s="14">
        <v>0.2251589</v>
      </c>
      <c r="T44" s="14">
        <v>0.22857440000000001</v>
      </c>
      <c r="U44" s="14">
        <v>0.19936870000000001</v>
      </c>
      <c r="V44" s="14">
        <v>0.19739110000000001</v>
      </c>
      <c r="W44" s="14">
        <v>0.20707229999999999</v>
      </c>
      <c r="X44" s="14">
        <v>0.20273169999999999</v>
      </c>
      <c r="Y44" s="14">
        <v>0.191658</v>
      </c>
      <c r="Z44" s="14">
        <v>0.16293469999999999</v>
      </c>
    </row>
    <row r="45" spans="1:26">
      <c r="A45" s="12" t="s">
        <v>374</v>
      </c>
      <c r="B45" s="14">
        <v>0.2478727</v>
      </c>
      <c r="C45" s="14">
        <v>0.2287545</v>
      </c>
      <c r="D45" s="14">
        <v>0.21807950000000001</v>
      </c>
      <c r="E45" s="14">
        <v>0.20433580000000001</v>
      </c>
      <c r="F45" s="14">
        <v>0.20749119999999999</v>
      </c>
      <c r="G45" s="14">
        <v>0.1998084</v>
      </c>
      <c r="H45" s="14">
        <v>0.20029050000000001</v>
      </c>
      <c r="I45" s="14">
        <v>0.17431289999999999</v>
      </c>
      <c r="J45" s="14">
        <v>0.16275029999999999</v>
      </c>
      <c r="K45" s="14">
        <v>0.1512425</v>
      </c>
      <c r="L45" s="14">
        <v>0.1521691</v>
      </c>
      <c r="M45" s="14">
        <v>0.15112999999999999</v>
      </c>
      <c r="N45" s="14">
        <v>0.14399110000000001</v>
      </c>
      <c r="O45" s="14">
        <v>0.154719</v>
      </c>
      <c r="P45" s="14">
        <v>0.16014429999999999</v>
      </c>
      <c r="Q45" s="14">
        <v>0.1651338</v>
      </c>
      <c r="R45" s="14">
        <v>0.16321910000000001</v>
      </c>
      <c r="S45" s="14">
        <v>0.1559352</v>
      </c>
      <c r="T45" s="14">
        <v>0.16633239999999999</v>
      </c>
      <c r="U45" s="14">
        <v>0.1792021</v>
      </c>
      <c r="V45" s="14">
        <v>0.1786286</v>
      </c>
      <c r="W45" s="14">
        <v>0.1673964</v>
      </c>
      <c r="X45" s="14">
        <v>0.15979360000000001</v>
      </c>
      <c r="Y45" s="14">
        <v>0.16430900000000001</v>
      </c>
      <c r="Z45" s="14">
        <v>0.174481</v>
      </c>
    </row>
    <row r="46" spans="1:26">
      <c r="A46" s="12" t="s">
        <v>375</v>
      </c>
      <c r="B46" s="14">
        <v>0.1884942</v>
      </c>
      <c r="C46" s="14">
        <v>0.19304080000000001</v>
      </c>
      <c r="D46" s="14">
        <v>0.18101110000000001</v>
      </c>
      <c r="E46" s="14">
        <v>0.1815879</v>
      </c>
      <c r="F46" s="14">
        <v>0.1811373</v>
      </c>
      <c r="G46" s="14">
        <v>0.18923280000000001</v>
      </c>
      <c r="H46" s="14">
        <v>0.18455920000000001</v>
      </c>
      <c r="I46" s="14">
        <v>0.18720690000000001</v>
      </c>
      <c r="J46" s="14">
        <v>0.18698039999999999</v>
      </c>
      <c r="K46" s="14">
        <v>0.20311119999999999</v>
      </c>
      <c r="L46" s="14">
        <v>0.2109827</v>
      </c>
      <c r="M46" s="14">
        <v>0.21041860000000001</v>
      </c>
      <c r="N46" s="14">
        <v>0.2035786</v>
      </c>
      <c r="O46" s="14">
        <v>0.1927709</v>
      </c>
      <c r="P46" s="14">
        <v>0.187221</v>
      </c>
      <c r="Q46" s="14">
        <v>0.17667330000000001</v>
      </c>
      <c r="R46" s="14">
        <v>0.17214889999999999</v>
      </c>
      <c r="S46" s="14">
        <v>0.1797504</v>
      </c>
      <c r="T46" s="14">
        <v>0.1698461</v>
      </c>
      <c r="U46" s="14">
        <v>0.16270119999999999</v>
      </c>
      <c r="V46" s="14">
        <v>0.14282039999999999</v>
      </c>
      <c r="W46" s="14">
        <v>0.14152400000000001</v>
      </c>
      <c r="X46" s="14">
        <v>0.1308378</v>
      </c>
      <c r="Y46" s="14">
        <v>0.13909360000000001</v>
      </c>
      <c r="Z46" s="14">
        <v>0.13641809999999999</v>
      </c>
    </row>
    <row r="47" spans="1:26">
      <c r="A47" s="12" t="s">
        <v>376</v>
      </c>
      <c r="B47" s="14">
        <v>0.12306640000000001</v>
      </c>
      <c r="C47" s="14">
        <v>0.1154722</v>
      </c>
      <c r="D47" s="14">
        <v>0.1250251</v>
      </c>
      <c r="E47" s="14">
        <v>0.13173289999999999</v>
      </c>
      <c r="F47" s="14">
        <v>0.14622019999999999</v>
      </c>
      <c r="G47" s="14">
        <v>0.1510196</v>
      </c>
      <c r="H47" s="14">
        <v>0.1661945</v>
      </c>
      <c r="I47" s="14">
        <v>0.1712294</v>
      </c>
      <c r="J47" s="14">
        <v>0.17491010000000001</v>
      </c>
      <c r="K47" s="14">
        <v>0.16563520000000001</v>
      </c>
      <c r="L47" s="14">
        <v>0.16638729999999999</v>
      </c>
      <c r="M47" s="14">
        <v>0.1625144</v>
      </c>
      <c r="N47" s="14">
        <v>0.17265710000000001</v>
      </c>
      <c r="O47" s="14">
        <v>0.16601199999999999</v>
      </c>
      <c r="P47" s="14">
        <v>0.1737079</v>
      </c>
      <c r="Q47" s="14">
        <v>0.1751983</v>
      </c>
      <c r="R47" s="14">
        <v>0.1821913</v>
      </c>
      <c r="S47" s="14">
        <v>0.17998449999999999</v>
      </c>
      <c r="T47" s="14">
        <v>0.17106089999999999</v>
      </c>
      <c r="U47" s="14">
        <v>0.1675682</v>
      </c>
      <c r="V47" s="14">
        <v>0.167464</v>
      </c>
      <c r="W47" s="14">
        <v>0.1633608</v>
      </c>
      <c r="X47" s="14">
        <v>0.17314389999999999</v>
      </c>
      <c r="Y47" s="14">
        <v>0.1637701</v>
      </c>
      <c r="Z47" s="14">
        <v>0.1619777</v>
      </c>
    </row>
    <row r="48" spans="1:26">
      <c r="A48" s="12" t="s">
        <v>377</v>
      </c>
      <c r="B48" s="14">
        <v>0.1090718</v>
      </c>
      <c r="C48" s="14">
        <v>0.1222545</v>
      </c>
      <c r="D48" s="14">
        <v>0.13233819999999999</v>
      </c>
      <c r="E48" s="14">
        <v>0.1297336</v>
      </c>
      <c r="F48" s="14">
        <v>0.1299679</v>
      </c>
      <c r="G48" s="14">
        <v>0.14354330000000001</v>
      </c>
      <c r="H48" s="14">
        <v>0.14740739999999999</v>
      </c>
      <c r="I48" s="14">
        <v>0.15559909999999999</v>
      </c>
      <c r="J48" s="14">
        <v>0.15426409999999999</v>
      </c>
      <c r="K48" s="14">
        <v>0.15192800000000001</v>
      </c>
      <c r="L48" s="14">
        <v>0.14744850000000001</v>
      </c>
      <c r="M48" s="14">
        <v>0.14066039999999999</v>
      </c>
      <c r="N48" s="14">
        <v>0.1442619</v>
      </c>
      <c r="O48" s="14">
        <v>0.14079059999999999</v>
      </c>
      <c r="P48" s="14">
        <v>0.14397260000000001</v>
      </c>
      <c r="Q48" s="14">
        <v>0.14971889999999999</v>
      </c>
      <c r="R48" s="14">
        <v>0.14265510000000001</v>
      </c>
      <c r="S48" s="14">
        <v>0.1455159</v>
      </c>
      <c r="T48" s="14">
        <v>0.14987210000000001</v>
      </c>
      <c r="U48" s="14">
        <v>0.16393440000000001</v>
      </c>
      <c r="V48" s="14">
        <v>0.1718903</v>
      </c>
      <c r="W48" s="14">
        <v>0.17149529999999999</v>
      </c>
      <c r="X48" s="14">
        <v>0.17953169999999999</v>
      </c>
      <c r="Y48" s="14">
        <v>0.18969829999999999</v>
      </c>
      <c r="Z48" s="14">
        <v>0.20850479999999999</v>
      </c>
    </row>
    <row r="49" spans="1:26">
      <c r="A49" s="12" t="s">
        <v>378</v>
      </c>
      <c r="B49" s="14">
        <v>0.15396070000000001</v>
      </c>
      <c r="C49" s="14">
        <v>0.16929359999999999</v>
      </c>
      <c r="D49" s="14">
        <v>0.1686211</v>
      </c>
      <c r="E49" s="14">
        <v>0.18060490000000001</v>
      </c>
      <c r="F49" s="14">
        <v>0.16213250000000001</v>
      </c>
      <c r="G49" s="14">
        <v>0.1547096</v>
      </c>
      <c r="H49" s="14">
        <v>0.13952310000000001</v>
      </c>
      <c r="I49" s="14">
        <v>0.14075499999999999</v>
      </c>
      <c r="J49" s="14">
        <v>0.13670599999999999</v>
      </c>
      <c r="K49" s="14">
        <v>0.1230557</v>
      </c>
      <c r="L49" s="14">
        <v>0.11816740000000001</v>
      </c>
      <c r="M49" s="14">
        <v>0.12438399999999999</v>
      </c>
      <c r="N49" s="14">
        <v>0.1246762</v>
      </c>
      <c r="O49" s="14">
        <v>0.11985</v>
      </c>
      <c r="P49" s="14">
        <v>0.1066848</v>
      </c>
      <c r="Q49" s="14">
        <v>0.11216280000000001</v>
      </c>
      <c r="R49" s="14">
        <v>0.10773629999999999</v>
      </c>
      <c r="S49" s="14">
        <v>0.11365500000000001</v>
      </c>
      <c r="T49" s="14">
        <v>0.114314</v>
      </c>
      <c r="U49" s="14">
        <v>0.12722539999999999</v>
      </c>
      <c r="V49" s="14">
        <v>0.1418056</v>
      </c>
      <c r="W49" s="14">
        <v>0.14915120000000001</v>
      </c>
      <c r="X49" s="14">
        <v>0.1539613</v>
      </c>
      <c r="Y49" s="14">
        <v>0.1514711</v>
      </c>
      <c r="Z49" s="14">
        <v>0.15568360000000001</v>
      </c>
    </row>
    <row r="50" spans="1:26" ht="30" customHeight="1">
      <c r="A50" s="6" t="s">
        <v>104</v>
      </c>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c r="A51" s="12" t="s">
        <v>296</v>
      </c>
      <c r="B51" s="15" t="s">
        <v>297</v>
      </c>
      <c r="C51" s="15" t="s">
        <v>298</v>
      </c>
      <c r="D51" s="15" t="s">
        <v>299</v>
      </c>
      <c r="E51" s="15" t="s">
        <v>300</v>
      </c>
      <c r="F51" s="15" t="s">
        <v>301</v>
      </c>
      <c r="G51" s="15" t="s">
        <v>302</v>
      </c>
      <c r="H51" s="15" t="s">
        <v>303</v>
      </c>
      <c r="I51" s="15" t="s">
        <v>304</v>
      </c>
      <c r="J51" s="15" t="s">
        <v>305</v>
      </c>
      <c r="K51" s="15" t="s">
        <v>306</v>
      </c>
      <c r="L51" s="15" t="s">
        <v>307</v>
      </c>
      <c r="M51" s="15" t="s">
        <v>308</v>
      </c>
      <c r="N51" s="15" t="s">
        <v>309</v>
      </c>
      <c r="O51" s="15" t="s">
        <v>310</v>
      </c>
      <c r="P51" s="15" t="s">
        <v>311</v>
      </c>
      <c r="Q51" s="15" t="s">
        <v>312</v>
      </c>
      <c r="R51" s="15" t="s">
        <v>313</v>
      </c>
      <c r="S51" s="15" t="s">
        <v>314</v>
      </c>
      <c r="T51" s="15" t="s">
        <v>315</v>
      </c>
      <c r="U51" s="15" t="s">
        <v>316</v>
      </c>
      <c r="V51" s="15" t="s">
        <v>317</v>
      </c>
      <c r="W51" s="15" t="s">
        <v>318</v>
      </c>
      <c r="X51" s="15" t="s">
        <v>319</v>
      </c>
      <c r="Y51" s="15" t="s">
        <v>320</v>
      </c>
      <c r="Z51" s="15" t="s">
        <v>321</v>
      </c>
    </row>
    <row r="52" spans="1:26">
      <c r="A52" s="12" t="s">
        <v>342</v>
      </c>
      <c r="B52" s="16">
        <v>460000</v>
      </c>
      <c r="C52" s="16">
        <v>470000</v>
      </c>
      <c r="D52" s="16">
        <v>500000</v>
      </c>
      <c r="E52" s="16">
        <v>510000</v>
      </c>
      <c r="F52" s="16">
        <v>530000</v>
      </c>
      <c r="G52" s="16">
        <v>520000</v>
      </c>
      <c r="H52" s="16">
        <v>520000</v>
      </c>
      <c r="I52" s="16">
        <v>500000</v>
      </c>
      <c r="J52" s="16">
        <v>500000</v>
      </c>
      <c r="K52" s="16">
        <v>480000</v>
      </c>
      <c r="L52" s="16">
        <v>470000</v>
      </c>
      <c r="M52" s="16">
        <v>480000</v>
      </c>
      <c r="N52" s="16">
        <v>490000</v>
      </c>
      <c r="O52" s="16">
        <v>510000</v>
      </c>
      <c r="P52" s="16">
        <v>490000</v>
      </c>
      <c r="Q52" s="16">
        <v>470000</v>
      </c>
      <c r="R52" s="16">
        <v>480000</v>
      </c>
      <c r="S52" s="16">
        <v>500000</v>
      </c>
      <c r="T52" s="16">
        <v>520000</v>
      </c>
      <c r="U52" s="16">
        <v>520000</v>
      </c>
      <c r="V52" s="16">
        <v>540000</v>
      </c>
      <c r="W52" s="16">
        <v>570000</v>
      </c>
      <c r="X52" s="16">
        <v>570000</v>
      </c>
      <c r="Y52" s="16">
        <v>580000</v>
      </c>
      <c r="Z52" s="16">
        <v>550000</v>
      </c>
    </row>
    <row r="53" spans="1:26">
      <c r="A53" s="12" t="s">
        <v>373</v>
      </c>
      <c r="B53" s="16">
        <v>80000</v>
      </c>
      <c r="C53" s="16">
        <v>80000</v>
      </c>
      <c r="D53" s="16">
        <v>90000</v>
      </c>
      <c r="E53" s="16">
        <v>90000</v>
      </c>
      <c r="F53" s="16">
        <v>90000</v>
      </c>
      <c r="G53" s="16">
        <v>80000</v>
      </c>
      <c r="H53" s="16">
        <v>80000</v>
      </c>
      <c r="I53" s="16">
        <v>90000</v>
      </c>
      <c r="J53" s="16">
        <v>90000</v>
      </c>
      <c r="K53" s="16">
        <v>100000</v>
      </c>
      <c r="L53" s="16">
        <v>100000</v>
      </c>
      <c r="M53" s="16">
        <v>100000</v>
      </c>
      <c r="N53" s="16">
        <v>100000</v>
      </c>
      <c r="O53" s="16">
        <v>120000</v>
      </c>
      <c r="P53" s="16">
        <v>110000</v>
      </c>
      <c r="Q53" s="16">
        <v>100000</v>
      </c>
      <c r="R53" s="16">
        <v>110000</v>
      </c>
      <c r="S53" s="16">
        <v>110000</v>
      </c>
      <c r="T53" s="16">
        <v>120000</v>
      </c>
      <c r="U53" s="16">
        <v>100000</v>
      </c>
      <c r="V53" s="16">
        <v>110000</v>
      </c>
      <c r="W53" s="16">
        <v>120000</v>
      </c>
      <c r="X53" s="16">
        <v>120000</v>
      </c>
      <c r="Y53" s="16">
        <v>110000</v>
      </c>
      <c r="Z53" s="16">
        <v>90000</v>
      </c>
    </row>
    <row r="54" spans="1:26">
      <c r="A54" s="12" t="s">
        <v>374</v>
      </c>
      <c r="B54" s="16">
        <v>110000</v>
      </c>
      <c r="C54" s="16">
        <v>110000</v>
      </c>
      <c r="D54" s="16">
        <v>110000</v>
      </c>
      <c r="E54" s="16">
        <v>100000</v>
      </c>
      <c r="F54" s="16">
        <v>110000</v>
      </c>
      <c r="G54" s="16">
        <v>100000</v>
      </c>
      <c r="H54" s="16">
        <v>100000</v>
      </c>
      <c r="I54" s="16">
        <v>90000</v>
      </c>
      <c r="J54" s="16">
        <v>80000</v>
      </c>
      <c r="K54" s="16">
        <v>70000</v>
      </c>
      <c r="L54" s="16">
        <v>70000</v>
      </c>
      <c r="M54" s="16">
        <v>70000</v>
      </c>
      <c r="N54" s="16">
        <v>70000</v>
      </c>
      <c r="O54" s="16">
        <v>80000</v>
      </c>
      <c r="P54" s="16">
        <v>80000</v>
      </c>
      <c r="Q54" s="16">
        <v>80000</v>
      </c>
      <c r="R54" s="16">
        <v>80000</v>
      </c>
      <c r="S54" s="16">
        <v>80000</v>
      </c>
      <c r="T54" s="16">
        <v>90000</v>
      </c>
      <c r="U54" s="16">
        <v>90000</v>
      </c>
      <c r="V54" s="16">
        <v>100000</v>
      </c>
      <c r="W54" s="16">
        <v>100000</v>
      </c>
      <c r="X54" s="16">
        <v>90000</v>
      </c>
      <c r="Y54" s="16">
        <v>90000</v>
      </c>
      <c r="Z54" s="16">
        <v>100000</v>
      </c>
    </row>
    <row r="55" spans="1:26">
      <c r="A55" s="12" t="s">
        <v>375</v>
      </c>
      <c r="B55" s="16">
        <v>90000</v>
      </c>
      <c r="C55" s="16">
        <v>90000</v>
      </c>
      <c r="D55" s="16">
        <v>90000</v>
      </c>
      <c r="E55" s="16">
        <v>90000</v>
      </c>
      <c r="F55" s="16">
        <v>100000</v>
      </c>
      <c r="G55" s="16">
        <v>100000</v>
      </c>
      <c r="H55" s="16">
        <v>100000</v>
      </c>
      <c r="I55" s="16">
        <v>90000</v>
      </c>
      <c r="J55" s="16">
        <v>90000</v>
      </c>
      <c r="K55" s="16">
        <v>100000</v>
      </c>
      <c r="L55" s="16">
        <v>100000</v>
      </c>
      <c r="M55" s="16">
        <v>100000</v>
      </c>
      <c r="N55" s="16">
        <v>100000</v>
      </c>
      <c r="O55" s="16">
        <v>100000</v>
      </c>
      <c r="P55" s="16">
        <v>90000</v>
      </c>
      <c r="Q55" s="16">
        <v>80000</v>
      </c>
      <c r="R55" s="16">
        <v>80000</v>
      </c>
      <c r="S55" s="16">
        <v>90000</v>
      </c>
      <c r="T55" s="16">
        <v>90000</v>
      </c>
      <c r="U55" s="16">
        <v>80000</v>
      </c>
      <c r="V55" s="16">
        <v>80000</v>
      </c>
      <c r="W55" s="16">
        <v>80000</v>
      </c>
      <c r="X55" s="16">
        <v>70000</v>
      </c>
      <c r="Y55" s="16">
        <v>80000</v>
      </c>
      <c r="Z55" s="16">
        <v>80000</v>
      </c>
    </row>
    <row r="56" spans="1:26">
      <c r="A56" s="12" t="s">
        <v>376</v>
      </c>
      <c r="B56" s="16">
        <v>60000</v>
      </c>
      <c r="C56" s="16">
        <v>50000</v>
      </c>
      <c r="D56" s="16">
        <v>60000</v>
      </c>
      <c r="E56" s="16">
        <v>70000</v>
      </c>
      <c r="F56" s="16">
        <v>80000</v>
      </c>
      <c r="G56" s="16">
        <v>80000</v>
      </c>
      <c r="H56" s="16">
        <v>90000</v>
      </c>
      <c r="I56" s="16">
        <v>90000</v>
      </c>
      <c r="J56" s="16">
        <v>90000</v>
      </c>
      <c r="K56" s="16">
        <v>80000</v>
      </c>
      <c r="L56" s="16">
        <v>80000</v>
      </c>
      <c r="M56" s="16">
        <v>80000</v>
      </c>
      <c r="N56" s="16">
        <v>80000</v>
      </c>
      <c r="O56" s="16">
        <v>80000</v>
      </c>
      <c r="P56" s="16">
        <v>90000</v>
      </c>
      <c r="Q56" s="16">
        <v>80000</v>
      </c>
      <c r="R56" s="16">
        <v>90000</v>
      </c>
      <c r="S56" s="16">
        <v>90000</v>
      </c>
      <c r="T56" s="16">
        <v>90000</v>
      </c>
      <c r="U56" s="16">
        <v>90000</v>
      </c>
      <c r="V56" s="16">
        <v>90000</v>
      </c>
      <c r="W56" s="16">
        <v>90000</v>
      </c>
      <c r="X56" s="16">
        <v>100000</v>
      </c>
      <c r="Y56" s="16">
        <v>90000</v>
      </c>
      <c r="Z56" s="16">
        <v>90000</v>
      </c>
    </row>
    <row r="57" spans="1:26">
      <c r="A57" s="12" t="s">
        <v>377</v>
      </c>
      <c r="B57" s="16">
        <v>50000</v>
      </c>
      <c r="C57" s="16">
        <v>60000</v>
      </c>
      <c r="D57" s="16">
        <v>70000</v>
      </c>
      <c r="E57" s="16">
        <v>70000</v>
      </c>
      <c r="F57" s="16">
        <v>70000</v>
      </c>
      <c r="G57" s="16">
        <v>70000</v>
      </c>
      <c r="H57" s="16">
        <v>80000</v>
      </c>
      <c r="I57" s="16">
        <v>80000</v>
      </c>
      <c r="J57" s="16">
        <v>80000</v>
      </c>
      <c r="K57" s="16">
        <v>70000</v>
      </c>
      <c r="L57" s="16">
        <v>70000</v>
      </c>
      <c r="M57" s="16">
        <v>70000</v>
      </c>
      <c r="N57" s="16">
        <v>70000</v>
      </c>
      <c r="O57" s="16">
        <v>70000</v>
      </c>
      <c r="P57" s="16">
        <v>70000</v>
      </c>
      <c r="Q57" s="16">
        <v>70000</v>
      </c>
      <c r="R57" s="16">
        <v>70000</v>
      </c>
      <c r="S57" s="16">
        <v>70000</v>
      </c>
      <c r="T57" s="16">
        <v>80000</v>
      </c>
      <c r="U57" s="16">
        <v>80000</v>
      </c>
      <c r="V57" s="16">
        <v>90000</v>
      </c>
      <c r="W57" s="16">
        <v>100000</v>
      </c>
      <c r="X57" s="16">
        <v>100000</v>
      </c>
      <c r="Y57" s="16">
        <v>110000</v>
      </c>
      <c r="Z57" s="16">
        <v>120000</v>
      </c>
    </row>
    <row r="58" spans="1:26">
      <c r="A58" s="12" t="s">
        <v>378</v>
      </c>
      <c r="B58" s="16">
        <v>70000</v>
      </c>
      <c r="C58" s="16">
        <v>80000</v>
      </c>
      <c r="D58" s="16">
        <v>80000</v>
      </c>
      <c r="E58" s="16">
        <v>90000</v>
      </c>
      <c r="F58" s="16">
        <v>90000</v>
      </c>
      <c r="G58" s="16">
        <v>80000</v>
      </c>
      <c r="H58" s="16">
        <v>70000</v>
      </c>
      <c r="I58" s="16">
        <v>70000</v>
      </c>
      <c r="J58" s="16">
        <v>70000</v>
      </c>
      <c r="K58" s="16">
        <v>60000</v>
      </c>
      <c r="L58" s="16">
        <v>60000</v>
      </c>
      <c r="M58" s="16">
        <v>60000</v>
      </c>
      <c r="N58" s="16">
        <v>60000</v>
      </c>
      <c r="O58" s="16">
        <v>60000</v>
      </c>
      <c r="P58" s="16">
        <v>50000</v>
      </c>
      <c r="Q58" s="16">
        <v>50000</v>
      </c>
      <c r="R58" s="16">
        <v>50000</v>
      </c>
      <c r="S58" s="16">
        <v>60000</v>
      </c>
      <c r="T58" s="16">
        <v>60000</v>
      </c>
      <c r="U58" s="16">
        <v>70000</v>
      </c>
      <c r="V58" s="16">
        <v>80000</v>
      </c>
      <c r="W58" s="16">
        <v>80000</v>
      </c>
      <c r="X58" s="16">
        <v>90000</v>
      </c>
      <c r="Y58" s="16">
        <v>90000</v>
      </c>
      <c r="Z58" s="16">
        <v>90000</v>
      </c>
    </row>
    <row r="59" spans="1:26" ht="30" customHeight="1">
      <c r="A59" s="6" t="s">
        <v>105</v>
      </c>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c r="A60" s="12" t="s">
        <v>296</v>
      </c>
      <c r="B60" s="17" t="s">
        <v>297</v>
      </c>
      <c r="C60" s="17" t="s">
        <v>298</v>
      </c>
      <c r="D60" s="17" t="s">
        <v>299</v>
      </c>
      <c r="E60" s="17" t="s">
        <v>300</v>
      </c>
      <c r="F60" s="17" t="s">
        <v>301</v>
      </c>
      <c r="G60" s="17" t="s">
        <v>302</v>
      </c>
      <c r="H60" s="17" t="s">
        <v>303</v>
      </c>
      <c r="I60" s="17" t="s">
        <v>304</v>
      </c>
      <c r="J60" s="17" t="s">
        <v>305</v>
      </c>
      <c r="K60" s="17" t="s">
        <v>306</v>
      </c>
      <c r="L60" s="17" t="s">
        <v>307</v>
      </c>
      <c r="M60" s="17" t="s">
        <v>308</v>
      </c>
      <c r="N60" s="17" t="s">
        <v>309</v>
      </c>
      <c r="O60" s="17" t="s">
        <v>310</v>
      </c>
      <c r="P60" s="17" t="s">
        <v>311</v>
      </c>
      <c r="Q60" s="17" t="s">
        <v>312</v>
      </c>
      <c r="R60" s="17" t="s">
        <v>313</v>
      </c>
      <c r="S60" s="17" t="s">
        <v>314</v>
      </c>
      <c r="T60" s="17" t="s">
        <v>315</v>
      </c>
      <c r="U60" s="17" t="s">
        <v>316</v>
      </c>
      <c r="V60" s="17" t="s">
        <v>317</v>
      </c>
      <c r="W60" s="17" t="s">
        <v>318</v>
      </c>
      <c r="X60" s="17" t="s">
        <v>319</v>
      </c>
      <c r="Y60" s="17" t="s">
        <v>320</v>
      </c>
      <c r="Z60" s="17" t="s">
        <v>321</v>
      </c>
    </row>
    <row r="61" spans="1:26">
      <c r="A61" s="12" t="s">
        <v>342</v>
      </c>
      <c r="B61" s="16">
        <v>12122</v>
      </c>
      <c r="C61" s="16">
        <v>11820</v>
      </c>
      <c r="D61" s="16">
        <v>11224</v>
      </c>
      <c r="E61" s="16">
        <v>11025</v>
      </c>
      <c r="F61" s="16">
        <v>11055</v>
      </c>
      <c r="G61" s="16">
        <v>11737</v>
      </c>
      <c r="H61" s="16">
        <v>16054</v>
      </c>
      <c r="I61" s="16">
        <v>20378</v>
      </c>
      <c r="J61" s="16">
        <v>23956</v>
      </c>
      <c r="K61" s="16">
        <v>23513</v>
      </c>
      <c r="L61" s="16">
        <v>22425</v>
      </c>
      <c r="M61" s="16">
        <v>22072</v>
      </c>
      <c r="N61" s="16">
        <v>21564</v>
      </c>
      <c r="O61" s="16">
        <v>21420</v>
      </c>
      <c r="P61" s="16">
        <v>21097</v>
      </c>
      <c r="Q61" s="16">
        <v>19515</v>
      </c>
      <c r="R61" s="16">
        <v>17782</v>
      </c>
      <c r="S61" s="16">
        <v>15765</v>
      </c>
      <c r="T61" s="16">
        <v>15104</v>
      </c>
      <c r="U61" s="16">
        <v>14384</v>
      </c>
      <c r="V61" s="16">
        <v>14125</v>
      </c>
      <c r="W61" s="16">
        <v>13848</v>
      </c>
      <c r="X61" s="16">
        <v>14090</v>
      </c>
      <c r="Y61" s="16">
        <v>13780</v>
      </c>
      <c r="Z61" s="16">
        <v>11463</v>
      </c>
    </row>
    <row r="62" spans="1:26">
      <c r="A62" s="12" t="s">
        <v>373</v>
      </c>
      <c r="B62" s="16">
        <v>1330</v>
      </c>
      <c r="C62" s="16">
        <v>1288</v>
      </c>
      <c r="D62" s="16">
        <v>1220</v>
      </c>
      <c r="E62" s="16">
        <v>1171</v>
      </c>
      <c r="F62" s="16">
        <v>1179</v>
      </c>
      <c r="G62" s="16">
        <v>1212</v>
      </c>
      <c r="H62" s="16">
        <v>1605</v>
      </c>
      <c r="I62" s="16">
        <v>1978</v>
      </c>
      <c r="J62" s="16">
        <v>2322</v>
      </c>
      <c r="K62" s="16">
        <v>2324</v>
      </c>
      <c r="L62" s="16">
        <v>2158</v>
      </c>
      <c r="M62" s="16">
        <v>2108</v>
      </c>
      <c r="N62" s="16">
        <v>1966</v>
      </c>
      <c r="O62" s="16">
        <v>1976</v>
      </c>
      <c r="P62" s="16">
        <v>1949</v>
      </c>
      <c r="Q62" s="16">
        <v>1802</v>
      </c>
      <c r="R62" s="16">
        <v>1583</v>
      </c>
      <c r="S62" s="16">
        <v>1291</v>
      </c>
      <c r="T62" s="16">
        <v>1236</v>
      </c>
      <c r="U62" s="16">
        <v>1141</v>
      </c>
      <c r="V62" s="16">
        <v>1152</v>
      </c>
      <c r="W62" s="16">
        <v>1027</v>
      </c>
      <c r="X62" s="16">
        <v>1026</v>
      </c>
      <c r="Y62" s="16">
        <v>905</v>
      </c>
      <c r="Z62" s="16">
        <v>725</v>
      </c>
    </row>
    <row r="63" spans="1:26">
      <c r="A63" s="12" t="s">
        <v>374</v>
      </c>
      <c r="B63" s="16">
        <v>2434</v>
      </c>
      <c r="C63" s="16">
        <v>2353</v>
      </c>
      <c r="D63" s="16">
        <v>2137</v>
      </c>
      <c r="E63" s="16">
        <v>2012</v>
      </c>
      <c r="F63" s="16">
        <v>1877</v>
      </c>
      <c r="G63" s="16">
        <v>1865</v>
      </c>
      <c r="H63" s="16">
        <v>2462</v>
      </c>
      <c r="I63" s="16">
        <v>2996</v>
      </c>
      <c r="J63" s="16">
        <v>3553</v>
      </c>
      <c r="K63" s="16">
        <v>3429</v>
      </c>
      <c r="L63" s="16">
        <v>3266</v>
      </c>
      <c r="M63" s="16">
        <v>3074</v>
      </c>
      <c r="N63" s="16">
        <v>2959</v>
      </c>
      <c r="O63" s="16">
        <v>2953</v>
      </c>
      <c r="P63" s="16">
        <v>2931</v>
      </c>
      <c r="Q63" s="16">
        <v>2723</v>
      </c>
      <c r="R63" s="16">
        <v>2556</v>
      </c>
      <c r="S63" s="16">
        <v>2316</v>
      </c>
      <c r="T63" s="16">
        <v>2235</v>
      </c>
      <c r="U63" s="16">
        <v>2040</v>
      </c>
      <c r="V63" s="16">
        <v>1981</v>
      </c>
      <c r="W63" s="16">
        <v>1850</v>
      </c>
      <c r="X63" s="16">
        <v>1918</v>
      </c>
      <c r="Y63" s="16">
        <v>1834</v>
      </c>
      <c r="Z63" s="16">
        <v>1481</v>
      </c>
    </row>
    <row r="64" spans="1:26">
      <c r="A64" s="12" t="s">
        <v>375</v>
      </c>
      <c r="B64" s="16">
        <v>2297</v>
      </c>
      <c r="C64" s="16">
        <v>2290</v>
      </c>
      <c r="D64" s="16">
        <v>2185</v>
      </c>
      <c r="E64" s="16">
        <v>2225</v>
      </c>
      <c r="F64" s="16">
        <v>2188</v>
      </c>
      <c r="G64" s="16">
        <v>2343</v>
      </c>
      <c r="H64" s="16">
        <v>3179</v>
      </c>
      <c r="I64" s="16">
        <v>4099</v>
      </c>
      <c r="J64" s="16">
        <v>4753</v>
      </c>
      <c r="K64" s="16">
        <v>4549</v>
      </c>
      <c r="L64" s="16">
        <v>4298</v>
      </c>
      <c r="M64" s="16">
        <v>4220</v>
      </c>
      <c r="N64" s="16">
        <v>4107</v>
      </c>
      <c r="O64" s="16">
        <v>3915</v>
      </c>
      <c r="P64" s="16">
        <v>3690</v>
      </c>
      <c r="Q64" s="16">
        <v>3346</v>
      </c>
      <c r="R64" s="16">
        <v>2982</v>
      </c>
      <c r="S64" s="16">
        <v>2608</v>
      </c>
      <c r="T64" s="16">
        <v>2365</v>
      </c>
      <c r="U64" s="16">
        <v>2207</v>
      </c>
      <c r="V64" s="16">
        <v>2125</v>
      </c>
      <c r="W64" s="16">
        <v>2041</v>
      </c>
      <c r="X64" s="16">
        <v>2071</v>
      </c>
      <c r="Y64" s="16">
        <v>1992</v>
      </c>
      <c r="Z64" s="16">
        <v>1620</v>
      </c>
    </row>
    <row r="65" spans="1:26">
      <c r="A65" s="12" t="s">
        <v>376</v>
      </c>
      <c r="B65" s="16">
        <v>1874</v>
      </c>
      <c r="C65" s="16">
        <v>1869</v>
      </c>
      <c r="D65" s="16">
        <v>1850</v>
      </c>
      <c r="E65" s="16">
        <v>1836</v>
      </c>
      <c r="F65" s="16">
        <v>1877</v>
      </c>
      <c r="G65" s="16">
        <v>2069</v>
      </c>
      <c r="H65" s="16">
        <v>2890</v>
      </c>
      <c r="I65" s="16">
        <v>3553</v>
      </c>
      <c r="J65" s="16">
        <v>4074</v>
      </c>
      <c r="K65" s="16">
        <v>3989</v>
      </c>
      <c r="L65" s="16">
        <v>3862</v>
      </c>
      <c r="M65" s="16">
        <v>3935</v>
      </c>
      <c r="N65" s="16">
        <v>3914</v>
      </c>
      <c r="O65" s="16">
        <v>3940</v>
      </c>
      <c r="P65" s="16">
        <v>3917</v>
      </c>
      <c r="Q65" s="16">
        <v>3575</v>
      </c>
      <c r="R65" s="16">
        <v>3269</v>
      </c>
      <c r="S65" s="16">
        <v>2841</v>
      </c>
      <c r="T65" s="16">
        <v>2755</v>
      </c>
      <c r="U65" s="16">
        <v>2587</v>
      </c>
      <c r="V65" s="16">
        <v>2449</v>
      </c>
      <c r="W65" s="16">
        <v>2350</v>
      </c>
      <c r="X65" s="16">
        <v>2354</v>
      </c>
      <c r="Y65" s="16">
        <v>2274</v>
      </c>
      <c r="Z65" s="16">
        <v>1814</v>
      </c>
    </row>
    <row r="66" spans="1:26">
      <c r="A66" s="12" t="s">
        <v>377</v>
      </c>
      <c r="B66" s="16">
        <v>1651</v>
      </c>
      <c r="C66" s="16">
        <v>1594</v>
      </c>
      <c r="D66" s="16">
        <v>1520</v>
      </c>
      <c r="E66" s="16">
        <v>1566</v>
      </c>
      <c r="F66" s="16">
        <v>1613</v>
      </c>
      <c r="G66" s="16">
        <v>1797</v>
      </c>
      <c r="H66" s="16">
        <v>2486</v>
      </c>
      <c r="I66" s="16">
        <v>3278</v>
      </c>
      <c r="J66" s="16">
        <v>3895</v>
      </c>
      <c r="K66" s="16">
        <v>3883</v>
      </c>
      <c r="L66" s="16">
        <v>3739</v>
      </c>
      <c r="M66" s="16">
        <v>3695</v>
      </c>
      <c r="N66" s="16">
        <v>3645</v>
      </c>
      <c r="O66" s="16">
        <v>3678</v>
      </c>
      <c r="P66" s="16">
        <v>3604</v>
      </c>
      <c r="Q66" s="16">
        <v>3387</v>
      </c>
      <c r="R66" s="16">
        <v>3049</v>
      </c>
      <c r="S66" s="16">
        <v>2777</v>
      </c>
      <c r="T66" s="16">
        <v>2622</v>
      </c>
      <c r="U66" s="16">
        <v>2520</v>
      </c>
      <c r="V66" s="16">
        <v>2497</v>
      </c>
      <c r="W66" s="16">
        <v>2551</v>
      </c>
      <c r="X66" s="16">
        <v>2610</v>
      </c>
      <c r="Y66" s="16">
        <v>2642</v>
      </c>
      <c r="Z66" s="16">
        <v>2249</v>
      </c>
    </row>
    <row r="67" spans="1:26">
      <c r="A67" s="12" t="s">
        <v>378</v>
      </c>
      <c r="B67" s="16">
        <v>2536</v>
      </c>
      <c r="C67" s="16">
        <v>2426</v>
      </c>
      <c r="D67" s="16">
        <v>2312</v>
      </c>
      <c r="E67" s="16">
        <v>2215</v>
      </c>
      <c r="F67" s="16">
        <v>2321</v>
      </c>
      <c r="G67" s="16">
        <v>2451</v>
      </c>
      <c r="H67" s="16">
        <v>3432</v>
      </c>
      <c r="I67" s="16">
        <v>4474</v>
      </c>
      <c r="J67" s="16">
        <v>5359</v>
      </c>
      <c r="K67" s="16">
        <v>5339</v>
      </c>
      <c r="L67" s="16">
        <v>5102</v>
      </c>
      <c r="M67" s="16">
        <v>5040</v>
      </c>
      <c r="N67" s="16">
        <v>4973</v>
      </c>
      <c r="O67" s="16">
        <v>4958</v>
      </c>
      <c r="P67" s="16">
        <v>5006</v>
      </c>
      <c r="Q67" s="16">
        <v>4682</v>
      </c>
      <c r="R67" s="16">
        <v>4343</v>
      </c>
      <c r="S67" s="16">
        <v>3932</v>
      </c>
      <c r="T67" s="16">
        <v>3891</v>
      </c>
      <c r="U67" s="16">
        <v>3889</v>
      </c>
      <c r="V67" s="16">
        <v>3921</v>
      </c>
      <c r="W67" s="16">
        <v>4029</v>
      </c>
      <c r="X67" s="16">
        <v>4111</v>
      </c>
      <c r="Y67" s="16">
        <v>4133</v>
      </c>
      <c r="Z67" s="16">
        <v>3574</v>
      </c>
    </row>
    <row r="68" spans="1:26">
      <c r="A68" s="12"/>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c r="A69" s="12"/>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Z200"/>
  <sheetViews>
    <sheetView showGridLines="0" workbookViewId="0"/>
  </sheetViews>
  <sheetFormatPr defaultColWidth="10.90625" defaultRowHeight="14.5"/>
  <cols>
    <col min="1" max="1" width="70.7265625" customWidth="1"/>
  </cols>
  <sheetData>
    <row r="1" spans="1:26" ht="19.5">
      <c r="A1" s="4" t="s">
        <v>115</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ht="43.5">
      <c r="A4" s="9" t="s">
        <v>379</v>
      </c>
      <c r="B4" s="10"/>
      <c r="C4" s="10"/>
      <c r="D4" s="10"/>
      <c r="E4" s="10"/>
      <c r="F4" s="10"/>
      <c r="G4" s="10"/>
      <c r="H4" s="10"/>
      <c r="I4" s="10"/>
      <c r="J4" s="10"/>
      <c r="K4" s="10"/>
      <c r="L4" s="10"/>
      <c r="M4" s="10"/>
      <c r="N4" s="10"/>
      <c r="O4" s="10"/>
      <c r="P4" s="10"/>
      <c r="Q4" s="10"/>
      <c r="R4" s="10"/>
      <c r="S4" s="10"/>
      <c r="T4" s="10"/>
      <c r="U4" s="10"/>
      <c r="V4" s="10"/>
      <c r="W4" s="10"/>
      <c r="X4" s="10"/>
      <c r="Y4" s="10"/>
      <c r="Z4" s="10"/>
    </row>
    <row r="5" spans="1:26">
      <c r="A5" s="11" t="s">
        <v>0</v>
      </c>
      <c r="B5" s="10"/>
      <c r="C5" s="10"/>
      <c r="D5" s="10"/>
      <c r="E5" s="10"/>
      <c r="F5" s="10"/>
      <c r="G5" s="10"/>
      <c r="H5" s="10"/>
      <c r="I5" s="10"/>
      <c r="J5" s="10"/>
      <c r="K5" s="10"/>
      <c r="L5" s="10"/>
      <c r="M5" s="10"/>
      <c r="N5" s="10"/>
      <c r="O5" s="10"/>
      <c r="P5" s="10"/>
      <c r="Q5" s="10"/>
      <c r="R5" s="10"/>
      <c r="S5" s="10"/>
      <c r="T5" s="10"/>
      <c r="U5" s="10"/>
      <c r="V5" s="10"/>
      <c r="W5" s="10"/>
      <c r="X5" s="10"/>
      <c r="Y5" s="10"/>
      <c r="Z5" s="10"/>
    </row>
    <row r="6" spans="1:26" ht="30" customHeight="1">
      <c r="A6" s="6" t="s">
        <v>114</v>
      </c>
      <c r="B6" s="10"/>
      <c r="C6" s="10"/>
      <c r="D6" s="10"/>
      <c r="E6" s="10"/>
      <c r="F6" s="10"/>
      <c r="G6" s="10"/>
      <c r="H6" s="10"/>
      <c r="I6" s="10"/>
      <c r="J6" s="10"/>
      <c r="K6" s="10"/>
      <c r="L6" s="10"/>
      <c r="M6" s="10"/>
      <c r="N6" s="10"/>
      <c r="O6" s="10"/>
      <c r="P6" s="10"/>
      <c r="Q6" s="10"/>
      <c r="R6" s="10"/>
      <c r="S6" s="10"/>
      <c r="T6" s="10"/>
      <c r="U6" s="10"/>
      <c r="V6" s="10"/>
      <c r="W6" s="10"/>
      <c r="X6" s="10"/>
      <c r="Y6" s="10"/>
      <c r="Z6" s="10"/>
    </row>
    <row r="7" spans="1:26">
      <c r="A7" s="12" t="s">
        <v>296</v>
      </c>
      <c r="B7" s="13" t="s">
        <v>297</v>
      </c>
      <c r="C7" s="13" t="s">
        <v>298</v>
      </c>
      <c r="D7" s="13" t="s">
        <v>299</v>
      </c>
      <c r="E7" s="13" t="s">
        <v>300</v>
      </c>
      <c r="F7" s="13" t="s">
        <v>301</v>
      </c>
      <c r="G7" s="13" t="s">
        <v>302</v>
      </c>
      <c r="H7" s="13" t="s">
        <v>303</v>
      </c>
      <c r="I7" s="13" t="s">
        <v>304</v>
      </c>
      <c r="J7" s="13" t="s">
        <v>305</v>
      </c>
      <c r="K7" s="13" t="s">
        <v>306</v>
      </c>
      <c r="L7" s="13" t="s">
        <v>307</v>
      </c>
      <c r="M7" s="13" t="s">
        <v>308</v>
      </c>
      <c r="N7" s="13" t="s">
        <v>309</v>
      </c>
      <c r="O7" s="13" t="s">
        <v>310</v>
      </c>
      <c r="P7" s="13" t="s">
        <v>311</v>
      </c>
      <c r="Q7" s="13" t="s">
        <v>312</v>
      </c>
      <c r="R7" s="13" t="s">
        <v>313</v>
      </c>
      <c r="S7" s="13" t="s">
        <v>314</v>
      </c>
      <c r="T7" s="13" t="s">
        <v>315</v>
      </c>
      <c r="U7" s="13" t="s">
        <v>316</v>
      </c>
      <c r="V7" s="13" t="s">
        <v>317</v>
      </c>
      <c r="W7" s="13" t="s">
        <v>318</v>
      </c>
      <c r="X7" s="13" t="s">
        <v>319</v>
      </c>
      <c r="Y7" s="13" t="s">
        <v>320</v>
      </c>
      <c r="Z7" s="13" t="s">
        <v>321</v>
      </c>
    </row>
    <row r="8" spans="1:26">
      <c r="A8" s="12" t="s">
        <v>342</v>
      </c>
      <c r="B8" s="14">
        <v>0.4291719</v>
      </c>
      <c r="C8" s="14">
        <v>0.4287765</v>
      </c>
      <c r="D8" s="14">
        <v>0.42436479999999999</v>
      </c>
      <c r="E8" s="14">
        <v>0.40565109999999999</v>
      </c>
      <c r="F8" s="14">
        <v>0.40433560000000002</v>
      </c>
      <c r="G8" s="14">
        <v>0.38810549999999999</v>
      </c>
      <c r="H8" s="14">
        <v>0.37226690000000001</v>
      </c>
      <c r="I8" s="14">
        <v>0.34686289999999997</v>
      </c>
      <c r="J8" s="14">
        <v>0.32059870000000001</v>
      </c>
      <c r="K8" s="14">
        <v>0.28622900000000001</v>
      </c>
      <c r="L8" s="14">
        <v>0.27668219999999999</v>
      </c>
      <c r="M8" s="14">
        <v>0.27874490000000002</v>
      </c>
      <c r="N8" s="14">
        <v>0.27699699999999999</v>
      </c>
      <c r="O8" s="14">
        <v>0.274752</v>
      </c>
      <c r="P8" s="14">
        <v>0.26022450000000003</v>
      </c>
      <c r="Q8" s="14">
        <v>0.25553510000000002</v>
      </c>
      <c r="R8" s="14">
        <v>0.2463513</v>
      </c>
      <c r="S8" s="14">
        <v>0.2582795</v>
      </c>
      <c r="T8" s="14">
        <v>0.27021410000000001</v>
      </c>
      <c r="U8" s="14">
        <v>0.27869820000000001</v>
      </c>
      <c r="V8" s="14">
        <v>0.27590819999999999</v>
      </c>
      <c r="W8" s="14">
        <v>0.27193600000000001</v>
      </c>
      <c r="X8" s="14">
        <v>0.26412049999999998</v>
      </c>
      <c r="Y8" s="14">
        <v>0.27383249999999998</v>
      </c>
      <c r="Z8" s="14">
        <v>0.2757444</v>
      </c>
    </row>
    <row r="9" spans="1:26">
      <c r="A9" s="12" t="s">
        <v>380</v>
      </c>
      <c r="B9" s="14">
        <v>0.45011950000000001</v>
      </c>
      <c r="C9" s="14">
        <v>0.44430989999999998</v>
      </c>
      <c r="D9" s="14">
        <v>0.429344</v>
      </c>
      <c r="E9" s="14">
        <v>0.39214589999999999</v>
      </c>
      <c r="F9" s="14">
        <v>0.38043719999999998</v>
      </c>
      <c r="G9" s="14">
        <v>0.35617389999999999</v>
      </c>
      <c r="H9" s="14">
        <v>0.34100209999999997</v>
      </c>
      <c r="I9" s="14">
        <v>0.30303770000000002</v>
      </c>
      <c r="J9" s="14">
        <v>0.25483339999999999</v>
      </c>
      <c r="K9" s="14">
        <v>0.2061878</v>
      </c>
      <c r="L9" s="14">
        <v>0.18852849999999999</v>
      </c>
      <c r="M9" s="14">
        <v>0.1964929</v>
      </c>
      <c r="N9" s="14">
        <v>0.16967599999999999</v>
      </c>
      <c r="O9" s="14">
        <v>0.1576523</v>
      </c>
      <c r="P9" s="14">
        <v>0.13757810000000001</v>
      </c>
      <c r="Q9" s="14">
        <v>0.14042850000000001</v>
      </c>
      <c r="R9" s="14">
        <v>0.13681779999999999</v>
      </c>
      <c r="S9" s="14">
        <v>0.1498371</v>
      </c>
      <c r="T9" s="14">
        <v>0.17957090000000001</v>
      </c>
      <c r="U9" s="14">
        <v>0.19563410000000001</v>
      </c>
      <c r="V9" s="14">
        <v>0.19033729999999999</v>
      </c>
      <c r="W9" s="14">
        <v>0.19335240000000001</v>
      </c>
      <c r="X9" s="14">
        <v>0.18053250000000001</v>
      </c>
      <c r="Y9" s="14">
        <v>0.2047863</v>
      </c>
      <c r="Z9" s="14">
        <v>0.18469959999999999</v>
      </c>
    </row>
    <row r="10" spans="1:26">
      <c r="A10" s="12" t="s">
        <v>381</v>
      </c>
      <c r="B10" s="14">
        <v>0.6408798</v>
      </c>
      <c r="C10" s="14">
        <v>0.63195120000000005</v>
      </c>
      <c r="D10" s="14">
        <v>0.6329939</v>
      </c>
      <c r="E10" s="14">
        <v>0.59704579999999996</v>
      </c>
      <c r="F10" s="14">
        <v>0.57865889999999998</v>
      </c>
      <c r="G10" s="14">
        <v>0.54726850000000005</v>
      </c>
      <c r="H10" s="14">
        <v>0.52081089999999997</v>
      </c>
      <c r="I10" s="14">
        <v>0.51607550000000002</v>
      </c>
      <c r="J10" s="14">
        <v>0.49459259999999999</v>
      </c>
      <c r="K10" s="14">
        <v>0.47250249999999999</v>
      </c>
      <c r="L10" s="14">
        <v>0.46475109999999997</v>
      </c>
      <c r="M10" s="14">
        <v>0.46714689999999998</v>
      </c>
      <c r="N10" s="14">
        <v>0.46755799999999997</v>
      </c>
      <c r="O10" s="14">
        <v>0.4537486</v>
      </c>
      <c r="P10" s="14">
        <v>0.40193430000000002</v>
      </c>
      <c r="Q10" s="14">
        <v>0.36351559999999999</v>
      </c>
      <c r="R10" s="14">
        <v>0.31837520000000002</v>
      </c>
      <c r="S10" s="14">
        <v>0.32724219999999998</v>
      </c>
      <c r="T10" s="14">
        <v>0.34896850000000001</v>
      </c>
      <c r="U10" s="14">
        <v>0.38222240000000002</v>
      </c>
      <c r="V10" s="14">
        <v>0.41318519999999997</v>
      </c>
      <c r="W10" s="14">
        <v>0.39420129999999998</v>
      </c>
      <c r="X10" s="14">
        <v>0.37391869999999999</v>
      </c>
      <c r="Y10" s="14">
        <v>0.37694420000000001</v>
      </c>
      <c r="Z10" s="14">
        <v>0.41759200000000002</v>
      </c>
    </row>
    <row r="11" spans="1:26">
      <c r="A11" s="12" t="s">
        <v>382</v>
      </c>
      <c r="B11" s="14">
        <v>0.3189147</v>
      </c>
      <c r="C11" s="14">
        <v>0.30897479999999999</v>
      </c>
      <c r="D11" s="14">
        <v>0.2914832</v>
      </c>
      <c r="E11" s="14">
        <v>0.28849730000000001</v>
      </c>
      <c r="F11" s="14">
        <v>0.33106160000000001</v>
      </c>
      <c r="G11" s="14">
        <v>0.3290208</v>
      </c>
      <c r="H11" s="14">
        <v>0.34320099999999998</v>
      </c>
      <c r="I11" s="14">
        <v>0.30575459999999999</v>
      </c>
      <c r="J11" s="14">
        <v>0.31684689999999999</v>
      </c>
      <c r="K11" s="14">
        <v>0.27601930000000002</v>
      </c>
      <c r="L11" s="14">
        <v>0.26933430000000003</v>
      </c>
      <c r="M11" s="14">
        <v>0.28841709999999998</v>
      </c>
      <c r="N11" s="14">
        <v>0.29255170000000003</v>
      </c>
      <c r="O11" s="14">
        <v>0.29388920000000002</v>
      </c>
      <c r="P11" s="14">
        <v>0.27433069999999998</v>
      </c>
      <c r="Q11" s="14">
        <v>0.28680889999999998</v>
      </c>
      <c r="R11" s="14">
        <v>0.28839090000000001</v>
      </c>
      <c r="S11" s="14">
        <v>0.32535710000000001</v>
      </c>
      <c r="T11" s="14">
        <v>0.33937220000000001</v>
      </c>
      <c r="U11" s="14">
        <v>0.34039029999999998</v>
      </c>
      <c r="V11" s="14">
        <v>0.31750790000000001</v>
      </c>
      <c r="W11" s="14">
        <v>0.3048495</v>
      </c>
      <c r="X11" s="14">
        <v>0.28271350000000001</v>
      </c>
      <c r="Y11" s="14">
        <v>0.27424920000000003</v>
      </c>
      <c r="Z11" s="14">
        <v>0.28066849999999999</v>
      </c>
    </row>
    <row r="12" spans="1:26">
      <c r="A12" s="12" t="s">
        <v>383</v>
      </c>
      <c r="B12" s="14">
        <v>0.32875169999999998</v>
      </c>
      <c r="C12" s="14">
        <v>0.39588479999999998</v>
      </c>
      <c r="D12" s="14">
        <v>0.41737099999999999</v>
      </c>
      <c r="E12" s="14">
        <v>0.42067169999999998</v>
      </c>
      <c r="F12" s="14">
        <v>0.33553719999999998</v>
      </c>
      <c r="G12" s="14">
        <v>0.27544760000000001</v>
      </c>
      <c r="H12" s="14">
        <v>0.22105040000000001</v>
      </c>
      <c r="I12" s="14">
        <v>0.20213429999999999</v>
      </c>
      <c r="J12" s="14">
        <v>0.1696366</v>
      </c>
      <c r="K12" s="14">
        <v>0.14029420000000001</v>
      </c>
      <c r="L12" s="14">
        <v>0.13560910000000001</v>
      </c>
      <c r="M12" s="14">
        <v>0.1382999</v>
      </c>
      <c r="N12" s="14">
        <v>0.13794129999999999</v>
      </c>
      <c r="O12" s="14">
        <v>0.1391551</v>
      </c>
      <c r="P12" s="14">
        <v>0.13568839999999999</v>
      </c>
      <c r="Q12" s="14">
        <v>0.1382834</v>
      </c>
      <c r="R12" s="14">
        <v>0.12740989999999999</v>
      </c>
      <c r="S12" s="14">
        <v>0.1191628</v>
      </c>
      <c r="T12" s="14">
        <v>9.7667599999999993E-2</v>
      </c>
      <c r="U12" s="14">
        <v>0.1030123</v>
      </c>
      <c r="V12" s="14">
        <v>0.11577170000000001</v>
      </c>
      <c r="W12" s="14">
        <v>0.128912</v>
      </c>
      <c r="X12" s="14">
        <v>0.15023919999999999</v>
      </c>
      <c r="Y12" s="14">
        <v>0.17268220000000001</v>
      </c>
      <c r="Z12" s="14">
        <v>0.2000094</v>
      </c>
    </row>
    <row r="13" spans="1:26">
      <c r="A13" s="12" t="s">
        <v>384</v>
      </c>
      <c r="B13" s="14" t="s">
        <v>330</v>
      </c>
      <c r="C13" s="14" t="s">
        <v>330</v>
      </c>
      <c r="D13" s="14" t="s">
        <v>330</v>
      </c>
      <c r="E13" s="14" t="s">
        <v>330</v>
      </c>
      <c r="F13" s="14" t="s">
        <v>330</v>
      </c>
      <c r="G13" s="14" t="s">
        <v>330</v>
      </c>
      <c r="H13" s="14" t="s">
        <v>330</v>
      </c>
      <c r="I13" s="14" t="s">
        <v>330</v>
      </c>
      <c r="J13" s="14" t="s">
        <v>330</v>
      </c>
      <c r="K13" s="14" t="s">
        <v>330</v>
      </c>
      <c r="L13" s="14" t="s">
        <v>330</v>
      </c>
      <c r="M13" s="14" t="s">
        <v>330</v>
      </c>
      <c r="N13" s="14" t="s">
        <v>330</v>
      </c>
      <c r="O13" s="14" t="s">
        <v>330</v>
      </c>
      <c r="P13" s="14" t="s">
        <v>330</v>
      </c>
      <c r="Q13" s="14" t="s">
        <v>330</v>
      </c>
      <c r="R13" s="14" t="s">
        <v>330</v>
      </c>
      <c r="S13" s="14" t="s">
        <v>330</v>
      </c>
      <c r="T13" s="14" t="s">
        <v>330</v>
      </c>
      <c r="U13" s="14" t="s">
        <v>330</v>
      </c>
      <c r="V13" s="14" t="s">
        <v>330</v>
      </c>
      <c r="W13" s="14" t="s">
        <v>330</v>
      </c>
      <c r="X13" s="14" t="s">
        <v>330</v>
      </c>
      <c r="Y13" s="14" t="s">
        <v>330</v>
      </c>
      <c r="Z13" s="14" t="s">
        <v>330</v>
      </c>
    </row>
    <row r="14" spans="1:26">
      <c r="A14" s="12" t="s">
        <v>385</v>
      </c>
      <c r="B14" s="14">
        <v>0.38983269999999998</v>
      </c>
      <c r="C14" s="14">
        <v>0.38583299999999998</v>
      </c>
      <c r="D14" s="14">
        <v>0.40009410000000001</v>
      </c>
      <c r="E14" s="14">
        <v>0.38804359999999999</v>
      </c>
      <c r="F14" s="14">
        <v>0.41001389999999999</v>
      </c>
      <c r="G14" s="14">
        <v>0.40712009999999998</v>
      </c>
      <c r="H14" s="14">
        <v>0.391011</v>
      </c>
      <c r="I14" s="14">
        <v>0.37344870000000002</v>
      </c>
      <c r="J14" s="14">
        <v>0.35307870000000002</v>
      </c>
      <c r="K14" s="14">
        <v>0.33539770000000002</v>
      </c>
      <c r="L14" s="14">
        <v>0.33168989999999998</v>
      </c>
      <c r="M14" s="14">
        <v>0.32061689999999998</v>
      </c>
      <c r="N14" s="14">
        <v>0.33060790000000001</v>
      </c>
      <c r="O14" s="14">
        <v>0.33751949999999997</v>
      </c>
      <c r="P14" s="14">
        <v>0.34662199999999999</v>
      </c>
      <c r="Q14" s="14">
        <v>0.33707399999999998</v>
      </c>
      <c r="R14" s="14">
        <v>0.34644459999999999</v>
      </c>
      <c r="S14" s="14">
        <v>0.35015190000000002</v>
      </c>
      <c r="T14" s="14">
        <v>0.35494740000000002</v>
      </c>
      <c r="U14" s="14">
        <v>0.34118110000000001</v>
      </c>
      <c r="V14" s="14">
        <v>0.3310073</v>
      </c>
      <c r="W14" s="14">
        <v>0.32372659999999998</v>
      </c>
      <c r="X14" s="14">
        <v>0.33014389999999999</v>
      </c>
      <c r="Y14" s="14">
        <v>0.3412443</v>
      </c>
      <c r="Z14" s="14">
        <v>0.33506740000000002</v>
      </c>
    </row>
    <row r="15" spans="1:26" ht="30" customHeight="1">
      <c r="A15" s="6" t="s">
        <v>108</v>
      </c>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c r="A16" s="12" t="s">
        <v>296</v>
      </c>
      <c r="B16" s="15" t="s">
        <v>297</v>
      </c>
      <c r="C16" s="15" t="s">
        <v>298</v>
      </c>
      <c r="D16" s="15" t="s">
        <v>299</v>
      </c>
      <c r="E16" s="15" t="s">
        <v>300</v>
      </c>
      <c r="F16" s="15" t="s">
        <v>301</v>
      </c>
      <c r="G16" s="15" t="s">
        <v>302</v>
      </c>
      <c r="H16" s="15" t="s">
        <v>303</v>
      </c>
      <c r="I16" s="15" t="s">
        <v>304</v>
      </c>
      <c r="J16" s="15" t="s">
        <v>305</v>
      </c>
      <c r="K16" s="15" t="s">
        <v>306</v>
      </c>
      <c r="L16" s="15" t="s">
        <v>307</v>
      </c>
      <c r="M16" s="15" t="s">
        <v>308</v>
      </c>
      <c r="N16" s="15" t="s">
        <v>309</v>
      </c>
      <c r="O16" s="15" t="s">
        <v>310</v>
      </c>
      <c r="P16" s="15" t="s">
        <v>311</v>
      </c>
      <c r="Q16" s="15" t="s">
        <v>312</v>
      </c>
      <c r="R16" s="15" t="s">
        <v>313</v>
      </c>
      <c r="S16" s="15" t="s">
        <v>314</v>
      </c>
      <c r="T16" s="15" t="s">
        <v>315</v>
      </c>
      <c r="U16" s="15" t="s">
        <v>316</v>
      </c>
      <c r="V16" s="15" t="s">
        <v>317</v>
      </c>
      <c r="W16" s="15" t="s">
        <v>318</v>
      </c>
      <c r="X16" s="15" t="s">
        <v>319</v>
      </c>
      <c r="Y16" s="15" t="s">
        <v>320</v>
      </c>
      <c r="Z16" s="15" t="s">
        <v>321</v>
      </c>
    </row>
    <row r="17" spans="1:26">
      <c r="A17" s="12" t="s">
        <v>342</v>
      </c>
      <c r="B17" s="14">
        <v>1</v>
      </c>
      <c r="C17" s="14">
        <v>1</v>
      </c>
      <c r="D17" s="14">
        <v>1</v>
      </c>
      <c r="E17" s="14">
        <v>1</v>
      </c>
      <c r="F17" s="14">
        <v>1</v>
      </c>
      <c r="G17" s="14">
        <v>1</v>
      </c>
      <c r="H17" s="14">
        <v>1</v>
      </c>
      <c r="I17" s="14">
        <v>1</v>
      </c>
      <c r="J17" s="14">
        <v>1</v>
      </c>
      <c r="K17" s="14">
        <v>1</v>
      </c>
      <c r="L17" s="14">
        <v>1</v>
      </c>
      <c r="M17" s="14">
        <v>1</v>
      </c>
      <c r="N17" s="14">
        <v>1</v>
      </c>
      <c r="O17" s="14">
        <v>1</v>
      </c>
      <c r="P17" s="14">
        <v>1</v>
      </c>
      <c r="Q17" s="14">
        <v>1</v>
      </c>
      <c r="R17" s="14">
        <v>1</v>
      </c>
      <c r="S17" s="14">
        <v>1</v>
      </c>
      <c r="T17" s="14">
        <v>1</v>
      </c>
      <c r="U17" s="14">
        <v>1</v>
      </c>
      <c r="V17" s="14">
        <v>1</v>
      </c>
      <c r="W17" s="14">
        <v>1</v>
      </c>
      <c r="X17" s="14">
        <v>1</v>
      </c>
      <c r="Y17" s="14">
        <v>1</v>
      </c>
      <c r="Z17" s="14">
        <v>1</v>
      </c>
    </row>
    <row r="18" spans="1:26">
      <c r="A18" s="12" t="s">
        <v>380</v>
      </c>
      <c r="B18" s="14">
        <v>0.3645255</v>
      </c>
      <c r="C18" s="14">
        <v>0.35303380000000001</v>
      </c>
      <c r="D18" s="14">
        <v>0.33979900000000002</v>
      </c>
      <c r="E18" s="14">
        <v>0.30887120000000001</v>
      </c>
      <c r="F18" s="14">
        <v>0.28335729999999998</v>
      </c>
      <c r="G18" s="14">
        <v>0.27066170000000001</v>
      </c>
      <c r="H18" s="14">
        <v>0.27547650000000001</v>
      </c>
      <c r="I18" s="14">
        <v>0.26877180000000001</v>
      </c>
      <c r="J18" s="14">
        <v>0.24190390000000001</v>
      </c>
      <c r="K18" s="14">
        <v>0.2226342</v>
      </c>
      <c r="L18" s="14">
        <v>0.2107243</v>
      </c>
      <c r="M18" s="14">
        <v>0.22036330000000001</v>
      </c>
      <c r="N18" s="14">
        <v>0.18560589999999999</v>
      </c>
      <c r="O18" s="14">
        <v>0.17289769999999999</v>
      </c>
      <c r="P18" s="14">
        <v>0.16133939999999999</v>
      </c>
      <c r="Q18" s="14">
        <v>0.16339790000000001</v>
      </c>
      <c r="R18" s="14">
        <v>0.1666541</v>
      </c>
      <c r="S18" s="14">
        <v>0.16910269999999999</v>
      </c>
      <c r="T18" s="14">
        <v>0.19176840000000001</v>
      </c>
      <c r="U18" s="14">
        <v>0.20019339999999999</v>
      </c>
      <c r="V18" s="14">
        <v>0.19157869999999999</v>
      </c>
      <c r="W18" s="14">
        <v>0.1962083</v>
      </c>
      <c r="X18" s="14">
        <v>0.18371609999999999</v>
      </c>
      <c r="Y18" s="14">
        <v>0.1979735</v>
      </c>
      <c r="Z18" s="14">
        <v>0.16884879999999999</v>
      </c>
    </row>
    <row r="19" spans="1:26">
      <c r="A19" s="12" t="s">
        <v>381</v>
      </c>
      <c r="B19" s="14">
        <v>0.20584959999999999</v>
      </c>
      <c r="C19" s="14">
        <v>0.20865069999999999</v>
      </c>
      <c r="D19" s="14">
        <v>0.204541</v>
      </c>
      <c r="E19" s="14">
        <v>0.2133603</v>
      </c>
      <c r="F19" s="14">
        <v>0.2067621</v>
      </c>
      <c r="G19" s="14">
        <v>0.21076919999999999</v>
      </c>
      <c r="H19" s="14">
        <v>0.20462169999999999</v>
      </c>
      <c r="I19" s="14">
        <v>0.21928839999999999</v>
      </c>
      <c r="J19" s="14">
        <v>0.22439249999999999</v>
      </c>
      <c r="K19" s="14">
        <v>0.23027539999999999</v>
      </c>
      <c r="L19" s="14">
        <v>0.228239</v>
      </c>
      <c r="M19" s="14">
        <v>0.2221397</v>
      </c>
      <c r="N19" s="14">
        <v>0.22935530000000001</v>
      </c>
      <c r="O19" s="14">
        <v>0.22845299999999999</v>
      </c>
      <c r="P19" s="14">
        <v>0.20449580000000001</v>
      </c>
      <c r="Q19" s="14">
        <v>0.18553510000000001</v>
      </c>
      <c r="R19" s="14">
        <v>0.1729088</v>
      </c>
      <c r="S19" s="14">
        <v>0.1749716</v>
      </c>
      <c r="T19" s="14">
        <v>0.17990149999999999</v>
      </c>
      <c r="U19" s="14">
        <v>0.17823720000000001</v>
      </c>
      <c r="V19" s="14">
        <v>0.18240029999999999</v>
      </c>
      <c r="W19" s="14">
        <v>0.16918230000000001</v>
      </c>
      <c r="X19" s="14">
        <v>0.1603648</v>
      </c>
      <c r="Y19" s="14">
        <v>0.15676080000000001</v>
      </c>
      <c r="Z19" s="14">
        <v>0.16233230000000001</v>
      </c>
    </row>
    <row r="20" spans="1:26">
      <c r="A20" s="12" t="s">
        <v>382</v>
      </c>
      <c r="B20" s="14">
        <v>0.121197</v>
      </c>
      <c r="C20" s="14">
        <v>0.1165698</v>
      </c>
      <c r="D20" s="14">
        <v>0.11495950000000001</v>
      </c>
      <c r="E20" s="14">
        <v>0.12480579999999999</v>
      </c>
      <c r="F20" s="14">
        <v>0.15543280000000001</v>
      </c>
      <c r="G20" s="14">
        <v>0.15711430000000001</v>
      </c>
      <c r="H20" s="14">
        <v>0.16816400000000001</v>
      </c>
      <c r="I20" s="14">
        <v>0.1541775</v>
      </c>
      <c r="J20" s="14">
        <v>0.1755361</v>
      </c>
      <c r="K20" s="14">
        <v>0.1692785</v>
      </c>
      <c r="L20" s="14">
        <v>0.1738237</v>
      </c>
      <c r="M20" s="14">
        <v>0.18122640000000001</v>
      </c>
      <c r="N20" s="14">
        <v>0.1882549</v>
      </c>
      <c r="O20" s="14">
        <v>0.1908707</v>
      </c>
      <c r="P20" s="14">
        <v>0.19230179999999999</v>
      </c>
      <c r="Q20" s="14">
        <v>0.21241189999999999</v>
      </c>
      <c r="R20" s="14">
        <v>0.21360170000000001</v>
      </c>
      <c r="S20" s="14">
        <v>0.2296299</v>
      </c>
      <c r="T20" s="14">
        <v>0.23135310000000001</v>
      </c>
      <c r="U20" s="14">
        <v>0.2389472</v>
      </c>
      <c r="V20" s="14">
        <v>0.24121480000000001</v>
      </c>
      <c r="W20" s="14">
        <v>0.23402590000000001</v>
      </c>
      <c r="X20" s="14">
        <v>0.2379057</v>
      </c>
      <c r="Y20" s="14">
        <v>0.2264912</v>
      </c>
      <c r="Z20" s="14">
        <v>0.24615500000000001</v>
      </c>
    </row>
    <row r="21" spans="1:26">
      <c r="A21" s="12" t="s">
        <v>383</v>
      </c>
      <c r="B21" s="14">
        <v>7.1081699999999998E-2</v>
      </c>
      <c r="C21" s="14">
        <v>8.6094000000000004E-2</v>
      </c>
      <c r="D21" s="14">
        <v>8.8357699999999997E-2</v>
      </c>
      <c r="E21" s="14">
        <v>9.5130500000000007E-2</v>
      </c>
      <c r="F21" s="14">
        <v>7.8657500000000005E-2</v>
      </c>
      <c r="G21" s="14">
        <v>6.8400900000000001E-2</v>
      </c>
      <c r="H21" s="14">
        <v>5.7821900000000002E-2</v>
      </c>
      <c r="I21" s="14">
        <v>5.5286200000000001E-2</v>
      </c>
      <c r="J21" s="14">
        <v>4.9236700000000001E-2</v>
      </c>
      <c r="K21" s="14">
        <v>4.6863500000000002E-2</v>
      </c>
      <c r="L21" s="14">
        <v>4.5855100000000003E-2</v>
      </c>
      <c r="M21" s="14">
        <v>4.8371699999999997E-2</v>
      </c>
      <c r="N21" s="14">
        <v>4.6822799999999998E-2</v>
      </c>
      <c r="O21" s="14">
        <v>4.7875800000000003E-2</v>
      </c>
      <c r="P21" s="14">
        <v>4.9605999999999997E-2</v>
      </c>
      <c r="Q21" s="14">
        <v>5.4101900000000001E-2</v>
      </c>
      <c r="R21" s="14">
        <v>5.6081899999999997E-2</v>
      </c>
      <c r="S21" s="14">
        <v>5.0475699999999998E-2</v>
      </c>
      <c r="T21" s="14">
        <v>4.1051299999999999E-2</v>
      </c>
      <c r="U21" s="14">
        <v>3.9184999999999998E-2</v>
      </c>
      <c r="V21" s="14">
        <v>4.7218000000000003E-2</v>
      </c>
      <c r="W21" s="14">
        <v>5.2311400000000001E-2</v>
      </c>
      <c r="X21" s="14">
        <v>6.7000799999999999E-2</v>
      </c>
      <c r="Y21" s="14">
        <v>7.7233800000000005E-2</v>
      </c>
      <c r="Z21" s="14">
        <v>8.7268999999999999E-2</v>
      </c>
    </row>
    <row r="22" spans="1:26">
      <c r="A22" s="12" t="s">
        <v>384</v>
      </c>
      <c r="B22" s="14">
        <v>1.3550299999999999E-2</v>
      </c>
      <c r="C22" s="14">
        <v>8.9081999999999998E-3</v>
      </c>
      <c r="D22" s="14">
        <v>7.7508000000000004E-3</v>
      </c>
      <c r="E22" s="14">
        <v>8.0496999999999999E-3</v>
      </c>
      <c r="F22" s="14">
        <v>9.7444000000000003E-3</v>
      </c>
      <c r="G22" s="14">
        <v>1.4699500000000001E-2</v>
      </c>
      <c r="H22" s="14">
        <v>1.7087700000000001E-2</v>
      </c>
      <c r="I22" s="14">
        <v>2.0762300000000001E-2</v>
      </c>
      <c r="J22" s="14">
        <v>1.73496E-2</v>
      </c>
      <c r="K22" s="14">
        <v>1.66648E-2</v>
      </c>
      <c r="L22" s="14">
        <v>1.33984E-2</v>
      </c>
      <c r="M22" s="14">
        <v>1.42226E-2</v>
      </c>
      <c r="N22" s="14">
        <v>1.77468E-2</v>
      </c>
      <c r="O22" s="14">
        <v>1.8942000000000001E-2</v>
      </c>
      <c r="P22" s="14">
        <v>2.42741E-2</v>
      </c>
      <c r="Q22" s="14">
        <v>2.5624500000000001E-2</v>
      </c>
      <c r="R22" s="14">
        <v>2.5752000000000001E-2</v>
      </c>
      <c r="S22" s="14">
        <v>1.94158E-2</v>
      </c>
      <c r="T22" s="14">
        <v>1.18707E-2</v>
      </c>
      <c r="U22" s="14">
        <v>1.08597E-2</v>
      </c>
      <c r="V22" s="14">
        <v>1.5704099999999999E-2</v>
      </c>
      <c r="W22" s="14">
        <v>1.7760999999999999E-2</v>
      </c>
      <c r="X22" s="14">
        <v>2.2091900000000001E-2</v>
      </c>
      <c r="Y22" s="14">
        <v>1.7168599999999999E-2</v>
      </c>
      <c r="Z22" s="14">
        <v>1.6469000000000001E-2</v>
      </c>
    </row>
    <row r="23" spans="1:26">
      <c r="A23" s="12" t="s">
        <v>385</v>
      </c>
      <c r="B23" s="14">
        <v>0.22379589999999999</v>
      </c>
      <c r="C23" s="14">
        <v>0.22674340000000001</v>
      </c>
      <c r="D23" s="14">
        <v>0.2445918</v>
      </c>
      <c r="E23" s="14">
        <v>0.24978249999999999</v>
      </c>
      <c r="F23" s="14">
        <v>0.266046</v>
      </c>
      <c r="G23" s="14">
        <v>0.2783543</v>
      </c>
      <c r="H23" s="14">
        <v>0.27682820000000002</v>
      </c>
      <c r="I23" s="14">
        <v>0.28171400000000002</v>
      </c>
      <c r="J23" s="14">
        <v>0.29158119999999998</v>
      </c>
      <c r="K23" s="14">
        <v>0.3142837</v>
      </c>
      <c r="L23" s="14">
        <v>0.32795940000000001</v>
      </c>
      <c r="M23" s="14">
        <v>0.31367630000000002</v>
      </c>
      <c r="N23" s="14">
        <v>0.33221430000000002</v>
      </c>
      <c r="O23" s="14">
        <v>0.34096080000000001</v>
      </c>
      <c r="P23" s="14">
        <v>0.3679829</v>
      </c>
      <c r="Q23" s="14">
        <v>0.35892859999999999</v>
      </c>
      <c r="R23" s="14">
        <v>0.36500159999999998</v>
      </c>
      <c r="S23" s="14">
        <v>0.35640430000000001</v>
      </c>
      <c r="T23" s="14">
        <v>0.3440551</v>
      </c>
      <c r="U23" s="14">
        <v>0.33257740000000002</v>
      </c>
      <c r="V23" s="14">
        <v>0.321884</v>
      </c>
      <c r="W23" s="14">
        <v>0.330511</v>
      </c>
      <c r="X23" s="14">
        <v>0.32892070000000001</v>
      </c>
      <c r="Y23" s="14">
        <v>0.3243722</v>
      </c>
      <c r="Z23" s="14">
        <v>0.31892599999999999</v>
      </c>
    </row>
    <row r="24" spans="1:26" ht="30" customHeight="1">
      <c r="A24" s="6" t="s">
        <v>109</v>
      </c>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c r="A25" s="12" t="s">
        <v>296</v>
      </c>
      <c r="B25" s="15" t="s">
        <v>297</v>
      </c>
      <c r="C25" s="15" t="s">
        <v>298</v>
      </c>
      <c r="D25" s="15" t="s">
        <v>299</v>
      </c>
      <c r="E25" s="15" t="s">
        <v>300</v>
      </c>
      <c r="F25" s="15" t="s">
        <v>301</v>
      </c>
      <c r="G25" s="15" t="s">
        <v>302</v>
      </c>
      <c r="H25" s="15" t="s">
        <v>303</v>
      </c>
      <c r="I25" s="15" t="s">
        <v>304</v>
      </c>
      <c r="J25" s="15" t="s">
        <v>305</v>
      </c>
      <c r="K25" s="15" t="s">
        <v>306</v>
      </c>
      <c r="L25" s="15" t="s">
        <v>307</v>
      </c>
      <c r="M25" s="15" t="s">
        <v>308</v>
      </c>
      <c r="N25" s="15" t="s">
        <v>309</v>
      </c>
      <c r="O25" s="15" t="s">
        <v>310</v>
      </c>
      <c r="P25" s="15" t="s">
        <v>311</v>
      </c>
      <c r="Q25" s="15" t="s">
        <v>312</v>
      </c>
      <c r="R25" s="15" t="s">
        <v>313</v>
      </c>
      <c r="S25" s="15" t="s">
        <v>314</v>
      </c>
      <c r="T25" s="15" t="s">
        <v>315</v>
      </c>
      <c r="U25" s="15" t="s">
        <v>316</v>
      </c>
      <c r="V25" s="15" t="s">
        <v>317</v>
      </c>
      <c r="W25" s="15" t="s">
        <v>318</v>
      </c>
      <c r="X25" s="15" t="s">
        <v>319</v>
      </c>
      <c r="Y25" s="15" t="s">
        <v>320</v>
      </c>
      <c r="Z25" s="15" t="s">
        <v>321</v>
      </c>
    </row>
    <row r="26" spans="1:26">
      <c r="A26" s="12" t="s">
        <v>342</v>
      </c>
      <c r="B26" s="16">
        <v>320000</v>
      </c>
      <c r="C26" s="16">
        <v>330000</v>
      </c>
      <c r="D26" s="16">
        <v>330000</v>
      </c>
      <c r="E26" s="16">
        <v>330000</v>
      </c>
      <c r="F26" s="16">
        <v>330000</v>
      </c>
      <c r="G26" s="16">
        <v>320000</v>
      </c>
      <c r="H26" s="16">
        <v>310000</v>
      </c>
      <c r="I26" s="16">
        <v>300000</v>
      </c>
      <c r="J26" s="16">
        <v>270000</v>
      </c>
      <c r="K26" s="16">
        <v>250000</v>
      </c>
      <c r="L26" s="16">
        <v>240000</v>
      </c>
      <c r="M26" s="16">
        <v>250000</v>
      </c>
      <c r="N26" s="16">
        <v>250000</v>
      </c>
      <c r="O26" s="16">
        <v>250000</v>
      </c>
      <c r="P26" s="16">
        <v>240000</v>
      </c>
      <c r="Q26" s="16">
        <v>230000</v>
      </c>
      <c r="R26" s="16">
        <v>220000</v>
      </c>
      <c r="S26" s="16">
        <v>240000</v>
      </c>
      <c r="T26" s="16">
        <v>250000</v>
      </c>
      <c r="U26" s="16">
        <v>260000</v>
      </c>
      <c r="V26" s="16">
        <v>260000</v>
      </c>
      <c r="W26" s="16">
        <v>260000</v>
      </c>
      <c r="X26" s="16">
        <v>260000</v>
      </c>
      <c r="Y26" s="16">
        <v>260000</v>
      </c>
      <c r="Z26" s="16">
        <v>270000</v>
      </c>
    </row>
    <row r="27" spans="1:26">
      <c r="A27" s="12" t="s">
        <v>380</v>
      </c>
      <c r="B27" s="16">
        <v>120000</v>
      </c>
      <c r="C27" s="16">
        <v>120000</v>
      </c>
      <c r="D27" s="16">
        <v>110000</v>
      </c>
      <c r="E27" s="16">
        <v>100000</v>
      </c>
      <c r="F27" s="16">
        <v>90000</v>
      </c>
      <c r="G27" s="16">
        <v>90000</v>
      </c>
      <c r="H27" s="16">
        <v>90000</v>
      </c>
      <c r="I27" s="16">
        <v>80000</v>
      </c>
      <c r="J27" s="16">
        <v>70000</v>
      </c>
      <c r="K27" s="16">
        <v>60000</v>
      </c>
      <c r="L27" s="16">
        <v>50000</v>
      </c>
      <c r="M27" s="16">
        <v>60000</v>
      </c>
      <c r="N27" s="16">
        <v>50000</v>
      </c>
      <c r="O27" s="16">
        <v>40000</v>
      </c>
      <c r="P27" s="16">
        <v>40000</v>
      </c>
      <c r="Q27" s="16">
        <v>40000</v>
      </c>
      <c r="R27" s="16">
        <v>40000</v>
      </c>
      <c r="S27" s="16">
        <v>40000</v>
      </c>
      <c r="T27" s="16">
        <v>50000</v>
      </c>
      <c r="U27" s="16">
        <v>50000</v>
      </c>
      <c r="V27" s="16">
        <v>50000</v>
      </c>
      <c r="W27" s="16">
        <v>50000</v>
      </c>
      <c r="X27" s="16">
        <v>50000</v>
      </c>
      <c r="Y27" s="16">
        <v>50000</v>
      </c>
      <c r="Z27" s="16">
        <v>50000</v>
      </c>
    </row>
    <row r="28" spans="1:26">
      <c r="A28" s="12" t="s">
        <v>381</v>
      </c>
      <c r="B28" s="16">
        <v>60000</v>
      </c>
      <c r="C28" s="16">
        <v>70000</v>
      </c>
      <c r="D28" s="16">
        <v>70000</v>
      </c>
      <c r="E28" s="16">
        <v>70000</v>
      </c>
      <c r="F28" s="16">
        <v>70000</v>
      </c>
      <c r="G28" s="16">
        <v>70000</v>
      </c>
      <c r="H28" s="16">
        <v>60000</v>
      </c>
      <c r="I28" s="16">
        <v>60000</v>
      </c>
      <c r="J28" s="16">
        <v>60000</v>
      </c>
      <c r="K28" s="16">
        <v>60000</v>
      </c>
      <c r="L28" s="16">
        <v>60000</v>
      </c>
      <c r="M28" s="16">
        <v>60000</v>
      </c>
      <c r="N28" s="16">
        <v>60000</v>
      </c>
      <c r="O28" s="16">
        <v>60000</v>
      </c>
      <c r="P28" s="16">
        <v>50000</v>
      </c>
      <c r="Q28" s="16">
        <v>40000</v>
      </c>
      <c r="R28" s="16">
        <v>40000</v>
      </c>
      <c r="S28" s="16">
        <v>40000</v>
      </c>
      <c r="T28" s="16">
        <v>40000</v>
      </c>
      <c r="U28" s="16">
        <v>50000</v>
      </c>
      <c r="V28" s="16">
        <v>50000</v>
      </c>
      <c r="W28" s="16">
        <v>40000</v>
      </c>
      <c r="X28" s="16">
        <v>40000</v>
      </c>
      <c r="Y28" s="16">
        <v>40000</v>
      </c>
      <c r="Z28" s="16">
        <v>40000</v>
      </c>
    </row>
    <row r="29" spans="1:26">
      <c r="A29" s="12" t="s">
        <v>382</v>
      </c>
      <c r="B29" s="16">
        <v>40000</v>
      </c>
      <c r="C29" s="16">
        <v>40000</v>
      </c>
      <c r="D29" s="16">
        <v>40000</v>
      </c>
      <c r="E29" s="16">
        <v>40000</v>
      </c>
      <c r="F29" s="16">
        <v>50000</v>
      </c>
      <c r="G29" s="16">
        <v>50000</v>
      </c>
      <c r="H29" s="16">
        <v>50000</v>
      </c>
      <c r="I29" s="16">
        <v>50000</v>
      </c>
      <c r="J29" s="16">
        <v>50000</v>
      </c>
      <c r="K29" s="16">
        <v>40000</v>
      </c>
      <c r="L29" s="16">
        <v>40000</v>
      </c>
      <c r="M29" s="16">
        <v>50000</v>
      </c>
      <c r="N29" s="16">
        <v>50000</v>
      </c>
      <c r="O29" s="16">
        <v>50000</v>
      </c>
      <c r="P29" s="16">
        <v>50000</v>
      </c>
      <c r="Q29" s="16">
        <v>50000</v>
      </c>
      <c r="R29" s="16">
        <v>50000</v>
      </c>
      <c r="S29" s="16">
        <v>50000</v>
      </c>
      <c r="T29" s="16">
        <v>60000</v>
      </c>
      <c r="U29" s="16">
        <v>60000</v>
      </c>
      <c r="V29" s="16">
        <v>60000</v>
      </c>
      <c r="W29" s="16">
        <v>60000</v>
      </c>
      <c r="X29" s="16">
        <v>60000</v>
      </c>
      <c r="Y29" s="16">
        <v>60000</v>
      </c>
      <c r="Z29" s="16">
        <v>70000</v>
      </c>
    </row>
    <row r="30" spans="1:26">
      <c r="A30" s="12" t="s">
        <v>383</v>
      </c>
      <c r="B30" s="16" t="s">
        <v>330</v>
      </c>
      <c r="C30" s="16">
        <v>30000</v>
      </c>
      <c r="D30" s="16" t="s">
        <v>330</v>
      </c>
      <c r="E30" s="16">
        <v>30000</v>
      </c>
      <c r="F30" s="16" t="s">
        <v>330</v>
      </c>
      <c r="G30" s="16" t="s">
        <v>330</v>
      </c>
      <c r="H30" s="16" t="s">
        <v>330</v>
      </c>
      <c r="I30" s="16">
        <v>20000</v>
      </c>
      <c r="J30" s="16">
        <v>10000</v>
      </c>
      <c r="K30" s="16" t="s">
        <v>330</v>
      </c>
      <c r="L30" s="16" t="s">
        <v>330</v>
      </c>
      <c r="M30" s="16" t="s">
        <v>330</v>
      </c>
      <c r="N30" s="16" t="s">
        <v>330</v>
      </c>
      <c r="O30" s="16" t="s">
        <v>330</v>
      </c>
      <c r="P30" s="16" t="s">
        <v>330</v>
      </c>
      <c r="Q30" s="16" t="s">
        <v>330</v>
      </c>
      <c r="R30" s="16" t="s">
        <v>330</v>
      </c>
      <c r="S30" s="16" t="s">
        <v>330</v>
      </c>
      <c r="T30" s="16" t="s">
        <v>330</v>
      </c>
      <c r="U30" s="16" t="s">
        <v>330</v>
      </c>
      <c r="V30" s="16" t="s">
        <v>330</v>
      </c>
      <c r="W30" s="16" t="s">
        <v>330</v>
      </c>
      <c r="X30" s="16" t="s">
        <v>330</v>
      </c>
      <c r="Y30" s="16" t="s">
        <v>330</v>
      </c>
      <c r="Z30" s="16" t="s">
        <v>330</v>
      </c>
    </row>
    <row r="31" spans="1:26">
      <c r="A31" s="12" t="s">
        <v>384</v>
      </c>
      <c r="B31" s="16" t="s">
        <v>330</v>
      </c>
      <c r="C31" s="16" t="s">
        <v>330</v>
      </c>
      <c r="D31" s="16" t="s">
        <v>330</v>
      </c>
      <c r="E31" s="16" t="s">
        <v>330</v>
      </c>
      <c r="F31" s="16" t="s">
        <v>330</v>
      </c>
      <c r="G31" s="16" t="s">
        <v>330</v>
      </c>
      <c r="H31" s="16" t="s">
        <v>330</v>
      </c>
      <c r="I31" s="16" t="s">
        <v>330</v>
      </c>
      <c r="J31" s="16" t="s">
        <v>330</v>
      </c>
      <c r="K31" s="16" t="s">
        <v>330</v>
      </c>
      <c r="L31" s="16" t="s">
        <v>330</v>
      </c>
      <c r="M31" s="16" t="s">
        <v>330</v>
      </c>
      <c r="N31" s="16" t="s">
        <v>330</v>
      </c>
      <c r="O31" s="16" t="s">
        <v>330</v>
      </c>
      <c r="P31" s="16" t="s">
        <v>330</v>
      </c>
      <c r="Q31" s="16" t="s">
        <v>330</v>
      </c>
      <c r="R31" s="16" t="s">
        <v>330</v>
      </c>
      <c r="S31" s="16" t="s">
        <v>330</v>
      </c>
      <c r="T31" s="16" t="s">
        <v>330</v>
      </c>
      <c r="U31" s="16" t="s">
        <v>330</v>
      </c>
      <c r="V31" s="16" t="s">
        <v>330</v>
      </c>
      <c r="W31" s="16" t="s">
        <v>330</v>
      </c>
      <c r="X31" s="16" t="s">
        <v>330</v>
      </c>
      <c r="Y31" s="16" t="s">
        <v>330</v>
      </c>
      <c r="Z31" s="16" t="s">
        <v>330</v>
      </c>
    </row>
    <row r="32" spans="1:26">
      <c r="A32" s="12" t="s">
        <v>385</v>
      </c>
      <c r="B32" s="16">
        <v>70000</v>
      </c>
      <c r="C32" s="16">
        <v>70000</v>
      </c>
      <c r="D32" s="16">
        <v>80000</v>
      </c>
      <c r="E32" s="16">
        <v>80000</v>
      </c>
      <c r="F32" s="16">
        <v>90000</v>
      </c>
      <c r="G32" s="16">
        <v>90000</v>
      </c>
      <c r="H32" s="16">
        <v>90000</v>
      </c>
      <c r="I32" s="16">
        <v>80000</v>
      </c>
      <c r="J32" s="16">
        <v>80000</v>
      </c>
      <c r="K32" s="16">
        <v>80000</v>
      </c>
      <c r="L32" s="16">
        <v>80000</v>
      </c>
      <c r="M32" s="16">
        <v>80000</v>
      </c>
      <c r="N32" s="16">
        <v>80000</v>
      </c>
      <c r="O32" s="16">
        <v>90000</v>
      </c>
      <c r="P32" s="16">
        <v>90000</v>
      </c>
      <c r="Q32" s="16">
        <v>80000</v>
      </c>
      <c r="R32" s="16">
        <v>80000</v>
      </c>
      <c r="S32" s="16">
        <v>80000</v>
      </c>
      <c r="T32" s="16">
        <v>90000</v>
      </c>
      <c r="U32" s="16">
        <v>90000</v>
      </c>
      <c r="V32" s="16">
        <v>80000</v>
      </c>
      <c r="W32" s="16">
        <v>90000</v>
      </c>
      <c r="X32" s="16">
        <v>80000</v>
      </c>
      <c r="Y32" s="16">
        <v>90000</v>
      </c>
      <c r="Z32" s="16">
        <v>90000</v>
      </c>
    </row>
    <row r="33" spans="1:26" ht="30" customHeight="1">
      <c r="A33" s="6" t="s">
        <v>110</v>
      </c>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c r="A34" s="12" t="s">
        <v>296</v>
      </c>
      <c r="B34" s="17" t="s">
        <v>297</v>
      </c>
      <c r="C34" s="17" t="s">
        <v>298</v>
      </c>
      <c r="D34" s="17" t="s">
        <v>299</v>
      </c>
      <c r="E34" s="17" t="s">
        <v>300</v>
      </c>
      <c r="F34" s="17" t="s">
        <v>301</v>
      </c>
      <c r="G34" s="17" t="s">
        <v>302</v>
      </c>
      <c r="H34" s="17" t="s">
        <v>303</v>
      </c>
      <c r="I34" s="17" t="s">
        <v>304</v>
      </c>
      <c r="J34" s="17" t="s">
        <v>305</v>
      </c>
      <c r="K34" s="17" t="s">
        <v>306</v>
      </c>
      <c r="L34" s="17" t="s">
        <v>307</v>
      </c>
      <c r="M34" s="17" t="s">
        <v>308</v>
      </c>
      <c r="N34" s="17" t="s">
        <v>309</v>
      </c>
      <c r="O34" s="17" t="s">
        <v>310</v>
      </c>
      <c r="P34" s="17" t="s">
        <v>311</v>
      </c>
      <c r="Q34" s="17" t="s">
        <v>312</v>
      </c>
      <c r="R34" s="17" t="s">
        <v>313</v>
      </c>
      <c r="S34" s="17" t="s">
        <v>314</v>
      </c>
      <c r="T34" s="17" t="s">
        <v>315</v>
      </c>
      <c r="U34" s="17" t="s">
        <v>316</v>
      </c>
      <c r="V34" s="17" t="s">
        <v>317</v>
      </c>
      <c r="W34" s="17" t="s">
        <v>318</v>
      </c>
      <c r="X34" s="17" t="s">
        <v>319</v>
      </c>
      <c r="Y34" s="17" t="s">
        <v>320</v>
      </c>
      <c r="Z34" s="17" t="s">
        <v>321</v>
      </c>
    </row>
    <row r="35" spans="1:26">
      <c r="A35" s="12" t="s">
        <v>342</v>
      </c>
      <c r="B35" s="14">
        <v>0.22347040000000001</v>
      </c>
      <c r="C35" s="14">
        <v>0.24022689999999999</v>
      </c>
      <c r="D35" s="14">
        <v>0.25222020000000001</v>
      </c>
      <c r="E35" s="14">
        <v>0.2424991</v>
      </c>
      <c r="F35" s="14">
        <v>0.24040339999999999</v>
      </c>
      <c r="G35" s="14">
        <v>0.2340594</v>
      </c>
      <c r="H35" s="14">
        <v>0.233983</v>
      </c>
      <c r="I35" s="14">
        <v>0.22688820000000001</v>
      </c>
      <c r="J35" s="14">
        <v>0.21819649999999999</v>
      </c>
      <c r="K35" s="14">
        <v>0.1976234</v>
      </c>
      <c r="L35" s="14">
        <v>0.19233520000000001</v>
      </c>
      <c r="M35" s="14">
        <v>0.19556560000000001</v>
      </c>
      <c r="N35" s="14">
        <v>0.19861590000000001</v>
      </c>
      <c r="O35" s="14">
        <v>0.20121990000000001</v>
      </c>
      <c r="P35" s="14">
        <v>0.19204740000000001</v>
      </c>
      <c r="Q35" s="14">
        <v>0.1895271</v>
      </c>
      <c r="R35" s="14">
        <v>0.17918400000000001</v>
      </c>
      <c r="S35" s="14">
        <v>0.1869799</v>
      </c>
      <c r="T35" s="14">
        <v>0.19543630000000001</v>
      </c>
      <c r="U35" s="14">
        <v>0.2032197</v>
      </c>
      <c r="V35" s="14">
        <v>0.20283370000000001</v>
      </c>
      <c r="W35" s="14">
        <v>0.1998085</v>
      </c>
      <c r="X35" s="14">
        <v>0.19468959999999999</v>
      </c>
      <c r="Y35" s="14">
        <v>0.20305429999999999</v>
      </c>
      <c r="Z35" s="14">
        <v>0.2097434</v>
      </c>
    </row>
    <row r="36" spans="1:26">
      <c r="A36" s="12" t="s">
        <v>380</v>
      </c>
      <c r="B36" s="14">
        <v>0.1412776</v>
      </c>
      <c r="C36" s="14">
        <v>0.1603994</v>
      </c>
      <c r="D36" s="14">
        <v>0.1754367</v>
      </c>
      <c r="E36" s="14">
        <v>0.1622739</v>
      </c>
      <c r="F36" s="14">
        <v>0.14460210000000001</v>
      </c>
      <c r="G36" s="14">
        <v>0.1267152</v>
      </c>
      <c r="H36" s="14">
        <v>0.1265105</v>
      </c>
      <c r="I36" s="14">
        <v>0.1156416</v>
      </c>
      <c r="J36" s="14">
        <v>0.10830099999999999</v>
      </c>
      <c r="K36" s="14">
        <v>9.1836399999999999E-2</v>
      </c>
      <c r="L36" s="14">
        <v>9.3369900000000006E-2</v>
      </c>
      <c r="M36" s="14">
        <v>9.8753800000000003E-2</v>
      </c>
      <c r="N36" s="14">
        <v>9.0088699999999994E-2</v>
      </c>
      <c r="O36" s="14">
        <v>8.9138899999999993E-2</v>
      </c>
      <c r="P36" s="14">
        <v>7.8887899999999997E-2</v>
      </c>
      <c r="Q36" s="14">
        <v>8.2698300000000002E-2</v>
      </c>
      <c r="R36" s="14">
        <v>7.8167200000000006E-2</v>
      </c>
      <c r="S36" s="14">
        <v>9.1376600000000002E-2</v>
      </c>
      <c r="T36" s="14">
        <v>0.10968120000000001</v>
      </c>
      <c r="U36" s="14">
        <v>0.1255328</v>
      </c>
      <c r="V36" s="14">
        <v>0.11773309999999999</v>
      </c>
      <c r="W36" s="14">
        <v>0.11600199999999999</v>
      </c>
      <c r="X36" s="14">
        <v>0.1040157</v>
      </c>
      <c r="Y36" s="14">
        <v>0.1186545</v>
      </c>
      <c r="Z36" s="14">
        <v>0.1062522</v>
      </c>
    </row>
    <row r="37" spans="1:26">
      <c r="A37" s="12" t="s">
        <v>381</v>
      </c>
      <c r="B37" s="14">
        <v>0.35480539999999999</v>
      </c>
      <c r="C37" s="14">
        <v>0.4353533</v>
      </c>
      <c r="D37" s="14">
        <v>0.48777239999999999</v>
      </c>
      <c r="E37" s="14">
        <v>0.44479390000000002</v>
      </c>
      <c r="F37" s="14">
        <v>0.37035040000000002</v>
      </c>
      <c r="G37" s="14">
        <v>0.32039329999999999</v>
      </c>
      <c r="H37" s="14">
        <v>0.3073246</v>
      </c>
      <c r="I37" s="14">
        <v>0.33896500000000002</v>
      </c>
      <c r="J37" s="14">
        <v>0.32126480000000002</v>
      </c>
      <c r="K37" s="14">
        <v>0.2949254</v>
      </c>
      <c r="L37" s="14">
        <v>0.27918510000000002</v>
      </c>
      <c r="M37" s="14">
        <v>0.28617999999999999</v>
      </c>
      <c r="N37" s="14">
        <v>0.28399059999999998</v>
      </c>
      <c r="O37" s="14">
        <v>0.28286729999999999</v>
      </c>
      <c r="P37" s="14">
        <v>0.2532722</v>
      </c>
      <c r="Q37" s="14">
        <v>0.2267207</v>
      </c>
      <c r="R37" s="14">
        <v>0.18764310000000001</v>
      </c>
      <c r="S37" s="14">
        <v>0.17731739999999999</v>
      </c>
      <c r="T37" s="14">
        <v>0.1928666</v>
      </c>
      <c r="U37" s="14">
        <v>0.2119866</v>
      </c>
      <c r="V37" s="14">
        <v>0.25551089999999999</v>
      </c>
      <c r="W37" s="14">
        <v>0.25821509999999998</v>
      </c>
      <c r="X37" s="14">
        <v>0.26119179999999997</v>
      </c>
      <c r="Y37" s="14">
        <v>0.27325769999999999</v>
      </c>
      <c r="Z37" s="14">
        <v>0.3167761</v>
      </c>
    </row>
    <row r="38" spans="1:26">
      <c r="A38" s="12" t="s">
        <v>382</v>
      </c>
      <c r="B38" s="14">
        <v>0.23420279999999999</v>
      </c>
      <c r="C38" s="14">
        <v>0.23796500000000001</v>
      </c>
      <c r="D38" s="14">
        <v>0.23707420000000001</v>
      </c>
      <c r="E38" s="14">
        <v>0.22532679999999999</v>
      </c>
      <c r="F38" s="14">
        <v>0.26169579999999998</v>
      </c>
      <c r="G38" s="14">
        <v>0.26560840000000002</v>
      </c>
      <c r="H38" s="14">
        <v>0.29879149999999999</v>
      </c>
      <c r="I38" s="14">
        <v>0.27197690000000002</v>
      </c>
      <c r="J38" s="14">
        <v>0.27899239999999997</v>
      </c>
      <c r="K38" s="14">
        <v>0.233207</v>
      </c>
      <c r="L38" s="14">
        <v>0.22726370000000001</v>
      </c>
      <c r="M38" s="14">
        <v>0.24549319999999999</v>
      </c>
      <c r="N38" s="14">
        <v>0.25074099999999999</v>
      </c>
      <c r="O38" s="14">
        <v>0.2482896</v>
      </c>
      <c r="P38" s="14">
        <v>0.22896250000000001</v>
      </c>
      <c r="Q38" s="14">
        <v>0.24274809999999999</v>
      </c>
      <c r="R38" s="14">
        <v>0.23874409999999999</v>
      </c>
      <c r="S38" s="14">
        <v>0.26710050000000002</v>
      </c>
      <c r="T38" s="14">
        <v>0.28067399999999998</v>
      </c>
      <c r="U38" s="14">
        <v>0.2835471</v>
      </c>
      <c r="V38" s="14">
        <v>0.26107520000000001</v>
      </c>
      <c r="W38" s="14">
        <v>0.2468622</v>
      </c>
      <c r="X38" s="14">
        <v>0.2263752</v>
      </c>
      <c r="Y38" s="14">
        <v>0.2227304</v>
      </c>
      <c r="Z38" s="14">
        <v>0.2325026</v>
      </c>
    </row>
    <row r="39" spans="1:26">
      <c r="A39" s="12" t="s">
        <v>383</v>
      </c>
      <c r="B39" s="14">
        <v>0.1031468</v>
      </c>
      <c r="C39" s="14">
        <v>0.1063557</v>
      </c>
      <c r="D39" s="14">
        <v>0.1143108</v>
      </c>
      <c r="E39" s="14">
        <v>0.12694510000000001</v>
      </c>
      <c r="F39" s="14">
        <v>0.10895779999999999</v>
      </c>
      <c r="G39" s="14">
        <v>9.1570899999999997E-2</v>
      </c>
      <c r="H39" s="14">
        <v>6.0512099999999999E-2</v>
      </c>
      <c r="I39" s="14">
        <v>6.2853400000000004E-2</v>
      </c>
      <c r="J39" s="14">
        <v>5.8808399999999997E-2</v>
      </c>
      <c r="K39" s="14">
        <v>6.4527200000000007E-2</v>
      </c>
      <c r="L39" s="14">
        <v>6.67716E-2</v>
      </c>
      <c r="M39" s="14">
        <v>7.1770299999999995E-2</v>
      </c>
      <c r="N39" s="14">
        <v>7.7625E-2</v>
      </c>
      <c r="O39" s="14">
        <v>7.4005000000000001E-2</v>
      </c>
      <c r="P39" s="14">
        <v>7.3833700000000002E-2</v>
      </c>
      <c r="Q39" s="14">
        <v>6.9280599999999998E-2</v>
      </c>
      <c r="R39" s="14">
        <v>6.2876299999999996E-2</v>
      </c>
      <c r="S39" s="14">
        <v>6.6823199999999999E-2</v>
      </c>
      <c r="T39" s="14">
        <v>5.9360400000000001E-2</v>
      </c>
      <c r="U39" s="14">
        <v>6.7625500000000005E-2</v>
      </c>
      <c r="V39" s="14">
        <v>6.5741999999999995E-2</v>
      </c>
      <c r="W39" s="14">
        <v>7.07565E-2</v>
      </c>
      <c r="X39" s="14">
        <v>9.05971E-2</v>
      </c>
      <c r="Y39" s="14">
        <v>0.1083151</v>
      </c>
      <c r="Z39" s="14">
        <v>0.1183356</v>
      </c>
    </row>
    <row r="40" spans="1:26">
      <c r="A40" s="12" t="s">
        <v>384</v>
      </c>
      <c r="B40" s="14" t="s">
        <v>330</v>
      </c>
      <c r="C40" s="14" t="s">
        <v>330</v>
      </c>
      <c r="D40" s="14" t="s">
        <v>330</v>
      </c>
      <c r="E40" s="14" t="s">
        <v>330</v>
      </c>
      <c r="F40" s="14" t="s">
        <v>330</v>
      </c>
      <c r="G40" s="14" t="s">
        <v>330</v>
      </c>
      <c r="H40" s="14" t="s">
        <v>330</v>
      </c>
      <c r="I40" s="14" t="s">
        <v>330</v>
      </c>
      <c r="J40" s="14" t="s">
        <v>330</v>
      </c>
      <c r="K40" s="14" t="s">
        <v>330</v>
      </c>
      <c r="L40" s="14" t="s">
        <v>330</v>
      </c>
      <c r="M40" s="14" t="s">
        <v>330</v>
      </c>
      <c r="N40" s="14" t="s">
        <v>330</v>
      </c>
      <c r="O40" s="14" t="s">
        <v>330</v>
      </c>
      <c r="P40" s="14" t="s">
        <v>330</v>
      </c>
      <c r="Q40" s="14" t="s">
        <v>330</v>
      </c>
      <c r="R40" s="14" t="s">
        <v>330</v>
      </c>
      <c r="S40" s="14" t="s">
        <v>330</v>
      </c>
      <c r="T40" s="14" t="s">
        <v>330</v>
      </c>
      <c r="U40" s="14" t="s">
        <v>330</v>
      </c>
      <c r="V40" s="14" t="s">
        <v>330</v>
      </c>
      <c r="W40" s="14" t="s">
        <v>330</v>
      </c>
      <c r="X40" s="14" t="s">
        <v>330</v>
      </c>
      <c r="Y40" s="14" t="s">
        <v>330</v>
      </c>
      <c r="Z40" s="14" t="s">
        <v>330</v>
      </c>
    </row>
    <row r="41" spans="1:26">
      <c r="A41" s="12" t="s">
        <v>385</v>
      </c>
      <c r="B41" s="14">
        <v>0.30415429999999999</v>
      </c>
      <c r="C41" s="14">
        <v>0.29437669999999999</v>
      </c>
      <c r="D41" s="14">
        <v>0.28798489999999999</v>
      </c>
      <c r="E41" s="14">
        <v>0.2772326</v>
      </c>
      <c r="F41" s="14">
        <v>0.30752950000000001</v>
      </c>
      <c r="G41" s="14">
        <v>0.32711859999999998</v>
      </c>
      <c r="H41" s="14">
        <v>0.32967059999999998</v>
      </c>
      <c r="I41" s="14">
        <v>0.3189748</v>
      </c>
      <c r="J41" s="14">
        <v>0.3052048</v>
      </c>
      <c r="K41" s="14">
        <v>0.288937</v>
      </c>
      <c r="L41" s="14">
        <v>0.2772387</v>
      </c>
      <c r="M41" s="14">
        <v>0.27058179999999998</v>
      </c>
      <c r="N41" s="14">
        <v>0.27672999999999998</v>
      </c>
      <c r="O41" s="14">
        <v>0.28832029999999997</v>
      </c>
      <c r="P41" s="14">
        <v>0.29503699999999999</v>
      </c>
      <c r="Q41" s="14">
        <v>0.29018699999999997</v>
      </c>
      <c r="R41" s="14">
        <v>0.29426190000000002</v>
      </c>
      <c r="S41" s="14">
        <v>0.29018830000000001</v>
      </c>
      <c r="T41" s="14">
        <v>0.28907300000000002</v>
      </c>
      <c r="U41" s="14">
        <v>0.27775430000000001</v>
      </c>
      <c r="V41" s="14">
        <v>0.27751940000000003</v>
      </c>
      <c r="W41" s="14">
        <v>0.27225929999999998</v>
      </c>
      <c r="X41" s="14">
        <v>0.27262710000000001</v>
      </c>
      <c r="Y41" s="14">
        <v>0.2808349</v>
      </c>
      <c r="Z41" s="14">
        <v>0.28129660000000001</v>
      </c>
    </row>
    <row r="42" spans="1:26" ht="30" customHeight="1">
      <c r="A42" s="6" t="s">
        <v>111</v>
      </c>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c r="A43" s="12" t="s">
        <v>296</v>
      </c>
      <c r="B43" s="15" t="s">
        <v>297</v>
      </c>
      <c r="C43" s="15" t="s">
        <v>298</v>
      </c>
      <c r="D43" s="15" t="s">
        <v>299</v>
      </c>
      <c r="E43" s="15" t="s">
        <v>300</v>
      </c>
      <c r="F43" s="15" t="s">
        <v>301</v>
      </c>
      <c r="G43" s="15" t="s">
        <v>302</v>
      </c>
      <c r="H43" s="15" t="s">
        <v>303</v>
      </c>
      <c r="I43" s="15" t="s">
        <v>304</v>
      </c>
      <c r="J43" s="15" t="s">
        <v>305</v>
      </c>
      <c r="K43" s="15" t="s">
        <v>306</v>
      </c>
      <c r="L43" s="15" t="s">
        <v>307</v>
      </c>
      <c r="M43" s="15" t="s">
        <v>308</v>
      </c>
      <c r="N43" s="15" t="s">
        <v>309</v>
      </c>
      <c r="O43" s="15" t="s">
        <v>310</v>
      </c>
      <c r="P43" s="15" t="s">
        <v>311</v>
      </c>
      <c r="Q43" s="15" t="s">
        <v>312</v>
      </c>
      <c r="R43" s="15" t="s">
        <v>313</v>
      </c>
      <c r="S43" s="15" t="s">
        <v>314</v>
      </c>
      <c r="T43" s="15" t="s">
        <v>315</v>
      </c>
      <c r="U43" s="15" t="s">
        <v>316</v>
      </c>
      <c r="V43" s="15" t="s">
        <v>317</v>
      </c>
      <c r="W43" s="15" t="s">
        <v>318</v>
      </c>
      <c r="X43" s="15" t="s">
        <v>319</v>
      </c>
      <c r="Y43" s="15" t="s">
        <v>320</v>
      </c>
      <c r="Z43" s="15" t="s">
        <v>321</v>
      </c>
    </row>
    <row r="44" spans="1:26">
      <c r="A44" s="12" t="s">
        <v>342</v>
      </c>
      <c r="B44" s="14">
        <v>1</v>
      </c>
      <c r="C44" s="14">
        <v>1</v>
      </c>
      <c r="D44" s="14">
        <v>1</v>
      </c>
      <c r="E44" s="14">
        <v>1</v>
      </c>
      <c r="F44" s="14">
        <v>1</v>
      </c>
      <c r="G44" s="14">
        <v>1</v>
      </c>
      <c r="H44" s="14">
        <v>1</v>
      </c>
      <c r="I44" s="14">
        <v>1</v>
      </c>
      <c r="J44" s="14">
        <v>1</v>
      </c>
      <c r="K44" s="14">
        <v>1</v>
      </c>
      <c r="L44" s="14">
        <v>1</v>
      </c>
      <c r="M44" s="14">
        <v>1</v>
      </c>
      <c r="N44" s="14">
        <v>1</v>
      </c>
      <c r="O44" s="14">
        <v>1</v>
      </c>
      <c r="P44" s="14">
        <v>1</v>
      </c>
      <c r="Q44" s="14">
        <v>1</v>
      </c>
      <c r="R44" s="14">
        <v>1</v>
      </c>
      <c r="S44" s="14">
        <v>1</v>
      </c>
      <c r="T44" s="14">
        <v>1</v>
      </c>
      <c r="U44" s="14">
        <v>1</v>
      </c>
      <c r="V44" s="14">
        <v>1</v>
      </c>
      <c r="W44" s="14">
        <v>1</v>
      </c>
      <c r="X44" s="14">
        <v>1</v>
      </c>
      <c r="Y44" s="14">
        <v>1</v>
      </c>
      <c r="Z44" s="14">
        <v>1</v>
      </c>
    </row>
    <row r="45" spans="1:26">
      <c r="A45" s="12" t="s">
        <v>380</v>
      </c>
      <c r="B45" s="14">
        <v>0.21867710000000001</v>
      </c>
      <c r="C45" s="14">
        <v>0.22603239999999999</v>
      </c>
      <c r="D45" s="14">
        <v>0.2341326</v>
      </c>
      <c r="E45" s="14">
        <v>0.21429390000000001</v>
      </c>
      <c r="F45" s="14">
        <v>0.1820427</v>
      </c>
      <c r="G45" s="14">
        <v>0.1592819</v>
      </c>
      <c r="H45" s="14">
        <v>0.16215460000000001</v>
      </c>
      <c r="I45" s="14">
        <v>0.15717890000000001</v>
      </c>
      <c r="J45" s="14">
        <v>0.15205979999999999</v>
      </c>
      <c r="K45" s="14">
        <v>0.14457020000000001</v>
      </c>
      <c r="L45" s="14">
        <v>0.1497318</v>
      </c>
      <c r="M45" s="14">
        <v>0.1574518</v>
      </c>
      <c r="N45" s="14">
        <v>0.13768040000000001</v>
      </c>
      <c r="O45" s="14">
        <v>0.13333780000000001</v>
      </c>
      <c r="P45" s="14">
        <v>0.12390710000000001</v>
      </c>
      <c r="Q45" s="14">
        <v>0.1282758</v>
      </c>
      <c r="R45" s="14">
        <v>0.1302468</v>
      </c>
      <c r="S45" s="14">
        <v>0.14269280000000001</v>
      </c>
      <c r="T45" s="14">
        <v>0.16185920000000001</v>
      </c>
      <c r="U45" s="14">
        <v>0.17608679999999999</v>
      </c>
      <c r="V45" s="14">
        <v>0.1611949</v>
      </c>
      <c r="W45" s="14">
        <v>0.16025929999999999</v>
      </c>
      <c r="X45" s="14">
        <v>0.1436383</v>
      </c>
      <c r="Y45" s="14">
        <v>0.15528520000000001</v>
      </c>
      <c r="Z45" s="14">
        <v>0.12928500000000001</v>
      </c>
    </row>
    <row r="46" spans="1:26">
      <c r="A46" s="12" t="s">
        <v>381</v>
      </c>
      <c r="B46" s="14">
        <v>0.21372250000000001</v>
      </c>
      <c r="C46" s="14">
        <v>0.25187359999999998</v>
      </c>
      <c r="D46" s="14">
        <v>0.265318</v>
      </c>
      <c r="E46" s="14">
        <v>0.26533709999999999</v>
      </c>
      <c r="F46" s="14">
        <v>0.2241601</v>
      </c>
      <c r="G46" s="14">
        <v>0.2060177</v>
      </c>
      <c r="H46" s="14">
        <v>0.19349930000000001</v>
      </c>
      <c r="I46" s="14">
        <v>0.2194894</v>
      </c>
      <c r="J46" s="14">
        <v>0.21148049999999999</v>
      </c>
      <c r="K46" s="14">
        <v>0.20708979999999999</v>
      </c>
      <c r="L46" s="14">
        <v>0.19697799999999999</v>
      </c>
      <c r="M46" s="14">
        <v>0.1939853</v>
      </c>
      <c r="N46" s="14">
        <v>0.1940423</v>
      </c>
      <c r="O46" s="14">
        <v>0.19414329999999999</v>
      </c>
      <c r="P46" s="14">
        <v>0.1741048</v>
      </c>
      <c r="Q46" s="14">
        <v>0.15528690000000001</v>
      </c>
      <c r="R46" s="14">
        <v>0.13993820000000001</v>
      </c>
      <c r="S46" s="14">
        <v>0.13140669999999999</v>
      </c>
      <c r="T46" s="14">
        <v>0.13773340000000001</v>
      </c>
      <c r="U46" s="14">
        <v>0.13511609999999999</v>
      </c>
      <c r="V46" s="14">
        <v>0.15277859999999999</v>
      </c>
      <c r="W46" s="14">
        <v>0.1509433</v>
      </c>
      <c r="X46" s="14">
        <v>0.15202850000000001</v>
      </c>
      <c r="Y46" s="14">
        <v>0.1527647</v>
      </c>
      <c r="Z46" s="14">
        <v>0.16118250000000001</v>
      </c>
    </row>
    <row r="47" spans="1:26">
      <c r="A47" s="12" t="s">
        <v>382</v>
      </c>
      <c r="B47" s="14">
        <v>0.1716395</v>
      </c>
      <c r="C47" s="14">
        <v>0.16022900000000001</v>
      </c>
      <c r="D47" s="14">
        <v>0.1570703</v>
      </c>
      <c r="E47" s="14">
        <v>0.16253210000000001</v>
      </c>
      <c r="F47" s="14">
        <v>0.2055555</v>
      </c>
      <c r="G47" s="14">
        <v>0.2099297</v>
      </c>
      <c r="H47" s="14">
        <v>0.23234279999999999</v>
      </c>
      <c r="I47" s="14">
        <v>0.2080371</v>
      </c>
      <c r="J47" s="14">
        <v>0.22619529999999999</v>
      </c>
      <c r="K47" s="14">
        <v>0.2063808</v>
      </c>
      <c r="L47" s="14">
        <v>0.21063090000000001</v>
      </c>
      <c r="M47" s="14">
        <v>0.21929170000000001</v>
      </c>
      <c r="N47" s="14">
        <v>0.22461680000000001</v>
      </c>
      <c r="O47" s="14">
        <v>0.2201861</v>
      </c>
      <c r="P47" s="14">
        <v>0.21771090000000001</v>
      </c>
      <c r="Q47" s="14">
        <v>0.242785</v>
      </c>
      <c r="R47" s="14">
        <v>0.2433844</v>
      </c>
      <c r="S47" s="14">
        <v>0.26079479999999999</v>
      </c>
      <c r="T47" s="14">
        <v>0.26496150000000002</v>
      </c>
      <c r="U47" s="14">
        <v>0.27340920000000002</v>
      </c>
      <c r="V47" s="14">
        <v>0.26923340000000001</v>
      </c>
      <c r="W47" s="14">
        <v>0.25757629999999998</v>
      </c>
      <c r="X47" s="14">
        <v>0.25796269999999999</v>
      </c>
      <c r="Y47" s="14">
        <v>0.24757770000000001</v>
      </c>
      <c r="Z47" s="14">
        <v>0.26702379999999998</v>
      </c>
    </row>
    <row r="48" spans="1:26">
      <c r="A48" s="12" t="s">
        <v>383</v>
      </c>
      <c r="B48" s="14">
        <v>4.2895999999999997E-2</v>
      </c>
      <c r="C48" s="14">
        <v>4.0979500000000002E-2</v>
      </c>
      <c r="D48" s="14">
        <v>4.0367100000000003E-2</v>
      </c>
      <c r="E48" s="14">
        <v>4.8506599999999997E-2</v>
      </c>
      <c r="F48" s="14">
        <v>4.3328600000000002E-2</v>
      </c>
      <c r="G48" s="14">
        <v>3.77276E-2</v>
      </c>
      <c r="H48" s="14">
        <v>2.5127400000000001E-2</v>
      </c>
      <c r="I48" s="14">
        <v>2.6488899999999999E-2</v>
      </c>
      <c r="J48" s="14">
        <v>2.53589E-2</v>
      </c>
      <c r="K48" s="14">
        <v>3.1697900000000001E-2</v>
      </c>
      <c r="L48" s="14">
        <v>3.27724E-2</v>
      </c>
      <c r="M48" s="14">
        <v>3.5958999999999998E-2</v>
      </c>
      <c r="N48" s="14">
        <v>3.6567000000000002E-2</v>
      </c>
      <c r="O48" s="14">
        <v>3.4826799999999998E-2</v>
      </c>
      <c r="P48" s="14">
        <v>3.6628399999999998E-2</v>
      </c>
      <c r="Q48" s="14">
        <v>3.7025500000000003E-2</v>
      </c>
      <c r="R48" s="14">
        <v>3.75365E-2</v>
      </c>
      <c r="S48" s="14">
        <v>3.8026400000000002E-2</v>
      </c>
      <c r="T48" s="14">
        <v>3.3419200000000003E-2</v>
      </c>
      <c r="U48" s="14">
        <v>3.5382200000000003E-2</v>
      </c>
      <c r="V48" s="14">
        <v>3.6286499999999999E-2</v>
      </c>
      <c r="W48" s="14">
        <v>3.8908499999999999E-2</v>
      </c>
      <c r="X48" s="14">
        <v>5.4838999999999999E-2</v>
      </c>
      <c r="Y48" s="14">
        <v>6.5432900000000002E-2</v>
      </c>
      <c r="Z48" s="14">
        <v>6.8877400000000005E-2</v>
      </c>
    </row>
    <row r="49" spans="1:26">
      <c r="A49" s="12" t="s">
        <v>384</v>
      </c>
      <c r="B49" s="14">
        <v>1.44163E-2</v>
      </c>
      <c r="C49" s="14">
        <v>9.7964999999999997E-3</v>
      </c>
      <c r="D49" s="14">
        <v>8.2936999999999993E-3</v>
      </c>
      <c r="E49" s="14">
        <v>1.06791E-2</v>
      </c>
      <c r="F49" s="14">
        <v>9.7128000000000006E-3</v>
      </c>
      <c r="G49" s="14">
        <v>1.6131800000000002E-2</v>
      </c>
      <c r="H49" s="14">
        <v>1.49628E-2</v>
      </c>
      <c r="I49" s="14">
        <v>2.1029099999999998E-2</v>
      </c>
      <c r="J49" s="14">
        <v>1.6790800000000002E-2</v>
      </c>
      <c r="K49" s="14">
        <v>1.8008099999999999E-2</v>
      </c>
      <c r="L49" s="14">
        <v>1.4876500000000001E-2</v>
      </c>
      <c r="M49" s="14">
        <v>1.53177E-2</v>
      </c>
      <c r="N49" s="14">
        <v>1.9882E-2</v>
      </c>
      <c r="O49" s="14">
        <v>2.0534799999999999E-2</v>
      </c>
      <c r="P49" s="14">
        <v>2.2357399999999999E-2</v>
      </c>
      <c r="Q49" s="14">
        <v>1.90303E-2</v>
      </c>
      <c r="R49" s="14">
        <v>2.1669399999999998E-2</v>
      </c>
      <c r="S49" s="14">
        <v>1.85991E-2</v>
      </c>
      <c r="T49" s="14">
        <v>1.41253E-2</v>
      </c>
      <c r="U49" s="14">
        <v>8.6532999999999992E-3</v>
      </c>
      <c r="V49" s="14">
        <v>1.3119199999999999E-2</v>
      </c>
      <c r="W49" s="14">
        <v>1.39335E-2</v>
      </c>
      <c r="X49" s="14">
        <v>2.21417E-2</v>
      </c>
      <c r="Y49" s="14">
        <v>1.8705599999999999E-2</v>
      </c>
      <c r="Z49" s="14">
        <v>2.0473100000000001E-2</v>
      </c>
    </row>
    <row r="50" spans="1:26">
      <c r="A50" s="12" t="s">
        <v>385</v>
      </c>
      <c r="B50" s="14">
        <v>0.33864850000000002</v>
      </c>
      <c r="C50" s="14">
        <v>0.31108910000000001</v>
      </c>
      <c r="D50" s="14">
        <v>0.29481829999999998</v>
      </c>
      <c r="E50" s="14">
        <v>0.2986511</v>
      </c>
      <c r="F50" s="14">
        <v>0.33520040000000001</v>
      </c>
      <c r="G50" s="14">
        <v>0.3709114</v>
      </c>
      <c r="H50" s="14">
        <v>0.37191299999999999</v>
      </c>
      <c r="I50" s="14">
        <v>0.36777660000000001</v>
      </c>
      <c r="J50" s="14">
        <v>0.36811460000000001</v>
      </c>
      <c r="K50" s="14">
        <v>0.39225310000000002</v>
      </c>
      <c r="L50" s="14">
        <v>0.39501039999999998</v>
      </c>
      <c r="M50" s="14">
        <v>0.37799450000000001</v>
      </c>
      <c r="N50" s="14">
        <v>0.38721149999999999</v>
      </c>
      <c r="O50" s="14">
        <v>0.39697120000000002</v>
      </c>
      <c r="P50" s="14">
        <v>0.42529149999999999</v>
      </c>
      <c r="Q50" s="14">
        <v>0.41759649999999998</v>
      </c>
      <c r="R50" s="14">
        <v>0.42722470000000001</v>
      </c>
      <c r="S50" s="14">
        <v>0.40848010000000001</v>
      </c>
      <c r="T50" s="14">
        <v>0.38790150000000001</v>
      </c>
      <c r="U50" s="14">
        <v>0.37135230000000002</v>
      </c>
      <c r="V50" s="14">
        <v>0.36738739999999998</v>
      </c>
      <c r="W50" s="14">
        <v>0.37837900000000002</v>
      </c>
      <c r="X50" s="14">
        <v>0.36938959999999998</v>
      </c>
      <c r="Y50" s="14">
        <v>0.360234</v>
      </c>
      <c r="Z50" s="14">
        <v>0.35315819999999998</v>
      </c>
    </row>
    <row r="51" spans="1:26" ht="30" customHeight="1">
      <c r="A51" s="6" t="s">
        <v>112</v>
      </c>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c r="A52" s="12" t="s">
        <v>296</v>
      </c>
      <c r="B52" s="15" t="s">
        <v>297</v>
      </c>
      <c r="C52" s="15" t="s">
        <v>298</v>
      </c>
      <c r="D52" s="15" t="s">
        <v>299</v>
      </c>
      <c r="E52" s="15" t="s">
        <v>300</v>
      </c>
      <c r="F52" s="15" t="s">
        <v>301</v>
      </c>
      <c r="G52" s="15" t="s">
        <v>302</v>
      </c>
      <c r="H52" s="15" t="s">
        <v>303</v>
      </c>
      <c r="I52" s="15" t="s">
        <v>304</v>
      </c>
      <c r="J52" s="15" t="s">
        <v>305</v>
      </c>
      <c r="K52" s="15" t="s">
        <v>306</v>
      </c>
      <c r="L52" s="15" t="s">
        <v>307</v>
      </c>
      <c r="M52" s="15" t="s">
        <v>308</v>
      </c>
      <c r="N52" s="15" t="s">
        <v>309</v>
      </c>
      <c r="O52" s="15" t="s">
        <v>310</v>
      </c>
      <c r="P52" s="15" t="s">
        <v>311</v>
      </c>
      <c r="Q52" s="15" t="s">
        <v>312</v>
      </c>
      <c r="R52" s="15" t="s">
        <v>313</v>
      </c>
      <c r="S52" s="15" t="s">
        <v>314</v>
      </c>
      <c r="T52" s="15" t="s">
        <v>315</v>
      </c>
      <c r="U52" s="15" t="s">
        <v>316</v>
      </c>
      <c r="V52" s="15" t="s">
        <v>317</v>
      </c>
      <c r="W52" s="15" t="s">
        <v>318</v>
      </c>
      <c r="X52" s="15" t="s">
        <v>319</v>
      </c>
      <c r="Y52" s="15" t="s">
        <v>320</v>
      </c>
      <c r="Z52" s="15" t="s">
        <v>321</v>
      </c>
    </row>
    <row r="53" spans="1:26">
      <c r="A53" s="12" t="s">
        <v>342</v>
      </c>
      <c r="B53" s="16">
        <v>160000</v>
      </c>
      <c r="C53" s="16">
        <v>180000</v>
      </c>
      <c r="D53" s="16">
        <v>200000</v>
      </c>
      <c r="E53" s="16">
        <v>200000</v>
      </c>
      <c r="F53" s="16">
        <v>200000</v>
      </c>
      <c r="G53" s="16">
        <v>200000</v>
      </c>
      <c r="H53" s="16">
        <v>200000</v>
      </c>
      <c r="I53" s="16">
        <v>190000</v>
      </c>
      <c r="J53" s="16">
        <v>190000</v>
      </c>
      <c r="K53" s="16">
        <v>170000</v>
      </c>
      <c r="L53" s="16">
        <v>170000</v>
      </c>
      <c r="M53" s="16">
        <v>180000</v>
      </c>
      <c r="N53" s="16">
        <v>180000</v>
      </c>
      <c r="O53" s="16">
        <v>180000</v>
      </c>
      <c r="P53" s="16">
        <v>180000</v>
      </c>
      <c r="Q53" s="16">
        <v>170000</v>
      </c>
      <c r="R53" s="16">
        <v>160000</v>
      </c>
      <c r="S53" s="16">
        <v>170000</v>
      </c>
      <c r="T53" s="16">
        <v>180000</v>
      </c>
      <c r="U53" s="16">
        <v>190000</v>
      </c>
      <c r="V53" s="16">
        <v>190000</v>
      </c>
      <c r="W53" s="16">
        <v>190000</v>
      </c>
      <c r="X53" s="16">
        <v>190000</v>
      </c>
      <c r="Y53" s="16">
        <v>200000</v>
      </c>
      <c r="Z53" s="16">
        <v>210000</v>
      </c>
    </row>
    <row r="54" spans="1:26">
      <c r="A54" s="12" t="s">
        <v>380</v>
      </c>
      <c r="B54" s="16">
        <v>40000</v>
      </c>
      <c r="C54" s="16">
        <v>40000</v>
      </c>
      <c r="D54" s="16">
        <v>50000</v>
      </c>
      <c r="E54" s="16">
        <v>40000</v>
      </c>
      <c r="F54" s="16">
        <v>40000</v>
      </c>
      <c r="G54" s="16">
        <v>30000</v>
      </c>
      <c r="H54" s="16">
        <v>30000</v>
      </c>
      <c r="I54" s="16">
        <v>30000</v>
      </c>
      <c r="J54" s="16">
        <v>30000</v>
      </c>
      <c r="K54" s="16">
        <v>20000</v>
      </c>
      <c r="L54" s="16">
        <v>30000</v>
      </c>
      <c r="M54" s="16">
        <v>30000</v>
      </c>
      <c r="N54" s="16">
        <v>20000</v>
      </c>
      <c r="O54" s="16">
        <v>20000</v>
      </c>
      <c r="P54" s="16">
        <v>20000</v>
      </c>
      <c r="Q54" s="16">
        <v>20000</v>
      </c>
      <c r="R54" s="16" t="s">
        <v>330</v>
      </c>
      <c r="S54" s="16" t="s">
        <v>330</v>
      </c>
      <c r="T54" s="16">
        <v>30000</v>
      </c>
      <c r="U54" s="16">
        <v>30000</v>
      </c>
      <c r="V54" s="16">
        <v>30000</v>
      </c>
      <c r="W54" s="16">
        <v>30000</v>
      </c>
      <c r="X54" s="16" t="s">
        <v>330</v>
      </c>
      <c r="Y54" s="16">
        <v>30000</v>
      </c>
      <c r="Z54" s="16" t="s">
        <v>330</v>
      </c>
    </row>
    <row r="55" spans="1:26">
      <c r="A55" s="12" t="s">
        <v>381</v>
      </c>
      <c r="B55" s="16">
        <v>40000</v>
      </c>
      <c r="C55" s="16">
        <v>50000</v>
      </c>
      <c r="D55" s="16">
        <v>50000</v>
      </c>
      <c r="E55" s="16">
        <v>50000</v>
      </c>
      <c r="F55" s="16">
        <v>40000</v>
      </c>
      <c r="G55" s="16">
        <v>40000</v>
      </c>
      <c r="H55" s="16">
        <v>40000</v>
      </c>
      <c r="I55" s="16">
        <v>40000</v>
      </c>
      <c r="J55" s="16">
        <v>40000</v>
      </c>
      <c r="K55" s="16">
        <v>40000</v>
      </c>
      <c r="L55" s="16">
        <v>30000</v>
      </c>
      <c r="M55" s="16">
        <v>30000</v>
      </c>
      <c r="N55" s="16">
        <v>40000</v>
      </c>
      <c r="O55" s="16">
        <v>40000</v>
      </c>
      <c r="P55" s="16">
        <v>30000</v>
      </c>
      <c r="Q55" s="16">
        <v>30000</v>
      </c>
      <c r="R55" s="16">
        <v>20000</v>
      </c>
      <c r="S55" s="16">
        <v>20000</v>
      </c>
      <c r="T55" s="16">
        <v>20000</v>
      </c>
      <c r="U55" s="16">
        <v>30000</v>
      </c>
      <c r="V55" s="16">
        <v>30000</v>
      </c>
      <c r="W55" s="16">
        <v>30000</v>
      </c>
      <c r="X55" s="16">
        <v>30000</v>
      </c>
      <c r="Y55" s="16">
        <v>30000</v>
      </c>
      <c r="Z55" s="16" t="s">
        <v>330</v>
      </c>
    </row>
    <row r="56" spans="1:26">
      <c r="A56" s="12" t="s">
        <v>382</v>
      </c>
      <c r="B56" s="16">
        <v>30000</v>
      </c>
      <c r="C56" s="16">
        <v>30000</v>
      </c>
      <c r="D56" s="16">
        <v>30000</v>
      </c>
      <c r="E56" s="16">
        <v>30000</v>
      </c>
      <c r="F56" s="16">
        <v>40000</v>
      </c>
      <c r="G56" s="16">
        <v>40000</v>
      </c>
      <c r="H56" s="16">
        <v>50000</v>
      </c>
      <c r="I56" s="16">
        <v>40000</v>
      </c>
      <c r="J56" s="16">
        <v>40000</v>
      </c>
      <c r="K56" s="16">
        <v>40000</v>
      </c>
      <c r="L56" s="16">
        <v>40000</v>
      </c>
      <c r="M56" s="16">
        <v>40000</v>
      </c>
      <c r="N56" s="16">
        <v>40000</v>
      </c>
      <c r="O56" s="16">
        <v>40000</v>
      </c>
      <c r="P56" s="16">
        <v>40000</v>
      </c>
      <c r="Q56" s="16">
        <v>40000</v>
      </c>
      <c r="R56" s="16">
        <v>40000</v>
      </c>
      <c r="S56" s="16">
        <v>40000</v>
      </c>
      <c r="T56" s="16">
        <v>50000</v>
      </c>
      <c r="U56" s="16">
        <v>50000</v>
      </c>
      <c r="V56" s="16">
        <v>50000</v>
      </c>
      <c r="W56" s="16">
        <v>50000</v>
      </c>
      <c r="X56" s="16">
        <v>50000</v>
      </c>
      <c r="Y56" s="16">
        <v>50000</v>
      </c>
      <c r="Z56" s="16">
        <v>60000</v>
      </c>
    </row>
    <row r="57" spans="1:26">
      <c r="A57" s="12" t="s">
        <v>383</v>
      </c>
      <c r="B57" s="16" t="s">
        <v>330</v>
      </c>
      <c r="C57" s="16" t="s">
        <v>330</v>
      </c>
      <c r="D57" s="16" t="s">
        <v>330</v>
      </c>
      <c r="E57" s="16" t="s">
        <v>330</v>
      </c>
      <c r="F57" s="16" t="s">
        <v>330</v>
      </c>
      <c r="G57" s="16" t="s">
        <v>330</v>
      </c>
      <c r="H57" s="16" t="s">
        <v>330</v>
      </c>
      <c r="I57" s="16" t="s">
        <v>330</v>
      </c>
      <c r="J57" s="16" t="s">
        <v>330</v>
      </c>
      <c r="K57" s="16" t="s">
        <v>330</v>
      </c>
      <c r="L57" s="16" t="s">
        <v>330</v>
      </c>
      <c r="M57" s="16" t="s">
        <v>330</v>
      </c>
      <c r="N57" s="16" t="s">
        <v>330</v>
      </c>
      <c r="O57" s="16" t="s">
        <v>330</v>
      </c>
      <c r="P57" s="16" t="s">
        <v>330</v>
      </c>
      <c r="Q57" s="16" t="s">
        <v>330</v>
      </c>
      <c r="R57" s="16" t="s">
        <v>330</v>
      </c>
      <c r="S57" s="16" t="s">
        <v>330</v>
      </c>
      <c r="T57" s="16" t="s">
        <v>330</v>
      </c>
      <c r="U57" s="16" t="s">
        <v>330</v>
      </c>
      <c r="V57" s="16" t="s">
        <v>330</v>
      </c>
      <c r="W57" s="16" t="s">
        <v>330</v>
      </c>
      <c r="X57" s="16" t="s">
        <v>330</v>
      </c>
      <c r="Y57" s="16" t="s">
        <v>330</v>
      </c>
      <c r="Z57" s="16" t="s">
        <v>330</v>
      </c>
    </row>
    <row r="58" spans="1:26">
      <c r="A58" s="12" t="s">
        <v>384</v>
      </c>
      <c r="B58" s="16" t="s">
        <v>330</v>
      </c>
      <c r="C58" s="16" t="s">
        <v>330</v>
      </c>
      <c r="D58" s="16" t="s">
        <v>330</v>
      </c>
      <c r="E58" s="16" t="s">
        <v>330</v>
      </c>
      <c r="F58" s="16" t="s">
        <v>330</v>
      </c>
      <c r="G58" s="16" t="s">
        <v>330</v>
      </c>
      <c r="H58" s="16" t="s">
        <v>330</v>
      </c>
      <c r="I58" s="16" t="s">
        <v>330</v>
      </c>
      <c r="J58" s="16" t="s">
        <v>330</v>
      </c>
      <c r="K58" s="16" t="s">
        <v>330</v>
      </c>
      <c r="L58" s="16" t="s">
        <v>330</v>
      </c>
      <c r="M58" s="16" t="s">
        <v>330</v>
      </c>
      <c r="N58" s="16" t="s">
        <v>330</v>
      </c>
      <c r="O58" s="16" t="s">
        <v>330</v>
      </c>
      <c r="P58" s="16" t="s">
        <v>330</v>
      </c>
      <c r="Q58" s="16" t="s">
        <v>330</v>
      </c>
      <c r="R58" s="16" t="s">
        <v>330</v>
      </c>
      <c r="S58" s="16" t="s">
        <v>330</v>
      </c>
      <c r="T58" s="16" t="s">
        <v>330</v>
      </c>
      <c r="U58" s="16" t="s">
        <v>330</v>
      </c>
      <c r="V58" s="16" t="s">
        <v>330</v>
      </c>
      <c r="W58" s="16" t="s">
        <v>330</v>
      </c>
      <c r="X58" s="16" t="s">
        <v>330</v>
      </c>
      <c r="Y58" s="16" t="s">
        <v>330</v>
      </c>
      <c r="Z58" s="16" t="s">
        <v>330</v>
      </c>
    </row>
    <row r="59" spans="1:26">
      <c r="A59" s="12" t="s">
        <v>385</v>
      </c>
      <c r="B59" s="16">
        <v>60000</v>
      </c>
      <c r="C59" s="16">
        <v>60000</v>
      </c>
      <c r="D59" s="16">
        <v>60000</v>
      </c>
      <c r="E59" s="16">
        <v>60000</v>
      </c>
      <c r="F59" s="16">
        <v>70000</v>
      </c>
      <c r="G59" s="16">
        <v>70000</v>
      </c>
      <c r="H59" s="16">
        <v>70000</v>
      </c>
      <c r="I59" s="16">
        <v>70000</v>
      </c>
      <c r="J59" s="16">
        <v>70000</v>
      </c>
      <c r="K59" s="16">
        <v>70000</v>
      </c>
      <c r="L59" s="16">
        <v>70000</v>
      </c>
      <c r="M59" s="16">
        <v>70000</v>
      </c>
      <c r="N59" s="16">
        <v>70000</v>
      </c>
      <c r="O59" s="16">
        <v>70000</v>
      </c>
      <c r="P59" s="16">
        <v>70000</v>
      </c>
      <c r="Q59" s="16">
        <v>70000</v>
      </c>
      <c r="R59" s="16">
        <v>70000</v>
      </c>
      <c r="S59" s="16">
        <v>70000</v>
      </c>
      <c r="T59" s="16">
        <v>70000</v>
      </c>
      <c r="U59" s="16">
        <v>70000</v>
      </c>
      <c r="V59" s="16">
        <v>70000</v>
      </c>
      <c r="W59" s="16">
        <v>70000</v>
      </c>
      <c r="X59" s="16">
        <v>70000</v>
      </c>
      <c r="Y59" s="16">
        <v>70000</v>
      </c>
      <c r="Z59" s="16">
        <v>70000</v>
      </c>
    </row>
    <row r="60" spans="1:26" ht="30" customHeight="1">
      <c r="A60" s="6" t="s">
        <v>113</v>
      </c>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c r="A61" s="12" t="s">
        <v>296</v>
      </c>
      <c r="B61" s="17" t="s">
        <v>297</v>
      </c>
      <c r="C61" s="17" t="s">
        <v>298</v>
      </c>
      <c r="D61" s="17" t="s">
        <v>299</v>
      </c>
      <c r="E61" s="17" t="s">
        <v>300</v>
      </c>
      <c r="F61" s="17" t="s">
        <v>301</v>
      </c>
      <c r="G61" s="17" t="s">
        <v>302</v>
      </c>
      <c r="H61" s="17" t="s">
        <v>303</v>
      </c>
      <c r="I61" s="17" t="s">
        <v>304</v>
      </c>
      <c r="J61" s="17" t="s">
        <v>305</v>
      </c>
      <c r="K61" s="17" t="s">
        <v>306</v>
      </c>
      <c r="L61" s="17" t="s">
        <v>307</v>
      </c>
      <c r="M61" s="17" t="s">
        <v>308</v>
      </c>
      <c r="N61" s="17" t="s">
        <v>309</v>
      </c>
      <c r="O61" s="17" t="s">
        <v>310</v>
      </c>
      <c r="P61" s="17" t="s">
        <v>311</v>
      </c>
      <c r="Q61" s="17" t="s">
        <v>312</v>
      </c>
      <c r="R61" s="17" t="s">
        <v>313</v>
      </c>
      <c r="S61" s="17" t="s">
        <v>314</v>
      </c>
      <c r="T61" s="17" t="s">
        <v>315</v>
      </c>
      <c r="U61" s="17" t="s">
        <v>316</v>
      </c>
      <c r="V61" s="17" t="s">
        <v>317</v>
      </c>
      <c r="W61" s="17" t="s">
        <v>318</v>
      </c>
      <c r="X61" s="17" t="s">
        <v>319</v>
      </c>
      <c r="Y61" s="17" t="s">
        <v>320</v>
      </c>
      <c r="Z61" s="17" t="s">
        <v>321</v>
      </c>
    </row>
    <row r="62" spans="1:26">
      <c r="A62" s="12" t="s">
        <v>342</v>
      </c>
      <c r="B62" s="16">
        <v>2762</v>
      </c>
      <c r="C62" s="16">
        <v>2614</v>
      </c>
      <c r="D62" s="16">
        <v>2460</v>
      </c>
      <c r="E62" s="16">
        <v>2447</v>
      </c>
      <c r="F62" s="16">
        <v>2535</v>
      </c>
      <c r="G62" s="16">
        <v>2704</v>
      </c>
      <c r="H62" s="16">
        <v>3665</v>
      </c>
      <c r="I62" s="16">
        <v>4762</v>
      </c>
      <c r="J62" s="16">
        <v>5618</v>
      </c>
      <c r="K62" s="16">
        <v>5559</v>
      </c>
      <c r="L62" s="16">
        <v>5273</v>
      </c>
      <c r="M62" s="16">
        <v>5195</v>
      </c>
      <c r="N62" s="16">
        <v>5019</v>
      </c>
      <c r="O62" s="16">
        <v>5003</v>
      </c>
      <c r="P62" s="16">
        <v>4917</v>
      </c>
      <c r="Q62" s="16">
        <v>4669</v>
      </c>
      <c r="R62" s="16">
        <v>4240</v>
      </c>
      <c r="S62" s="16">
        <v>3828</v>
      </c>
      <c r="T62" s="16">
        <v>3628</v>
      </c>
      <c r="U62" s="16">
        <v>3515</v>
      </c>
      <c r="V62" s="16">
        <v>3363</v>
      </c>
      <c r="W62" s="16">
        <v>3338</v>
      </c>
      <c r="X62" s="16">
        <v>3384</v>
      </c>
      <c r="Y62" s="16">
        <v>3474</v>
      </c>
      <c r="Z62" s="16">
        <v>2925</v>
      </c>
    </row>
    <row r="63" spans="1:26">
      <c r="A63" s="12" t="s">
        <v>380</v>
      </c>
      <c r="B63" s="16">
        <v>927</v>
      </c>
      <c r="C63" s="16">
        <v>847</v>
      </c>
      <c r="D63" s="16">
        <v>820</v>
      </c>
      <c r="E63" s="16">
        <v>783</v>
      </c>
      <c r="F63" s="16">
        <v>789</v>
      </c>
      <c r="G63" s="16">
        <v>824</v>
      </c>
      <c r="H63" s="16">
        <v>1160</v>
      </c>
      <c r="I63" s="16">
        <v>1506</v>
      </c>
      <c r="J63" s="16">
        <v>1739</v>
      </c>
      <c r="K63" s="16">
        <v>1709</v>
      </c>
      <c r="L63" s="16">
        <v>1624</v>
      </c>
      <c r="M63" s="16">
        <v>1642</v>
      </c>
      <c r="N63" s="16">
        <v>1561</v>
      </c>
      <c r="O63" s="16">
        <v>1555</v>
      </c>
      <c r="P63" s="16">
        <v>1549</v>
      </c>
      <c r="Q63" s="16">
        <v>1417</v>
      </c>
      <c r="R63" s="16">
        <v>1260</v>
      </c>
      <c r="S63" s="16">
        <v>1071</v>
      </c>
      <c r="T63" s="16">
        <v>1029</v>
      </c>
      <c r="U63" s="16">
        <v>996</v>
      </c>
      <c r="V63" s="16">
        <v>922</v>
      </c>
      <c r="W63" s="16">
        <v>913</v>
      </c>
      <c r="X63" s="16">
        <v>890</v>
      </c>
      <c r="Y63" s="16">
        <v>930</v>
      </c>
      <c r="Z63" s="16">
        <v>768</v>
      </c>
    </row>
    <row r="64" spans="1:26">
      <c r="A64" s="12" t="s">
        <v>381</v>
      </c>
      <c r="B64" s="16">
        <v>478</v>
      </c>
      <c r="C64" s="16">
        <v>452</v>
      </c>
      <c r="D64" s="16">
        <v>398</v>
      </c>
      <c r="E64" s="16">
        <v>408</v>
      </c>
      <c r="F64" s="16">
        <v>410</v>
      </c>
      <c r="G64" s="16">
        <v>449</v>
      </c>
      <c r="H64" s="16">
        <v>602</v>
      </c>
      <c r="I64" s="16">
        <v>779</v>
      </c>
      <c r="J64" s="16">
        <v>904</v>
      </c>
      <c r="K64" s="16">
        <v>848</v>
      </c>
      <c r="L64" s="16">
        <v>781</v>
      </c>
      <c r="M64" s="16">
        <v>764</v>
      </c>
      <c r="N64" s="16">
        <v>771</v>
      </c>
      <c r="O64" s="16">
        <v>771</v>
      </c>
      <c r="P64" s="16">
        <v>734</v>
      </c>
      <c r="Q64" s="16">
        <v>687</v>
      </c>
      <c r="R64" s="16">
        <v>656</v>
      </c>
      <c r="S64" s="16">
        <v>615</v>
      </c>
      <c r="T64" s="16">
        <v>587</v>
      </c>
      <c r="U64" s="16">
        <v>509</v>
      </c>
      <c r="V64" s="16">
        <v>461</v>
      </c>
      <c r="W64" s="16">
        <v>421</v>
      </c>
      <c r="X64" s="16">
        <v>423</v>
      </c>
      <c r="Y64" s="16">
        <v>425</v>
      </c>
      <c r="Z64" s="16">
        <v>323</v>
      </c>
    </row>
    <row r="65" spans="1:26">
      <c r="A65" s="12" t="s">
        <v>382</v>
      </c>
      <c r="B65" s="16">
        <v>449</v>
      </c>
      <c r="C65" s="16">
        <v>420</v>
      </c>
      <c r="D65" s="16">
        <v>421</v>
      </c>
      <c r="E65" s="16">
        <v>451</v>
      </c>
      <c r="F65" s="16">
        <v>500</v>
      </c>
      <c r="G65" s="16">
        <v>519</v>
      </c>
      <c r="H65" s="16">
        <v>685</v>
      </c>
      <c r="I65" s="16">
        <v>844</v>
      </c>
      <c r="J65" s="16">
        <v>1017</v>
      </c>
      <c r="K65" s="16">
        <v>989</v>
      </c>
      <c r="L65" s="16">
        <v>968</v>
      </c>
      <c r="M65" s="16">
        <v>924</v>
      </c>
      <c r="N65" s="16">
        <v>893</v>
      </c>
      <c r="O65" s="16">
        <v>892</v>
      </c>
      <c r="P65" s="16">
        <v>877</v>
      </c>
      <c r="Q65" s="16">
        <v>859</v>
      </c>
      <c r="R65" s="16">
        <v>753</v>
      </c>
      <c r="S65" s="16">
        <v>701</v>
      </c>
      <c r="T65" s="16">
        <v>656</v>
      </c>
      <c r="U65" s="16">
        <v>677</v>
      </c>
      <c r="V65" s="16">
        <v>661</v>
      </c>
      <c r="W65" s="16">
        <v>664</v>
      </c>
      <c r="X65" s="16">
        <v>716</v>
      </c>
      <c r="Y65" s="16">
        <v>769</v>
      </c>
      <c r="Z65" s="16">
        <v>695</v>
      </c>
    </row>
    <row r="66" spans="1:26">
      <c r="A66" s="12" t="s">
        <v>383</v>
      </c>
      <c r="B66" s="16">
        <v>286</v>
      </c>
      <c r="C66" s="16">
        <v>275</v>
      </c>
      <c r="D66" s="16">
        <v>236</v>
      </c>
      <c r="E66" s="16">
        <v>235</v>
      </c>
      <c r="F66" s="16">
        <v>259</v>
      </c>
      <c r="G66" s="16">
        <v>284</v>
      </c>
      <c r="H66" s="16">
        <v>378</v>
      </c>
      <c r="I66" s="16">
        <v>506</v>
      </c>
      <c r="J66" s="16">
        <v>604</v>
      </c>
      <c r="K66" s="16">
        <v>617</v>
      </c>
      <c r="L66" s="16">
        <v>564</v>
      </c>
      <c r="M66" s="16">
        <v>561</v>
      </c>
      <c r="N66" s="16">
        <v>520</v>
      </c>
      <c r="O66" s="16">
        <v>509</v>
      </c>
      <c r="P66" s="16">
        <v>507</v>
      </c>
      <c r="Q66" s="16">
        <v>512</v>
      </c>
      <c r="R66" s="16">
        <v>512</v>
      </c>
      <c r="S66" s="16">
        <v>469</v>
      </c>
      <c r="T66" s="16">
        <v>458</v>
      </c>
      <c r="U66" s="16">
        <v>443</v>
      </c>
      <c r="V66" s="16">
        <v>463</v>
      </c>
      <c r="W66" s="16">
        <v>470</v>
      </c>
      <c r="X66" s="16">
        <v>511</v>
      </c>
      <c r="Y66" s="16">
        <v>525</v>
      </c>
      <c r="Z66" s="16">
        <v>462</v>
      </c>
    </row>
    <row r="67" spans="1:26">
      <c r="A67" s="12" t="s">
        <v>384</v>
      </c>
      <c r="B67" s="16">
        <v>43</v>
      </c>
      <c r="C67" s="16">
        <v>38</v>
      </c>
      <c r="D67" s="16">
        <v>34</v>
      </c>
      <c r="E67" s="16">
        <v>22</v>
      </c>
      <c r="F67" s="16">
        <v>29</v>
      </c>
      <c r="G67" s="16">
        <v>32</v>
      </c>
      <c r="H67" s="16">
        <v>47</v>
      </c>
      <c r="I67" s="16">
        <v>66</v>
      </c>
      <c r="J67" s="16">
        <v>74</v>
      </c>
      <c r="K67" s="16">
        <v>73</v>
      </c>
      <c r="L67" s="16">
        <v>60</v>
      </c>
      <c r="M67" s="16">
        <v>60</v>
      </c>
      <c r="N67" s="16">
        <v>50</v>
      </c>
      <c r="O67" s="16">
        <v>44</v>
      </c>
      <c r="P67" s="16">
        <v>46</v>
      </c>
      <c r="Q67" s="16">
        <v>58</v>
      </c>
      <c r="R67" s="16">
        <v>61</v>
      </c>
      <c r="S67" s="16">
        <v>54</v>
      </c>
      <c r="T67" s="16">
        <v>41</v>
      </c>
      <c r="U67" s="16">
        <v>32</v>
      </c>
      <c r="V67" s="16">
        <v>36</v>
      </c>
      <c r="W67" s="16">
        <v>33</v>
      </c>
      <c r="X67" s="16">
        <v>41</v>
      </c>
      <c r="Y67" s="16">
        <v>33</v>
      </c>
      <c r="Z67" s="16">
        <v>33</v>
      </c>
    </row>
    <row r="68" spans="1:26">
      <c r="A68" s="12" t="s">
        <v>385</v>
      </c>
      <c r="B68" s="16">
        <v>579</v>
      </c>
      <c r="C68" s="16">
        <v>582</v>
      </c>
      <c r="D68" s="16">
        <v>551</v>
      </c>
      <c r="E68" s="16">
        <v>548</v>
      </c>
      <c r="F68" s="16">
        <v>548</v>
      </c>
      <c r="G68" s="16">
        <v>596</v>
      </c>
      <c r="H68" s="16">
        <v>793</v>
      </c>
      <c r="I68" s="16">
        <v>1061</v>
      </c>
      <c r="J68" s="16">
        <v>1280</v>
      </c>
      <c r="K68" s="16">
        <v>1323</v>
      </c>
      <c r="L68" s="16">
        <v>1276</v>
      </c>
      <c r="M68" s="16">
        <v>1244</v>
      </c>
      <c r="N68" s="16">
        <v>1224</v>
      </c>
      <c r="O68" s="16">
        <v>1232</v>
      </c>
      <c r="P68" s="16">
        <v>1204</v>
      </c>
      <c r="Q68" s="16">
        <v>1136</v>
      </c>
      <c r="R68" s="16">
        <v>998</v>
      </c>
      <c r="S68" s="16">
        <v>918</v>
      </c>
      <c r="T68" s="16">
        <v>857</v>
      </c>
      <c r="U68" s="16">
        <v>858</v>
      </c>
      <c r="V68" s="16">
        <v>820</v>
      </c>
      <c r="W68" s="16">
        <v>837</v>
      </c>
      <c r="X68" s="16">
        <v>803</v>
      </c>
      <c r="Y68" s="16">
        <v>792</v>
      </c>
      <c r="Z68" s="16">
        <v>644</v>
      </c>
    </row>
    <row r="69" spans="1:26">
      <c r="A69" s="12"/>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c r="A70" s="12"/>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Z200"/>
  <sheetViews>
    <sheetView showGridLines="0" workbookViewId="0"/>
  </sheetViews>
  <sheetFormatPr defaultColWidth="10.90625" defaultRowHeight="14.5"/>
  <cols>
    <col min="1" max="1" width="70.7265625" customWidth="1"/>
  </cols>
  <sheetData>
    <row r="1" spans="1:26" ht="19.5">
      <c r="A1" s="4" t="s">
        <v>123</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ht="87">
      <c r="A4" s="9" t="s">
        <v>386</v>
      </c>
      <c r="B4" s="10"/>
      <c r="C4" s="10"/>
      <c r="D4" s="10"/>
      <c r="E4" s="10"/>
      <c r="F4" s="10"/>
      <c r="G4" s="10"/>
      <c r="H4" s="10"/>
      <c r="I4" s="10"/>
      <c r="J4" s="10"/>
      <c r="K4" s="10"/>
      <c r="L4" s="10"/>
      <c r="M4" s="10"/>
      <c r="N4" s="10"/>
      <c r="O4" s="10"/>
      <c r="P4" s="10"/>
      <c r="Q4" s="10"/>
      <c r="R4" s="10"/>
      <c r="S4" s="10"/>
      <c r="T4" s="10"/>
      <c r="U4" s="10"/>
      <c r="V4" s="10"/>
      <c r="W4" s="10"/>
      <c r="X4" s="10"/>
      <c r="Y4" s="10"/>
      <c r="Z4" s="10"/>
    </row>
    <row r="5" spans="1:26">
      <c r="A5" s="11" t="s">
        <v>0</v>
      </c>
      <c r="B5" s="10"/>
      <c r="C5" s="10"/>
      <c r="D5" s="10"/>
      <c r="E5" s="10"/>
      <c r="F5" s="10"/>
      <c r="G5" s="10"/>
      <c r="H5" s="10"/>
      <c r="I5" s="10"/>
      <c r="J5" s="10"/>
      <c r="K5" s="10"/>
      <c r="L5" s="10"/>
      <c r="M5" s="10"/>
      <c r="N5" s="10"/>
      <c r="O5" s="10"/>
      <c r="P5" s="10"/>
      <c r="Q5" s="10"/>
      <c r="R5" s="10"/>
      <c r="S5" s="10"/>
      <c r="T5" s="10"/>
      <c r="U5" s="10"/>
      <c r="V5" s="10"/>
      <c r="W5" s="10"/>
      <c r="X5" s="10"/>
      <c r="Y5" s="10"/>
      <c r="Z5" s="10"/>
    </row>
    <row r="6" spans="1:26" ht="30" customHeight="1">
      <c r="A6" s="6" t="s">
        <v>122</v>
      </c>
      <c r="B6" s="10"/>
      <c r="C6" s="10"/>
      <c r="D6" s="10"/>
      <c r="E6" s="10"/>
      <c r="F6" s="10"/>
      <c r="G6" s="10"/>
      <c r="H6" s="10"/>
      <c r="I6" s="10"/>
      <c r="J6" s="10"/>
      <c r="K6" s="10"/>
      <c r="L6" s="10"/>
      <c r="M6" s="10"/>
      <c r="N6" s="10"/>
      <c r="O6" s="10"/>
      <c r="P6" s="10"/>
      <c r="Q6" s="10"/>
      <c r="R6" s="10"/>
      <c r="S6" s="10"/>
      <c r="T6" s="10"/>
      <c r="U6" s="10"/>
      <c r="V6" s="10"/>
      <c r="W6" s="10"/>
      <c r="X6" s="10"/>
      <c r="Y6" s="10"/>
      <c r="Z6" s="10"/>
    </row>
    <row r="7" spans="1:26">
      <c r="A7" s="12" t="s">
        <v>296</v>
      </c>
      <c r="B7" s="13" t="s">
        <v>297</v>
      </c>
      <c r="C7" s="13" t="s">
        <v>298</v>
      </c>
      <c r="D7" s="13" t="s">
        <v>299</v>
      </c>
      <c r="E7" s="13" t="s">
        <v>300</v>
      </c>
      <c r="F7" s="13" t="s">
        <v>301</v>
      </c>
      <c r="G7" s="13" t="s">
        <v>302</v>
      </c>
      <c r="H7" s="13" t="s">
        <v>303</v>
      </c>
      <c r="I7" s="13" t="s">
        <v>304</v>
      </c>
      <c r="J7" s="13" t="s">
        <v>305</v>
      </c>
      <c r="K7" s="13" t="s">
        <v>306</v>
      </c>
      <c r="L7" s="13" t="s">
        <v>307</v>
      </c>
      <c r="M7" s="13" t="s">
        <v>308</v>
      </c>
      <c r="N7" s="13" t="s">
        <v>309</v>
      </c>
      <c r="O7" s="13" t="s">
        <v>310</v>
      </c>
      <c r="P7" s="13" t="s">
        <v>311</v>
      </c>
      <c r="Q7" s="13" t="s">
        <v>312</v>
      </c>
      <c r="R7" s="13" t="s">
        <v>313</v>
      </c>
      <c r="S7" s="13" t="s">
        <v>314</v>
      </c>
      <c r="T7" s="13" t="s">
        <v>315</v>
      </c>
      <c r="U7" s="13" t="s">
        <v>316</v>
      </c>
      <c r="V7" s="13" t="s">
        <v>317</v>
      </c>
      <c r="W7" s="13" t="s">
        <v>318</v>
      </c>
      <c r="X7" s="13" t="s">
        <v>319</v>
      </c>
      <c r="Y7" s="13" t="s">
        <v>320</v>
      </c>
      <c r="Z7" s="13" t="s">
        <v>321</v>
      </c>
    </row>
    <row r="8" spans="1:26">
      <c r="A8" s="12" t="s">
        <v>342</v>
      </c>
      <c r="B8" s="14">
        <v>0.21190970000000001</v>
      </c>
      <c r="C8" s="14">
        <v>0.20961270000000001</v>
      </c>
      <c r="D8" s="14">
        <v>0.20930889999999999</v>
      </c>
      <c r="E8" s="14">
        <v>0.2076499</v>
      </c>
      <c r="F8" s="14">
        <v>0.2157519</v>
      </c>
      <c r="G8" s="14">
        <v>0.21398710000000001</v>
      </c>
      <c r="H8" s="14">
        <v>0.21229010000000001</v>
      </c>
      <c r="I8" s="14">
        <v>0.19991120000000001</v>
      </c>
      <c r="J8" s="14">
        <v>0.19287979999999999</v>
      </c>
      <c r="K8" s="14">
        <v>0.1832965</v>
      </c>
      <c r="L8" s="14">
        <v>0.1778612</v>
      </c>
      <c r="M8" s="14">
        <v>0.1770717</v>
      </c>
      <c r="N8" s="14">
        <v>0.1733373</v>
      </c>
      <c r="O8" s="14">
        <v>0.17486370000000001</v>
      </c>
      <c r="P8" s="14">
        <v>0.17116029999999999</v>
      </c>
      <c r="Q8" s="14">
        <v>0.1659737</v>
      </c>
      <c r="R8" s="14">
        <v>0.16842750000000001</v>
      </c>
      <c r="S8" s="14">
        <v>0.1701088</v>
      </c>
      <c r="T8" s="14">
        <v>0.17399780000000001</v>
      </c>
      <c r="U8" s="14">
        <v>0.17470369999999999</v>
      </c>
      <c r="V8" s="14">
        <v>0.179371</v>
      </c>
      <c r="W8" s="14">
        <v>0.1852086</v>
      </c>
      <c r="X8" s="14">
        <v>0.18277930000000001</v>
      </c>
      <c r="Y8" s="14">
        <v>0.18229919999999999</v>
      </c>
      <c r="Z8" s="14">
        <v>0.17123830000000001</v>
      </c>
    </row>
    <row r="9" spans="1:26">
      <c r="A9" s="12" t="s">
        <v>387</v>
      </c>
      <c r="B9" s="14">
        <v>0.24302570000000001</v>
      </c>
      <c r="C9" s="14">
        <v>0.2276531</v>
      </c>
      <c r="D9" s="14">
        <v>0.21379380000000001</v>
      </c>
      <c r="E9" s="14">
        <v>0.22319639999999999</v>
      </c>
      <c r="F9" s="14">
        <v>0.20759929999999999</v>
      </c>
      <c r="G9" s="14">
        <v>0.2005364</v>
      </c>
      <c r="H9" s="14">
        <v>0.192412</v>
      </c>
      <c r="I9" s="14">
        <v>0.1784558</v>
      </c>
      <c r="J9" s="14">
        <v>0.20028699999999999</v>
      </c>
      <c r="K9" s="14">
        <v>0.1933724</v>
      </c>
      <c r="L9" s="14">
        <v>0.18940699999999999</v>
      </c>
      <c r="M9" s="14">
        <v>0.1960528</v>
      </c>
      <c r="N9" s="14">
        <v>0.18654190000000001</v>
      </c>
      <c r="O9" s="14">
        <v>0.2000498</v>
      </c>
      <c r="P9" s="14">
        <v>0.17313319999999999</v>
      </c>
      <c r="Q9" s="14">
        <v>0.16523370000000001</v>
      </c>
      <c r="R9" s="14">
        <v>0.1652219</v>
      </c>
      <c r="S9" s="14">
        <v>0.16997139999999999</v>
      </c>
      <c r="T9" s="14">
        <v>0.1806692</v>
      </c>
      <c r="U9" s="14">
        <v>0.1928819</v>
      </c>
      <c r="V9" s="14">
        <v>0.20125789999999999</v>
      </c>
      <c r="W9" s="14">
        <v>0.20614199999999999</v>
      </c>
      <c r="X9" s="14">
        <v>0.19666810000000001</v>
      </c>
      <c r="Y9" s="14">
        <v>0.18620629999999999</v>
      </c>
      <c r="Z9" s="14">
        <v>0.15893740000000001</v>
      </c>
    </row>
    <row r="10" spans="1:26">
      <c r="A10" s="12" t="s">
        <v>388</v>
      </c>
      <c r="B10" s="14">
        <v>0.39885300000000001</v>
      </c>
      <c r="C10" s="14">
        <v>0.37318869999999998</v>
      </c>
      <c r="D10" s="14">
        <v>0.38066220000000001</v>
      </c>
      <c r="E10" s="14">
        <v>0.38285619999999998</v>
      </c>
      <c r="F10" s="14">
        <v>0.4076613</v>
      </c>
      <c r="G10" s="14">
        <v>0.41251640000000001</v>
      </c>
      <c r="H10" s="14">
        <v>0.4040067</v>
      </c>
      <c r="I10" s="14">
        <v>0.37961980000000001</v>
      </c>
      <c r="J10" s="14">
        <v>0.34165640000000003</v>
      </c>
      <c r="K10" s="14">
        <v>0.29987360000000002</v>
      </c>
      <c r="L10" s="14">
        <v>0.2843502</v>
      </c>
      <c r="M10" s="14">
        <v>0.28970449999999998</v>
      </c>
      <c r="N10" s="14">
        <v>0.2893038</v>
      </c>
      <c r="O10" s="14">
        <v>0.27976079999999998</v>
      </c>
      <c r="P10" s="14">
        <v>0.26845259999999999</v>
      </c>
      <c r="Q10" s="14">
        <v>0.25901049999999998</v>
      </c>
      <c r="R10" s="14">
        <v>0.2524383</v>
      </c>
      <c r="S10" s="14">
        <v>0.2556524</v>
      </c>
      <c r="T10" s="14">
        <v>0.27078459999999999</v>
      </c>
      <c r="U10" s="14">
        <v>0.2721671</v>
      </c>
      <c r="V10" s="14">
        <v>0.26570149999999998</v>
      </c>
      <c r="W10" s="14">
        <v>0.25768740000000001</v>
      </c>
      <c r="X10" s="14">
        <v>0.25333499999999998</v>
      </c>
      <c r="Y10" s="14">
        <v>0.27372629999999998</v>
      </c>
      <c r="Z10" s="14">
        <v>0.29143249999999998</v>
      </c>
    </row>
    <row r="11" spans="1:26">
      <c r="A11" s="12" t="s">
        <v>389</v>
      </c>
      <c r="B11" s="14">
        <v>0.1591091</v>
      </c>
      <c r="C11" s="14">
        <v>0.1559159</v>
      </c>
      <c r="D11" s="14">
        <v>0.15024770000000001</v>
      </c>
      <c r="E11" s="14">
        <v>0.14760609999999999</v>
      </c>
      <c r="F11" s="14">
        <v>0.15364340000000001</v>
      </c>
      <c r="G11" s="14">
        <v>0.1568541</v>
      </c>
      <c r="H11" s="14">
        <v>0.15700349999999999</v>
      </c>
      <c r="I11" s="14">
        <v>0.1476375</v>
      </c>
      <c r="J11" s="14">
        <v>0.13948830000000001</v>
      </c>
      <c r="K11" s="14">
        <v>0.1343519</v>
      </c>
      <c r="L11" s="14">
        <v>0.12866929999999999</v>
      </c>
      <c r="M11" s="14">
        <v>0.1210024</v>
      </c>
      <c r="N11" s="14">
        <v>0.1170523</v>
      </c>
      <c r="O11" s="14">
        <v>0.1133729</v>
      </c>
      <c r="P11" s="14">
        <v>0.1188186</v>
      </c>
      <c r="Q11" s="14">
        <v>0.1156147</v>
      </c>
      <c r="R11" s="14">
        <v>0.1151418</v>
      </c>
      <c r="S11" s="14">
        <v>0.1116728</v>
      </c>
      <c r="T11" s="14">
        <v>0.1097902</v>
      </c>
      <c r="U11" s="14">
        <v>0.1113498</v>
      </c>
      <c r="V11" s="14">
        <v>0.1197917</v>
      </c>
      <c r="W11" s="14">
        <v>0.1248078</v>
      </c>
      <c r="X11" s="14">
        <v>0.12908800000000001</v>
      </c>
      <c r="Y11" s="14">
        <v>0.1250262</v>
      </c>
      <c r="Z11" s="14">
        <v>0.12062489999999999</v>
      </c>
    </row>
    <row r="12" spans="1:26">
      <c r="A12" s="12" t="s">
        <v>390</v>
      </c>
      <c r="B12" s="14">
        <v>0.2277177</v>
      </c>
      <c r="C12" s="14">
        <v>0.22605040000000001</v>
      </c>
      <c r="D12" s="14">
        <v>0.24163090000000001</v>
      </c>
      <c r="E12" s="14">
        <v>0.244121</v>
      </c>
      <c r="F12" s="14">
        <v>0.2718951</v>
      </c>
      <c r="G12" s="14">
        <v>0.25926769999999999</v>
      </c>
      <c r="H12" s="14">
        <v>0.2622389</v>
      </c>
      <c r="I12" s="14">
        <v>0.2516661</v>
      </c>
      <c r="J12" s="14">
        <v>0.2568725</v>
      </c>
      <c r="K12" s="14">
        <v>0.256687</v>
      </c>
      <c r="L12" s="14">
        <v>0.25598140000000003</v>
      </c>
      <c r="M12" s="14">
        <v>0.25992290000000001</v>
      </c>
      <c r="N12" s="14">
        <v>0.25730189999999997</v>
      </c>
      <c r="O12" s="14">
        <v>0.26842890000000003</v>
      </c>
      <c r="P12" s="14">
        <v>0.26620470000000002</v>
      </c>
      <c r="Q12" s="14">
        <v>0.25584620000000002</v>
      </c>
      <c r="R12" s="14">
        <v>0.27279219999999998</v>
      </c>
      <c r="S12" s="14">
        <v>0.27785759999999998</v>
      </c>
      <c r="T12" s="14">
        <v>0.28122350000000002</v>
      </c>
      <c r="U12" s="14">
        <v>0.2639299</v>
      </c>
      <c r="V12" s="14">
        <v>0.26396259999999999</v>
      </c>
      <c r="W12" s="14">
        <v>0.2779683</v>
      </c>
      <c r="X12" s="14">
        <v>0.26869270000000001</v>
      </c>
      <c r="Y12" s="14">
        <v>0.26897480000000001</v>
      </c>
      <c r="Z12" s="14">
        <v>0.24778169999999999</v>
      </c>
    </row>
    <row r="13" spans="1:26">
      <c r="A13" s="12" t="s">
        <v>391</v>
      </c>
      <c r="B13" s="14">
        <v>0.36894130000000003</v>
      </c>
      <c r="C13" s="14">
        <v>0.37503880000000001</v>
      </c>
      <c r="D13" s="14">
        <v>0.37285119999999999</v>
      </c>
      <c r="E13" s="14">
        <v>0.33710899999999999</v>
      </c>
      <c r="F13" s="14">
        <v>0.31142310000000001</v>
      </c>
      <c r="G13" s="14">
        <v>0.28402110000000003</v>
      </c>
      <c r="H13" s="14">
        <v>0.26569189999999998</v>
      </c>
      <c r="I13" s="14">
        <v>0.2357205</v>
      </c>
      <c r="J13" s="14">
        <v>0.20858450000000001</v>
      </c>
      <c r="K13" s="14">
        <v>0.17460729999999999</v>
      </c>
      <c r="L13" s="14">
        <v>0.1674987</v>
      </c>
      <c r="M13" s="14">
        <v>0.1729782</v>
      </c>
      <c r="N13" s="14">
        <v>0.15741060000000001</v>
      </c>
      <c r="O13" s="14">
        <v>0.15243290000000001</v>
      </c>
      <c r="P13" s="14">
        <v>0.1259595</v>
      </c>
      <c r="Q13" s="14">
        <v>0.12844530000000001</v>
      </c>
      <c r="R13" s="14">
        <v>0.12420200000000001</v>
      </c>
      <c r="S13" s="14">
        <v>0.1400161</v>
      </c>
      <c r="T13" s="14">
        <v>0.15551000000000001</v>
      </c>
      <c r="U13" s="14">
        <v>0.17837210000000001</v>
      </c>
      <c r="V13" s="14">
        <v>0.1787734</v>
      </c>
      <c r="W13" s="14">
        <v>0.18560160000000001</v>
      </c>
      <c r="X13" s="14">
        <v>0.1734395</v>
      </c>
      <c r="Y13" s="14">
        <v>0.1913928</v>
      </c>
      <c r="Z13" s="14">
        <v>0.17533409999999999</v>
      </c>
    </row>
    <row r="14" spans="1:26" ht="30" customHeight="1">
      <c r="A14" s="6" t="s">
        <v>116</v>
      </c>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c r="A15" s="12" t="s">
        <v>296</v>
      </c>
      <c r="B15" s="15" t="s">
        <v>297</v>
      </c>
      <c r="C15" s="15" t="s">
        <v>298</v>
      </c>
      <c r="D15" s="15" t="s">
        <v>299</v>
      </c>
      <c r="E15" s="15" t="s">
        <v>300</v>
      </c>
      <c r="F15" s="15" t="s">
        <v>301</v>
      </c>
      <c r="G15" s="15" t="s">
        <v>302</v>
      </c>
      <c r="H15" s="15" t="s">
        <v>303</v>
      </c>
      <c r="I15" s="15" t="s">
        <v>304</v>
      </c>
      <c r="J15" s="15" t="s">
        <v>305</v>
      </c>
      <c r="K15" s="15" t="s">
        <v>306</v>
      </c>
      <c r="L15" s="15" t="s">
        <v>307</v>
      </c>
      <c r="M15" s="15" t="s">
        <v>308</v>
      </c>
      <c r="N15" s="15" t="s">
        <v>309</v>
      </c>
      <c r="O15" s="15" t="s">
        <v>310</v>
      </c>
      <c r="P15" s="15" t="s">
        <v>311</v>
      </c>
      <c r="Q15" s="15" t="s">
        <v>312</v>
      </c>
      <c r="R15" s="15" t="s">
        <v>313</v>
      </c>
      <c r="S15" s="15" t="s">
        <v>314</v>
      </c>
      <c r="T15" s="15" t="s">
        <v>315</v>
      </c>
      <c r="U15" s="15" t="s">
        <v>316</v>
      </c>
      <c r="V15" s="15" t="s">
        <v>317</v>
      </c>
      <c r="W15" s="15" t="s">
        <v>318</v>
      </c>
      <c r="X15" s="15" t="s">
        <v>319</v>
      </c>
      <c r="Y15" s="15" t="s">
        <v>320</v>
      </c>
      <c r="Z15" s="15" t="s">
        <v>321</v>
      </c>
    </row>
    <row r="16" spans="1:26">
      <c r="A16" s="12" t="s">
        <v>342</v>
      </c>
      <c r="B16" s="14">
        <v>1</v>
      </c>
      <c r="C16" s="14">
        <v>1</v>
      </c>
      <c r="D16" s="14">
        <v>1</v>
      </c>
      <c r="E16" s="14">
        <v>1</v>
      </c>
      <c r="F16" s="14">
        <v>1</v>
      </c>
      <c r="G16" s="14">
        <v>1</v>
      </c>
      <c r="H16" s="14">
        <v>1</v>
      </c>
      <c r="I16" s="14">
        <v>1</v>
      </c>
      <c r="J16" s="14">
        <v>1</v>
      </c>
      <c r="K16" s="14">
        <v>1</v>
      </c>
      <c r="L16" s="14">
        <v>1</v>
      </c>
      <c r="M16" s="14">
        <v>1</v>
      </c>
      <c r="N16" s="14">
        <v>1</v>
      </c>
      <c r="O16" s="14">
        <v>1</v>
      </c>
      <c r="P16" s="14">
        <v>1</v>
      </c>
      <c r="Q16" s="14">
        <v>1</v>
      </c>
      <c r="R16" s="14">
        <v>1</v>
      </c>
      <c r="S16" s="14">
        <v>1</v>
      </c>
      <c r="T16" s="14">
        <v>1</v>
      </c>
      <c r="U16" s="14">
        <v>1</v>
      </c>
      <c r="V16" s="14">
        <v>1</v>
      </c>
      <c r="W16" s="14">
        <v>1</v>
      </c>
      <c r="X16" s="14">
        <v>1</v>
      </c>
      <c r="Y16" s="14">
        <v>1</v>
      </c>
      <c r="Z16" s="14">
        <v>1</v>
      </c>
    </row>
    <row r="17" spans="1:26">
      <c r="A17" s="12" t="s">
        <v>387</v>
      </c>
      <c r="B17" s="14">
        <v>6.1652600000000002E-2</v>
      </c>
      <c r="C17" s="14">
        <v>6.3356300000000004E-2</v>
      </c>
      <c r="D17" s="14">
        <v>6.6228700000000001E-2</v>
      </c>
      <c r="E17" s="14">
        <v>7.4581499999999995E-2</v>
      </c>
      <c r="F17" s="14">
        <v>7.3561399999999999E-2</v>
      </c>
      <c r="G17" s="14">
        <v>7.2442000000000006E-2</v>
      </c>
      <c r="H17" s="14">
        <v>7.3476E-2</v>
      </c>
      <c r="I17" s="14">
        <v>7.6577699999999999E-2</v>
      </c>
      <c r="J17" s="14">
        <v>9.4689200000000001E-2</v>
      </c>
      <c r="K17" s="14">
        <v>0.1004438</v>
      </c>
      <c r="L17" s="14">
        <v>0.10347290000000001</v>
      </c>
      <c r="M17" s="14">
        <v>0.11215749999999999</v>
      </c>
      <c r="N17" s="14">
        <v>0.112319</v>
      </c>
      <c r="O17" s="14">
        <v>0.1246362</v>
      </c>
      <c r="P17" s="14">
        <v>0.1162378</v>
      </c>
      <c r="Q17" s="14">
        <v>0.1181416</v>
      </c>
      <c r="R17" s="14">
        <v>0.1181256</v>
      </c>
      <c r="S17" s="14">
        <v>0.12959399999999999</v>
      </c>
      <c r="T17" s="14">
        <v>0.1400111</v>
      </c>
      <c r="U17" s="14">
        <v>0.15682189999999999</v>
      </c>
      <c r="V17" s="14">
        <v>0.15238789999999999</v>
      </c>
      <c r="W17" s="14">
        <v>0.1564429</v>
      </c>
      <c r="X17" s="14">
        <v>0.14715010000000001</v>
      </c>
      <c r="Y17" s="14">
        <v>0.14582619999999999</v>
      </c>
      <c r="Z17" s="14">
        <v>0.12632479999999999</v>
      </c>
    </row>
    <row r="18" spans="1:26">
      <c r="A18" s="12" t="s">
        <v>388</v>
      </c>
      <c r="B18" s="14">
        <v>0.1243938</v>
      </c>
      <c r="C18" s="14">
        <v>0.12697749999999999</v>
      </c>
      <c r="D18" s="14">
        <v>0.12948860000000001</v>
      </c>
      <c r="E18" s="14">
        <v>0.13681380000000001</v>
      </c>
      <c r="F18" s="14">
        <v>0.14073569999999999</v>
      </c>
      <c r="G18" s="14">
        <v>0.1551823</v>
      </c>
      <c r="H18" s="14">
        <v>0.15572279999999999</v>
      </c>
      <c r="I18" s="14">
        <v>0.15745149999999999</v>
      </c>
      <c r="J18" s="14">
        <v>0.14120730000000001</v>
      </c>
      <c r="K18" s="14">
        <v>0.12904409999999999</v>
      </c>
      <c r="L18" s="14">
        <v>0.1271526</v>
      </c>
      <c r="M18" s="14">
        <v>0.1352595</v>
      </c>
      <c r="N18" s="14">
        <v>0.14493539999999999</v>
      </c>
      <c r="O18" s="14">
        <v>0.13990250000000001</v>
      </c>
      <c r="P18" s="14">
        <v>0.13355710000000001</v>
      </c>
      <c r="Q18" s="14">
        <v>0.12875739999999999</v>
      </c>
      <c r="R18" s="14">
        <v>0.1212501</v>
      </c>
      <c r="S18" s="14">
        <v>0.1198138</v>
      </c>
      <c r="T18" s="14">
        <v>0.1237781</v>
      </c>
      <c r="U18" s="14">
        <v>0.1233249</v>
      </c>
      <c r="V18" s="14">
        <v>0.1180127</v>
      </c>
      <c r="W18" s="14">
        <v>0.11056530000000001</v>
      </c>
      <c r="X18" s="14">
        <v>0.11253870000000001</v>
      </c>
      <c r="Y18" s="14">
        <v>0.1221602</v>
      </c>
      <c r="Z18" s="14">
        <v>0.13021949999999999</v>
      </c>
    </row>
    <row r="19" spans="1:26">
      <c r="A19" s="12" t="s">
        <v>389</v>
      </c>
      <c r="B19" s="14">
        <v>0.43956509999999999</v>
      </c>
      <c r="C19" s="14">
        <v>0.42505870000000001</v>
      </c>
      <c r="D19" s="14">
        <v>0.4041691</v>
      </c>
      <c r="E19" s="14">
        <v>0.39316020000000002</v>
      </c>
      <c r="F19" s="14">
        <v>0.38961960000000001</v>
      </c>
      <c r="G19" s="14">
        <v>0.3948604</v>
      </c>
      <c r="H19" s="14">
        <v>0.39546130000000002</v>
      </c>
      <c r="I19" s="14">
        <v>0.38939430000000003</v>
      </c>
      <c r="J19" s="14">
        <v>0.3794516</v>
      </c>
      <c r="K19" s="14">
        <v>0.38252059999999999</v>
      </c>
      <c r="L19" s="14">
        <v>0.37756590000000001</v>
      </c>
      <c r="M19" s="14">
        <v>0.35358089999999998</v>
      </c>
      <c r="N19" s="14">
        <v>0.34438940000000001</v>
      </c>
      <c r="O19" s="14">
        <v>0.32503219999999999</v>
      </c>
      <c r="P19" s="14">
        <v>0.34680879999999997</v>
      </c>
      <c r="Q19" s="14">
        <v>0.3459875</v>
      </c>
      <c r="R19" s="14">
        <v>0.34196500000000002</v>
      </c>
      <c r="S19" s="14">
        <v>0.32416289999999998</v>
      </c>
      <c r="T19" s="14">
        <v>0.3075408</v>
      </c>
      <c r="U19" s="14">
        <v>0.30694630000000001</v>
      </c>
      <c r="V19" s="14">
        <v>0.32442989999999999</v>
      </c>
      <c r="W19" s="14">
        <v>0.32795940000000001</v>
      </c>
      <c r="X19" s="14">
        <v>0.34517819999999999</v>
      </c>
      <c r="Y19" s="14">
        <v>0.3333682</v>
      </c>
      <c r="Z19" s="14">
        <v>0.3470956</v>
      </c>
    </row>
    <row r="20" spans="1:26">
      <c r="A20" s="12" t="s">
        <v>390</v>
      </c>
      <c r="B20" s="14">
        <v>0.22353149999999999</v>
      </c>
      <c r="C20" s="14">
        <v>0.2284631</v>
      </c>
      <c r="D20" s="14">
        <v>0.2467596</v>
      </c>
      <c r="E20" s="14">
        <v>0.25309019999999999</v>
      </c>
      <c r="F20" s="14">
        <v>0.26942840000000001</v>
      </c>
      <c r="G20" s="14">
        <v>0.25898700000000002</v>
      </c>
      <c r="H20" s="14">
        <v>0.26515870000000002</v>
      </c>
      <c r="I20" s="14">
        <v>0.2746633</v>
      </c>
      <c r="J20" s="14">
        <v>0.29296899999999998</v>
      </c>
      <c r="K20" s="14">
        <v>0.3068688</v>
      </c>
      <c r="L20" s="14">
        <v>0.31380730000000001</v>
      </c>
      <c r="M20" s="14">
        <v>0.31812289999999999</v>
      </c>
      <c r="N20" s="14">
        <v>0.32526270000000002</v>
      </c>
      <c r="O20" s="14">
        <v>0.33959539999999999</v>
      </c>
      <c r="P20" s="14">
        <v>0.34546120000000002</v>
      </c>
      <c r="Q20" s="14">
        <v>0.34776449999999998</v>
      </c>
      <c r="R20" s="14">
        <v>0.36361559999999998</v>
      </c>
      <c r="S20" s="14">
        <v>0.36598249999999999</v>
      </c>
      <c r="T20" s="14">
        <v>0.36347390000000002</v>
      </c>
      <c r="U20" s="14">
        <v>0.33815869999999998</v>
      </c>
      <c r="V20" s="14">
        <v>0.33203110000000002</v>
      </c>
      <c r="W20" s="14">
        <v>0.33264680000000002</v>
      </c>
      <c r="X20" s="14">
        <v>0.32835160000000002</v>
      </c>
      <c r="Y20" s="14">
        <v>0.32581189999999999</v>
      </c>
      <c r="Z20" s="14">
        <v>0.32689620000000003</v>
      </c>
    </row>
    <row r="21" spans="1:26">
      <c r="A21" s="12" t="s">
        <v>391</v>
      </c>
      <c r="B21" s="14">
        <v>0.15085689999999999</v>
      </c>
      <c r="C21" s="14">
        <v>0.15614439999999999</v>
      </c>
      <c r="D21" s="14">
        <v>0.15335399999999999</v>
      </c>
      <c r="E21" s="14">
        <v>0.14235439999999999</v>
      </c>
      <c r="F21" s="14">
        <v>0.12665499999999999</v>
      </c>
      <c r="G21" s="14">
        <v>0.1185282</v>
      </c>
      <c r="H21" s="14">
        <v>0.11018120000000001</v>
      </c>
      <c r="I21" s="14">
        <v>0.1019132</v>
      </c>
      <c r="J21" s="14">
        <v>9.1682899999999998E-2</v>
      </c>
      <c r="K21" s="14">
        <v>8.1122600000000003E-2</v>
      </c>
      <c r="L21" s="14">
        <v>7.8001299999999996E-2</v>
      </c>
      <c r="M21" s="14">
        <v>8.0879099999999995E-2</v>
      </c>
      <c r="N21" s="14">
        <v>7.3093599999999995E-2</v>
      </c>
      <c r="O21" s="14">
        <v>7.0833699999999999E-2</v>
      </c>
      <c r="P21" s="14">
        <v>5.7935199999999999E-2</v>
      </c>
      <c r="Q21" s="14">
        <v>5.9349100000000002E-2</v>
      </c>
      <c r="R21" s="14">
        <v>5.5043700000000001E-2</v>
      </c>
      <c r="S21" s="14">
        <v>6.0446800000000002E-2</v>
      </c>
      <c r="T21" s="14">
        <v>6.5196100000000007E-2</v>
      </c>
      <c r="U21" s="14">
        <v>7.4748099999999998E-2</v>
      </c>
      <c r="V21" s="14">
        <v>7.3138400000000006E-2</v>
      </c>
      <c r="W21" s="14">
        <v>7.2385599999999994E-2</v>
      </c>
      <c r="X21" s="14">
        <v>6.6781400000000005E-2</v>
      </c>
      <c r="Y21" s="14">
        <v>7.2833499999999995E-2</v>
      </c>
      <c r="Z21" s="14">
        <v>6.9463899999999995E-2</v>
      </c>
    </row>
    <row r="22" spans="1:26" ht="30" customHeight="1">
      <c r="A22" s="6" t="s">
        <v>117</v>
      </c>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c r="A23" s="12" t="s">
        <v>296</v>
      </c>
      <c r="B23" s="15" t="s">
        <v>297</v>
      </c>
      <c r="C23" s="15" t="s">
        <v>298</v>
      </c>
      <c r="D23" s="15" t="s">
        <v>299</v>
      </c>
      <c r="E23" s="15" t="s">
        <v>300</v>
      </c>
      <c r="F23" s="15" t="s">
        <v>301</v>
      </c>
      <c r="G23" s="15" t="s">
        <v>302</v>
      </c>
      <c r="H23" s="15" t="s">
        <v>303</v>
      </c>
      <c r="I23" s="15" t="s">
        <v>304</v>
      </c>
      <c r="J23" s="15" t="s">
        <v>305</v>
      </c>
      <c r="K23" s="15" t="s">
        <v>306</v>
      </c>
      <c r="L23" s="15" t="s">
        <v>307</v>
      </c>
      <c r="M23" s="15" t="s">
        <v>308</v>
      </c>
      <c r="N23" s="15" t="s">
        <v>309</v>
      </c>
      <c r="O23" s="15" t="s">
        <v>310</v>
      </c>
      <c r="P23" s="15" t="s">
        <v>311</v>
      </c>
      <c r="Q23" s="15" t="s">
        <v>312</v>
      </c>
      <c r="R23" s="15" t="s">
        <v>313</v>
      </c>
      <c r="S23" s="15" t="s">
        <v>314</v>
      </c>
      <c r="T23" s="15" t="s">
        <v>315</v>
      </c>
      <c r="U23" s="15" t="s">
        <v>316</v>
      </c>
      <c r="V23" s="15" t="s">
        <v>317</v>
      </c>
      <c r="W23" s="15" t="s">
        <v>318</v>
      </c>
      <c r="X23" s="15" t="s">
        <v>319</v>
      </c>
      <c r="Y23" s="15" t="s">
        <v>320</v>
      </c>
      <c r="Z23" s="15" t="s">
        <v>321</v>
      </c>
    </row>
    <row r="24" spans="1:26">
      <c r="A24" s="12" t="s">
        <v>342</v>
      </c>
      <c r="B24" s="16">
        <v>830000</v>
      </c>
      <c r="C24" s="16">
        <v>820000</v>
      </c>
      <c r="D24" s="16">
        <v>820000</v>
      </c>
      <c r="E24" s="16">
        <v>810000</v>
      </c>
      <c r="F24" s="16">
        <v>840000</v>
      </c>
      <c r="G24" s="16">
        <v>830000</v>
      </c>
      <c r="H24" s="16">
        <v>830000</v>
      </c>
      <c r="I24" s="16">
        <v>790000</v>
      </c>
      <c r="J24" s="16">
        <v>760000</v>
      </c>
      <c r="K24" s="16">
        <v>730000</v>
      </c>
      <c r="L24" s="16">
        <v>710000</v>
      </c>
      <c r="M24" s="16">
        <v>720000</v>
      </c>
      <c r="N24" s="16">
        <v>710000</v>
      </c>
      <c r="O24" s="16">
        <v>720000</v>
      </c>
      <c r="P24" s="16">
        <v>710000</v>
      </c>
      <c r="Q24" s="16">
        <v>690000</v>
      </c>
      <c r="R24" s="16">
        <v>710000</v>
      </c>
      <c r="S24" s="16">
        <v>720000</v>
      </c>
      <c r="T24" s="16">
        <v>740000</v>
      </c>
      <c r="U24" s="16">
        <v>740000</v>
      </c>
      <c r="V24" s="16">
        <v>770000</v>
      </c>
      <c r="W24" s="16">
        <v>800000</v>
      </c>
      <c r="X24" s="16">
        <v>790000</v>
      </c>
      <c r="Y24" s="16">
        <v>790000</v>
      </c>
      <c r="Z24" s="16">
        <v>750000</v>
      </c>
    </row>
    <row r="25" spans="1:26">
      <c r="A25" s="12" t="s">
        <v>387</v>
      </c>
      <c r="B25" s="16">
        <v>50000</v>
      </c>
      <c r="C25" s="16">
        <v>50000</v>
      </c>
      <c r="D25" s="16">
        <v>50000</v>
      </c>
      <c r="E25" s="16">
        <v>60000</v>
      </c>
      <c r="F25" s="16">
        <v>60000</v>
      </c>
      <c r="G25" s="16">
        <v>60000</v>
      </c>
      <c r="H25" s="16">
        <v>60000</v>
      </c>
      <c r="I25" s="16">
        <v>60000</v>
      </c>
      <c r="J25" s="16">
        <v>70000</v>
      </c>
      <c r="K25" s="16">
        <v>70000</v>
      </c>
      <c r="L25" s="16">
        <v>70000</v>
      </c>
      <c r="M25" s="16">
        <v>80000</v>
      </c>
      <c r="N25" s="16">
        <v>80000</v>
      </c>
      <c r="O25" s="16">
        <v>90000</v>
      </c>
      <c r="P25" s="16">
        <v>80000</v>
      </c>
      <c r="Q25" s="16">
        <v>80000</v>
      </c>
      <c r="R25" s="16">
        <v>80000</v>
      </c>
      <c r="S25" s="16">
        <v>90000</v>
      </c>
      <c r="T25" s="16">
        <v>100000</v>
      </c>
      <c r="U25" s="16">
        <v>120000</v>
      </c>
      <c r="V25" s="16">
        <v>120000</v>
      </c>
      <c r="W25" s="16">
        <v>120000</v>
      </c>
      <c r="X25" s="16">
        <v>120000</v>
      </c>
      <c r="Y25" s="16">
        <v>120000</v>
      </c>
      <c r="Z25" s="16">
        <v>100000</v>
      </c>
    </row>
    <row r="26" spans="1:26">
      <c r="A26" s="12" t="s">
        <v>388</v>
      </c>
      <c r="B26" s="16">
        <v>100000</v>
      </c>
      <c r="C26" s="16">
        <v>100000</v>
      </c>
      <c r="D26" s="16">
        <v>110000</v>
      </c>
      <c r="E26" s="16">
        <v>110000</v>
      </c>
      <c r="F26" s="16">
        <v>120000</v>
      </c>
      <c r="G26" s="16">
        <v>130000</v>
      </c>
      <c r="H26" s="16">
        <v>130000</v>
      </c>
      <c r="I26" s="16">
        <v>120000</v>
      </c>
      <c r="J26" s="16">
        <v>110000</v>
      </c>
      <c r="K26" s="16">
        <v>90000</v>
      </c>
      <c r="L26" s="16">
        <v>90000</v>
      </c>
      <c r="M26" s="16">
        <v>100000</v>
      </c>
      <c r="N26" s="16">
        <v>100000</v>
      </c>
      <c r="O26" s="16">
        <v>100000</v>
      </c>
      <c r="P26" s="16">
        <v>90000</v>
      </c>
      <c r="Q26" s="16">
        <v>90000</v>
      </c>
      <c r="R26" s="16">
        <v>90000</v>
      </c>
      <c r="S26" s="16">
        <v>90000</v>
      </c>
      <c r="T26" s="16">
        <v>90000</v>
      </c>
      <c r="U26" s="16">
        <v>90000</v>
      </c>
      <c r="V26" s="16">
        <v>90000</v>
      </c>
      <c r="W26" s="16">
        <v>90000</v>
      </c>
      <c r="X26" s="16">
        <v>90000</v>
      </c>
      <c r="Y26" s="16">
        <v>100000</v>
      </c>
      <c r="Z26" s="16">
        <v>100000</v>
      </c>
    </row>
    <row r="27" spans="1:26">
      <c r="A27" s="12" t="s">
        <v>389</v>
      </c>
      <c r="B27" s="16">
        <v>360000</v>
      </c>
      <c r="C27" s="16">
        <v>350000</v>
      </c>
      <c r="D27" s="16">
        <v>330000</v>
      </c>
      <c r="E27" s="16">
        <v>320000</v>
      </c>
      <c r="F27" s="16">
        <v>330000</v>
      </c>
      <c r="G27" s="16">
        <v>330000</v>
      </c>
      <c r="H27" s="16">
        <v>330000</v>
      </c>
      <c r="I27" s="16">
        <v>310000</v>
      </c>
      <c r="J27" s="16">
        <v>290000</v>
      </c>
      <c r="K27" s="16">
        <v>280000</v>
      </c>
      <c r="L27" s="16">
        <v>270000</v>
      </c>
      <c r="M27" s="16">
        <v>250000</v>
      </c>
      <c r="N27" s="16">
        <v>240000</v>
      </c>
      <c r="O27" s="16">
        <v>230000</v>
      </c>
      <c r="P27" s="16">
        <v>250000</v>
      </c>
      <c r="Q27" s="16">
        <v>240000</v>
      </c>
      <c r="R27" s="16">
        <v>240000</v>
      </c>
      <c r="S27" s="16">
        <v>230000</v>
      </c>
      <c r="T27" s="16">
        <v>230000</v>
      </c>
      <c r="U27" s="16">
        <v>230000</v>
      </c>
      <c r="V27" s="16">
        <v>250000</v>
      </c>
      <c r="W27" s="16">
        <v>260000</v>
      </c>
      <c r="X27" s="16">
        <v>270000</v>
      </c>
      <c r="Y27" s="16">
        <v>260000</v>
      </c>
      <c r="Z27" s="16">
        <v>260000</v>
      </c>
    </row>
    <row r="28" spans="1:26">
      <c r="A28" s="12" t="s">
        <v>390</v>
      </c>
      <c r="B28" s="16">
        <v>190000</v>
      </c>
      <c r="C28" s="16">
        <v>190000</v>
      </c>
      <c r="D28" s="16">
        <v>200000</v>
      </c>
      <c r="E28" s="16">
        <v>210000</v>
      </c>
      <c r="F28" s="16">
        <v>230000</v>
      </c>
      <c r="G28" s="16">
        <v>220000</v>
      </c>
      <c r="H28" s="16">
        <v>220000</v>
      </c>
      <c r="I28" s="16">
        <v>220000</v>
      </c>
      <c r="J28" s="16">
        <v>220000</v>
      </c>
      <c r="K28" s="16">
        <v>220000</v>
      </c>
      <c r="L28" s="16">
        <v>220000</v>
      </c>
      <c r="M28" s="16">
        <v>230000</v>
      </c>
      <c r="N28" s="16">
        <v>230000</v>
      </c>
      <c r="O28" s="16">
        <v>240000</v>
      </c>
      <c r="P28" s="16">
        <v>250000</v>
      </c>
      <c r="Q28" s="16">
        <v>240000</v>
      </c>
      <c r="R28" s="16">
        <v>260000</v>
      </c>
      <c r="S28" s="16">
        <v>260000</v>
      </c>
      <c r="T28" s="16">
        <v>270000</v>
      </c>
      <c r="U28" s="16">
        <v>250000</v>
      </c>
      <c r="V28" s="16">
        <v>250000</v>
      </c>
      <c r="W28" s="16">
        <v>270000</v>
      </c>
      <c r="X28" s="16">
        <v>260000</v>
      </c>
      <c r="Y28" s="16">
        <v>260000</v>
      </c>
      <c r="Z28" s="16">
        <v>240000</v>
      </c>
    </row>
    <row r="29" spans="1:26">
      <c r="A29" s="12" t="s">
        <v>391</v>
      </c>
      <c r="B29" s="16">
        <v>130000</v>
      </c>
      <c r="C29" s="16">
        <v>130000</v>
      </c>
      <c r="D29" s="16">
        <v>130000</v>
      </c>
      <c r="E29" s="16">
        <v>120000</v>
      </c>
      <c r="F29" s="16">
        <v>110000</v>
      </c>
      <c r="G29" s="16">
        <v>100000</v>
      </c>
      <c r="H29" s="16">
        <v>90000</v>
      </c>
      <c r="I29" s="16">
        <v>80000</v>
      </c>
      <c r="J29" s="16">
        <v>70000</v>
      </c>
      <c r="K29" s="16">
        <v>60000</v>
      </c>
      <c r="L29" s="16">
        <v>60000</v>
      </c>
      <c r="M29" s="16">
        <v>60000</v>
      </c>
      <c r="N29" s="16">
        <v>50000</v>
      </c>
      <c r="O29" s="16">
        <v>50000</v>
      </c>
      <c r="P29" s="16">
        <v>40000</v>
      </c>
      <c r="Q29" s="16">
        <v>40000</v>
      </c>
      <c r="R29" s="16">
        <v>40000</v>
      </c>
      <c r="S29" s="16">
        <v>40000</v>
      </c>
      <c r="T29" s="16">
        <v>50000</v>
      </c>
      <c r="U29" s="16">
        <v>60000</v>
      </c>
      <c r="V29" s="16">
        <v>60000</v>
      </c>
      <c r="W29" s="16">
        <v>60000</v>
      </c>
      <c r="X29" s="16">
        <v>50000</v>
      </c>
      <c r="Y29" s="16">
        <v>60000</v>
      </c>
      <c r="Z29" s="16">
        <v>50000</v>
      </c>
    </row>
    <row r="30" spans="1:26" ht="30" customHeight="1">
      <c r="A30" s="6" t="s">
        <v>118</v>
      </c>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2" t="s">
        <v>296</v>
      </c>
      <c r="B31" s="17" t="s">
        <v>297</v>
      </c>
      <c r="C31" s="17" t="s">
        <v>298</v>
      </c>
      <c r="D31" s="17" t="s">
        <v>299</v>
      </c>
      <c r="E31" s="17" t="s">
        <v>300</v>
      </c>
      <c r="F31" s="17" t="s">
        <v>301</v>
      </c>
      <c r="G31" s="17" t="s">
        <v>302</v>
      </c>
      <c r="H31" s="17" t="s">
        <v>303</v>
      </c>
      <c r="I31" s="17" t="s">
        <v>304</v>
      </c>
      <c r="J31" s="17" t="s">
        <v>305</v>
      </c>
      <c r="K31" s="17" t="s">
        <v>306</v>
      </c>
      <c r="L31" s="17" t="s">
        <v>307</v>
      </c>
      <c r="M31" s="17" t="s">
        <v>308</v>
      </c>
      <c r="N31" s="17" t="s">
        <v>309</v>
      </c>
      <c r="O31" s="17" t="s">
        <v>310</v>
      </c>
      <c r="P31" s="17" t="s">
        <v>311</v>
      </c>
      <c r="Q31" s="17" t="s">
        <v>312</v>
      </c>
      <c r="R31" s="17" t="s">
        <v>313</v>
      </c>
      <c r="S31" s="17" t="s">
        <v>314</v>
      </c>
      <c r="T31" s="17" t="s">
        <v>315</v>
      </c>
      <c r="U31" s="17" t="s">
        <v>316</v>
      </c>
      <c r="V31" s="17" t="s">
        <v>317</v>
      </c>
      <c r="W31" s="17" t="s">
        <v>318</v>
      </c>
      <c r="X31" s="17" t="s">
        <v>319</v>
      </c>
      <c r="Y31" s="17" t="s">
        <v>320</v>
      </c>
      <c r="Z31" s="17" t="s">
        <v>321</v>
      </c>
    </row>
    <row r="32" spans="1:26">
      <c r="A32" s="12" t="s">
        <v>342</v>
      </c>
      <c r="B32" s="14">
        <v>0.1165264</v>
      </c>
      <c r="C32" s="14">
        <v>0.1193263</v>
      </c>
      <c r="D32" s="14">
        <v>0.1290133</v>
      </c>
      <c r="E32" s="14">
        <v>0.13089239999999999</v>
      </c>
      <c r="F32" s="14">
        <v>0.1354351</v>
      </c>
      <c r="G32" s="14">
        <v>0.13206000000000001</v>
      </c>
      <c r="H32" s="14">
        <v>0.13277220000000001</v>
      </c>
      <c r="I32" s="14">
        <v>0.12728329999999999</v>
      </c>
      <c r="J32" s="14">
        <v>0.1261593</v>
      </c>
      <c r="K32" s="14">
        <v>0.1193444</v>
      </c>
      <c r="L32" s="14">
        <v>0.117035</v>
      </c>
      <c r="M32" s="14">
        <v>0.1194118</v>
      </c>
      <c r="N32" s="14">
        <v>0.12043619999999999</v>
      </c>
      <c r="O32" s="14">
        <v>0.124213</v>
      </c>
      <c r="P32" s="14">
        <v>0.11912979999999999</v>
      </c>
      <c r="Q32" s="14">
        <v>0.1127233</v>
      </c>
      <c r="R32" s="14">
        <v>0.1151436</v>
      </c>
      <c r="S32" s="14">
        <v>0.11761389999999999</v>
      </c>
      <c r="T32" s="14">
        <v>0.1225468</v>
      </c>
      <c r="U32" s="14">
        <v>0.12141</v>
      </c>
      <c r="V32" s="14">
        <v>0.1259508</v>
      </c>
      <c r="W32" s="14">
        <v>0.1320877</v>
      </c>
      <c r="X32" s="14">
        <v>0.13126840000000001</v>
      </c>
      <c r="Y32" s="14">
        <v>0.13262370000000001</v>
      </c>
      <c r="Z32" s="14">
        <v>0.1266726</v>
      </c>
    </row>
    <row r="33" spans="1:26">
      <c r="A33" s="12" t="s">
        <v>387</v>
      </c>
      <c r="B33" s="14">
        <v>0.17329140000000001</v>
      </c>
      <c r="C33" s="14">
        <v>0.16869239999999999</v>
      </c>
      <c r="D33" s="14">
        <v>0.17042160000000001</v>
      </c>
      <c r="E33" s="14">
        <v>0.16561129999999999</v>
      </c>
      <c r="F33" s="14">
        <v>0.15801129999999999</v>
      </c>
      <c r="G33" s="14">
        <v>0.1377882</v>
      </c>
      <c r="H33" s="14">
        <v>0.1397639</v>
      </c>
      <c r="I33" s="14">
        <v>0.1231416</v>
      </c>
      <c r="J33" s="14">
        <v>0.13640650000000001</v>
      </c>
      <c r="K33" s="14">
        <v>0.12664980000000001</v>
      </c>
      <c r="L33" s="14">
        <v>0.12544630000000001</v>
      </c>
      <c r="M33" s="14">
        <v>0.13939850000000001</v>
      </c>
      <c r="N33" s="14">
        <v>0.13315949999999999</v>
      </c>
      <c r="O33" s="14">
        <v>0.14094090000000001</v>
      </c>
      <c r="P33" s="14">
        <v>0.11958829999999999</v>
      </c>
      <c r="Q33" s="14">
        <v>0.1137696</v>
      </c>
      <c r="R33" s="14">
        <v>0.1144715</v>
      </c>
      <c r="S33" s="14">
        <v>0.1148082</v>
      </c>
      <c r="T33" s="14">
        <v>0.1220913</v>
      </c>
      <c r="U33" s="14">
        <v>0.13339690000000001</v>
      </c>
      <c r="V33" s="14">
        <v>0.14372260000000001</v>
      </c>
      <c r="W33" s="14">
        <v>0.15373319999999999</v>
      </c>
      <c r="X33" s="14">
        <v>0.1454414</v>
      </c>
      <c r="Y33" s="14">
        <v>0.13563339999999999</v>
      </c>
      <c r="Z33" s="14">
        <v>0.1161095</v>
      </c>
    </row>
    <row r="34" spans="1:26">
      <c r="A34" s="12" t="s">
        <v>388</v>
      </c>
      <c r="B34" s="14">
        <v>0.2219286</v>
      </c>
      <c r="C34" s="14">
        <v>0.2334367</v>
      </c>
      <c r="D34" s="14">
        <v>0.24772730000000001</v>
      </c>
      <c r="E34" s="14">
        <v>0.24513219999999999</v>
      </c>
      <c r="F34" s="14">
        <v>0.25313400000000003</v>
      </c>
      <c r="G34" s="14">
        <v>0.26857940000000002</v>
      </c>
      <c r="H34" s="14">
        <v>0.27411629999999998</v>
      </c>
      <c r="I34" s="14">
        <v>0.26587739999999999</v>
      </c>
      <c r="J34" s="14">
        <v>0.2461998</v>
      </c>
      <c r="K34" s="14">
        <v>0.21304419999999999</v>
      </c>
      <c r="L34" s="14">
        <v>0.2037909</v>
      </c>
      <c r="M34" s="14">
        <v>0.2063682</v>
      </c>
      <c r="N34" s="14">
        <v>0.21152270000000001</v>
      </c>
      <c r="O34" s="14">
        <v>0.20740629999999999</v>
      </c>
      <c r="P34" s="14">
        <v>0.1988249</v>
      </c>
      <c r="Q34" s="14">
        <v>0.192521</v>
      </c>
      <c r="R34" s="14">
        <v>0.19114110000000001</v>
      </c>
      <c r="S34" s="14">
        <v>0.1908337</v>
      </c>
      <c r="T34" s="14">
        <v>0.20402729999999999</v>
      </c>
      <c r="U34" s="14">
        <v>0.19401450000000001</v>
      </c>
      <c r="V34" s="14">
        <v>0.19274250000000001</v>
      </c>
      <c r="W34" s="14">
        <v>0.17775469999999999</v>
      </c>
      <c r="X34" s="14">
        <v>0.1829789</v>
      </c>
      <c r="Y34" s="14">
        <v>0.19593650000000001</v>
      </c>
      <c r="Z34" s="14">
        <v>0.21200949999999999</v>
      </c>
    </row>
    <row r="35" spans="1:26">
      <c r="A35" s="12" t="s">
        <v>389</v>
      </c>
      <c r="B35" s="14">
        <v>8.7997400000000003E-2</v>
      </c>
      <c r="C35" s="14">
        <v>8.5911500000000002E-2</v>
      </c>
      <c r="D35" s="14">
        <v>9.0704400000000004E-2</v>
      </c>
      <c r="E35" s="14">
        <v>9.2975100000000005E-2</v>
      </c>
      <c r="F35" s="14">
        <v>9.5904000000000003E-2</v>
      </c>
      <c r="G35" s="14">
        <v>9.3751799999999996E-2</v>
      </c>
      <c r="H35" s="14">
        <v>9.0343199999999999E-2</v>
      </c>
      <c r="I35" s="14">
        <v>8.6397399999999999E-2</v>
      </c>
      <c r="J35" s="14">
        <v>8.3078100000000002E-2</v>
      </c>
      <c r="K35" s="14">
        <v>7.9632400000000006E-2</v>
      </c>
      <c r="L35" s="14">
        <v>7.5803099999999998E-2</v>
      </c>
      <c r="M35" s="14">
        <v>7.3610700000000001E-2</v>
      </c>
      <c r="N35" s="14">
        <v>7.3607099999999995E-2</v>
      </c>
      <c r="O35" s="14">
        <v>7.3106199999999996E-2</v>
      </c>
      <c r="P35" s="14">
        <v>7.3422299999999996E-2</v>
      </c>
      <c r="Q35" s="14">
        <v>6.6837999999999995E-2</v>
      </c>
      <c r="R35" s="14">
        <v>6.9195800000000002E-2</v>
      </c>
      <c r="S35" s="14">
        <v>6.9723400000000005E-2</v>
      </c>
      <c r="T35" s="14">
        <v>7.05514E-2</v>
      </c>
      <c r="U35" s="14">
        <v>6.9307400000000005E-2</v>
      </c>
      <c r="V35" s="14">
        <v>7.5933500000000001E-2</v>
      </c>
      <c r="W35" s="14">
        <v>8.1759700000000005E-2</v>
      </c>
      <c r="X35" s="14">
        <v>8.5745399999999999E-2</v>
      </c>
      <c r="Y35" s="14">
        <v>8.7061600000000003E-2</v>
      </c>
      <c r="Z35" s="14">
        <v>8.7359599999999996E-2</v>
      </c>
    </row>
    <row r="36" spans="1:26">
      <c r="A36" s="12" t="s">
        <v>390</v>
      </c>
      <c r="B36" s="14">
        <v>0.14326559999999999</v>
      </c>
      <c r="C36" s="14">
        <v>0.1511538</v>
      </c>
      <c r="D36" s="14">
        <v>0.1720719</v>
      </c>
      <c r="E36" s="14">
        <v>0.175399</v>
      </c>
      <c r="F36" s="14">
        <v>0.18973219999999999</v>
      </c>
      <c r="G36" s="14">
        <v>0.18141309999999999</v>
      </c>
      <c r="H36" s="14">
        <v>0.1913897</v>
      </c>
      <c r="I36" s="14">
        <v>0.1861555</v>
      </c>
      <c r="J36" s="14">
        <v>0.1924852</v>
      </c>
      <c r="K36" s="14">
        <v>0.18911249999999999</v>
      </c>
      <c r="L36" s="14">
        <v>0.1905404</v>
      </c>
      <c r="M36" s="14">
        <v>0.19527359999999999</v>
      </c>
      <c r="N36" s="14">
        <v>0.19751579999999999</v>
      </c>
      <c r="O36" s="14">
        <v>0.21057329999999999</v>
      </c>
      <c r="P36" s="14">
        <v>0.2050178</v>
      </c>
      <c r="Q36" s="14">
        <v>0.19485530000000001</v>
      </c>
      <c r="R36" s="14">
        <v>0.20206969999999999</v>
      </c>
      <c r="S36" s="14">
        <v>0.2072502</v>
      </c>
      <c r="T36" s="14">
        <v>0.21278610000000001</v>
      </c>
      <c r="U36" s="14">
        <v>0.19917070000000001</v>
      </c>
      <c r="V36" s="14">
        <v>0.20096749999999999</v>
      </c>
      <c r="W36" s="14">
        <v>0.2150994</v>
      </c>
      <c r="X36" s="14">
        <v>0.20956620000000001</v>
      </c>
      <c r="Y36" s="14">
        <v>0.2091856</v>
      </c>
      <c r="Z36" s="14">
        <v>0.19181870000000001</v>
      </c>
    </row>
    <row r="37" spans="1:26">
      <c r="A37" s="12" t="s">
        <v>391</v>
      </c>
      <c r="B37" s="14">
        <v>0.12862419999999999</v>
      </c>
      <c r="C37" s="14">
        <v>0.13326209999999999</v>
      </c>
      <c r="D37" s="14">
        <v>0.1443033</v>
      </c>
      <c r="E37" s="14">
        <v>0.13723730000000001</v>
      </c>
      <c r="F37" s="14">
        <v>0.12985269999999999</v>
      </c>
      <c r="G37" s="14">
        <v>0.11707529999999999</v>
      </c>
      <c r="H37" s="14">
        <v>0.1088852</v>
      </c>
      <c r="I37" s="14">
        <v>9.84294E-2</v>
      </c>
      <c r="J37" s="14">
        <v>9.7240699999999999E-2</v>
      </c>
      <c r="K37" s="14">
        <v>8.7769100000000003E-2</v>
      </c>
      <c r="L37" s="14">
        <v>9.0385099999999996E-2</v>
      </c>
      <c r="M37" s="14">
        <v>9.4685199999999997E-2</v>
      </c>
      <c r="N37" s="14">
        <v>9.1755400000000001E-2</v>
      </c>
      <c r="O37" s="14">
        <v>9.2013399999999995E-2</v>
      </c>
      <c r="P37" s="14">
        <v>7.8802200000000003E-2</v>
      </c>
      <c r="Q37" s="14">
        <v>8.0230099999999999E-2</v>
      </c>
      <c r="R37" s="14">
        <v>7.8256099999999995E-2</v>
      </c>
      <c r="S37" s="14">
        <v>9.1193200000000002E-2</v>
      </c>
      <c r="T37" s="14">
        <v>0.10441</v>
      </c>
      <c r="U37" s="14">
        <v>0.123319</v>
      </c>
      <c r="V37" s="14">
        <v>0.1179597</v>
      </c>
      <c r="W37" s="14">
        <v>0.1209759</v>
      </c>
      <c r="X37" s="14">
        <v>0.11004899999999999</v>
      </c>
      <c r="Y37" s="14">
        <v>0.12676399999999999</v>
      </c>
      <c r="Z37" s="14">
        <v>0.1222178</v>
      </c>
    </row>
    <row r="38" spans="1:26" ht="30" customHeight="1">
      <c r="A38" s="6" t="s">
        <v>119</v>
      </c>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c r="A39" s="12" t="s">
        <v>296</v>
      </c>
      <c r="B39" s="15" t="s">
        <v>297</v>
      </c>
      <c r="C39" s="15" t="s">
        <v>298</v>
      </c>
      <c r="D39" s="15" t="s">
        <v>299</v>
      </c>
      <c r="E39" s="15" t="s">
        <v>300</v>
      </c>
      <c r="F39" s="15" t="s">
        <v>301</v>
      </c>
      <c r="G39" s="15" t="s">
        <v>302</v>
      </c>
      <c r="H39" s="15" t="s">
        <v>303</v>
      </c>
      <c r="I39" s="15" t="s">
        <v>304</v>
      </c>
      <c r="J39" s="15" t="s">
        <v>305</v>
      </c>
      <c r="K39" s="15" t="s">
        <v>306</v>
      </c>
      <c r="L39" s="15" t="s">
        <v>307</v>
      </c>
      <c r="M39" s="15" t="s">
        <v>308</v>
      </c>
      <c r="N39" s="15" t="s">
        <v>309</v>
      </c>
      <c r="O39" s="15" t="s">
        <v>310</v>
      </c>
      <c r="P39" s="15" t="s">
        <v>311</v>
      </c>
      <c r="Q39" s="15" t="s">
        <v>312</v>
      </c>
      <c r="R39" s="15" t="s">
        <v>313</v>
      </c>
      <c r="S39" s="15" t="s">
        <v>314</v>
      </c>
      <c r="T39" s="15" t="s">
        <v>315</v>
      </c>
      <c r="U39" s="15" t="s">
        <v>316</v>
      </c>
      <c r="V39" s="15" t="s">
        <v>317</v>
      </c>
      <c r="W39" s="15" t="s">
        <v>318</v>
      </c>
      <c r="X39" s="15" t="s">
        <v>319</v>
      </c>
      <c r="Y39" s="15" t="s">
        <v>320</v>
      </c>
      <c r="Z39" s="15" t="s">
        <v>321</v>
      </c>
    </row>
    <row r="40" spans="1:26">
      <c r="A40" s="12" t="s">
        <v>342</v>
      </c>
      <c r="B40" s="14">
        <v>1</v>
      </c>
      <c r="C40" s="14">
        <v>1</v>
      </c>
      <c r="D40" s="14">
        <v>1</v>
      </c>
      <c r="E40" s="14">
        <v>1</v>
      </c>
      <c r="F40" s="14">
        <v>1</v>
      </c>
      <c r="G40" s="14">
        <v>1</v>
      </c>
      <c r="H40" s="14">
        <v>1</v>
      </c>
      <c r="I40" s="14">
        <v>1</v>
      </c>
      <c r="J40" s="14">
        <v>1</v>
      </c>
      <c r="K40" s="14">
        <v>1</v>
      </c>
      <c r="L40" s="14">
        <v>1</v>
      </c>
      <c r="M40" s="14">
        <v>1</v>
      </c>
      <c r="N40" s="14">
        <v>1</v>
      </c>
      <c r="O40" s="14">
        <v>1</v>
      </c>
      <c r="P40" s="14">
        <v>1</v>
      </c>
      <c r="Q40" s="14">
        <v>1</v>
      </c>
      <c r="R40" s="14">
        <v>1</v>
      </c>
      <c r="S40" s="14">
        <v>1</v>
      </c>
      <c r="T40" s="14">
        <v>1</v>
      </c>
      <c r="U40" s="14">
        <v>1</v>
      </c>
      <c r="V40" s="14">
        <v>1</v>
      </c>
      <c r="W40" s="14">
        <v>1</v>
      </c>
      <c r="X40" s="14">
        <v>1</v>
      </c>
      <c r="Y40" s="14">
        <v>1</v>
      </c>
      <c r="Z40" s="14">
        <v>1</v>
      </c>
    </row>
    <row r="41" spans="1:26">
      <c r="A41" s="12" t="s">
        <v>387</v>
      </c>
      <c r="B41" s="14">
        <v>8.0191499999999999E-2</v>
      </c>
      <c r="C41" s="14">
        <v>8.2251900000000003E-2</v>
      </c>
      <c r="D41" s="14">
        <v>8.5792199999999999E-2</v>
      </c>
      <c r="E41" s="14">
        <v>8.7837700000000005E-2</v>
      </c>
      <c r="F41" s="14">
        <v>8.9368799999999998E-2</v>
      </c>
      <c r="G41" s="14">
        <v>7.9896599999999998E-2</v>
      </c>
      <c r="H41" s="14">
        <v>8.4172700000000003E-2</v>
      </c>
      <c r="I41" s="14">
        <v>8.2763900000000001E-2</v>
      </c>
      <c r="J41" s="14">
        <v>9.7530199999999997E-2</v>
      </c>
      <c r="K41" s="14">
        <v>0.10078040000000001</v>
      </c>
      <c r="L41" s="14">
        <v>0.1047695</v>
      </c>
      <c r="M41" s="14">
        <v>0.11798690000000001</v>
      </c>
      <c r="N41" s="14">
        <v>0.1151857</v>
      </c>
      <c r="O41" s="14">
        <v>0.1238057</v>
      </c>
      <c r="P41" s="14">
        <v>0.11533740000000001</v>
      </c>
      <c r="Q41" s="14">
        <v>0.1194293</v>
      </c>
      <c r="R41" s="14">
        <v>0.1194298</v>
      </c>
      <c r="S41" s="14">
        <v>0.12549940000000001</v>
      </c>
      <c r="T41" s="14">
        <v>0.13329640000000001</v>
      </c>
      <c r="U41" s="14">
        <v>0.1553118</v>
      </c>
      <c r="V41" s="14">
        <v>0.155275</v>
      </c>
      <c r="W41" s="14">
        <v>0.16421160000000001</v>
      </c>
      <c r="X41" s="14">
        <v>0.15178510000000001</v>
      </c>
      <c r="Y41" s="14">
        <v>0.14596149999999999</v>
      </c>
      <c r="Z41" s="14">
        <v>0.12524650000000001</v>
      </c>
    </row>
    <row r="42" spans="1:26">
      <c r="A42" s="12" t="s">
        <v>388</v>
      </c>
      <c r="B42" s="14">
        <v>0.1253129</v>
      </c>
      <c r="C42" s="14">
        <v>0.13868649999999999</v>
      </c>
      <c r="D42" s="14">
        <v>0.1370074</v>
      </c>
      <c r="E42" s="14">
        <v>0.1395884</v>
      </c>
      <c r="F42" s="14">
        <v>0.1392958</v>
      </c>
      <c r="G42" s="14">
        <v>0.16467589999999999</v>
      </c>
      <c r="H42" s="14">
        <v>0.1695603</v>
      </c>
      <c r="I42" s="14">
        <v>0.1735633</v>
      </c>
      <c r="J42" s="14">
        <v>0.15570329999999999</v>
      </c>
      <c r="K42" s="14">
        <v>0.140957</v>
      </c>
      <c r="L42" s="14">
        <v>0.1384483</v>
      </c>
      <c r="M42" s="14">
        <v>0.14264379999999999</v>
      </c>
      <c r="N42" s="14">
        <v>0.15269150000000001</v>
      </c>
      <c r="O42" s="14">
        <v>0.14600460000000001</v>
      </c>
      <c r="P42" s="14">
        <v>0.14225380000000001</v>
      </c>
      <c r="Q42" s="14">
        <v>0.14127870000000001</v>
      </c>
      <c r="R42" s="14">
        <v>0.1348568</v>
      </c>
      <c r="S42" s="14">
        <v>0.12987860000000001</v>
      </c>
      <c r="T42" s="14">
        <v>0.13247909999999999</v>
      </c>
      <c r="U42" s="14">
        <v>0.12701680000000001</v>
      </c>
      <c r="V42" s="14">
        <v>0.12246990000000001</v>
      </c>
      <c r="W42" s="14">
        <v>0.1070286</v>
      </c>
      <c r="X42" s="14">
        <v>0.11330519999999999</v>
      </c>
      <c r="Y42" s="14">
        <v>0.1202555</v>
      </c>
      <c r="Z42" s="14">
        <v>0.1277064</v>
      </c>
    </row>
    <row r="43" spans="1:26">
      <c r="A43" s="12" t="s">
        <v>389</v>
      </c>
      <c r="B43" s="14">
        <v>0.44356580000000001</v>
      </c>
      <c r="C43" s="14">
        <v>0.41333199999999998</v>
      </c>
      <c r="D43" s="14">
        <v>0.39538790000000001</v>
      </c>
      <c r="E43" s="14">
        <v>0.39180320000000002</v>
      </c>
      <c r="F43" s="14">
        <v>0.38781470000000001</v>
      </c>
      <c r="G43" s="14">
        <v>0.38231900000000002</v>
      </c>
      <c r="H43" s="14">
        <v>0.36469020000000002</v>
      </c>
      <c r="I43" s="14">
        <v>0.3585758</v>
      </c>
      <c r="J43" s="14">
        <v>0.345522</v>
      </c>
      <c r="K43" s="14">
        <v>0.34822890000000001</v>
      </c>
      <c r="L43" s="14">
        <v>0.33793069999999997</v>
      </c>
      <c r="M43" s="14">
        <v>0.31933099999999998</v>
      </c>
      <c r="N43" s="14">
        <v>0.3114942</v>
      </c>
      <c r="O43" s="14">
        <v>0.29515989999999998</v>
      </c>
      <c r="P43" s="14">
        <v>0.30846879999999999</v>
      </c>
      <c r="Q43" s="14">
        <v>0.29475390000000001</v>
      </c>
      <c r="R43" s="14">
        <v>0.29997430000000003</v>
      </c>
      <c r="S43" s="14">
        <v>0.29153380000000001</v>
      </c>
      <c r="T43" s="14">
        <v>0.28068159999999998</v>
      </c>
      <c r="U43" s="14">
        <v>0.27508290000000002</v>
      </c>
      <c r="V43" s="14">
        <v>0.29238730000000002</v>
      </c>
      <c r="W43" s="14">
        <v>0.30160710000000002</v>
      </c>
      <c r="X43" s="14">
        <v>0.31989050000000002</v>
      </c>
      <c r="Y43" s="14">
        <v>0.31930819999999999</v>
      </c>
      <c r="Z43" s="14">
        <v>0.33923009999999998</v>
      </c>
    </row>
    <row r="44" spans="1:26">
      <c r="A44" s="12" t="s">
        <v>390</v>
      </c>
      <c r="B44" s="14">
        <v>0.2556505</v>
      </c>
      <c r="C44" s="14">
        <v>0.26863019999999999</v>
      </c>
      <c r="D44" s="14">
        <v>0.28524529999999998</v>
      </c>
      <c r="E44" s="14">
        <v>0.28877710000000001</v>
      </c>
      <c r="F44" s="14">
        <v>0.29956240000000001</v>
      </c>
      <c r="G44" s="14">
        <v>0.29421900000000001</v>
      </c>
      <c r="H44" s="14">
        <v>0.30945050000000002</v>
      </c>
      <c r="I44" s="14">
        <v>0.31802259999999999</v>
      </c>
      <c r="J44" s="14">
        <v>0.33541680000000001</v>
      </c>
      <c r="K44" s="14">
        <v>0.34737829999999997</v>
      </c>
      <c r="L44" s="14">
        <v>0.35494710000000002</v>
      </c>
      <c r="M44" s="14">
        <v>0.3546126</v>
      </c>
      <c r="N44" s="14">
        <v>0.35926170000000002</v>
      </c>
      <c r="O44" s="14">
        <v>0.37487959999999998</v>
      </c>
      <c r="P44" s="14">
        <v>0.38192749999999998</v>
      </c>
      <c r="Q44" s="14">
        <v>0.39003349999999998</v>
      </c>
      <c r="R44" s="14">
        <v>0.3949802</v>
      </c>
      <c r="S44" s="14">
        <v>0.39598870000000003</v>
      </c>
      <c r="T44" s="14">
        <v>0.39114199999999999</v>
      </c>
      <c r="U44" s="14">
        <v>0.36832189999999998</v>
      </c>
      <c r="V44" s="14">
        <v>0.36101420000000001</v>
      </c>
      <c r="W44" s="14">
        <v>0.3608132</v>
      </c>
      <c r="X44" s="14">
        <v>0.35612519999999998</v>
      </c>
      <c r="Y44" s="14">
        <v>0.34813110000000003</v>
      </c>
      <c r="Z44" s="14">
        <v>0.3423291</v>
      </c>
    </row>
    <row r="45" spans="1:26">
      <c r="A45" s="12" t="s">
        <v>391</v>
      </c>
      <c r="B45" s="14">
        <v>9.5279299999999997E-2</v>
      </c>
      <c r="C45" s="14">
        <v>9.7099400000000002E-2</v>
      </c>
      <c r="D45" s="14">
        <v>9.6567299999999995E-2</v>
      </c>
      <c r="E45" s="14">
        <v>9.1993699999999998E-2</v>
      </c>
      <c r="F45" s="14">
        <v>8.39583E-2</v>
      </c>
      <c r="G45" s="14">
        <v>7.8889500000000001E-2</v>
      </c>
      <c r="H45" s="14">
        <v>7.2126300000000004E-2</v>
      </c>
      <c r="I45" s="14">
        <v>6.7074400000000006E-2</v>
      </c>
      <c r="J45" s="14">
        <v>6.58276E-2</v>
      </c>
      <c r="K45" s="14">
        <v>6.26554E-2</v>
      </c>
      <c r="L45" s="14">
        <v>6.3904500000000003E-2</v>
      </c>
      <c r="M45" s="14">
        <v>6.54256E-2</v>
      </c>
      <c r="N45" s="14">
        <v>6.1366900000000002E-2</v>
      </c>
      <c r="O45" s="14">
        <v>6.0150099999999998E-2</v>
      </c>
      <c r="P45" s="14">
        <v>5.2012500000000003E-2</v>
      </c>
      <c r="Q45" s="14">
        <v>5.45046E-2</v>
      </c>
      <c r="R45" s="14">
        <v>5.07588E-2</v>
      </c>
      <c r="S45" s="14">
        <v>5.7099400000000002E-2</v>
      </c>
      <c r="T45" s="14">
        <v>6.2400900000000002E-2</v>
      </c>
      <c r="U45" s="14">
        <v>7.4266700000000005E-2</v>
      </c>
      <c r="V45" s="14">
        <v>6.8853499999999998E-2</v>
      </c>
      <c r="W45" s="14">
        <v>6.6339499999999996E-2</v>
      </c>
      <c r="X45" s="14">
        <v>5.8894099999999998E-2</v>
      </c>
      <c r="Y45" s="14">
        <v>6.6343700000000005E-2</v>
      </c>
      <c r="Z45" s="14">
        <v>6.5487900000000002E-2</v>
      </c>
    </row>
    <row r="46" spans="1:26" ht="30" customHeight="1">
      <c r="A46" s="6" t="s">
        <v>120</v>
      </c>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c r="A47" s="12" t="s">
        <v>296</v>
      </c>
      <c r="B47" s="15" t="s">
        <v>297</v>
      </c>
      <c r="C47" s="15" t="s">
        <v>298</v>
      </c>
      <c r="D47" s="15" t="s">
        <v>299</v>
      </c>
      <c r="E47" s="15" t="s">
        <v>300</v>
      </c>
      <c r="F47" s="15" t="s">
        <v>301</v>
      </c>
      <c r="G47" s="15" t="s">
        <v>302</v>
      </c>
      <c r="H47" s="15" t="s">
        <v>303</v>
      </c>
      <c r="I47" s="15" t="s">
        <v>304</v>
      </c>
      <c r="J47" s="15" t="s">
        <v>305</v>
      </c>
      <c r="K47" s="15" t="s">
        <v>306</v>
      </c>
      <c r="L47" s="15" t="s">
        <v>307</v>
      </c>
      <c r="M47" s="15" t="s">
        <v>308</v>
      </c>
      <c r="N47" s="15" t="s">
        <v>309</v>
      </c>
      <c r="O47" s="15" t="s">
        <v>310</v>
      </c>
      <c r="P47" s="15" t="s">
        <v>311</v>
      </c>
      <c r="Q47" s="15" t="s">
        <v>312</v>
      </c>
      <c r="R47" s="15" t="s">
        <v>313</v>
      </c>
      <c r="S47" s="15" t="s">
        <v>314</v>
      </c>
      <c r="T47" s="15" t="s">
        <v>315</v>
      </c>
      <c r="U47" s="15" t="s">
        <v>316</v>
      </c>
      <c r="V47" s="15" t="s">
        <v>317</v>
      </c>
      <c r="W47" s="15" t="s">
        <v>318</v>
      </c>
      <c r="X47" s="15" t="s">
        <v>319</v>
      </c>
      <c r="Y47" s="15" t="s">
        <v>320</v>
      </c>
      <c r="Z47" s="15" t="s">
        <v>321</v>
      </c>
    </row>
    <row r="48" spans="1:26">
      <c r="A48" s="12" t="s">
        <v>342</v>
      </c>
      <c r="B48" s="16">
        <v>460000</v>
      </c>
      <c r="C48" s="16">
        <v>470000</v>
      </c>
      <c r="D48" s="16">
        <v>500000</v>
      </c>
      <c r="E48" s="16">
        <v>510000</v>
      </c>
      <c r="F48" s="16">
        <v>530000</v>
      </c>
      <c r="G48" s="16">
        <v>520000</v>
      </c>
      <c r="H48" s="16">
        <v>520000</v>
      </c>
      <c r="I48" s="16">
        <v>500000</v>
      </c>
      <c r="J48" s="16">
        <v>500000</v>
      </c>
      <c r="K48" s="16">
        <v>480000</v>
      </c>
      <c r="L48" s="16">
        <v>470000</v>
      </c>
      <c r="M48" s="16">
        <v>480000</v>
      </c>
      <c r="N48" s="16">
        <v>490000</v>
      </c>
      <c r="O48" s="16">
        <v>510000</v>
      </c>
      <c r="P48" s="16">
        <v>490000</v>
      </c>
      <c r="Q48" s="16">
        <v>470000</v>
      </c>
      <c r="R48" s="16">
        <v>480000</v>
      </c>
      <c r="S48" s="16">
        <v>500000</v>
      </c>
      <c r="T48" s="16">
        <v>520000</v>
      </c>
      <c r="U48" s="16">
        <v>520000</v>
      </c>
      <c r="V48" s="16">
        <v>540000</v>
      </c>
      <c r="W48" s="16">
        <v>570000</v>
      </c>
      <c r="X48" s="16">
        <v>570000</v>
      </c>
      <c r="Y48" s="16">
        <v>580000</v>
      </c>
      <c r="Z48" s="16">
        <v>550000</v>
      </c>
    </row>
    <row r="49" spans="1:26">
      <c r="A49" s="12" t="s">
        <v>387</v>
      </c>
      <c r="B49" s="16">
        <v>40000</v>
      </c>
      <c r="C49" s="16">
        <v>40000</v>
      </c>
      <c r="D49" s="16">
        <v>40000</v>
      </c>
      <c r="E49" s="16">
        <v>40000</v>
      </c>
      <c r="F49" s="16">
        <v>50000</v>
      </c>
      <c r="G49" s="16">
        <v>40000</v>
      </c>
      <c r="H49" s="16">
        <v>40000</v>
      </c>
      <c r="I49" s="16">
        <v>40000</v>
      </c>
      <c r="J49" s="16">
        <v>50000</v>
      </c>
      <c r="K49" s="16">
        <v>50000</v>
      </c>
      <c r="L49" s="16">
        <v>50000</v>
      </c>
      <c r="M49" s="16">
        <v>60000</v>
      </c>
      <c r="N49" s="16">
        <v>60000</v>
      </c>
      <c r="O49" s="16">
        <v>60000</v>
      </c>
      <c r="P49" s="16">
        <v>60000</v>
      </c>
      <c r="Q49" s="16">
        <v>60000</v>
      </c>
      <c r="R49" s="16">
        <v>60000</v>
      </c>
      <c r="S49" s="16">
        <v>60000</v>
      </c>
      <c r="T49" s="16">
        <v>70000</v>
      </c>
      <c r="U49" s="16">
        <v>80000</v>
      </c>
      <c r="V49" s="16">
        <v>80000</v>
      </c>
      <c r="W49" s="16">
        <v>90000</v>
      </c>
      <c r="X49" s="16">
        <v>90000</v>
      </c>
      <c r="Y49" s="16">
        <v>80000</v>
      </c>
      <c r="Z49" s="16">
        <v>70000</v>
      </c>
    </row>
    <row r="50" spans="1:26">
      <c r="A50" s="12" t="s">
        <v>388</v>
      </c>
      <c r="B50" s="16">
        <v>60000</v>
      </c>
      <c r="C50" s="16">
        <v>70000</v>
      </c>
      <c r="D50" s="16">
        <v>70000</v>
      </c>
      <c r="E50" s="16">
        <v>70000</v>
      </c>
      <c r="F50" s="16">
        <v>70000</v>
      </c>
      <c r="G50" s="16">
        <v>80000</v>
      </c>
      <c r="H50" s="16">
        <v>90000</v>
      </c>
      <c r="I50" s="16">
        <v>90000</v>
      </c>
      <c r="J50" s="16">
        <v>80000</v>
      </c>
      <c r="K50" s="16">
        <v>70000</v>
      </c>
      <c r="L50" s="16">
        <v>60000</v>
      </c>
      <c r="M50" s="16">
        <v>70000</v>
      </c>
      <c r="N50" s="16">
        <v>70000</v>
      </c>
      <c r="O50" s="16">
        <v>70000</v>
      </c>
      <c r="P50" s="16">
        <v>70000</v>
      </c>
      <c r="Q50" s="16">
        <v>70000</v>
      </c>
      <c r="R50" s="16">
        <v>60000</v>
      </c>
      <c r="S50" s="16">
        <v>60000</v>
      </c>
      <c r="T50" s="16">
        <v>70000</v>
      </c>
      <c r="U50" s="16">
        <v>70000</v>
      </c>
      <c r="V50" s="16">
        <v>70000</v>
      </c>
      <c r="W50" s="16">
        <v>60000</v>
      </c>
      <c r="X50" s="16">
        <v>60000</v>
      </c>
      <c r="Y50" s="16">
        <v>70000</v>
      </c>
      <c r="Z50" s="16">
        <v>70000</v>
      </c>
    </row>
    <row r="51" spans="1:26">
      <c r="A51" s="12" t="s">
        <v>389</v>
      </c>
      <c r="B51" s="16">
        <v>200000</v>
      </c>
      <c r="C51" s="16">
        <v>190000</v>
      </c>
      <c r="D51" s="16">
        <v>200000</v>
      </c>
      <c r="E51" s="16">
        <v>200000</v>
      </c>
      <c r="F51" s="16">
        <v>200000</v>
      </c>
      <c r="G51" s="16">
        <v>200000</v>
      </c>
      <c r="H51" s="16">
        <v>190000</v>
      </c>
      <c r="I51" s="16">
        <v>180000</v>
      </c>
      <c r="J51" s="16">
        <v>170000</v>
      </c>
      <c r="K51" s="16">
        <v>170000</v>
      </c>
      <c r="L51" s="16">
        <v>160000</v>
      </c>
      <c r="M51" s="16">
        <v>150000</v>
      </c>
      <c r="N51" s="16">
        <v>150000</v>
      </c>
      <c r="O51" s="16">
        <v>150000</v>
      </c>
      <c r="P51" s="16">
        <v>150000</v>
      </c>
      <c r="Q51" s="16">
        <v>140000</v>
      </c>
      <c r="R51" s="16">
        <v>150000</v>
      </c>
      <c r="S51" s="16">
        <v>150000</v>
      </c>
      <c r="T51" s="16">
        <v>150000</v>
      </c>
      <c r="U51" s="16">
        <v>140000</v>
      </c>
      <c r="V51" s="16">
        <v>160000</v>
      </c>
      <c r="W51" s="16">
        <v>170000</v>
      </c>
      <c r="X51" s="16">
        <v>180000</v>
      </c>
      <c r="Y51" s="16">
        <v>180000</v>
      </c>
      <c r="Z51" s="16">
        <v>190000</v>
      </c>
    </row>
    <row r="52" spans="1:26">
      <c r="A52" s="12" t="s">
        <v>390</v>
      </c>
      <c r="B52" s="16">
        <v>120000</v>
      </c>
      <c r="C52" s="16">
        <v>130000</v>
      </c>
      <c r="D52" s="16">
        <v>140000</v>
      </c>
      <c r="E52" s="16">
        <v>150000</v>
      </c>
      <c r="F52" s="16">
        <v>160000</v>
      </c>
      <c r="G52" s="16">
        <v>150000</v>
      </c>
      <c r="H52" s="16">
        <v>160000</v>
      </c>
      <c r="I52" s="16">
        <v>160000</v>
      </c>
      <c r="J52" s="16">
        <v>170000</v>
      </c>
      <c r="K52" s="16">
        <v>170000</v>
      </c>
      <c r="L52" s="16">
        <v>170000</v>
      </c>
      <c r="M52" s="16">
        <v>170000</v>
      </c>
      <c r="N52" s="16">
        <v>180000</v>
      </c>
      <c r="O52" s="16">
        <v>190000</v>
      </c>
      <c r="P52" s="16">
        <v>190000</v>
      </c>
      <c r="Q52" s="16">
        <v>180000</v>
      </c>
      <c r="R52" s="16">
        <v>190000</v>
      </c>
      <c r="S52" s="16">
        <v>200000</v>
      </c>
      <c r="T52" s="16">
        <v>200000</v>
      </c>
      <c r="U52" s="16">
        <v>190000</v>
      </c>
      <c r="V52" s="16">
        <v>190000</v>
      </c>
      <c r="W52" s="16">
        <v>210000</v>
      </c>
      <c r="X52" s="16">
        <v>200000</v>
      </c>
      <c r="Y52" s="16">
        <v>200000</v>
      </c>
      <c r="Z52" s="16">
        <v>190000</v>
      </c>
    </row>
    <row r="53" spans="1:26">
      <c r="A53" s="12" t="s">
        <v>391</v>
      </c>
      <c r="B53" s="16">
        <v>40000</v>
      </c>
      <c r="C53" s="16">
        <v>50000</v>
      </c>
      <c r="D53" s="16">
        <v>50000</v>
      </c>
      <c r="E53" s="16">
        <v>50000</v>
      </c>
      <c r="F53" s="16">
        <v>40000</v>
      </c>
      <c r="G53" s="16">
        <v>40000</v>
      </c>
      <c r="H53" s="16">
        <v>40000</v>
      </c>
      <c r="I53" s="16">
        <v>30000</v>
      </c>
      <c r="J53" s="16">
        <v>30000</v>
      </c>
      <c r="K53" s="16">
        <v>30000</v>
      </c>
      <c r="L53" s="16">
        <v>30000</v>
      </c>
      <c r="M53" s="16">
        <v>30000</v>
      </c>
      <c r="N53" s="16">
        <v>30000</v>
      </c>
      <c r="O53" s="16">
        <v>30000</v>
      </c>
      <c r="P53" s="16">
        <v>30000</v>
      </c>
      <c r="Q53" s="16">
        <v>30000</v>
      </c>
      <c r="R53" s="16">
        <v>20000</v>
      </c>
      <c r="S53" s="16">
        <v>30000</v>
      </c>
      <c r="T53" s="16">
        <v>30000</v>
      </c>
      <c r="U53" s="16">
        <v>40000</v>
      </c>
      <c r="V53" s="16">
        <v>40000</v>
      </c>
      <c r="W53" s="16">
        <v>40000</v>
      </c>
      <c r="X53" s="16">
        <v>30000</v>
      </c>
      <c r="Y53" s="16">
        <v>40000</v>
      </c>
      <c r="Z53" s="16">
        <v>40000</v>
      </c>
    </row>
    <row r="54" spans="1:26" ht="30" customHeight="1">
      <c r="A54" s="6" t="s">
        <v>121</v>
      </c>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c r="A55" s="12" t="s">
        <v>296</v>
      </c>
      <c r="B55" s="17" t="s">
        <v>297</v>
      </c>
      <c r="C55" s="17" t="s">
        <v>298</v>
      </c>
      <c r="D55" s="17" t="s">
        <v>299</v>
      </c>
      <c r="E55" s="17" t="s">
        <v>300</v>
      </c>
      <c r="F55" s="17" t="s">
        <v>301</v>
      </c>
      <c r="G55" s="17" t="s">
        <v>302</v>
      </c>
      <c r="H55" s="17" t="s">
        <v>303</v>
      </c>
      <c r="I55" s="17" t="s">
        <v>304</v>
      </c>
      <c r="J55" s="17" t="s">
        <v>305</v>
      </c>
      <c r="K55" s="17" t="s">
        <v>306</v>
      </c>
      <c r="L55" s="17" t="s">
        <v>307</v>
      </c>
      <c r="M55" s="17" t="s">
        <v>308</v>
      </c>
      <c r="N55" s="17" t="s">
        <v>309</v>
      </c>
      <c r="O55" s="17" t="s">
        <v>310</v>
      </c>
      <c r="P55" s="17" t="s">
        <v>311</v>
      </c>
      <c r="Q55" s="17" t="s">
        <v>312</v>
      </c>
      <c r="R55" s="17" t="s">
        <v>313</v>
      </c>
      <c r="S55" s="17" t="s">
        <v>314</v>
      </c>
      <c r="T55" s="17" t="s">
        <v>315</v>
      </c>
      <c r="U55" s="17" t="s">
        <v>316</v>
      </c>
      <c r="V55" s="17" t="s">
        <v>317</v>
      </c>
      <c r="W55" s="17" t="s">
        <v>318</v>
      </c>
      <c r="X55" s="17" t="s">
        <v>319</v>
      </c>
      <c r="Y55" s="17" t="s">
        <v>320</v>
      </c>
      <c r="Z55" s="17" t="s">
        <v>321</v>
      </c>
    </row>
    <row r="56" spans="1:26">
      <c r="A56" s="12" t="s">
        <v>342</v>
      </c>
      <c r="B56" s="16">
        <v>12122</v>
      </c>
      <c r="C56" s="16">
        <v>11820</v>
      </c>
      <c r="D56" s="16">
        <v>11224</v>
      </c>
      <c r="E56" s="16">
        <v>11025</v>
      </c>
      <c r="F56" s="16">
        <v>11055</v>
      </c>
      <c r="G56" s="16">
        <v>11737</v>
      </c>
      <c r="H56" s="16">
        <v>16054</v>
      </c>
      <c r="I56" s="16">
        <v>20378</v>
      </c>
      <c r="J56" s="16">
        <v>23956</v>
      </c>
      <c r="K56" s="16">
        <v>23513</v>
      </c>
      <c r="L56" s="16">
        <v>22425</v>
      </c>
      <c r="M56" s="16">
        <v>22072</v>
      </c>
      <c r="N56" s="16">
        <v>21564</v>
      </c>
      <c r="O56" s="16">
        <v>21420</v>
      </c>
      <c r="P56" s="16">
        <v>21097</v>
      </c>
      <c r="Q56" s="16">
        <v>19515</v>
      </c>
      <c r="R56" s="16">
        <v>17782</v>
      </c>
      <c r="S56" s="16">
        <v>15765</v>
      </c>
      <c r="T56" s="16">
        <v>15104</v>
      </c>
      <c r="U56" s="16">
        <v>14384</v>
      </c>
      <c r="V56" s="16">
        <v>14125</v>
      </c>
      <c r="W56" s="16">
        <v>13848</v>
      </c>
      <c r="X56" s="16">
        <v>14090</v>
      </c>
      <c r="Y56" s="16">
        <v>13780</v>
      </c>
      <c r="Z56" s="16">
        <v>11463</v>
      </c>
    </row>
    <row r="57" spans="1:26">
      <c r="A57" s="12" t="s">
        <v>387</v>
      </c>
      <c r="B57" s="16">
        <v>594</v>
      </c>
      <c r="C57" s="16">
        <v>630</v>
      </c>
      <c r="D57" s="16">
        <v>670</v>
      </c>
      <c r="E57" s="16">
        <v>708</v>
      </c>
      <c r="F57" s="16">
        <v>766</v>
      </c>
      <c r="G57" s="16">
        <v>806</v>
      </c>
      <c r="H57" s="16">
        <v>1172</v>
      </c>
      <c r="I57" s="16">
        <v>1560</v>
      </c>
      <c r="J57" s="16">
        <v>1932</v>
      </c>
      <c r="K57" s="16">
        <v>1968</v>
      </c>
      <c r="L57" s="16">
        <v>1954</v>
      </c>
      <c r="M57" s="16">
        <v>1972</v>
      </c>
      <c r="N57" s="16">
        <v>1976</v>
      </c>
      <c r="O57" s="16">
        <v>2054</v>
      </c>
      <c r="P57" s="16">
        <v>2124</v>
      </c>
      <c r="Q57" s="16">
        <v>2034</v>
      </c>
      <c r="R57" s="16">
        <v>1896</v>
      </c>
      <c r="S57" s="16">
        <v>1784</v>
      </c>
      <c r="T57" s="16">
        <v>1788</v>
      </c>
      <c r="U57" s="16">
        <v>1740</v>
      </c>
      <c r="V57" s="16">
        <v>1630</v>
      </c>
      <c r="W57" s="16">
        <v>1630</v>
      </c>
      <c r="X57" s="16">
        <v>1646</v>
      </c>
      <c r="Y57" s="16">
        <v>1632</v>
      </c>
      <c r="Z57" s="16">
        <v>1266</v>
      </c>
    </row>
    <row r="58" spans="1:26">
      <c r="A58" s="12" t="s">
        <v>388</v>
      </c>
      <c r="B58" s="16">
        <v>959</v>
      </c>
      <c r="C58" s="16">
        <v>952</v>
      </c>
      <c r="D58" s="16">
        <v>885</v>
      </c>
      <c r="E58" s="16">
        <v>899</v>
      </c>
      <c r="F58" s="16">
        <v>916</v>
      </c>
      <c r="G58" s="16">
        <v>1025</v>
      </c>
      <c r="H58" s="16">
        <v>1392</v>
      </c>
      <c r="I58" s="16">
        <v>1795</v>
      </c>
      <c r="J58" s="16">
        <v>2072</v>
      </c>
      <c r="K58" s="16">
        <v>1996</v>
      </c>
      <c r="L58" s="16">
        <v>1897</v>
      </c>
      <c r="M58" s="16">
        <v>1917</v>
      </c>
      <c r="N58" s="16">
        <v>1982</v>
      </c>
      <c r="O58" s="16">
        <v>1979</v>
      </c>
      <c r="P58" s="16">
        <v>1923</v>
      </c>
      <c r="Q58" s="16">
        <v>1753</v>
      </c>
      <c r="R58" s="16">
        <v>1587</v>
      </c>
      <c r="S58" s="16">
        <v>1413</v>
      </c>
      <c r="T58" s="16">
        <v>1334</v>
      </c>
      <c r="U58" s="16">
        <v>1258</v>
      </c>
      <c r="V58" s="16">
        <v>1206</v>
      </c>
      <c r="W58" s="16">
        <v>1213</v>
      </c>
      <c r="X58" s="16">
        <v>1268</v>
      </c>
      <c r="Y58" s="16">
        <v>1297</v>
      </c>
      <c r="Z58" s="16">
        <v>1059</v>
      </c>
    </row>
    <row r="59" spans="1:26">
      <c r="A59" s="12" t="s">
        <v>389</v>
      </c>
      <c r="B59" s="16">
        <v>7052</v>
      </c>
      <c r="C59" s="16">
        <v>6800</v>
      </c>
      <c r="D59" s="16">
        <v>6382</v>
      </c>
      <c r="E59" s="16">
        <v>6184</v>
      </c>
      <c r="F59" s="16">
        <v>6092</v>
      </c>
      <c r="G59" s="16">
        <v>6478</v>
      </c>
      <c r="H59" s="16">
        <v>8890</v>
      </c>
      <c r="I59" s="16">
        <v>11190</v>
      </c>
      <c r="J59" s="16">
        <v>13064</v>
      </c>
      <c r="K59" s="16">
        <v>12744</v>
      </c>
      <c r="L59" s="16">
        <v>12222</v>
      </c>
      <c r="M59" s="16">
        <v>11988</v>
      </c>
      <c r="N59" s="16">
        <v>11674</v>
      </c>
      <c r="O59" s="16">
        <v>11414</v>
      </c>
      <c r="P59" s="16">
        <v>11186</v>
      </c>
      <c r="Q59" s="16">
        <v>10226</v>
      </c>
      <c r="R59" s="16">
        <v>9364</v>
      </c>
      <c r="S59" s="16">
        <v>8246</v>
      </c>
      <c r="T59" s="16">
        <v>7866</v>
      </c>
      <c r="U59" s="16">
        <v>7438</v>
      </c>
      <c r="V59" s="16">
        <v>7428</v>
      </c>
      <c r="W59" s="16">
        <v>7328</v>
      </c>
      <c r="X59" s="16">
        <v>7492</v>
      </c>
      <c r="Y59" s="16">
        <v>7236</v>
      </c>
      <c r="Z59" s="16">
        <v>6120</v>
      </c>
    </row>
    <row r="60" spans="1:26">
      <c r="A60" s="12" t="s">
        <v>390</v>
      </c>
      <c r="B60" s="16">
        <v>2305</v>
      </c>
      <c r="C60" s="16">
        <v>2318</v>
      </c>
      <c r="D60" s="16">
        <v>2242</v>
      </c>
      <c r="E60" s="16">
        <v>2211</v>
      </c>
      <c r="F60" s="16">
        <v>2207</v>
      </c>
      <c r="G60" s="16">
        <v>2287</v>
      </c>
      <c r="H60" s="16">
        <v>3078</v>
      </c>
      <c r="I60" s="16">
        <v>3920</v>
      </c>
      <c r="J60" s="16">
        <v>4674</v>
      </c>
      <c r="K60" s="16">
        <v>4641</v>
      </c>
      <c r="L60" s="16">
        <v>4367</v>
      </c>
      <c r="M60" s="16">
        <v>4244</v>
      </c>
      <c r="N60" s="16">
        <v>4109</v>
      </c>
      <c r="O60" s="16">
        <v>4142</v>
      </c>
      <c r="P60" s="16">
        <v>4090</v>
      </c>
      <c r="Q60" s="16">
        <v>3871</v>
      </c>
      <c r="R60" s="16">
        <v>3497</v>
      </c>
      <c r="S60" s="16">
        <v>3071</v>
      </c>
      <c r="T60" s="16">
        <v>2926</v>
      </c>
      <c r="U60" s="16">
        <v>2780</v>
      </c>
      <c r="V60" s="16">
        <v>2745</v>
      </c>
      <c r="W60" s="16">
        <v>2563</v>
      </c>
      <c r="X60" s="16">
        <v>2595</v>
      </c>
      <c r="Y60" s="16">
        <v>2496</v>
      </c>
      <c r="Z60" s="16">
        <v>2085</v>
      </c>
    </row>
    <row r="61" spans="1:26">
      <c r="A61" s="12" t="s">
        <v>391</v>
      </c>
      <c r="B61" s="16">
        <v>1212</v>
      </c>
      <c r="C61" s="16">
        <v>1120</v>
      </c>
      <c r="D61" s="16">
        <v>1045</v>
      </c>
      <c r="E61" s="16">
        <v>1023</v>
      </c>
      <c r="F61" s="16">
        <v>1074</v>
      </c>
      <c r="G61" s="16">
        <v>1141</v>
      </c>
      <c r="H61" s="16">
        <v>1522</v>
      </c>
      <c r="I61" s="16">
        <v>1913</v>
      </c>
      <c r="J61" s="16">
        <v>2214</v>
      </c>
      <c r="K61" s="16">
        <v>2164</v>
      </c>
      <c r="L61" s="16">
        <v>1985</v>
      </c>
      <c r="M61" s="16">
        <v>1951</v>
      </c>
      <c r="N61" s="16">
        <v>1823</v>
      </c>
      <c r="O61" s="16">
        <v>1831</v>
      </c>
      <c r="P61" s="16">
        <v>1774</v>
      </c>
      <c r="Q61" s="16">
        <v>1631</v>
      </c>
      <c r="R61" s="16">
        <v>1438</v>
      </c>
      <c r="S61" s="16">
        <v>1251</v>
      </c>
      <c r="T61" s="16">
        <v>1190</v>
      </c>
      <c r="U61" s="16">
        <v>1168</v>
      </c>
      <c r="V61" s="16">
        <v>1116</v>
      </c>
      <c r="W61" s="16">
        <v>1114</v>
      </c>
      <c r="X61" s="16">
        <v>1089</v>
      </c>
      <c r="Y61" s="16">
        <v>1119</v>
      </c>
      <c r="Z61" s="16">
        <v>933</v>
      </c>
    </row>
    <row r="62" spans="1:26">
      <c r="A62" s="12"/>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c r="A63" s="12"/>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52"/>
  <sheetViews>
    <sheetView showGridLines="0" workbookViewId="0"/>
  </sheetViews>
  <sheetFormatPr defaultColWidth="10.90625" defaultRowHeight="14.5"/>
  <cols>
    <col min="1" max="1" width="105.7265625" customWidth="1"/>
  </cols>
  <sheetData>
    <row r="1" spans="1:1" ht="19.5">
      <c r="A1" s="4" t="s">
        <v>13</v>
      </c>
    </row>
    <row r="2" spans="1:1" ht="87.5">
      <c r="A2" s="5" t="s">
        <v>505</v>
      </c>
    </row>
    <row r="3" spans="1:1" ht="30" customHeight="1">
      <c r="A3" s="6" t="s">
        <v>12</v>
      </c>
    </row>
    <row r="4" spans="1:1" ht="15.5">
      <c r="A4" s="18" t="str">
        <f>HYPERLINK("#1!A1", "1 Relative poverty after housing costs")</f>
        <v>1 Relative poverty after housing costs</v>
      </c>
    </row>
    <row r="5" spans="1:1" ht="15.5">
      <c r="A5" s="18" t="str">
        <f>HYPERLINK("#2!A1", "2 Absolute poverty after housing costs")</f>
        <v>2 Absolute poverty after housing costs</v>
      </c>
    </row>
    <row r="6" spans="1:1" ht="15.5">
      <c r="A6" s="18" t="str">
        <f>HYPERLINK("#3!A1", "3 Severe poverty after housing costs")</f>
        <v>3 Severe poverty after housing costs</v>
      </c>
    </row>
    <row r="7" spans="1:1" ht="30" customHeight="1">
      <c r="A7" s="6" t="s">
        <v>7</v>
      </c>
    </row>
    <row r="8" spans="1:1" ht="15.5">
      <c r="A8" s="18" t="str">
        <f>HYPERLINK("#4!A1", "4 Relative poverty before housing costs")</f>
        <v>4 Relative poverty before housing costs</v>
      </c>
    </row>
    <row r="9" spans="1:1" ht="15.5">
      <c r="A9" s="18" t="str">
        <f>HYPERLINK("#5!A1", "5 Absolute poverty before housing costs")</f>
        <v>5 Absolute poverty before housing costs</v>
      </c>
    </row>
    <row r="10" spans="1:1" ht="15.5">
      <c r="A10" s="18" t="str">
        <f>HYPERLINK("#6!A1", "6 Severe poverty before housing costs")</f>
        <v>6 Severe poverty before housing costs</v>
      </c>
    </row>
    <row r="11" spans="1:1" ht="30" customHeight="1">
      <c r="A11" s="6" t="s">
        <v>8</v>
      </c>
    </row>
    <row r="12" spans="1:1" ht="15.5">
      <c r="A12" s="18" t="str">
        <f>HYPERLINK("#7!A1", "7 Children's combined low income and material deprivation")</f>
        <v>7 Children's combined low income and material deprivation</v>
      </c>
    </row>
    <row r="13" spans="1:1" ht="15.5">
      <c r="A13" s="18" t="str">
        <f>HYPERLINK("#8!A1", "8 Pensioners material deprivation")</f>
        <v>8 Pensioners material deprivation</v>
      </c>
    </row>
    <row r="14" spans="1:1" ht="30" customHeight="1">
      <c r="A14" s="6" t="s">
        <v>9</v>
      </c>
    </row>
    <row r="15" spans="1:1" ht="15.5">
      <c r="A15" s="18" t="str">
        <f>HYPERLINK("#9!A1", "9 Family type")</f>
        <v>9 Family type</v>
      </c>
    </row>
    <row r="16" spans="1:1" ht="15.5">
      <c r="A16" s="18" t="str">
        <f>HYPERLINK("#10!A1", "10 Number of children in the household")</f>
        <v>10 Number of children in the household</v>
      </c>
    </row>
    <row r="17" spans="1:1" ht="15.5">
      <c r="A17" s="18" t="str">
        <f>HYPERLINK("#11!A1", "11 Family economic status")</f>
        <v>11 Family economic status</v>
      </c>
    </row>
    <row r="18" spans="1:1" ht="15.5">
      <c r="A18" s="18" t="str">
        <f>HYPERLINK("#12!A1", "12 Household work status")</f>
        <v>12 Household work status</v>
      </c>
    </row>
    <row r="19" spans="1:1" ht="15.5">
      <c r="A19" s="18" t="str">
        <f>HYPERLINK("#13!A1", "13 Housing tenure")</f>
        <v>13 Housing tenure</v>
      </c>
    </row>
    <row r="20" spans="1:1" ht="15.5">
      <c r="A20" s="18" t="str">
        <f>HYPERLINK("#14!A1", "14 Urban and rural areas")</f>
        <v>14 Urban and rural areas</v>
      </c>
    </row>
    <row r="21" spans="1:1" ht="15.5">
      <c r="A21" s="18" t="str">
        <f>HYPERLINK("#15!A1", "15 Adult age")</f>
        <v>15 Adult age</v>
      </c>
    </row>
    <row r="22" spans="1:1" ht="15.5">
      <c r="A22" s="18" t="str">
        <f>HYPERLINK("#16!A1", "16 Gender of single adults")</f>
        <v>16 Gender of single adults</v>
      </c>
    </row>
    <row r="23" spans="1:1" ht="15.5">
      <c r="A23" s="18" t="str">
        <f>HYPERLINK("#17!A1", "17 Marital status")</f>
        <v>17 Marital status</v>
      </c>
    </row>
    <row r="24" spans="1:1" ht="15.5">
      <c r="A24" s="18" t="str">
        <f>HYPERLINK("#18!A1", "18 Disabled household members")</f>
        <v>18 Disabled household members</v>
      </c>
    </row>
    <row r="25" spans="1:1" ht="15.5">
      <c r="A25" s="18" t="str">
        <f>HYPERLINK("#19!A1", "19 Disabled household members, disability benefits removed from household income")</f>
        <v>19 Disabled household members, disability benefits removed from household income</v>
      </c>
    </row>
    <row r="26" spans="1:1" ht="15.5">
      <c r="A26" s="18" t="str">
        <f>HYPERLINK("#20!A1", "20 Ethnicity - detailed breakdown (5-year average)")</f>
        <v>20 Ethnicity - detailed breakdown (5-year average)</v>
      </c>
    </row>
    <row r="27" spans="1:1" ht="15.5">
      <c r="A27" s="18" t="str">
        <f>HYPERLINK("#21!A1", "21 Religion of adults - detailed breakdown (5-year average)")</f>
        <v>21 Religion of adults - detailed breakdown (5-year average)</v>
      </c>
    </row>
    <row r="28" spans="1:1" ht="15.5">
      <c r="A28" s="18" t="str">
        <f>HYPERLINK("#22!A1", "22 Household food security levels (2-year average)")</f>
        <v>22 Household food security levels (2-year average)</v>
      </c>
    </row>
    <row r="29" spans="1:1" ht="30" customHeight="1">
      <c r="A29" s="6" t="s">
        <v>10</v>
      </c>
    </row>
    <row r="30" spans="1:1" ht="15.5">
      <c r="A30" s="18" t="str">
        <f>HYPERLINK("#23!A1", "23 Lone parenthood")</f>
        <v>23 Lone parenthood</v>
      </c>
    </row>
    <row r="31" spans="1:1" ht="15.5">
      <c r="A31" s="18" t="str">
        <f>HYPERLINK("#24!A1", "24 Number of children in the household")</f>
        <v>24 Number of children in the household</v>
      </c>
    </row>
    <row r="32" spans="1:1" ht="15.5">
      <c r="A32" s="18" t="str">
        <f>HYPERLINK("#25!A1", "25 Child age")</f>
        <v>25 Child age</v>
      </c>
    </row>
    <row r="33" spans="1:1" ht="15.5">
      <c r="A33" s="18" t="str">
        <f>HYPERLINK("#26!A1", "26 Age of youngest child in the household")</f>
        <v>26 Age of youngest child in the household</v>
      </c>
    </row>
    <row r="34" spans="1:1" ht="15.5">
      <c r="A34" s="18" t="str">
        <f>HYPERLINK("#27!A1", "27 Age of mother")</f>
        <v>27 Age of mother</v>
      </c>
    </row>
    <row r="35" spans="1:1" ht="15.5">
      <c r="A35" s="18" t="str">
        <f>HYPERLINK("#28!A1", "28 Family economic status")</f>
        <v>28 Family economic status</v>
      </c>
    </row>
    <row r="36" spans="1:1" ht="15.5">
      <c r="A36" s="18" t="str">
        <f>HYPERLINK("#29!A1", "29 Household work status")</f>
        <v>29 Household work status</v>
      </c>
    </row>
    <row r="37" spans="1:1" ht="15.5">
      <c r="A37" s="18" t="str">
        <f>HYPERLINK("#30!A1", "30 Housing tenure")</f>
        <v>30 Housing tenure</v>
      </c>
    </row>
    <row r="38" spans="1:1" ht="15.5">
      <c r="A38" s="18" t="str">
        <f>HYPERLINK("#31!A1", "31 Urban and rural areas")</f>
        <v>31 Urban and rural areas</v>
      </c>
    </row>
    <row r="39" spans="1:1" ht="15.5">
      <c r="A39" s="18" t="str">
        <f>HYPERLINK("#32!A1", "32 Disabled household members")</f>
        <v>32 Disabled household members</v>
      </c>
    </row>
    <row r="40" spans="1:1" ht="15.5">
      <c r="A40" s="18" t="str">
        <f>HYPERLINK("#33!A1", "33 Disabled household members, disability benefits removed from household income")</f>
        <v>33 Disabled household members, disability benefits removed from household income</v>
      </c>
    </row>
    <row r="41" spans="1:1" ht="15.5">
      <c r="A41" s="18" t="str">
        <f>HYPERLINK("#34!A1", "34 Ethnicity - detailed breakdown (5-year average)")</f>
        <v>34 Ethnicity - detailed breakdown (5-year average)</v>
      </c>
    </row>
    <row r="42" spans="1:1" ht="15.5">
      <c r="A42" s="18" t="str">
        <f>HYPERLINK("#35!A1", "35 Ethnicity (3-year average)")</f>
        <v>35 Ethnicity (3-year average)</v>
      </c>
    </row>
    <row r="43" spans="1:1" ht="15.5">
      <c r="A43" s="18" t="str">
        <f>HYPERLINK("#36!A1", "36 Children's household food security levels (2-year average)")</f>
        <v>36 Children's household food security levels (2-year average)</v>
      </c>
    </row>
    <row r="44" spans="1:1" ht="15.5">
      <c r="A44" s="18" t="str">
        <f>HYPERLINK("#37!A1", "37 Priority characteristics")</f>
        <v>37 Priority characteristics</v>
      </c>
    </row>
    <row r="45" spans="1:1" ht="30" customHeight="1">
      <c r="A45" s="6" t="s">
        <v>11</v>
      </c>
    </row>
    <row r="46" spans="1:1" ht="15.5">
      <c r="A46" s="18" t="str">
        <f>HYPERLINK("#38!A1", "38 Median household income")</f>
        <v>38 Median household income</v>
      </c>
    </row>
    <row r="47" spans="1:1" ht="15.5">
      <c r="A47" s="18" t="str">
        <f>HYPERLINK("#39!A1", "39 Household income decile points")</f>
        <v>39 Household income decile points</v>
      </c>
    </row>
    <row r="48" spans="1:1" ht="15.5">
      <c r="A48" s="18" t="str">
        <f>HYPERLINK("#40!A1", "40 Income decile shares")</f>
        <v>40 Income decile shares</v>
      </c>
    </row>
    <row r="49" spans="1:1" ht="15.5">
      <c r="A49" s="18" t="str">
        <f>HYPERLINK("#41!A1", "41 Income inequality measures")</f>
        <v>41 Income inequality measures</v>
      </c>
    </row>
    <row r="50" spans="1:1" ht="15.5">
      <c r="A50" s="18" t="str">
        <f>HYPERLINK("#42!A1", "42 Poverty and other income thresholds")</f>
        <v>42 Poverty and other income thresholds</v>
      </c>
    </row>
    <row r="51" spans="1:1" ht="15.5">
      <c r="A51" s="18" t="str">
        <f>HYPERLINK("#43!A1", "43 Income sources by income decile")</f>
        <v>43 Income sources by income decile</v>
      </c>
    </row>
    <row r="52" spans="1:1" ht="17.5">
      <c r="A52" s="7"/>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Z200"/>
  <sheetViews>
    <sheetView showGridLines="0" workbookViewId="0"/>
  </sheetViews>
  <sheetFormatPr defaultColWidth="10.90625" defaultRowHeight="14.5"/>
  <cols>
    <col min="1" max="1" width="70.7265625" customWidth="1"/>
  </cols>
  <sheetData>
    <row r="1" spans="1:26" ht="19.5">
      <c r="A1" s="4" t="s">
        <v>131</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ht="101.5">
      <c r="A4" s="9" t="s">
        <v>392</v>
      </c>
      <c r="B4" s="10"/>
      <c r="C4" s="10"/>
      <c r="D4" s="10"/>
      <c r="E4" s="10"/>
      <c r="F4" s="10"/>
      <c r="G4" s="10"/>
      <c r="H4" s="10"/>
      <c r="I4" s="10"/>
      <c r="J4" s="10"/>
      <c r="K4" s="10"/>
      <c r="L4" s="10"/>
      <c r="M4" s="10"/>
      <c r="N4" s="10"/>
      <c r="O4" s="10"/>
      <c r="P4" s="10"/>
      <c r="Q4" s="10"/>
      <c r="R4" s="10"/>
      <c r="S4" s="10"/>
      <c r="T4" s="10"/>
      <c r="U4" s="10"/>
      <c r="V4" s="10"/>
      <c r="W4" s="10"/>
      <c r="X4" s="10"/>
      <c r="Y4" s="10"/>
      <c r="Z4" s="10"/>
    </row>
    <row r="5" spans="1:26" ht="58">
      <c r="A5" s="9" t="s">
        <v>393</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9" t="s">
        <v>394</v>
      </c>
      <c r="B6" s="10"/>
      <c r="C6" s="10"/>
      <c r="D6" s="10"/>
      <c r="E6" s="10"/>
      <c r="F6" s="10"/>
      <c r="G6" s="10"/>
      <c r="H6" s="10"/>
      <c r="I6" s="10"/>
      <c r="J6" s="10"/>
      <c r="K6" s="10"/>
      <c r="L6" s="10"/>
      <c r="M6" s="10"/>
      <c r="N6" s="10"/>
      <c r="O6" s="10"/>
      <c r="P6" s="10"/>
      <c r="Q6" s="10"/>
      <c r="R6" s="10"/>
      <c r="S6" s="10"/>
      <c r="T6" s="10"/>
      <c r="U6" s="10"/>
      <c r="V6" s="10"/>
      <c r="W6" s="10"/>
      <c r="X6" s="10"/>
      <c r="Y6" s="10"/>
      <c r="Z6" s="10"/>
    </row>
    <row r="7" spans="1:26">
      <c r="A7" s="11" t="s">
        <v>0</v>
      </c>
      <c r="B7" s="10"/>
      <c r="C7" s="10"/>
      <c r="D7" s="10"/>
      <c r="E7" s="10"/>
      <c r="F7" s="10"/>
      <c r="G7" s="10"/>
      <c r="H7" s="10"/>
      <c r="I7" s="10"/>
      <c r="J7" s="10"/>
      <c r="K7" s="10"/>
      <c r="L7" s="10"/>
      <c r="M7" s="10"/>
      <c r="N7" s="10"/>
      <c r="O7" s="10"/>
      <c r="P7" s="10"/>
      <c r="Q7" s="10"/>
      <c r="R7" s="10"/>
      <c r="S7" s="10"/>
      <c r="T7" s="10"/>
      <c r="U7" s="10"/>
      <c r="V7" s="10"/>
      <c r="W7" s="10"/>
      <c r="X7" s="10"/>
      <c r="Y7" s="10"/>
      <c r="Z7" s="10"/>
    </row>
    <row r="8" spans="1:26" ht="30" customHeight="1">
      <c r="A8" s="6" t="s">
        <v>130</v>
      </c>
      <c r="B8" s="10"/>
      <c r="C8" s="10"/>
      <c r="D8" s="10"/>
      <c r="E8" s="10"/>
      <c r="F8" s="10"/>
      <c r="G8" s="10"/>
      <c r="H8" s="10"/>
      <c r="I8" s="10"/>
      <c r="J8" s="10"/>
      <c r="K8" s="10"/>
      <c r="L8" s="10"/>
      <c r="M8" s="10"/>
      <c r="N8" s="10"/>
      <c r="O8" s="10"/>
      <c r="P8" s="10"/>
      <c r="Q8" s="10"/>
      <c r="R8" s="10"/>
      <c r="S8" s="10"/>
      <c r="T8" s="10"/>
      <c r="U8" s="10"/>
      <c r="V8" s="10"/>
      <c r="W8" s="10"/>
      <c r="X8" s="10"/>
      <c r="Y8" s="10"/>
      <c r="Z8" s="10"/>
    </row>
    <row r="9" spans="1:26">
      <c r="A9" s="12" t="s">
        <v>296</v>
      </c>
      <c r="B9" s="13" t="s">
        <v>297</v>
      </c>
      <c r="C9" s="13" t="s">
        <v>298</v>
      </c>
      <c r="D9" s="13" t="s">
        <v>299</v>
      </c>
      <c r="E9" s="13" t="s">
        <v>300</v>
      </c>
      <c r="F9" s="13" t="s">
        <v>301</v>
      </c>
      <c r="G9" s="13" t="s">
        <v>302</v>
      </c>
      <c r="H9" s="13" t="s">
        <v>303</v>
      </c>
      <c r="I9" s="13" t="s">
        <v>304</v>
      </c>
      <c r="J9" s="13" t="s">
        <v>305</v>
      </c>
      <c r="K9" s="13" t="s">
        <v>306</v>
      </c>
      <c r="L9" s="13" t="s">
        <v>307</v>
      </c>
      <c r="M9" s="13" t="s">
        <v>308</v>
      </c>
      <c r="N9" s="13" t="s">
        <v>309</v>
      </c>
      <c r="O9" s="13" t="s">
        <v>310</v>
      </c>
      <c r="P9" s="13" t="s">
        <v>311</v>
      </c>
      <c r="Q9" s="13" t="s">
        <v>312</v>
      </c>
      <c r="R9" s="13" t="s">
        <v>313</v>
      </c>
      <c r="S9" s="13" t="s">
        <v>314</v>
      </c>
      <c r="T9" s="13" t="s">
        <v>315</v>
      </c>
      <c r="U9" s="13" t="s">
        <v>316</v>
      </c>
      <c r="V9" s="13" t="s">
        <v>317</v>
      </c>
      <c r="W9" s="13" t="s">
        <v>318</v>
      </c>
      <c r="X9" s="13" t="s">
        <v>319</v>
      </c>
      <c r="Y9" s="13" t="s">
        <v>320</v>
      </c>
      <c r="Z9" s="13" t="s">
        <v>321</v>
      </c>
    </row>
    <row r="10" spans="1:26">
      <c r="A10" s="12" t="s">
        <v>342</v>
      </c>
      <c r="B10" s="14">
        <v>0.2350689</v>
      </c>
      <c r="C10" s="14">
        <v>0.23362730000000001</v>
      </c>
      <c r="D10" s="14">
        <v>0.23247290000000001</v>
      </c>
      <c r="E10" s="14">
        <v>0.22982269999999999</v>
      </c>
      <c r="F10" s="14">
        <v>0.23660819999999999</v>
      </c>
      <c r="G10" s="14">
        <v>0.2350467</v>
      </c>
      <c r="H10" s="14">
        <v>0.23004730000000001</v>
      </c>
      <c r="I10" s="14">
        <v>0.21631929999999999</v>
      </c>
      <c r="J10" s="14">
        <v>0.2062427</v>
      </c>
      <c r="K10" s="14">
        <v>0.19680739999999999</v>
      </c>
      <c r="L10" s="14">
        <v>0.19139059999999999</v>
      </c>
      <c r="M10" s="14">
        <v>0.18972249999999999</v>
      </c>
      <c r="N10" s="14">
        <v>0.1874488</v>
      </c>
      <c r="O10" s="14">
        <v>0.18829950000000001</v>
      </c>
      <c r="P10" s="14">
        <v>0.18360299999999999</v>
      </c>
      <c r="Q10" s="14">
        <v>0.17532610000000001</v>
      </c>
      <c r="R10" s="14">
        <v>0.17587949999999999</v>
      </c>
      <c r="S10" s="14">
        <v>0.1776489</v>
      </c>
      <c r="T10" s="14">
        <v>0.18196010000000001</v>
      </c>
      <c r="U10" s="14">
        <v>0.1846931</v>
      </c>
      <c r="V10" s="14">
        <v>0.18949260000000001</v>
      </c>
      <c r="W10" s="14">
        <v>0.19578039999999999</v>
      </c>
      <c r="X10" s="14">
        <v>0.19197310000000001</v>
      </c>
      <c r="Y10" s="14">
        <v>0.19349440000000001</v>
      </c>
      <c r="Z10" s="14">
        <v>0.17845330000000001</v>
      </c>
    </row>
    <row r="11" spans="1:26">
      <c r="A11" s="12" t="s">
        <v>395</v>
      </c>
      <c r="B11" s="14" t="s">
        <v>503</v>
      </c>
      <c r="C11" s="14">
        <v>0.27355439999999998</v>
      </c>
      <c r="D11" s="14">
        <v>0.29084209999999999</v>
      </c>
      <c r="E11" s="14">
        <v>0.29599710000000001</v>
      </c>
      <c r="F11" s="14">
        <v>0.31148629999999999</v>
      </c>
      <c r="G11" s="14">
        <v>0.30106179999999999</v>
      </c>
      <c r="H11" s="14">
        <v>0.28146640000000001</v>
      </c>
      <c r="I11" s="14">
        <v>0.26245560000000001</v>
      </c>
      <c r="J11" s="14">
        <v>0.25326199999999999</v>
      </c>
      <c r="K11" s="14">
        <v>0.24475830000000001</v>
      </c>
      <c r="L11" s="14">
        <v>0.2398354</v>
      </c>
      <c r="M11" s="14">
        <v>0.2353546</v>
      </c>
      <c r="N11" s="14">
        <v>0.23008290000000001</v>
      </c>
      <c r="O11" s="14">
        <v>0.21709329999999999</v>
      </c>
      <c r="P11" s="14">
        <v>0.21112819999999999</v>
      </c>
      <c r="Q11" s="14">
        <v>0.2037156</v>
      </c>
      <c r="R11" s="14">
        <v>0.2159269</v>
      </c>
      <c r="S11" s="14">
        <v>0.22156590000000001</v>
      </c>
      <c r="T11" s="14">
        <v>0.23019690000000001</v>
      </c>
      <c r="U11" s="14">
        <v>0.2257834</v>
      </c>
      <c r="V11" s="14">
        <v>0.23461190000000001</v>
      </c>
      <c r="W11" s="14">
        <v>0.2387793</v>
      </c>
      <c r="X11" s="14">
        <v>0.23123289999999999</v>
      </c>
      <c r="Y11" s="14">
        <v>0.2259456</v>
      </c>
      <c r="Z11" s="14">
        <v>0.19628419999999999</v>
      </c>
    </row>
    <row r="12" spans="1:26">
      <c r="A12" s="12" t="s">
        <v>396</v>
      </c>
      <c r="B12" s="14" t="s">
        <v>503</v>
      </c>
      <c r="C12" s="14">
        <v>0.21495239999999999</v>
      </c>
      <c r="D12" s="14">
        <v>0.2055245</v>
      </c>
      <c r="E12" s="14">
        <v>0.197856</v>
      </c>
      <c r="F12" s="14">
        <v>0.1994137</v>
      </c>
      <c r="G12" s="14">
        <v>0.20097970000000001</v>
      </c>
      <c r="H12" s="14">
        <v>0.20303460000000001</v>
      </c>
      <c r="I12" s="14">
        <v>0.19195670000000001</v>
      </c>
      <c r="J12" s="14">
        <v>0.18203340000000001</v>
      </c>
      <c r="K12" s="14">
        <v>0.17198040000000001</v>
      </c>
      <c r="L12" s="14">
        <v>0.1671281</v>
      </c>
      <c r="M12" s="14">
        <v>0.1665971</v>
      </c>
      <c r="N12" s="14">
        <v>0.1665189</v>
      </c>
      <c r="O12" s="14">
        <v>0.17440610000000001</v>
      </c>
      <c r="P12" s="14">
        <v>0.16989889999999999</v>
      </c>
      <c r="Q12" s="14">
        <v>0.1606486</v>
      </c>
      <c r="R12" s="14">
        <v>0.15425330000000001</v>
      </c>
      <c r="S12" s="14">
        <v>0.15379190000000001</v>
      </c>
      <c r="T12" s="14">
        <v>0.15395300000000001</v>
      </c>
      <c r="U12" s="14">
        <v>0.16023709999999999</v>
      </c>
      <c r="V12" s="14">
        <v>0.16117670000000001</v>
      </c>
      <c r="W12" s="14">
        <v>0.16789009999999999</v>
      </c>
      <c r="X12" s="14">
        <v>0.16598830000000001</v>
      </c>
      <c r="Y12" s="14">
        <v>0.17065530000000001</v>
      </c>
      <c r="Z12" s="14">
        <v>0.1657429</v>
      </c>
    </row>
    <row r="13" spans="1:26">
      <c r="A13" s="12" t="s">
        <v>397</v>
      </c>
      <c r="B13" s="14" t="s">
        <v>503</v>
      </c>
      <c r="C13" s="14">
        <v>0.3676662</v>
      </c>
      <c r="D13" s="14">
        <v>0.40657149999999997</v>
      </c>
      <c r="E13" s="14">
        <v>0.4177902</v>
      </c>
      <c r="F13" s="14">
        <v>0.41371859999999999</v>
      </c>
      <c r="G13" s="14">
        <v>0.3449932</v>
      </c>
      <c r="H13" s="14">
        <v>0.28603509999999999</v>
      </c>
      <c r="I13" s="14">
        <v>0.2637004</v>
      </c>
      <c r="J13" s="14">
        <v>0.24285760000000001</v>
      </c>
      <c r="K13" s="14">
        <v>0.24801799999999999</v>
      </c>
      <c r="L13" s="14">
        <v>0.26355099999999998</v>
      </c>
      <c r="M13" s="14">
        <v>0.28501919999999997</v>
      </c>
      <c r="N13" s="14">
        <v>0.28872209999999998</v>
      </c>
      <c r="O13" s="14">
        <v>0.25268580000000002</v>
      </c>
      <c r="P13" s="14">
        <v>0.25262210000000002</v>
      </c>
      <c r="Q13" s="14">
        <v>0.26644859999999998</v>
      </c>
      <c r="R13" s="14">
        <v>0.26492060000000001</v>
      </c>
      <c r="S13" s="14">
        <v>0.27207930000000002</v>
      </c>
      <c r="T13" s="14">
        <v>0.25861269999999997</v>
      </c>
      <c r="U13" s="14">
        <v>0.26055780000000001</v>
      </c>
      <c r="V13" s="14">
        <v>0.25299159999999998</v>
      </c>
      <c r="W13" s="14">
        <v>0.25116749999999999</v>
      </c>
      <c r="X13" s="14">
        <v>0.2466294</v>
      </c>
      <c r="Y13" s="14">
        <v>0.27403840000000002</v>
      </c>
      <c r="Z13" s="14">
        <v>0.246666</v>
      </c>
    </row>
    <row r="14" spans="1:26">
      <c r="A14" s="12" t="s">
        <v>398</v>
      </c>
      <c r="B14" s="14" t="s">
        <v>503</v>
      </c>
      <c r="C14" s="14">
        <v>0.2278374</v>
      </c>
      <c r="D14" s="14">
        <v>0.2250124</v>
      </c>
      <c r="E14" s="14">
        <v>0.2212519</v>
      </c>
      <c r="F14" s="14">
        <v>0.2283357</v>
      </c>
      <c r="G14" s="14">
        <v>0.2293366</v>
      </c>
      <c r="H14" s="14">
        <v>0.22727539999999999</v>
      </c>
      <c r="I14" s="14">
        <v>0.21422060000000001</v>
      </c>
      <c r="J14" s="14">
        <v>0.20463410000000001</v>
      </c>
      <c r="K14" s="14">
        <v>0.1944872</v>
      </c>
      <c r="L14" s="14">
        <v>0.18816910000000001</v>
      </c>
      <c r="M14" s="14">
        <v>0.18561949999999999</v>
      </c>
      <c r="N14" s="14">
        <v>0.183257</v>
      </c>
      <c r="O14" s="14">
        <v>0.18561250000000001</v>
      </c>
      <c r="P14" s="14">
        <v>0.18059720000000001</v>
      </c>
      <c r="Q14" s="14">
        <v>0.17158019999999999</v>
      </c>
      <c r="R14" s="14">
        <v>0.1722117</v>
      </c>
      <c r="S14" s="14">
        <v>0.1736944</v>
      </c>
      <c r="T14" s="14">
        <v>0.17809939999999999</v>
      </c>
      <c r="U14" s="14">
        <v>0.1808158</v>
      </c>
      <c r="V14" s="14">
        <v>0.18610779999999999</v>
      </c>
      <c r="W14" s="14">
        <v>0.19303719999999999</v>
      </c>
      <c r="X14" s="14">
        <v>0.1892636</v>
      </c>
      <c r="Y14" s="14">
        <v>0.1896823</v>
      </c>
      <c r="Z14" s="14">
        <v>0.17537069999999999</v>
      </c>
    </row>
    <row r="15" spans="1:26">
      <c r="A15" s="12" t="s">
        <v>399</v>
      </c>
      <c r="B15" s="14">
        <v>0.27162829999999999</v>
      </c>
      <c r="C15" s="14">
        <v>0.27113759999999998</v>
      </c>
      <c r="D15" s="14">
        <v>0.28660659999999999</v>
      </c>
      <c r="E15" s="14">
        <v>0.28963220000000001</v>
      </c>
      <c r="F15" s="14">
        <v>0.30705339999999998</v>
      </c>
      <c r="G15" s="14">
        <v>0.30116399999999999</v>
      </c>
      <c r="H15" s="14">
        <v>0.2864777</v>
      </c>
      <c r="I15" s="14">
        <v>0.267403</v>
      </c>
      <c r="J15" s="14">
        <v>0.26015440000000001</v>
      </c>
      <c r="K15" s="14">
        <v>0.25116149999999998</v>
      </c>
      <c r="L15" s="14">
        <v>0.2427465</v>
      </c>
      <c r="M15" s="14">
        <v>0.23491300000000001</v>
      </c>
      <c r="N15" s="14">
        <v>0.22971030000000001</v>
      </c>
      <c r="O15" s="14">
        <v>0.21753739999999999</v>
      </c>
      <c r="P15" s="14">
        <v>0.20946600000000001</v>
      </c>
      <c r="Q15" s="14">
        <v>0.2005478</v>
      </c>
      <c r="R15" s="14">
        <v>0.21634039999999999</v>
      </c>
      <c r="S15" s="14">
        <v>0.22157489999999999</v>
      </c>
      <c r="T15" s="14">
        <v>0.22784019999999999</v>
      </c>
      <c r="U15" s="14">
        <v>0.22377089999999999</v>
      </c>
      <c r="V15" s="14">
        <v>0.2339705</v>
      </c>
      <c r="W15" s="14">
        <v>0.23957529999999999</v>
      </c>
      <c r="X15" s="14">
        <v>0.23109569999999999</v>
      </c>
      <c r="Y15" s="14">
        <v>0.2262564</v>
      </c>
      <c r="Z15" s="14">
        <v>0.1979341</v>
      </c>
    </row>
    <row r="16" spans="1:26">
      <c r="A16" s="12" t="s">
        <v>400</v>
      </c>
      <c r="B16" s="14">
        <v>0.2203522</v>
      </c>
      <c r="C16" s="14">
        <v>0.21834770000000001</v>
      </c>
      <c r="D16" s="14">
        <v>0.21076510000000001</v>
      </c>
      <c r="E16" s="14">
        <v>0.2047756</v>
      </c>
      <c r="F16" s="14">
        <v>0.20613300000000001</v>
      </c>
      <c r="G16" s="14">
        <v>0.20513680000000001</v>
      </c>
      <c r="H16" s="14">
        <v>0.20392660000000001</v>
      </c>
      <c r="I16" s="14">
        <v>0.19212960000000001</v>
      </c>
      <c r="J16" s="14">
        <v>0.1816064</v>
      </c>
      <c r="K16" s="14">
        <v>0.17169139999999999</v>
      </c>
      <c r="L16" s="14">
        <v>0.16854</v>
      </c>
      <c r="M16" s="14">
        <v>0.16905729999999999</v>
      </c>
      <c r="N16" s="14">
        <v>0.16888139999999999</v>
      </c>
      <c r="O16" s="14">
        <v>0.17562530000000001</v>
      </c>
      <c r="P16" s="14">
        <v>0.17212549999999999</v>
      </c>
      <c r="Q16" s="14">
        <v>0.16346640000000001</v>
      </c>
      <c r="R16" s="14">
        <v>0.15626080000000001</v>
      </c>
      <c r="S16" s="14">
        <v>0.15616379999999999</v>
      </c>
      <c r="T16" s="14">
        <v>0.15841669999999999</v>
      </c>
      <c r="U16" s="14">
        <v>0.16401779999999999</v>
      </c>
      <c r="V16" s="14">
        <v>0.164629</v>
      </c>
      <c r="W16" s="14">
        <v>0.1702593</v>
      </c>
      <c r="X16" s="14">
        <v>0.16847319999999999</v>
      </c>
      <c r="Y16" s="14">
        <v>0.1721396</v>
      </c>
      <c r="Z16" s="14">
        <v>0.16548260000000001</v>
      </c>
    </row>
    <row r="17" spans="1:26" ht="30" customHeight="1">
      <c r="A17" s="6" t="s">
        <v>124</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2" t="s">
        <v>296</v>
      </c>
      <c r="B18" s="15" t="s">
        <v>297</v>
      </c>
      <c r="C18" s="15" t="s">
        <v>298</v>
      </c>
      <c r="D18" s="15" t="s">
        <v>299</v>
      </c>
      <c r="E18" s="15" t="s">
        <v>300</v>
      </c>
      <c r="F18" s="15" t="s">
        <v>301</v>
      </c>
      <c r="G18" s="15" t="s">
        <v>302</v>
      </c>
      <c r="H18" s="15" t="s">
        <v>303</v>
      </c>
      <c r="I18" s="15" t="s">
        <v>304</v>
      </c>
      <c r="J18" s="15" t="s">
        <v>305</v>
      </c>
      <c r="K18" s="15" t="s">
        <v>306</v>
      </c>
      <c r="L18" s="15" t="s">
        <v>307</v>
      </c>
      <c r="M18" s="15" t="s">
        <v>308</v>
      </c>
      <c r="N18" s="15" t="s">
        <v>309</v>
      </c>
      <c r="O18" s="15" t="s">
        <v>310</v>
      </c>
      <c r="P18" s="15" t="s">
        <v>311</v>
      </c>
      <c r="Q18" s="15" t="s">
        <v>312</v>
      </c>
      <c r="R18" s="15" t="s">
        <v>313</v>
      </c>
      <c r="S18" s="15" t="s">
        <v>314</v>
      </c>
      <c r="T18" s="15" t="s">
        <v>315</v>
      </c>
      <c r="U18" s="15" t="s">
        <v>316</v>
      </c>
      <c r="V18" s="15" t="s">
        <v>317</v>
      </c>
      <c r="W18" s="15" t="s">
        <v>318</v>
      </c>
      <c r="X18" s="15" t="s">
        <v>319</v>
      </c>
      <c r="Y18" s="15" t="s">
        <v>320</v>
      </c>
      <c r="Z18" s="15" t="s">
        <v>321</v>
      </c>
    </row>
    <row r="19" spans="1:26">
      <c r="A19" s="12" t="s">
        <v>342</v>
      </c>
      <c r="B19" s="14">
        <v>1</v>
      </c>
      <c r="C19" s="14">
        <v>1</v>
      </c>
      <c r="D19" s="14">
        <v>1</v>
      </c>
      <c r="E19" s="14">
        <v>1</v>
      </c>
      <c r="F19" s="14">
        <v>1</v>
      </c>
      <c r="G19" s="14">
        <v>1</v>
      </c>
      <c r="H19" s="14">
        <v>1</v>
      </c>
      <c r="I19" s="14">
        <v>1</v>
      </c>
      <c r="J19" s="14">
        <v>1</v>
      </c>
      <c r="K19" s="14">
        <v>1</v>
      </c>
      <c r="L19" s="14">
        <v>1</v>
      </c>
      <c r="M19" s="14">
        <v>1</v>
      </c>
      <c r="N19" s="14">
        <v>1</v>
      </c>
      <c r="O19" s="14">
        <v>1</v>
      </c>
      <c r="P19" s="14">
        <v>1</v>
      </c>
      <c r="Q19" s="14">
        <v>1</v>
      </c>
      <c r="R19" s="14">
        <v>1</v>
      </c>
      <c r="S19" s="14">
        <v>1</v>
      </c>
      <c r="T19" s="14">
        <v>1</v>
      </c>
      <c r="U19" s="14">
        <v>1</v>
      </c>
      <c r="V19" s="14">
        <v>1</v>
      </c>
      <c r="W19" s="14">
        <v>1</v>
      </c>
      <c r="X19" s="14">
        <v>1</v>
      </c>
      <c r="Y19" s="14">
        <v>1</v>
      </c>
      <c r="Z19" s="14">
        <v>1</v>
      </c>
    </row>
    <row r="20" spans="1:26">
      <c r="A20" s="12" t="s">
        <v>395</v>
      </c>
      <c r="B20" s="14" t="s">
        <v>503</v>
      </c>
      <c r="C20" s="14">
        <v>0.37621599999999999</v>
      </c>
      <c r="D20" s="14">
        <v>0.39672010000000002</v>
      </c>
      <c r="E20" s="14">
        <v>0.41918929999999999</v>
      </c>
      <c r="F20" s="14">
        <v>0.43675629999999999</v>
      </c>
      <c r="G20" s="14">
        <v>0.4360964</v>
      </c>
      <c r="H20" s="14">
        <v>0.41981590000000002</v>
      </c>
      <c r="I20" s="14">
        <v>0.41914750000000001</v>
      </c>
      <c r="J20" s="14">
        <v>0.417294</v>
      </c>
      <c r="K20" s="14">
        <v>0.4235932</v>
      </c>
      <c r="L20" s="14">
        <v>0.41855560000000003</v>
      </c>
      <c r="M20" s="14">
        <v>0.41738629999999999</v>
      </c>
      <c r="N20" s="14">
        <v>0.40327869999999999</v>
      </c>
      <c r="O20" s="14">
        <v>0.37364459999999999</v>
      </c>
      <c r="P20" s="14">
        <v>0.3795963</v>
      </c>
      <c r="Q20" s="14">
        <v>0.39267410000000003</v>
      </c>
      <c r="R20" s="14">
        <v>0.42908400000000002</v>
      </c>
      <c r="S20" s="14">
        <v>0.4377413</v>
      </c>
      <c r="T20" s="14">
        <v>0.46413330000000003</v>
      </c>
      <c r="U20" s="14">
        <v>0.4581691</v>
      </c>
      <c r="V20" s="14">
        <v>0.47774899999999998</v>
      </c>
      <c r="W20" s="14">
        <v>0.47926649999999998</v>
      </c>
      <c r="X20" s="14">
        <v>0.48354720000000001</v>
      </c>
      <c r="Y20" s="14">
        <v>0.48178320000000002</v>
      </c>
      <c r="Z20" s="14">
        <v>0.4264001</v>
      </c>
    </row>
    <row r="21" spans="1:26">
      <c r="A21" s="12" t="s">
        <v>396</v>
      </c>
      <c r="B21" s="14" t="s">
        <v>503</v>
      </c>
      <c r="C21" s="14">
        <v>0.62378400000000001</v>
      </c>
      <c r="D21" s="14">
        <v>0.60327989999999998</v>
      </c>
      <c r="E21" s="14">
        <v>0.58081070000000001</v>
      </c>
      <c r="F21" s="14">
        <v>0.56324370000000001</v>
      </c>
      <c r="G21" s="14">
        <v>0.56390359999999995</v>
      </c>
      <c r="H21" s="14">
        <v>0.58018409999999998</v>
      </c>
      <c r="I21" s="14">
        <v>0.58085249999999999</v>
      </c>
      <c r="J21" s="14">
        <v>0.58270599999999995</v>
      </c>
      <c r="K21" s="14">
        <v>0.5764068</v>
      </c>
      <c r="L21" s="14">
        <v>0.58144439999999997</v>
      </c>
      <c r="M21" s="14">
        <v>0.58261370000000001</v>
      </c>
      <c r="N21" s="14">
        <v>0.59672130000000001</v>
      </c>
      <c r="O21" s="14">
        <v>0.62635540000000001</v>
      </c>
      <c r="P21" s="14">
        <v>0.6204037</v>
      </c>
      <c r="Q21" s="14">
        <v>0.60732589999999997</v>
      </c>
      <c r="R21" s="14">
        <v>0.57091599999999998</v>
      </c>
      <c r="S21" s="14">
        <v>0.5622587</v>
      </c>
      <c r="T21" s="14">
        <v>0.53586670000000003</v>
      </c>
      <c r="U21" s="14">
        <v>0.5418309</v>
      </c>
      <c r="V21" s="14">
        <v>0.52225100000000002</v>
      </c>
      <c r="W21" s="14">
        <v>0.52073349999999996</v>
      </c>
      <c r="X21" s="14">
        <v>0.51645280000000005</v>
      </c>
      <c r="Y21" s="14">
        <v>0.51821680000000003</v>
      </c>
      <c r="Z21" s="14">
        <v>0.57359990000000005</v>
      </c>
    </row>
    <row r="22" spans="1:26">
      <c r="A22" s="12" t="s">
        <v>397</v>
      </c>
      <c r="B22" s="14" t="s">
        <v>503</v>
      </c>
      <c r="C22" s="14">
        <v>6.4944799999999997E-2</v>
      </c>
      <c r="D22" s="14">
        <v>7.2786299999999998E-2</v>
      </c>
      <c r="E22" s="14">
        <v>7.9798300000000003E-2</v>
      </c>
      <c r="F22" s="14">
        <v>7.9427499999999998E-2</v>
      </c>
      <c r="G22" s="14">
        <v>7.0545800000000006E-2</v>
      </c>
      <c r="H22" s="14">
        <v>5.79818E-2</v>
      </c>
      <c r="I22" s="14">
        <v>5.3790900000000003E-2</v>
      </c>
      <c r="J22" s="14">
        <v>5.1981300000000001E-2</v>
      </c>
      <c r="K22" s="14">
        <v>5.5143200000000003E-2</v>
      </c>
      <c r="L22" s="14">
        <v>6.0357000000000001E-2</v>
      </c>
      <c r="M22" s="14">
        <v>6.2658500000000006E-2</v>
      </c>
      <c r="N22" s="14">
        <v>6.0907299999999998E-2</v>
      </c>
      <c r="O22" s="14">
        <v>5.4790400000000003E-2</v>
      </c>
      <c r="P22" s="14">
        <v>5.83329E-2</v>
      </c>
      <c r="Q22" s="14">
        <v>6.2425700000000001E-2</v>
      </c>
      <c r="R22" s="14">
        <v>6.2660999999999994E-2</v>
      </c>
      <c r="S22" s="14">
        <v>6.4408599999999996E-2</v>
      </c>
      <c r="T22" s="14">
        <v>6.8728899999999996E-2</v>
      </c>
      <c r="U22" s="14">
        <v>7.0487400000000006E-2</v>
      </c>
      <c r="V22" s="14">
        <v>6.8195500000000006E-2</v>
      </c>
      <c r="W22" s="14">
        <v>6.1792100000000003E-2</v>
      </c>
      <c r="X22" s="14">
        <v>6.2024900000000001E-2</v>
      </c>
      <c r="Y22" s="14">
        <v>6.6448999999999994E-2</v>
      </c>
      <c r="Z22" s="14">
        <v>5.9438499999999998E-2</v>
      </c>
    </row>
    <row r="23" spans="1:26">
      <c r="A23" s="12" t="s">
        <v>398</v>
      </c>
      <c r="B23" s="14" t="s">
        <v>503</v>
      </c>
      <c r="C23" s="14">
        <v>0.93505519999999998</v>
      </c>
      <c r="D23" s="14">
        <v>0.92721370000000003</v>
      </c>
      <c r="E23" s="14">
        <v>0.92020170000000001</v>
      </c>
      <c r="F23" s="14">
        <v>0.92057250000000002</v>
      </c>
      <c r="G23" s="14">
        <v>0.92945420000000001</v>
      </c>
      <c r="H23" s="14">
        <v>0.94201820000000003</v>
      </c>
      <c r="I23" s="14">
        <v>0.94620910000000003</v>
      </c>
      <c r="J23" s="14">
        <v>0.94801869999999999</v>
      </c>
      <c r="K23" s="14">
        <v>0.94485680000000005</v>
      </c>
      <c r="L23" s="14">
        <v>0.93964300000000001</v>
      </c>
      <c r="M23" s="14">
        <v>0.93734150000000005</v>
      </c>
      <c r="N23" s="14">
        <v>0.9390927</v>
      </c>
      <c r="O23" s="14">
        <v>0.94520959999999998</v>
      </c>
      <c r="P23" s="14">
        <v>0.94166709999999998</v>
      </c>
      <c r="Q23" s="14">
        <v>0.93757429999999997</v>
      </c>
      <c r="R23" s="14">
        <v>0.93733900000000003</v>
      </c>
      <c r="S23" s="14">
        <v>0.93559139999999996</v>
      </c>
      <c r="T23" s="14">
        <v>0.93127110000000002</v>
      </c>
      <c r="U23" s="14">
        <v>0.92951260000000002</v>
      </c>
      <c r="V23" s="14">
        <v>0.93180450000000004</v>
      </c>
      <c r="W23" s="14">
        <v>0.93820789999999998</v>
      </c>
      <c r="X23" s="14">
        <v>0.93797509999999995</v>
      </c>
      <c r="Y23" s="14">
        <v>0.93355100000000002</v>
      </c>
      <c r="Z23" s="14">
        <v>0.94056150000000005</v>
      </c>
    </row>
    <row r="24" spans="1:26">
      <c r="A24" s="12" t="s">
        <v>399</v>
      </c>
      <c r="B24" s="14">
        <v>0.33590809999999999</v>
      </c>
      <c r="C24" s="14">
        <v>0.33996110000000002</v>
      </c>
      <c r="D24" s="14">
        <v>0.3543656</v>
      </c>
      <c r="E24" s="14">
        <v>0.37204320000000002</v>
      </c>
      <c r="F24" s="14">
        <v>0.39118209999999998</v>
      </c>
      <c r="G24" s="14">
        <v>0.39932440000000002</v>
      </c>
      <c r="H24" s="14">
        <v>0.39325359999999998</v>
      </c>
      <c r="I24" s="14">
        <v>0.39705669999999998</v>
      </c>
      <c r="J24" s="14">
        <v>0.3968874</v>
      </c>
      <c r="K24" s="14">
        <v>0.40410790000000002</v>
      </c>
      <c r="L24" s="14">
        <v>0.39155139999999999</v>
      </c>
      <c r="M24" s="14">
        <v>0.38834999999999997</v>
      </c>
      <c r="N24" s="14">
        <v>0.37347160000000001</v>
      </c>
      <c r="O24" s="14">
        <v>0.34530070000000002</v>
      </c>
      <c r="P24" s="14">
        <v>0.3465916</v>
      </c>
      <c r="Q24" s="14">
        <v>0.35902719999999999</v>
      </c>
      <c r="R24" s="14">
        <v>0.40015000000000001</v>
      </c>
      <c r="S24" s="14">
        <v>0.4084217</v>
      </c>
      <c r="T24" s="14">
        <v>0.42498950000000002</v>
      </c>
      <c r="U24" s="14">
        <v>0.4205411</v>
      </c>
      <c r="V24" s="14">
        <v>0.44190160000000001</v>
      </c>
      <c r="W24" s="14">
        <v>0.45034269999999998</v>
      </c>
      <c r="X24" s="14">
        <v>0.45573219999999998</v>
      </c>
      <c r="Y24" s="14">
        <v>0.4596616</v>
      </c>
      <c r="Z24" s="14">
        <v>0.41130450000000002</v>
      </c>
    </row>
    <row r="25" spans="1:26">
      <c r="A25" s="12" t="s">
        <v>400</v>
      </c>
      <c r="B25" s="14">
        <v>0.66409189999999996</v>
      </c>
      <c r="C25" s="14">
        <v>0.66003889999999998</v>
      </c>
      <c r="D25" s="14">
        <v>0.64563440000000005</v>
      </c>
      <c r="E25" s="14">
        <v>0.62795679999999998</v>
      </c>
      <c r="F25" s="14">
        <v>0.60881790000000002</v>
      </c>
      <c r="G25" s="14">
        <v>0.60067559999999998</v>
      </c>
      <c r="H25" s="14">
        <v>0.60674640000000002</v>
      </c>
      <c r="I25" s="14">
        <v>0.60294329999999996</v>
      </c>
      <c r="J25" s="14">
        <v>0.6031126</v>
      </c>
      <c r="K25" s="14">
        <v>0.59589210000000004</v>
      </c>
      <c r="L25" s="14">
        <v>0.60844860000000001</v>
      </c>
      <c r="M25" s="14">
        <v>0.61165000000000003</v>
      </c>
      <c r="N25" s="14">
        <v>0.62652839999999999</v>
      </c>
      <c r="O25" s="14">
        <v>0.65469929999999998</v>
      </c>
      <c r="P25" s="14">
        <v>0.6534084</v>
      </c>
      <c r="Q25" s="14">
        <v>0.64097280000000001</v>
      </c>
      <c r="R25" s="14">
        <v>0.59984999999999999</v>
      </c>
      <c r="S25" s="14">
        <v>0.5915783</v>
      </c>
      <c r="T25" s="14">
        <v>0.57501049999999998</v>
      </c>
      <c r="U25" s="14">
        <v>0.5794589</v>
      </c>
      <c r="V25" s="14">
        <v>0.55809839999999999</v>
      </c>
      <c r="W25" s="14">
        <v>0.54965730000000002</v>
      </c>
      <c r="X25" s="14">
        <v>0.54426779999999997</v>
      </c>
      <c r="Y25" s="14">
        <v>0.5403384</v>
      </c>
      <c r="Z25" s="14">
        <v>0.58869550000000004</v>
      </c>
    </row>
    <row r="26" spans="1:26" ht="30" customHeight="1">
      <c r="A26" s="6" t="s">
        <v>125</v>
      </c>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c r="A27" s="12" t="s">
        <v>296</v>
      </c>
      <c r="B27" s="15" t="s">
        <v>297</v>
      </c>
      <c r="C27" s="15" t="s">
        <v>298</v>
      </c>
      <c r="D27" s="15" t="s">
        <v>299</v>
      </c>
      <c r="E27" s="15" t="s">
        <v>300</v>
      </c>
      <c r="F27" s="15" t="s">
        <v>301</v>
      </c>
      <c r="G27" s="15" t="s">
        <v>302</v>
      </c>
      <c r="H27" s="15" t="s">
        <v>303</v>
      </c>
      <c r="I27" s="15" t="s">
        <v>304</v>
      </c>
      <c r="J27" s="15" t="s">
        <v>305</v>
      </c>
      <c r="K27" s="15" t="s">
        <v>306</v>
      </c>
      <c r="L27" s="15" t="s">
        <v>307</v>
      </c>
      <c r="M27" s="15" t="s">
        <v>308</v>
      </c>
      <c r="N27" s="15" t="s">
        <v>309</v>
      </c>
      <c r="O27" s="15" t="s">
        <v>310</v>
      </c>
      <c r="P27" s="15" t="s">
        <v>311</v>
      </c>
      <c r="Q27" s="15" t="s">
        <v>312</v>
      </c>
      <c r="R27" s="15" t="s">
        <v>313</v>
      </c>
      <c r="S27" s="15" t="s">
        <v>314</v>
      </c>
      <c r="T27" s="15" t="s">
        <v>315</v>
      </c>
      <c r="U27" s="15" t="s">
        <v>316</v>
      </c>
      <c r="V27" s="15" t="s">
        <v>317</v>
      </c>
      <c r="W27" s="15" t="s">
        <v>318</v>
      </c>
      <c r="X27" s="15" t="s">
        <v>319</v>
      </c>
      <c r="Y27" s="15" t="s">
        <v>320</v>
      </c>
      <c r="Z27" s="15" t="s">
        <v>321</v>
      </c>
    </row>
    <row r="28" spans="1:26">
      <c r="A28" s="12" t="s">
        <v>342</v>
      </c>
      <c r="B28" s="16">
        <v>1180000</v>
      </c>
      <c r="C28" s="16">
        <v>1170000</v>
      </c>
      <c r="D28" s="16">
        <v>1160000</v>
      </c>
      <c r="E28" s="16">
        <v>1140000</v>
      </c>
      <c r="F28" s="16">
        <v>1180000</v>
      </c>
      <c r="G28" s="16">
        <v>1170000</v>
      </c>
      <c r="H28" s="16">
        <v>1140000</v>
      </c>
      <c r="I28" s="16">
        <v>1080000</v>
      </c>
      <c r="J28" s="16">
        <v>1030000</v>
      </c>
      <c r="K28" s="16">
        <v>980000</v>
      </c>
      <c r="L28" s="16">
        <v>960000</v>
      </c>
      <c r="M28" s="16">
        <v>960000</v>
      </c>
      <c r="N28" s="16">
        <v>950000</v>
      </c>
      <c r="O28" s="16">
        <v>960000</v>
      </c>
      <c r="P28" s="16">
        <v>940000</v>
      </c>
      <c r="Q28" s="16">
        <v>910000</v>
      </c>
      <c r="R28" s="16">
        <v>920000</v>
      </c>
      <c r="S28" s="16">
        <v>930000</v>
      </c>
      <c r="T28" s="16">
        <v>950000</v>
      </c>
      <c r="U28" s="16">
        <v>970000</v>
      </c>
      <c r="V28" s="16">
        <v>1000000</v>
      </c>
      <c r="W28" s="16">
        <v>1040000</v>
      </c>
      <c r="X28" s="16">
        <v>1020000</v>
      </c>
      <c r="Y28" s="16">
        <v>1030000</v>
      </c>
      <c r="Z28" s="16">
        <v>960000</v>
      </c>
    </row>
    <row r="29" spans="1:26">
      <c r="A29" s="12" t="s">
        <v>395</v>
      </c>
      <c r="B29" s="16" t="s">
        <v>503</v>
      </c>
      <c r="C29" s="16">
        <v>440000</v>
      </c>
      <c r="D29" s="16">
        <v>460000</v>
      </c>
      <c r="E29" s="16">
        <v>480000</v>
      </c>
      <c r="F29" s="16">
        <v>510000</v>
      </c>
      <c r="G29" s="16">
        <v>510000</v>
      </c>
      <c r="H29" s="16">
        <v>480000</v>
      </c>
      <c r="I29" s="16">
        <v>450000</v>
      </c>
      <c r="J29" s="16">
        <v>430000</v>
      </c>
      <c r="K29" s="16">
        <v>420000</v>
      </c>
      <c r="L29" s="16">
        <v>400000</v>
      </c>
      <c r="M29" s="16">
        <v>400000</v>
      </c>
      <c r="N29" s="16">
        <v>380000</v>
      </c>
      <c r="O29" s="16">
        <v>360000</v>
      </c>
      <c r="P29" s="16">
        <v>360000</v>
      </c>
      <c r="Q29" s="16">
        <v>350000</v>
      </c>
      <c r="R29" s="16" t="s">
        <v>504</v>
      </c>
      <c r="S29" s="16" t="s">
        <v>504</v>
      </c>
      <c r="T29" s="16">
        <v>440000</v>
      </c>
      <c r="U29" s="16">
        <v>440000</v>
      </c>
      <c r="V29" s="16">
        <v>480000</v>
      </c>
      <c r="W29" s="16">
        <v>500000</v>
      </c>
      <c r="X29" s="16">
        <v>490000</v>
      </c>
      <c r="Y29" s="16">
        <v>500000</v>
      </c>
      <c r="Z29" s="16">
        <v>420000</v>
      </c>
    </row>
    <row r="30" spans="1:26">
      <c r="A30" s="12" t="s">
        <v>396</v>
      </c>
      <c r="B30" s="16" t="s">
        <v>503</v>
      </c>
      <c r="C30" s="16">
        <v>730000</v>
      </c>
      <c r="D30" s="16">
        <v>700000</v>
      </c>
      <c r="E30" s="16">
        <v>660000</v>
      </c>
      <c r="F30" s="16">
        <v>660000</v>
      </c>
      <c r="G30" s="16">
        <v>660000</v>
      </c>
      <c r="H30" s="16">
        <v>660000</v>
      </c>
      <c r="I30" s="16">
        <v>630000</v>
      </c>
      <c r="J30" s="16">
        <v>600000</v>
      </c>
      <c r="K30" s="16">
        <v>570000</v>
      </c>
      <c r="L30" s="16">
        <v>560000</v>
      </c>
      <c r="M30" s="16">
        <v>560000</v>
      </c>
      <c r="N30" s="16">
        <v>570000</v>
      </c>
      <c r="O30" s="16">
        <v>600000</v>
      </c>
      <c r="P30" s="16">
        <v>590000</v>
      </c>
      <c r="Q30" s="16">
        <v>550000</v>
      </c>
      <c r="R30" s="16" t="s">
        <v>504</v>
      </c>
      <c r="S30" s="16" t="s">
        <v>504</v>
      </c>
      <c r="T30" s="16">
        <v>510000</v>
      </c>
      <c r="U30" s="16">
        <v>530000</v>
      </c>
      <c r="V30" s="16">
        <v>520000</v>
      </c>
      <c r="W30" s="16">
        <v>540000</v>
      </c>
      <c r="X30" s="16">
        <v>530000</v>
      </c>
      <c r="Y30" s="16">
        <v>540000</v>
      </c>
      <c r="Z30" s="16">
        <v>540000</v>
      </c>
    </row>
    <row r="31" spans="1:26">
      <c r="A31" s="12" t="s">
        <v>397</v>
      </c>
      <c r="B31" s="16" t="s">
        <v>503</v>
      </c>
      <c r="C31" s="16" t="s">
        <v>330</v>
      </c>
      <c r="D31" s="16" t="s">
        <v>330</v>
      </c>
      <c r="E31" s="16" t="s">
        <v>330</v>
      </c>
      <c r="F31" s="16" t="s">
        <v>330</v>
      </c>
      <c r="G31" s="16" t="s">
        <v>330</v>
      </c>
      <c r="H31" s="16" t="s">
        <v>330</v>
      </c>
      <c r="I31" s="16" t="s">
        <v>330</v>
      </c>
      <c r="J31" s="16">
        <v>50000</v>
      </c>
      <c r="K31" s="16">
        <v>50000</v>
      </c>
      <c r="L31" s="16">
        <v>60000</v>
      </c>
      <c r="M31" s="16">
        <v>60000</v>
      </c>
      <c r="N31" s="16">
        <v>60000</v>
      </c>
      <c r="O31" s="16">
        <v>50000</v>
      </c>
      <c r="P31" s="16">
        <v>50000</v>
      </c>
      <c r="Q31" s="16" t="s">
        <v>330</v>
      </c>
      <c r="R31" s="16" t="s">
        <v>504</v>
      </c>
      <c r="S31" s="16" t="s">
        <v>504</v>
      </c>
      <c r="T31" s="16" t="s">
        <v>330</v>
      </c>
      <c r="U31" s="16" t="s">
        <v>330</v>
      </c>
      <c r="V31" s="16" t="s">
        <v>330</v>
      </c>
      <c r="W31" s="16" t="s">
        <v>330</v>
      </c>
      <c r="X31" s="16" t="s">
        <v>330</v>
      </c>
      <c r="Y31" s="16" t="s">
        <v>330</v>
      </c>
      <c r="Z31" s="16" t="s">
        <v>330</v>
      </c>
    </row>
    <row r="32" spans="1:26">
      <c r="A32" s="12" t="s">
        <v>398</v>
      </c>
      <c r="B32" s="16" t="s">
        <v>503</v>
      </c>
      <c r="C32" s="16">
        <v>1090000</v>
      </c>
      <c r="D32" s="16">
        <v>1080000</v>
      </c>
      <c r="E32" s="16">
        <v>1050000</v>
      </c>
      <c r="F32" s="16">
        <v>1080000</v>
      </c>
      <c r="G32" s="16">
        <v>1080000</v>
      </c>
      <c r="H32" s="16">
        <v>1080000</v>
      </c>
      <c r="I32" s="16">
        <v>1020000</v>
      </c>
      <c r="J32" s="16">
        <v>970000</v>
      </c>
      <c r="K32" s="16">
        <v>930000</v>
      </c>
      <c r="L32" s="16">
        <v>900000</v>
      </c>
      <c r="M32" s="16">
        <v>900000</v>
      </c>
      <c r="N32" s="16">
        <v>890000</v>
      </c>
      <c r="O32" s="16">
        <v>910000</v>
      </c>
      <c r="P32" s="16">
        <v>890000</v>
      </c>
      <c r="Q32" s="16">
        <v>850000</v>
      </c>
      <c r="R32" s="16" t="s">
        <v>504</v>
      </c>
      <c r="S32" s="16" t="s">
        <v>504</v>
      </c>
      <c r="T32" s="16">
        <v>890000</v>
      </c>
      <c r="U32" s="16">
        <v>900000</v>
      </c>
      <c r="V32" s="16">
        <v>930000</v>
      </c>
      <c r="W32" s="16">
        <v>970000</v>
      </c>
      <c r="X32" s="16">
        <v>960000</v>
      </c>
      <c r="Y32" s="16">
        <v>970000</v>
      </c>
      <c r="Z32" s="16">
        <v>900000</v>
      </c>
    </row>
    <row r="33" spans="1:26">
      <c r="A33" s="12" t="s">
        <v>399</v>
      </c>
      <c r="B33" s="16">
        <v>400000</v>
      </c>
      <c r="C33" s="16">
        <v>400000</v>
      </c>
      <c r="D33" s="16">
        <v>410000</v>
      </c>
      <c r="E33" s="16">
        <v>430000</v>
      </c>
      <c r="F33" s="16">
        <v>460000</v>
      </c>
      <c r="G33" s="16">
        <v>470000</v>
      </c>
      <c r="H33" s="16">
        <v>450000</v>
      </c>
      <c r="I33" s="16">
        <v>430000</v>
      </c>
      <c r="J33" s="16">
        <v>410000</v>
      </c>
      <c r="K33" s="16">
        <v>400000</v>
      </c>
      <c r="L33" s="16">
        <v>380000</v>
      </c>
      <c r="M33" s="16">
        <v>370000</v>
      </c>
      <c r="N33" s="16">
        <v>360000</v>
      </c>
      <c r="O33" s="16">
        <v>330000</v>
      </c>
      <c r="P33" s="16">
        <v>330000</v>
      </c>
      <c r="Q33" s="16">
        <v>320000</v>
      </c>
      <c r="R33" s="16" t="s">
        <v>504</v>
      </c>
      <c r="S33" s="16" t="s">
        <v>504</v>
      </c>
      <c r="T33" s="16">
        <v>400000</v>
      </c>
      <c r="U33" s="16">
        <v>410000</v>
      </c>
      <c r="V33" s="16">
        <v>440000</v>
      </c>
      <c r="W33" s="16">
        <v>470000</v>
      </c>
      <c r="X33" s="16">
        <v>470000</v>
      </c>
      <c r="Y33" s="16">
        <v>480000</v>
      </c>
      <c r="Z33" s="16">
        <v>400000</v>
      </c>
    </row>
    <row r="34" spans="1:26">
      <c r="A34" s="12" t="s">
        <v>400</v>
      </c>
      <c r="B34" s="16">
        <v>780000</v>
      </c>
      <c r="C34" s="16">
        <v>770000</v>
      </c>
      <c r="D34" s="16">
        <v>750000</v>
      </c>
      <c r="E34" s="16">
        <v>720000</v>
      </c>
      <c r="F34" s="16">
        <v>720000</v>
      </c>
      <c r="G34" s="16">
        <v>700000</v>
      </c>
      <c r="H34" s="16">
        <v>690000</v>
      </c>
      <c r="I34" s="16">
        <v>650000</v>
      </c>
      <c r="J34" s="16">
        <v>620000</v>
      </c>
      <c r="K34" s="16">
        <v>590000</v>
      </c>
      <c r="L34" s="16">
        <v>580000</v>
      </c>
      <c r="M34" s="16">
        <v>590000</v>
      </c>
      <c r="N34" s="16">
        <v>600000</v>
      </c>
      <c r="O34" s="16">
        <v>630000</v>
      </c>
      <c r="P34" s="16">
        <v>620000</v>
      </c>
      <c r="Q34" s="16">
        <v>580000</v>
      </c>
      <c r="R34" s="16" t="s">
        <v>504</v>
      </c>
      <c r="S34" s="16" t="s">
        <v>504</v>
      </c>
      <c r="T34" s="16">
        <v>550000</v>
      </c>
      <c r="U34" s="16">
        <v>560000</v>
      </c>
      <c r="V34" s="16">
        <v>560000</v>
      </c>
      <c r="W34" s="16">
        <v>570000</v>
      </c>
      <c r="X34" s="16">
        <v>560000</v>
      </c>
      <c r="Y34" s="16">
        <v>560000</v>
      </c>
      <c r="Z34" s="16">
        <v>560000</v>
      </c>
    </row>
    <row r="35" spans="1:26" ht="30" customHeight="1">
      <c r="A35" s="6" t="s">
        <v>126</v>
      </c>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c r="A36" s="12" t="s">
        <v>296</v>
      </c>
      <c r="B36" s="17" t="s">
        <v>297</v>
      </c>
      <c r="C36" s="17" t="s">
        <v>298</v>
      </c>
      <c r="D36" s="17" t="s">
        <v>299</v>
      </c>
      <c r="E36" s="17" t="s">
        <v>300</v>
      </c>
      <c r="F36" s="17" t="s">
        <v>301</v>
      </c>
      <c r="G36" s="17" t="s">
        <v>302</v>
      </c>
      <c r="H36" s="17" t="s">
        <v>303</v>
      </c>
      <c r="I36" s="17" t="s">
        <v>304</v>
      </c>
      <c r="J36" s="17" t="s">
        <v>305</v>
      </c>
      <c r="K36" s="17" t="s">
        <v>306</v>
      </c>
      <c r="L36" s="17" t="s">
        <v>307</v>
      </c>
      <c r="M36" s="17" t="s">
        <v>308</v>
      </c>
      <c r="N36" s="17" t="s">
        <v>309</v>
      </c>
      <c r="O36" s="17" t="s">
        <v>310</v>
      </c>
      <c r="P36" s="17" t="s">
        <v>311</v>
      </c>
      <c r="Q36" s="17" t="s">
        <v>312</v>
      </c>
      <c r="R36" s="17" t="s">
        <v>313</v>
      </c>
      <c r="S36" s="17" t="s">
        <v>314</v>
      </c>
      <c r="T36" s="17" t="s">
        <v>315</v>
      </c>
      <c r="U36" s="17" t="s">
        <v>316</v>
      </c>
      <c r="V36" s="17" t="s">
        <v>317</v>
      </c>
      <c r="W36" s="17" t="s">
        <v>318</v>
      </c>
      <c r="X36" s="17" t="s">
        <v>319</v>
      </c>
      <c r="Y36" s="17" t="s">
        <v>320</v>
      </c>
      <c r="Z36" s="17" t="s">
        <v>321</v>
      </c>
    </row>
    <row r="37" spans="1:26">
      <c r="A37" s="12" t="s">
        <v>342</v>
      </c>
      <c r="B37" s="14">
        <v>0.135544</v>
      </c>
      <c r="C37" s="14">
        <v>0.1406519</v>
      </c>
      <c r="D37" s="14">
        <v>0.1516062</v>
      </c>
      <c r="E37" s="14">
        <v>0.1510774</v>
      </c>
      <c r="F37" s="14">
        <v>0.15056539999999999</v>
      </c>
      <c r="G37" s="14">
        <v>0.14371600000000001</v>
      </c>
      <c r="H37" s="14">
        <v>0.14118059999999999</v>
      </c>
      <c r="I37" s="14">
        <v>0.136682</v>
      </c>
      <c r="J37" s="14">
        <v>0.13456180000000001</v>
      </c>
      <c r="K37" s="14">
        <v>0.1271159</v>
      </c>
      <c r="L37" s="14">
        <v>0.12428690000000001</v>
      </c>
      <c r="M37" s="14">
        <v>0.12520680000000001</v>
      </c>
      <c r="N37" s="14">
        <v>0.12644569999999999</v>
      </c>
      <c r="O37" s="14">
        <v>0.1294275</v>
      </c>
      <c r="P37" s="14">
        <v>0.1240923</v>
      </c>
      <c r="Q37" s="14">
        <v>0.1157432</v>
      </c>
      <c r="R37" s="14">
        <v>0.1171205</v>
      </c>
      <c r="S37" s="14">
        <v>0.11896320000000001</v>
      </c>
      <c r="T37" s="14">
        <v>0.12389409999999999</v>
      </c>
      <c r="U37" s="14">
        <v>0.1241588</v>
      </c>
      <c r="V37" s="14">
        <v>0.1290732</v>
      </c>
      <c r="W37" s="14">
        <v>0.13800080000000001</v>
      </c>
      <c r="X37" s="14">
        <v>0.13678480000000001</v>
      </c>
      <c r="Y37" s="14">
        <v>0.14146139999999999</v>
      </c>
      <c r="Z37" s="14">
        <v>0.1314728</v>
      </c>
    </row>
    <row r="38" spans="1:26">
      <c r="A38" s="12" t="s">
        <v>395</v>
      </c>
      <c r="B38" s="14" t="s">
        <v>503</v>
      </c>
      <c r="C38" s="14">
        <v>0.14379520000000001</v>
      </c>
      <c r="D38" s="14">
        <v>0.16806679999999999</v>
      </c>
      <c r="E38" s="14">
        <v>0.17790159999999999</v>
      </c>
      <c r="F38" s="14">
        <v>0.18627009999999999</v>
      </c>
      <c r="G38" s="14">
        <v>0.18465860000000001</v>
      </c>
      <c r="H38" s="14">
        <v>0.17235819999999999</v>
      </c>
      <c r="I38" s="14">
        <v>0.16024969999999999</v>
      </c>
      <c r="J38" s="14">
        <v>0.1562895</v>
      </c>
      <c r="K38" s="14">
        <v>0.1464462</v>
      </c>
      <c r="L38" s="14">
        <v>0.14863370000000001</v>
      </c>
      <c r="M38" s="14">
        <v>0.15180469999999999</v>
      </c>
      <c r="N38" s="14">
        <v>0.15545800000000001</v>
      </c>
      <c r="O38" s="14">
        <v>0.14741119999999999</v>
      </c>
      <c r="P38" s="14">
        <v>0.13759759999999999</v>
      </c>
      <c r="Q38" s="14">
        <v>0.13151940000000001</v>
      </c>
      <c r="R38" s="14">
        <v>0.14384449999999999</v>
      </c>
      <c r="S38" s="14">
        <v>0.14794489999999999</v>
      </c>
      <c r="T38" s="14">
        <v>0.15434780000000001</v>
      </c>
      <c r="U38" s="14">
        <v>0.14421639999999999</v>
      </c>
      <c r="V38" s="14">
        <v>0.15287400000000001</v>
      </c>
      <c r="W38" s="14">
        <v>0.1637149</v>
      </c>
      <c r="X38" s="14">
        <v>0.16308800000000001</v>
      </c>
      <c r="Y38" s="14">
        <v>0.16625909999999999</v>
      </c>
      <c r="Z38" s="14">
        <v>0.1357409</v>
      </c>
    </row>
    <row r="39" spans="1:26">
      <c r="A39" s="12" t="s">
        <v>396</v>
      </c>
      <c r="B39" s="14" t="s">
        <v>503</v>
      </c>
      <c r="C39" s="14">
        <v>0.1393469</v>
      </c>
      <c r="D39" s="14">
        <v>0.14395250000000001</v>
      </c>
      <c r="E39" s="14">
        <v>0.13793739999999999</v>
      </c>
      <c r="F39" s="14">
        <v>0.13244939999999999</v>
      </c>
      <c r="G39" s="14">
        <v>0.1225567</v>
      </c>
      <c r="H39" s="14">
        <v>0.1247841</v>
      </c>
      <c r="I39" s="14">
        <v>0.1242931</v>
      </c>
      <c r="J39" s="14">
        <v>0.1234589</v>
      </c>
      <c r="K39" s="14">
        <v>0.1172082</v>
      </c>
      <c r="L39" s="14">
        <v>0.11218450000000001</v>
      </c>
      <c r="M39" s="14">
        <v>0.1118425</v>
      </c>
      <c r="N39" s="14">
        <v>0.1121646</v>
      </c>
      <c r="O39" s="14">
        <v>0.1206759</v>
      </c>
      <c r="P39" s="14">
        <v>0.11733209999999999</v>
      </c>
      <c r="Q39" s="14">
        <v>0.10751769999999999</v>
      </c>
      <c r="R39" s="14">
        <v>0.1026656</v>
      </c>
      <c r="S39" s="14">
        <v>0.1032125</v>
      </c>
      <c r="T39" s="14">
        <v>0.1062135</v>
      </c>
      <c r="U39" s="14">
        <v>0.11226510000000001</v>
      </c>
      <c r="V39" s="14">
        <v>0.1140984</v>
      </c>
      <c r="W39" s="14">
        <v>0.1210627</v>
      </c>
      <c r="X39" s="14">
        <v>0.11933050000000001</v>
      </c>
      <c r="Y39" s="14">
        <v>0.1240028</v>
      </c>
      <c r="Z39" s="14">
        <v>0.12665399999999999</v>
      </c>
    </row>
    <row r="40" spans="1:26">
      <c r="A40" s="12" t="s">
        <v>397</v>
      </c>
      <c r="B40" s="14" t="s">
        <v>503</v>
      </c>
      <c r="C40" s="14">
        <v>0.2431826</v>
      </c>
      <c r="D40" s="14">
        <v>0.28665059999999998</v>
      </c>
      <c r="E40" s="14">
        <v>0.27087470000000002</v>
      </c>
      <c r="F40" s="14">
        <v>0.2357535</v>
      </c>
      <c r="G40" s="14">
        <v>0.16912740000000001</v>
      </c>
      <c r="H40" s="14">
        <v>0.13502800000000001</v>
      </c>
      <c r="I40" s="14">
        <v>0.1148328</v>
      </c>
      <c r="J40" s="14">
        <v>0.1352679</v>
      </c>
      <c r="K40" s="14">
        <v>0.12989249999999999</v>
      </c>
      <c r="L40" s="14">
        <v>0.1650179</v>
      </c>
      <c r="M40" s="14">
        <v>0.18360899999999999</v>
      </c>
      <c r="N40" s="14">
        <v>0.1985478</v>
      </c>
      <c r="O40" s="14">
        <v>0.17852209999999999</v>
      </c>
      <c r="P40" s="14">
        <v>0.16595770000000001</v>
      </c>
      <c r="Q40" s="14">
        <v>0.14321049999999999</v>
      </c>
      <c r="R40" s="14">
        <v>0.13868150000000001</v>
      </c>
      <c r="S40" s="14">
        <v>0.14921039999999999</v>
      </c>
      <c r="T40" s="14">
        <v>0.16748160000000001</v>
      </c>
      <c r="U40" s="14">
        <v>0.16526830000000001</v>
      </c>
      <c r="V40" s="14">
        <v>0.15610199999999999</v>
      </c>
      <c r="W40" s="14">
        <v>0.16413349999999999</v>
      </c>
      <c r="X40" s="14">
        <v>0.16381399999999999</v>
      </c>
      <c r="Y40" s="14">
        <v>0.18723400000000001</v>
      </c>
      <c r="Z40" s="14">
        <v>0.14346719999999999</v>
      </c>
    </row>
    <row r="41" spans="1:26">
      <c r="A41" s="12" t="s">
        <v>398</v>
      </c>
      <c r="B41" s="14" t="s">
        <v>503</v>
      </c>
      <c r="C41" s="14">
        <v>0.13604240000000001</v>
      </c>
      <c r="D41" s="14">
        <v>0.14569080000000001</v>
      </c>
      <c r="E41" s="14">
        <v>0.1456008</v>
      </c>
      <c r="F41" s="14">
        <v>0.14661650000000001</v>
      </c>
      <c r="G41" s="14">
        <v>0.14222889999999999</v>
      </c>
      <c r="H41" s="14">
        <v>0.14140910000000001</v>
      </c>
      <c r="I41" s="14">
        <v>0.1376444</v>
      </c>
      <c r="J41" s="14">
        <v>0.1344892</v>
      </c>
      <c r="K41" s="14">
        <v>0.12694449999999999</v>
      </c>
      <c r="L41" s="14">
        <v>0.12250030000000001</v>
      </c>
      <c r="M41" s="14">
        <v>0.1227737</v>
      </c>
      <c r="N41" s="14">
        <v>0.1234785</v>
      </c>
      <c r="O41" s="14">
        <v>0.12739929999999999</v>
      </c>
      <c r="P41" s="14">
        <v>0.1222729</v>
      </c>
      <c r="Q41" s="14">
        <v>0.1145333</v>
      </c>
      <c r="R41" s="14">
        <v>0.116191</v>
      </c>
      <c r="S41" s="14">
        <v>0.1176195</v>
      </c>
      <c r="T41" s="14">
        <v>0.12172520000000001</v>
      </c>
      <c r="U41" s="14">
        <v>0.1221193</v>
      </c>
      <c r="V41" s="14">
        <v>0.12763759999999999</v>
      </c>
      <c r="W41" s="14">
        <v>0.1367458</v>
      </c>
      <c r="X41" s="14">
        <v>0.1354793</v>
      </c>
      <c r="Y41" s="14">
        <v>0.1393411</v>
      </c>
      <c r="Z41" s="14">
        <v>0.13076579999999999</v>
      </c>
    </row>
    <row r="42" spans="1:26">
      <c r="A42" s="12" t="s">
        <v>399</v>
      </c>
      <c r="B42" s="14" t="s">
        <v>503</v>
      </c>
      <c r="C42" s="14">
        <v>0.1384495</v>
      </c>
      <c r="D42" s="14">
        <v>0.162193</v>
      </c>
      <c r="E42" s="14">
        <v>0.17512069999999999</v>
      </c>
      <c r="F42" s="14">
        <v>0.18711800000000001</v>
      </c>
      <c r="G42" s="14">
        <v>0.19000259999999999</v>
      </c>
      <c r="H42" s="14">
        <v>0.17868239999999999</v>
      </c>
      <c r="I42" s="14">
        <v>0.165409</v>
      </c>
      <c r="J42" s="14">
        <v>0.1612025</v>
      </c>
      <c r="K42" s="14">
        <v>0.15114759999999999</v>
      </c>
      <c r="L42" s="14">
        <v>0.14926159999999999</v>
      </c>
      <c r="M42" s="14">
        <v>0.15089079999999999</v>
      </c>
      <c r="N42" s="14">
        <v>0.15449389999999999</v>
      </c>
      <c r="O42" s="14">
        <v>0.14837020000000001</v>
      </c>
      <c r="P42" s="14">
        <v>0.13664599999999999</v>
      </c>
      <c r="Q42" s="14">
        <v>0.13027910000000001</v>
      </c>
      <c r="R42" s="14">
        <v>0.1461798</v>
      </c>
      <c r="S42" s="14">
        <v>0.1487253</v>
      </c>
      <c r="T42" s="14">
        <v>0.15242919999999999</v>
      </c>
      <c r="U42" s="14">
        <v>0.14177139999999999</v>
      </c>
      <c r="V42" s="14">
        <v>0.15293399999999999</v>
      </c>
      <c r="W42" s="14">
        <v>0.16468569999999999</v>
      </c>
      <c r="X42" s="14">
        <v>0.1636562</v>
      </c>
      <c r="Y42" s="14">
        <v>0.16828940000000001</v>
      </c>
      <c r="Z42" s="14">
        <v>0.1400304</v>
      </c>
    </row>
    <row r="43" spans="1:26">
      <c r="A43" s="12" t="s">
        <v>400</v>
      </c>
      <c r="B43" s="14">
        <v>0.13922590000000001</v>
      </c>
      <c r="C43" s="14">
        <v>0.14179890000000001</v>
      </c>
      <c r="D43" s="14">
        <v>0.1473131</v>
      </c>
      <c r="E43" s="14">
        <v>0.1408431</v>
      </c>
      <c r="F43" s="14">
        <v>0.13435939999999999</v>
      </c>
      <c r="G43" s="14">
        <v>0.12275220000000001</v>
      </c>
      <c r="H43" s="14">
        <v>0.1238022</v>
      </c>
      <c r="I43" s="14">
        <v>0.1231636</v>
      </c>
      <c r="J43" s="14">
        <v>0.1224856</v>
      </c>
      <c r="K43" s="14">
        <v>0.1161365</v>
      </c>
      <c r="L43" s="14">
        <v>0.1132701</v>
      </c>
      <c r="M43" s="14">
        <v>0.1135442</v>
      </c>
      <c r="N43" s="14">
        <v>0.1140885</v>
      </c>
      <c r="O43" s="14">
        <v>0.1211077</v>
      </c>
      <c r="P43" s="14">
        <v>0.11848889999999999</v>
      </c>
      <c r="Q43" s="14">
        <v>0.1087936</v>
      </c>
      <c r="R43" s="14">
        <v>0.10301390000000001</v>
      </c>
      <c r="S43" s="14">
        <v>0.10443089999999999</v>
      </c>
      <c r="T43" s="14">
        <v>0.109262</v>
      </c>
      <c r="U43" s="14">
        <v>0.1148121</v>
      </c>
      <c r="V43" s="14">
        <v>0.11568340000000001</v>
      </c>
      <c r="W43" s="14">
        <v>0.1221748</v>
      </c>
      <c r="X43" s="14">
        <v>0.1205754</v>
      </c>
      <c r="Y43" s="14">
        <v>0.12391969999999999</v>
      </c>
      <c r="Z43" s="14">
        <v>0.1243461</v>
      </c>
    </row>
    <row r="44" spans="1:26" ht="30" customHeight="1">
      <c r="A44" s="6" t="s">
        <v>127</v>
      </c>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c r="A45" s="12" t="s">
        <v>296</v>
      </c>
      <c r="B45" s="15" t="s">
        <v>297</v>
      </c>
      <c r="C45" s="15" t="s">
        <v>298</v>
      </c>
      <c r="D45" s="15" t="s">
        <v>299</v>
      </c>
      <c r="E45" s="15" t="s">
        <v>300</v>
      </c>
      <c r="F45" s="15" t="s">
        <v>301</v>
      </c>
      <c r="G45" s="15" t="s">
        <v>302</v>
      </c>
      <c r="H45" s="15" t="s">
        <v>303</v>
      </c>
      <c r="I45" s="15" t="s">
        <v>304</v>
      </c>
      <c r="J45" s="15" t="s">
        <v>305</v>
      </c>
      <c r="K45" s="15" t="s">
        <v>306</v>
      </c>
      <c r="L45" s="15" t="s">
        <v>307</v>
      </c>
      <c r="M45" s="15" t="s">
        <v>308</v>
      </c>
      <c r="N45" s="15" t="s">
        <v>309</v>
      </c>
      <c r="O45" s="15" t="s">
        <v>310</v>
      </c>
      <c r="P45" s="15" t="s">
        <v>311</v>
      </c>
      <c r="Q45" s="15" t="s">
        <v>312</v>
      </c>
      <c r="R45" s="15" t="s">
        <v>313</v>
      </c>
      <c r="S45" s="15" t="s">
        <v>314</v>
      </c>
      <c r="T45" s="15" t="s">
        <v>315</v>
      </c>
      <c r="U45" s="15" t="s">
        <v>316</v>
      </c>
      <c r="V45" s="15" t="s">
        <v>317</v>
      </c>
      <c r="W45" s="15" t="s">
        <v>318</v>
      </c>
      <c r="X45" s="15" t="s">
        <v>319</v>
      </c>
      <c r="Y45" s="15" t="s">
        <v>320</v>
      </c>
      <c r="Z45" s="15" t="s">
        <v>321</v>
      </c>
    </row>
    <row r="46" spans="1:26">
      <c r="A46" s="12" t="s">
        <v>342</v>
      </c>
      <c r="B46" s="14">
        <v>1</v>
      </c>
      <c r="C46" s="14">
        <v>1</v>
      </c>
      <c r="D46" s="14">
        <v>1</v>
      </c>
      <c r="E46" s="14">
        <v>1</v>
      </c>
      <c r="F46" s="14">
        <v>1</v>
      </c>
      <c r="G46" s="14">
        <v>1</v>
      </c>
      <c r="H46" s="14">
        <v>1</v>
      </c>
      <c r="I46" s="14">
        <v>1</v>
      </c>
      <c r="J46" s="14">
        <v>1</v>
      </c>
      <c r="K46" s="14">
        <v>1</v>
      </c>
      <c r="L46" s="14">
        <v>1</v>
      </c>
      <c r="M46" s="14">
        <v>1</v>
      </c>
      <c r="N46" s="14">
        <v>1</v>
      </c>
      <c r="O46" s="14">
        <v>1</v>
      </c>
      <c r="P46" s="14">
        <v>1</v>
      </c>
      <c r="Q46" s="14">
        <v>1</v>
      </c>
      <c r="R46" s="14">
        <v>1</v>
      </c>
      <c r="S46" s="14">
        <v>1</v>
      </c>
      <c r="T46" s="14">
        <v>1</v>
      </c>
      <c r="U46" s="14">
        <v>1</v>
      </c>
      <c r="V46" s="14">
        <v>1</v>
      </c>
      <c r="W46" s="14">
        <v>1</v>
      </c>
      <c r="X46" s="14">
        <v>1</v>
      </c>
      <c r="Y46" s="14">
        <v>1</v>
      </c>
      <c r="Z46" s="14">
        <v>1</v>
      </c>
    </row>
    <row r="47" spans="1:26">
      <c r="A47" s="12" t="s">
        <v>395</v>
      </c>
      <c r="B47" s="14" t="s">
        <v>503</v>
      </c>
      <c r="C47" s="14">
        <v>0.3236755</v>
      </c>
      <c r="D47" s="14">
        <v>0.35192509999999999</v>
      </c>
      <c r="E47" s="14">
        <v>0.38380750000000002</v>
      </c>
      <c r="F47" s="14">
        <v>0.41188859999999999</v>
      </c>
      <c r="G47" s="14">
        <v>0.43752390000000002</v>
      </c>
      <c r="H47" s="14">
        <v>0.41994710000000002</v>
      </c>
      <c r="I47" s="14">
        <v>0.4049104</v>
      </c>
      <c r="J47" s="14">
        <v>0.39444259999999998</v>
      </c>
      <c r="K47" s="14">
        <v>0.3920748</v>
      </c>
      <c r="L47" s="14">
        <v>0.39918340000000002</v>
      </c>
      <c r="M47" s="14">
        <v>0.40749980000000002</v>
      </c>
      <c r="N47" s="14">
        <v>0.40434639999999999</v>
      </c>
      <c r="O47" s="14">
        <v>0.3696198</v>
      </c>
      <c r="P47" s="14">
        <v>0.36667179999999999</v>
      </c>
      <c r="Q47" s="14">
        <v>0.38612770000000002</v>
      </c>
      <c r="R47" s="14">
        <v>0.42896450000000003</v>
      </c>
      <c r="S47" s="14">
        <v>0.43646839999999998</v>
      </c>
      <c r="T47" s="14">
        <v>0.45667429999999998</v>
      </c>
      <c r="U47" s="14">
        <v>0.43648009999999998</v>
      </c>
      <c r="V47" s="14">
        <v>0.45779920000000002</v>
      </c>
      <c r="W47" s="14">
        <v>0.46621780000000002</v>
      </c>
      <c r="X47" s="14">
        <v>0.47852650000000002</v>
      </c>
      <c r="Y47" s="14">
        <v>0.48382009999999998</v>
      </c>
      <c r="Z47" s="14">
        <v>0.40042709999999998</v>
      </c>
    </row>
    <row r="48" spans="1:26">
      <c r="A48" s="12" t="s">
        <v>396</v>
      </c>
      <c r="B48" s="14" t="s">
        <v>503</v>
      </c>
      <c r="C48" s="14">
        <v>0.6763245</v>
      </c>
      <c r="D48" s="14">
        <v>0.64807490000000001</v>
      </c>
      <c r="E48" s="14">
        <v>0.61619250000000003</v>
      </c>
      <c r="F48" s="14">
        <v>0.58811139999999995</v>
      </c>
      <c r="G48" s="14">
        <v>0.56247610000000003</v>
      </c>
      <c r="H48" s="14">
        <v>0.58005289999999998</v>
      </c>
      <c r="I48" s="14">
        <v>0.5950896</v>
      </c>
      <c r="J48" s="14">
        <v>0.60555740000000002</v>
      </c>
      <c r="K48" s="14">
        <v>0.60792520000000005</v>
      </c>
      <c r="L48" s="14">
        <v>0.60081660000000003</v>
      </c>
      <c r="M48" s="14">
        <v>0.59250020000000003</v>
      </c>
      <c r="N48" s="14">
        <v>0.59565360000000001</v>
      </c>
      <c r="O48" s="14">
        <v>0.63038019999999995</v>
      </c>
      <c r="P48" s="14">
        <v>0.63332820000000001</v>
      </c>
      <c r="Q48" s="14">
        <v>0.61387230000000004</v>
      </c>
      <c r="R48" s="14">
        <v>0.57103550000000003</v>
      </c>
      <c r="S48" s="14">
        <v>0.56353160000000002</v>
      </c>
      <c r="T48" s="14">
        <v>0.54332570000000002</v>
      </c>
      <c r="U48" s="14">
        <v>0.56351989999999996</v>
      </c>
      <c r="V48" s="14">
        <v>0.54220080000000004</v>
      </c>
      <c r="W48" s="14">
        <v>0.53378219999999998</v>
      </c>
      <c r="X48" s="14">
        <v>0.52147350000000003</v>
      </c>
      <c r="Y48" s="14">
        <v>0.51617990000000002</v>
      </c>
      <c r="Z48" s="14">
        <v>0.59957289999999996</v>
      </c>
    </row>
    <row r="49" spans="1:26">
      <c r="A49" s="12" t="s">
        <v>397</v>
      </c>
      <c r="B49" s="14" t="s">
        <v>503</v>
      </c>
      <c r="C49" s="14">
        <v>7.0970199999999997E-2</v>
      </c>
      <c r="D49" s="14">
        <v>7.9209100000000005E-2</v>
      </c>
      <c r="E49" s="14">
        <v>7.8944E-2</v>
      </c>
      <c r="F49" s="14">
        <v>7.0558200000000001E-2</v>
      </c>
      <c r="G49" s="14">
        <v>5.6222300000000003E-2</v>
      </c>
      <c r="H49" s="14">
        <v>4.4797999999999998E-2</v>
      </c>
      <c r="I49" s="14">
        <v>3.7177599999999998E-2</v>
      </c>
      <c r="J49" s="14">
        <v>4.4991700000000003E-2</v>
      </c>
      <c r="K49" s="14">
        <v>4.5386299999999997E-2</v>
      </c>
      <c r="L49" s="14">
        <v>5.79678E-2</v>
      </c>
      <c r="M49" s="14">
        <v>6.0540299999999998E-2</v>
      </c>
      <c r="N49" s="14">
        <v>6.2076300000000001E-2</v>
      </c>
      <c r="O49" s="14">
        <v>5.6188700000000001E-2</v>
      </c>
      <c r="P49" s="14">
        <v>5.6735899999999999E-2</v>
      </c>
      <c r="Q49" s="14">
        <v>5.1305499999999997E-2</v>
      </c>
      <c r="R49" s="14">
        <v>4.9906600000000002E-2</v>
      </c>
      <c r="S49" s="14">
        <v>5.3421299999999998E-2</v>
      </c>
      <c r="T49" s="14">
        <v>6.5630499999999994E-2</v>
      </c>
      <c r="U49" s="14">
        <v>6.6523799999999994E-2</v>
      </c>
      <c r="V49" s="14">
        <v>6.1946399999999999E-2</v>
      </c>
      <c r="W49" s="14">
        <v>5.6952599999999999E-2</v>
      </c>
      <c r="X49" s="14">
        <v>5.7556499999999997E-2</v>
      </c>
      <c r="Y49" s="14">
        <v>6.1724500000000002E-2</v>
      </c>
      <c r="Z49" s="14">
        <v>4.7293700000000001E-2</v>
      </c>
    </row>
    <row r="50" spans="1:26">
      <c r="A50" s="12" t="s">
        <v>398</v>
      </c>
      <c r="B50" s="14" t="s">
        <v>503</v>
      </c>
      <c r="C50" s="14">
        <v>0.92902980000000002</v>
      </c>
      <c r="D50" s="14">
        <v>0.92079089999999997</v>
      </c>
      <c r="E50" s="14">
        <v>0.92105599999999999</v>
      </c>
      <c r="F50" s="14">
        <v>0.92944179999999998</v>
      </c>
      <c r="G50" s="14">
        <v>0.94377770000000005</v>
      </c>
      <c r="H50" s="14">
        <v>0.955202</v>
      </c>
      <c r="I50" s="14">
        <v>0.96282239999999997</v>
      </c>
      <c r="J50" s="14">
        <v>0.95500830000000003</v>
      </c>
      <c r="K50" s="14">
        <v>0.95461370000000001</v>
      </c>
      <c r="L50" s="14">
        <v>0.94203219999999999</v>
      </c>
      <c r="M50" s="14">
        <v>0.93945970000000001</v>
      </c>
      <c r="N50" s="14">
        <v>0.93792370000000003</v>
      </c>
      <c r="O50" s="14">
        <v>0.94381130000000002</v>
      </c>
      <c r="P50" s="14">
        <v>0.94326410000000005</v>
      </c>
      <c r="Q50" s="14">
        <v>0.9486945</v>
      </c>
      <c r="R50" s="14">
        <v>0.95009339999999998</v>
      </c>
      <c r="S50" s="14">
        <v>0.9465787</v>
      </c>
      <c r="T50" s="14">
        <v>0.93436949999999996</v>
      </c>
      <c r="U50" s="14">
        <v>0.93347619999999998</v>
      </c>
      <c r="V50" s="14">
        <v>0.93805360000000004</v>
      </c>
      <c r="W50" s="14">
        <v>0.94304739999999998</v>
      </c>
      <c r="X50" s="14">
        <v>0.94244349999999999</v>
      </c>
      <c r="Y50" s="14">
        <v>0.93827550000000004</v>
      </c>
      <c r="Z50" s="14">
        <v>0.95270630000000001</v>
      </c>
    </row>
    <row r="51" spans="1:26">
      <c r="A51" s="12" t="s">
        <v>399</v>
      </c>
      <c r="B51" s="14">
        <v>0.26922669999999999</v>
      </c>
      <c r="C51" s="14">
        <v>0.28406969999999998</v>
      </c>
      <c r="D51" s="14">
        <v>0.30796820000000003</v>
      </c>
      <c r="E51" s="14">
        <v>0.34255799999999997</v>
      </c>
      <c r="F51" s="14">
        <v>0.37643169999999998</v>
      </c>
      <c r="G51" s="14">
        <v>0.41237089999999998</v>
      </c>
      <c r="H51" s="14">
        <v>0.40078229999999998</v>
      </c>
      <c r="I51" s="14">
        <v>0.3886945</v>
      </c>
      <c r="J51" s="14">
        <v>0.37656909999999999</v>
      </c>
      <c r="K51" s="14">
        <v>0.37612220000000002</v>
      </c>
      <c r="L51" s="14">
        <v>0.37048189999999998</v>
      </c>
      <c r="M51" s="14">
        <v>0.3774865</v>
      </c>
      <c r="N51" s="14">
        <v>0.37242609999999998</v>
      </c>
      <c r="O51" s="14">
        <v>0.34332010000000002</v>
      </c>
      <c r="P51" s="14">
        <v>0.33498309999999998</v>
      </c>
      <c r="Q51" s="14">
        <v>0.35589480000000001</v>
      </c>
      <c r="R51" s="14">
        <v>0.40547260000000002</v>
      </c>
      <c r="S51" s="14">
        <v>0.4090645</v>
      </c>
      <c r="T51" s="14">
        <v>0.41648069999999998</v>
      </c>
      <c r="U51" s="14">
        <v>0.39716980000000002</v>
      </c>
      <c r="V51" s="14">
        <v>0.42462460000000002</v>
      </c>
      <c r="W51" s="14">
        <v>0.43962289999999998</v>
      </c>
      <c r="X51" s="14">
        <v>0.453098</v>
      </c>
      <c r="Y51" s="14">
        <v>0.46683910000000001</v>
      </c>
      <c r="Z51" s="14">
        <v>0.3952232</v>
      </c>
    </row>
    <row r="52" spans="1:26">
      <c r="A52" s="12" t="s">
        <v>400</v>
      </c>
      <c r="B52" s="14">
        <v>0.73077329999999996</v>
      </c>
      <c r="C52" s="14">
        <v>0.71593030000000002</v>
      </c>
      <c r="D52" s="14">
        <v>0.69203179999999997</v>
      </c>
      <c r="E52" s="14">
        <v>0.65744199999999997</v>
      </c>
      <c r="F52" s="14">
        <v>0.62356829999999996</v>
      </c>
      <c r="G52" s="14">
        <v>0.58762910000000002</v>
      </c>
      <c r="H52" s="14">
        <v>0.59921769999999996</v>
      </c>
      <c r="I52" s="14">
        <v>0.61130549999999995</v>
      </c>
      <c r="J52" s="14">
        <v>0.62343090000000001</v>
      </c>
      <c r="K52" s="14">
        <v>0.62387780000000004</v>
      </c>
      <c r="L52" s="14">
        <v>0.62951809999999997</v>
      </c>
      <c r="M52" s="14">
        <v>0.62251350000000005</v>
      </c>
      <c r="N52" s="14">
        <v>0.62757390000000002</v>
      </c>
      <c r="O52" s="14">
        <v>0.65667989999999998</v>
      </c>
      <c r="P52" s="14">
        <v>0.66501690000000002</v>
      </c>
      <c r="Q52" s="14">
        <v>0.64410520000000004</v>
      </c>
      <c r="R52" s="14">
        <v>0.59452740000000004</v>
      </c>
      <c r="S52" s="14">
        <v>0.59093549999999995</v>
      </c>
      <c r="T52" s="14">
        <v>0.58351929999999996</v>
      </c>
      <c r="U52" s="14">
        <v>0.60283019999999998</v>
      </c>
      <c r="V52" s="14">
        <v>0.57537539999999998</v>
      </c>
      <c r="W52" s="14">
        <v>0.56037709999999996</v>
      </c>
      <c r="X52" s="14">
        <v>0.546902</v>
      </c>
      <c r="Y52" s="14">
        <v>0.53316090000000005</v>
      </c>
      <c r="Z52" s="14">
        <v>0.6047768</v>
      </c>
    </row>
    <row r="53" spans="1:26" ht="30" customHeight="1">
      <c r="A53" s="6" t="s">
        <v>128</v>
      </c>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c r="A54" s="12" t="s">
        <v>296</v>
      </c>
      <c r="B54" s="15" t="s">
        <v>297</v>
      </c>
      <c r="C54" s="15" t="s">
        <v>298</v>
      </c>
      <c r="D54" s="15" t="s">
        <v>299</v>
      </c>
      <c r="E54" s="15" t="s">
        <v>300</v>
      </c>
      <c r="F54" s="15" t="s">
        <v>301</v>
      </c>
      <c r="G54" s="15" t="s">
        <v>302</v>
      </c>
      <c r="H54" s="15" t="s">
        <v>303</v>
      </c>
      <c r="I54" s="15" t="s">
        <v>304</v>
      </c>
      <c r="J54" s="15" t="s">
        <v>305</v>
      </c>
      <c r="K54" s="15" t="s">
        <v>306</v>
      </c>
      <c r="L54" s="15" t="s">
        <v>307</v>
      </c>
      <c r="M54" s="15" t="s">
        <v>308</v>
      </c>
      <c r="N54" s="15" t="s">
        <v>309</v>
      </c>
      <c r="O54" s="15" t="s">
        <v>310</v>
      </c>
      <c r="P54" s="15" t="s">
        <v>311</v>
      </c>
      <c r="Q54" s="15" t="s">
        <v>312</v>
      </c>
      <c r="R54" s="15" t="s">
        <v>313</v>
      </c>
      <c r="S54" s="15" t="s">
        <v>314</v>
      </c>
      <c r="T54" s="15" t="s">
        <v>315</v>
      </c>
      <c r="U54" s="15" t="s">
        <v>316</v>
      </c>
      <c r="V54" s="15" t="s">
        <v>317</v>
      </c>
      <c r="W54" s="15" t="s">
        <v>318</v>
      </c>
      <c r="X54" s="15" t="s">
        <v>319</v>
      </c>
      <c r="Y54" s="15" t="s">
        <v>320</v>
      </c>
      <c r="Z54" s="15" t="s">
        <v>321</v>
      </c>
    </row>
    <row r="55" spans="1:26">
      <c r="A55" s="12" t="s">
        <v>342</v>
      </c>
      <c r="B55" s="16">
        <v>680000</v>
      </c>
      <c r="C55" s="16">
        <v>700000</v>
      </c>
      <c r="D55" s="16">
        <v>760000</v>
      </c>
      <c r="E55" s="16">
        <v>750000</v>
      </c>
      <c r="F55" s="16">
        <v>750000</v>
      </c>
      <c r="G55" s="16">
        <v>710000</v>
      </c>
      <c r="H55" s="16">
        <v>700000</v>
      </c>
      <c r="I55" s="16">
        <v>680000</v>
      </c>
      <c r="J55" s="16">
        <v>670000</v>
      </c>
      <c r="K55" s="16">
        <v>640000</v>
      </c>
      <c r="L55" s="16">
        <v>620000</v>
      </c>
      <c r="M55" s="16">
        <v>630000</v>
      </c>
      <c r="N55" s="16">
        <v>640000</v>
      </c>
      <c r="O55" s="16">
        <v>660000</v>
      </c>
      <c r="P55" s="16">
        <v>640000</v>
      </c>
      <c r="Q55" s="16">
        <v>600000</v>
      </c>
      <c r="R55" s="16">
        <v>610000</v>
      </c>
      <c r="S55" s="16">
        <v>620000</v>
      </c>
      <c r="T55" s="16">
        <v>650000</v>
      </c>
      <c r="U55" s="16">
        <v>650000</v>
      </c>
      <c r="V55" s="16">
        <v>680000</v>
      </c>
      <c r="W55" s="16">
        <v>730000</v>
      </c>
      <c r="X55" s="16">
        <v>730000</v>
      </c>
      <c r="Y55" s="16">
        <v>760000</v>
      </c>
      <c r="Z55" s="16">
        <v>700000</v>
      </c>
    </row>
    <row r="56" spans="1:26">
      <c r="A56" s="12" t="s">
        <v>395</v>
      </c>
      <c r="B56" s="16" t="s">
        <v>503</v>
      </c>
      <c r="C56" s="16">
        <v>230000</v>
      </c>
      <c r="D56" s="16">
        <v>270000</v>
      </c>
      <c r="E56" s="16">
        <v>290000</v>
      </c>
      <c r="F56" s="16">
        <v>310000</v>
      </c>
      <c r="G56" s="16">
        <v>310000</v>
      </c>
      <c r="H56" s="16">
        <v>290000</v>
      </c>
      <c r="I56" s="16">
        <v>270000</v>
      </c>
      <c r="J56" s="16">
        <v>260000</v>
      </c>
      <c r="K56" s="16">
        <v>250000</v>
      </c>
      <c r="L56" s="16">
        <v>250000</v>
      </c>
      <c r="M56" s="16">
        <v>260000</v>
      </c>
      <c r="N56" s="16">
        <v>260000</v>
      </c>
      <c r="O56" s="16">
        <v>240000</v>
      </c>
      <c r="P56" s="16">
        <v>230000</v>
      </c>
      <c r="Q56" s="16">
        <v>230000</v>
      </c>
      <c r="R56" s="16" t="s">
        <v>504</v>
      </c>
      <c r="S56" s="16" t="s">
        <v>504</v>
      </c>
      <c r="T56" s="16">
        <v>300000</v>
      </c>
      <c r="U56" s="16">
        <v>280000</v>
      </c>
      <c r="V56" s="16">
        <v>310000</v>
      </c>
      <c r="W56" s="16">
        <v>340000</v>
      </c>
      <c r="X56" s="16">
        <v>350000</v>
      </c>
      <c r="Y56" s="16">
        <v>370000</v>
      </c>
      <c r="Z56" s="16">
        <v>290000</v>
      </c>
    </row>
    <row r="57" spans="1:26">
      <c r="A57" s="12" t="s">
        <v>396</v>
      </c>
      <c r="B57" s="16" t="s">
        <v>503</v>
      </c>
      <c r="C57" s="16">
        <v>470000</v>
      </c>
      <c r="D57" s="16">
        <v>490000</v>
      </c>
      <c r="E57" s="16">
        <v>460000</v>
      </c>
      <c r="F57" s="16">
        <v>440000</v>
      </c>
      <c r="G57" s="16">
        <v>400000</v>
      </c>
      <c r="H57" s="16">
        <v>410000</v>
      </c>
      <c r="I57" s="16">
        <v>410000</v>
      </c>
      <c r="J57" s="16">
        <v>410000</v>
      </c>
      <c r="K57" s="16">
        <v>390000</v>
      </c>
      <c r="L57" s="16">
        <v>370000</v>
      </c>
      <c r="M57" s="16">
        <v>370000</v>
      </c>
      <c r="N57" s="16">
        <v>380000</v>
      </c>
      <c r="O57" s="16">
        <v>420000</v>
      </c>
      <c r="P57" s="16">
        <v>400000</v>
      </c>
      <c r="Q57" s="16">
        <v>370000</v>
      </c>
      <c r="R57" s="16" t="s">
        <v>504</v>
      </c>
      <c r="S57" s="16" t="s">
        <v>504</v>
      </c>
      <c r="T57" s="16">
        <v>350000</v>
      </c>
      <c r="U57" s="16">
        <v>370000</v>
      </c>
      <c r="V57" s="16">
        <v>370000</v>
      </c>
      <c r="W57" s="16">
        <v>390000</v>
      </c>
      <c r="X57" s="16">
        <v>380000</v>
      </c>
      <c r="Y57" s="16">
        <v>390000</v>
      </c>
      <c r="Z57" s="16">
        <v>420000</v>
      </c>
    </row>
    <row r="58" spans="1:26">
      <c r="A58" s="12" t="s">
        <v>397</v>
      </c>
      <c r="B58" s="16" t="s">
        <v>503</v>
      </c>
      <c r="C58" s="16" t="s">
        <v>330</v>
      </c>
      <c r="D58" s="16" t="s">
        <v>330</v>
      </c>
      <c r="E58" s="16" t="s">
        <v>330</v>
      </c>
      <c r="F58" s="16" t="s">
        <v>330</v>
      </c>
      <c r="G58" s="16" t="s">
        <v>330</v>
      </c>
      <c r="H58" s="16" t="s">
        <v>330</v>
      </c>
      <c r="I58" s="16" t="s">
        <v>330</v>
      </c>
      <c r="J58" s="16" t="s">
        <v>330</v>
      </c>
      <c r="K58" s="16" t="s">
        <v>330</v>
      </c>
      <c r="L58" s="16" t="s">
        <v>330</v>
      </c>
      <c r="M58" s="16" t="s">
        <v>330</v>
      </c>
      <c r="N58" s="16" t="s">
        <v>330</v>
      </c>
      <c r="O58" s="16" t="s">
        <v>330</v>
      </c>
      <c r="P58" s="16" t="s">
        <v>330</v>
      </c>
      <c r="Q58" s="16" t="s">
        <v>330</v>
      </c>
      <c r="R58" s="16" t="s">
        <v>504</v>
      </c>
      <c r="S58" s="16" t="s">
        <v>504</v>
      </c>
      <c r="T58" s="16" t="s">
        <v>330</v>
      </c>
      <c r="U58" s="16" t="s">
        <v>330</v>
      </c>
      <c r="V58" s="16" t="s">
        <v>330</v>
      </c>
      <c r="W58" s="16" t="s">
        <v>330</v>
      </c>
      <c r="X58" s="16" t="s">
        <v>330</v>
      </c>
      <c r="Y58" s="16" t="s">
        <v>330</v>
      </c>
      <c r="Z58" s="16" t="s">
        <v>330</v>
      </c>
    </row>
    <row r="59" spans="1:26">
      <c r="A59" s="12" t="s">
        <v>398</v>
      </c>
      <c r="B59" s="16" t="s">
        <v>503</v>
      </c>
      <c r="C59" s="16">
        <v>650000</v>
      </c>
      <c r="D59" s="16">
        <v>700000</v>
      </c>
      <c r="E59" s="16">
        <v>690000</v>
      </c>
      <c r="F59" s="16">
        <v>700000</v>
      </c>
      <c r="G59" s="16">
        <v>670000</v>
      </c>
      <c r="H59" s="16">
        <v>670000</v>
      </c>
      <c r="I59" s="16">
        <v>650000</v>
      </c>
      <c r="J59" s="16">
        <v>640000</v>
      </c>
      <c r="K59" s="16">
        <v>610000</v>
      </c>
      <c r="L59" s="16">
        <v>590000</v>
      </c>
      <c r="M59" s="16">
        <v>590000</v>
      </c>
      <c r="N59" s="16">
        <v>600000</v>
      </c>
      <c r="O59" s="16">
        <v>620000</v>
      </c>
      <c r="P59" s="16">
        <v>600000</v>
      </c>
      <c r="Q59" s="16">
        <v>570000</v>
      </c>
      <c r="R59" s="16" t="s">
        <v>504</v>
      </c>
      <c r="S59" s="16" t="s">
        <v>504</v>
      </c>
      <c r="T59" s="16">
        <v>610000</v>
      </c>
      <c r="U59" s="16">
        <v>610000</v>
      </c>
      <c r="V59" s="16">
        <v>640000</v>
      </c>
      <c r="W59" s="16">
        <v>690000</v>
      </c>
      <c r="X59" s="16">
        <v>690000</v>
      </c>
      <c r="Y59" s="16">
        <v>710000</v>
      </c>
      <c r="Z59" s="16">
        <v>670000</v>
      </c>
    </row>
    <row r="60" spans="1:26">
      <c r="A60" s="12" t="s">
        <v>399</v>
      </c>
      <c r="B60" s="16">
        <v>180000</v>
      </c>
      <c r="C60" s="16">
        <v>200000</v>
      </c>
      <c r="D60" s="16">
        <v>230000</v>
      </c>
      <c r="E60" s="16">
        <v>260000</v>
      </c>
      <c r="F60" s="16">
        <v>280000</v>
      </c>
      <c r="G60" s="16">
        <v>290000</v>
      </c>
      <c r="H60" s="16">
        <v>280000</v>
      </c>
      <c r="I60" s="16">
        <v>260000</v>
      </c>
      <c r="J60" s="16">
        <v>250000</v>
      </c>
      <c r="K60" s="16">
        <v>240000</v>
      </c>
      <c r="L60" s="16">
        <v>230000</v>
      </c>
      <c r="M60" s="16">
        <v>240000</v>
      </c>
      <c r="N60" s="16">
        <v>240000</v>
      </c>
      <c r="O60" s="16">
        <v>230000</v>
      </c>
      <c r="P60" s="16">
        <v>210000</v>
      </c>
      <c r="Q60" s="16">
        <v>210000</v>
      </c>
      <c r="R60" s="16" t="s">
        <v>504</v>
      </c>
      <c r="S60" s="16" t="s">
        <v>504</v>
      </c>
      <c r="T60" s="16">
        <v>270000</v>
      </c>
      <c r="U60" s="16">
        <v>260000</v>
      </c>
      <c r="V60" s="16">
        <v>290000</v>
      </c>
      <c r="W60" s="16">
        <v>320000</v>
      </c>
      <c r="X60" s="16">
        <v>330000</v>
      </c>
      <c r="Y60" s="16">
        <v>350000</v>
      </c>
      <c r="Z60" s="16">
        <v>290000</v>
      </c>
    </row>
    <row r="61" spans="1:26">
      <c r="A61" s="12" t="s">
        <v>400</v>
      </c>
      <c r="B61" s="16">
        <v>490000</v>
      </c>
      <c r="C61" s="16">
        <v>500000</v>
      </c>
      <c r="D61" s="16">
        <v>520000</v>
      </c>
      <c r="E61" s="16">
        <v>490000</v>
      </c>
      <c r="F61" s="16">
        <v>470000</v>
      </c>
      <c r="G61" s="16">
        <v>420000</v>
      </c>
      <c r="H61" s="16">
        <v>420000</v>
      </c>
      <c r="I61" s="16">
        <v>420000</v>
      </c>
      <c r="J61" s="16">
        <v>420000</v>
      </c>
      <c r="K61" s="16">
        <v>400000</v>
      </c>
      <c r="L61" s="16">
        <v>390000</v>
      </c>
      <c r="M61" s="16">
        <v>390000</v>
      </c>
      <c r="N61" s="16">
        <v>400000</v>
      </c>
      <c r="O61" s="16">
        <v>430000</v>
      </c>
      <c r="P61" s="16">
        <v>430000</v>
      </c>
      <c r="Q61" s="16">
        <v>390000</v>
      </c>
      <c r="R61" s="16" t="s">
        <v>504</v>
      </c>
      <c r="S61" s="16" t="s">
        <v>504</v>
      </c>
      <c r="T61" s="16">
        <v>380000</v>
      </c>
      <c r="U61" s="16">
        <v>390000</v>
      </c>
      <c r="V61" s="16">
        <v>390000</v>
      </c>
      <c r="W61" s="16">
        <v>410000</v>
      </c>
      <c r="X61" s="16">
        <v>400000</v>
      </c>
      <c r="Y61" s="16">
        <v>400000</v>
      </c>
      <c r="Z61" s="16">
        <v>420000</v>
      </c>
    </row>
    <row r="62" spans="1:26" ht="30" customHeight="1">
      <c r="A62" s="6" t="s">
        <v>129</v>
      </c>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c r="A63" s="12" t="s">
        <v>296</v>
      </c>
      <c r="B63" s="17" t="s">
        <v>297</v>
      </c>
      <c r="C63" s="17" t="s">
        <v>298</v>
      </c>
      <c r="D63" s="17" t="s">
        <v>299</v>
      </c>
      <c r="E63" s="17" t="s">
        <v>300</v>
      </c>
      <c r="F63" s="17" t="s">
        <v>301</v>
      </c>
      <c r="G63" s="17" t="s">
        <v>302</v>
      </c>
      <c r="H63" s="17" t="s">
        <v>303</v>
      </c>
      <c r="I63" s="17" t="s">
        <v>304</v>
      </c>
      <c r="J63" s="17" t="s">
        <v>305</v>
      </c>
      <c r="K63" s="17" t="s">
        <v>306</v>
      </c>
      <c r="L63" s="17" t="s">
        <v>307</v>
      </c>
      <c r="M63" s="17" t="s">
        <v>308</v>
      </c>
      <c r="N63" s="17" t="s">
        <v>309</v>
      </c>
      <c r="O63" s="17" t="s">
        <v>310</v>
      </c>
      <c r="P63" s="17" t="s">
        <v>311</v>
      </c>
      <c r="Q63" s="17" t="s">
        <v>312</v>
      </c>
      <c r="R63" s="17" t="s">
        <v>313</v>
      </c>
      <c r="S63" s="17" t="s">
        <v>314</v>
      </c>
      <c r="T63" s="17" t="s">
        <v>315</v>
      </c>
      <c r="U63" s="17" t="s">
        <v>316</v>
      </c>
      <c r="V63" s="17" t="s">
        <v>317</v>
      </c>
      <c r="W63" s="17" t="s">
        <v>318</v>
      </c>
      <c r="X63" s="17" t="s">
        <v>319</v>
      </c>
      <c r="Y63" s="17" t="s">
        <v>320</v>
      </c>
      <c r="Z63" s="17" t="s">
        <v>321</v>
      </c>
    </row>
    <row r="64" spans="1:26">
      <c r="A64" s="12" t="s">
        <v>342</v>
      </c>
      <c r="B64" s="16">
        <v>8299</v>
      </c>
      <c r="C64" s="16">
        <v>8105</v>
      </c>
      <c r="D64" s="16">
        <v>7698</v>
      </c>
      <c r="E64" s="16">
        <v>7579</v>
      </c>
      <c r="F64" s="16">
        <v>7626</v>
      </c>
      <c r="G64" s="16">
        <v>8095</v>
      </c>
      <c r="H64" s="16">
        <v>11023</v>
      </c>
      <c r="I64" s="16">
        <v>14003</v>
      </c>
      <c r="J64" s="16">
        <v>16458</v>
      </c>
      <c r="K64" s="16">
        <v>16157</v>
      </c>
      <c r="L64" s="16">
        <v>15337</v>
      </c>
      <c r="M64" s="16">
        <v>15092</v>
      </c>
      <c r="N64" s="16">
        <v>14739</v>
      </c>
      <c r="O64" s="16">
        <v>14686</v>
      </c>
      <c r="P64" s="16">
        <v>14442</v>
      </c>
      <c r="Q64" s="16">
        <v>13385</v>
      </c>
      <c r="R64" s="16">
        <v>12152</v>
      </c>
      <c r="S64" s="16">
        <v>10750</v>
      </c>
      <c r="T64" s="16">
        <v>10277</v>
      </c>
      <c r="U64" s="16">
        <v>9795</v>
      </c>
      <c r="V64" s="16">
        <v>9596</v>
      </c>
      <c r="W64" s="16">
        <v>9369</v>
      </c>
      <c r="X64" s="16">
        <v>9521</v>
      </c>
      <c r="Y64" s="16">
        <v>9346</v>
      </c>
      <c r="Z64" s="16">
        <v>7770</v>
      </c>
    </row>
    <row r="65" spans="1:26">
      <c r="A65" s="12" t="s">
        <v>395</v>
      </c>
      <c r="B65" s="16" t="s">
        <v>503</v>
      </c>
      <c r="C65" s="16">
        <v>2894</v>
      </c>
      <c r="D65" s="16">
        <v>2728</v>
      </c>
      <c r="E65" s="16">
        <v>2766</v>
      </c>
      <c r="F65" s="16">
        <v>2874</v>
      </c>
      <c r="G65" s="16">
        <v>3076</v>
      </c>
      <c r="H65" s="16">
        <v>4192</v>
      </c>
      <c r="I65" s="16">
        <v>5356</v>
      </c>
      <c r="J65" s="16">
        <v>6239</v>
      </c>
      <c r="K65" s="16">
        <v>6163</v>
      </c>
      <c r="L65" s="16">
        <v>5802</v>
      </c>
      <c r="M65" s="16">
        <v>5800</v>
      </c>
      <c r="N65" s="16">
        <v>5597</v>
      </c>
      <c r="O65" s="16">
        <v>5467</v>
      </c>
      <c r="P65" s="16">
        <v>5420</v>
      </c>
      <c r="Q65" s="16">
        <v>5102</v>
      </c>
      <c r="R65" s="16">
        <v>4769</v>
      </c>
      <c r="S65" s="16">
        <v>4218</v>
      </c>
      <c r="T65" s="16">
        <v>4170</v>
      </c>
      <c r="U65" s="16">
        <v>4049</v>
      </c>
      <c r="V65" s="16">
        <v>4081</v>
      </c>
      <c r="W65" s="16">
        <v>4032</v>
      </c>
      <c r="X65" s="16">
        <v>4156</v>
      </c>
      <c r="Y65" s="16">
        <v>4220</v>
      </c>
      <c r="Z65" s="16">
        <v>3455</v>
      </c>
    </row>
    <row r="66" spans="1:26">
      <c r="A66" s="12" t="s">
        <v>396</v>
      </c>
      <c r="B66" s="16" t="s">
        <v>503</v>
      </c>
      <c r="C66" s="16">
        <v>5211</v>
      </c>
      <c r="D66" s="16">
        <v>4970</v>
      </c>
      <c r="E66" s="16">
        <v>4813</v>
      </c>
      <c r="F66" s="16">
        <v>4752</v>
      </c>
      <c r="G66" s="16">
        <v>5019</v>
      </c>
      <c r="H66" s="16">
        <v>6831</v>
      </c>
      <c r="I66" s="16">
        <v>8647</v>
      </c>
      <c r="J66" s="16">
        <v>10219</v>
      </c>
      <c r="K66" s="16">
        <v>9994</v>
      </c>
      <c r="L66" s="16">
        <v>9535</v>
      </c>
      <c r="M66" s="16">
        <v>9292</v>
      </c>
      <c r="N66" s="16">
        <v>9142</v>
      </c>
      <c r="O66" s="16">
        <v>9219</v>
      </c>
      <c r="P66" s="16">
        <v>9022</v>
      </c>
      <c r="Q66" s="16">
        <v>8283</v>
      </c>
      <c r="R66" s="16">
        <v>7383</v>
      </c>
      <c r="S66" s="16">
        <v>6532</v>
      </c>
      <c r="T66" s="16">
        <v>6107</v>
      </c>
      <c r="U66" s="16">
        <v>5746</v>
      </c>
      <c r="V66" s="16">
        <v>5515</v>
      </c>
      <c r="W66" s="16">
        <v>5337</v>
      </c>
      <c r="X66" s="16">
        <v>5365</v>
      </c>
      <c r="Y66" s="16">
        <v>5126</v>
      </c>
      <c r="Z66" s="16">
        <v>4315</v>
      </c>
    </row>
    <row r="67" spans="1:26">
      <c r="A67" s="12" t="s">
        <v>397</v>
      </c>
      <c r="B67" s="16" t="s">
        <v>503</v>
      </c>
      <c r="C67" s="16">
        <v>224</v>
      </c>
      <c r="D67" s="16">
        <v>208</v>
      </c>
      <c r="E67" s="16">
        <v>205</v>
      </c>
      <c r="F67" s="16">
        <v>207</v>
      </c>
      <c r="G67" s="16">
        <v>230</v>
      </c>
      <c r="H67" s="16">
        <v>310</v>
      </c>
      <c r="I67" s="16">
        <v>376</v>
      </c>
      <c r="J67" s="16">
        <v>445</v>
      </c>
      <c r="K67" s="16">
        <v>432</v>
      </c>
      <c r="L67" s="16">
        <v>410</v>
      </c>
      <c r="M67" s="16">
        <v>392</v>
      </c>
      <c r="N67" s="16">
        <v>368</v>
      </c>
      <c r="O67" s="16">
        <v>377</v>
      </c>
      <c r="P67" s="16">
        <v>385</v>
      </c>
      <c r="Q67" s="16">
        <v>353</v>
      </c>
      <c r="R67" s="16">
        <v>332</v>
      </c>
      <c r="S67" s="16">
        <v>296</v>
      </c>
      <c r="T67" s="16">
        <v>324</v>
      </c>
      <c r="U67" s="16">
        <v>310</v>
      </c>
      <c r="V67" s="16">
        <v>309</v>
      </c>
      <c r="W67" s="16">
        <v>274</v>
      </c>
      <c r="X67" s="16">
        <v>275</v>
      </c>
      <c r="Y67" s="16">
        <v>271</v>
      </c>
      <c r="Z67" s="16">
        <v>210</v>
      </c>
    </row>
    <row r="68" spans="1:26">
      <c r="A68" s="12" t="s">
        <v>398</v>
      </c>
      <c r="B68" s="16" t="s">
        <v>503</v>
      </c>
      <c r="C68" s="16">
        <v>7881</v>
      </c>
      <c r="D68" s="16">
        <v>7490</v>
      </c>
      <c r="E68" s="16">
        <v>7374</v>
      </c>
      <c r="F68" s="16">
        <v>7419</v>
      </c>
      <c r="G68" s="16">
        <v>7865</v>
      </c>
      <c r="H68" s="16">
        <v>10713</v>
      </c>
      <c r="I68" s="16">
        <v>13627</v>
      </c>
      <c r="J68" s="16">
        <v>16013</v>
      </c>
      <c r="K68" s="16">
        <v>15725</v>
      </c>
      <c r="L68" s="16">
        <v>14927</v>
      </c>
      <c r="M68" s="16">
        <v>14700</v>
      </c>
      <c r="N68" s="16">
        <v>14371</v>
      </c>
      <c r="O68" s="16">
        <v>14309</v>
      </c>
      <c r="P68" s="16">
        <v>14057</v>
      </c>
      <c r="Q68" s="16">
        <v>13032</v>
      </c>
      <c r="R68" s="16">
        <v>11820</v>
      </c>
      <c r="S68" s="16">
        <v>10454</v>
      </c>
      <c r="T68" s="16">
        <v>9953</v>
      </c>
      <c r="U68" s="16">
        <v>9485</v>
      </c>
      <c r="V68" s="16">
        <v>9287</v>
      </c>
      <c r="W68" s="16">
        <v>9095</v>
      </c>
      <c r="X68" s="16">
        <v>9246</v>
      </c>
      <c r="Y68" s="16">
        <v>9075</v>
      </c>
      <c r="Z68" s="16">
        <v>7560</v>
      </c>
    </row>
    <row r="69" spans="1:26">
      <c r="A69" s="12" t="s">
        <v>399</v>
      </c>
      <c r="B69" s="16" t="s">
        <v>503</v>
      </c>
      <c r="C69" s="16">
        <v>2745</v>
      </c>
      <c r="D69" s="16">
        <v>2585</v>
      </c>
      <c r="E69" s="16">
        <v>2626</v>
      </c>
      <c r="F69" s="16">
        <v>2738</v>
      </c>
      <c r="G69" s="16">
        <v>2934</v>
      </c>
      <c r="H69" s="16">
        <v>4015</v>
      </c>
      <c r="I69" s="16">
        <v>5153</v>
      </c>
      <c r="J69" s="16">
        <v>5993</v>
      </c>
      <c r="K69" s="16">
        <v>5936</v>
      </c>
      <c r="L69" s="16">
        <v>5577</v>
      </c>
      <c r="M69" s="16">
        <v>5593</v>
      </c>
      <c r="N69" s="16">
        <v>5382</v>
      </c>
      <c r="O69" s="16">
        <v>5243</v>
      </c>
      <c r="P69" s="16">
        <v>5191</v>
      </c>
      <c r="Q69" s="16">
        <v>4905</v>
      </c>
      <c r="R69" s="16">
        <v>4587</v>
      </c>
      <c r="S69" s="16">
        <v>4061</v>
      </c>
      <c r="T69" s="16">
        <v>3991</v>
      </c>
      <c r="U69" s="16">
        <v>3884</v>
      </c>
      <c r="V69" s="16">
        <v>3914</v>
      </c>
      <c r="W69" s="16">
        <v>3892</v>
      </c>
      <c r="X69" s="16">
        <v>4030</v>
      </c>
      <c r="Y69" s="16">
        <v>4116</v>
      </c>
      <c r="Z69" s="16">
        <v>3383</v>
      </c>
    </row>
    <row r="70" spans="1:26">
      <c r="A70" s="12" t="s">
        <v>400</v>
      </c>
      <c r="B70" s="16">
        <v>5507</v>
      </c>
      <c r="C70" s="16">
        <v>5360</v>
      </c>
      <c r="D70" s="16">
        <v>5113</v>
      </c>
      <c r="E70" s="16">
        <v>4953</v>
      </c>
      <c r="F70" s="16">
        <v>4888</v>
      </c>
      <c r="G70" s="16">
        <v>5161</v>
      </c>
      <c r="H70" s="16">
        <v>7008</v>
      </c>
      <c r="I70" s="16">
        <v>8850</v>
      </c>
      <c r="J70" s="16">
        <v>10465</v>
      </c>
      <c r="K70" s="16">
        <v>10221</v>
      </c>
      <c r="L70" s="16">
        <v>9760</v>
      </c>
      <c r="M70" s="16">
        <v>9499</v>
      </c>
      <c r="N70" s="16">
        <v>9357</v>
      </c>
      <c r="O70" s="16">
        <v>9443</v>
      </c>
      <c r="P70" s="16">
        <v>9251</v>
      </c>
      <c r="Q70" s="16">
        <v>8480</v>
      </c>
      <c r="R70" s="16">
        <v>7565</v>
      </c>
      <c r="S70" s="16">
        <v>6689</v>
      </c>
      <c r="T70" s="16">
        <v>6286</v>
      </c>
      <c r="U70" s="16">
        <v>5911</v>
      </c>
      <c r="V70" s="16">
        <v>5682</v>
      </c>
      <c r="W70" s="16">
        <v>5477</v>
      </c>
      <c r="X70" s="16">
        <v>5491</v>
      </c>
      <c r="Y70" s="16">
        <v>5230</v>
      </c>
      <c r="Z70" s="16">
        <v>4387</v>
      </c>
    </row>
    <row r="71" spans="1:26">
      <c r="A71" s="12"/>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c r="A72" s="12"/>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Z200"/>
  <sheetViews>
    <sheetView showGridLines="0" workbookViewId="0"/>
  </sheetViews>
  <sheetFormatPr defaultColWidth="10.90625" defaultRowHeight="14.5"/>
  <cols>
    <col min="1" max="1" width="70.7265625" customWidth="1"/>
  </cols>
  <sheetData>
    <row r="1" spans="1:26" ht="19.5">
      <c r="A1" s="4" t="s">
        <v>139</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ht="58">
      <c r="A4" s="9" t="s">
        <v>401</v>
      </c>
      <c r="B4" s="10"/>
      <c r="C4" s="10"/>
      <c r="D4" s="10"/>
      <c r="E4" s="10"/>
      <c r="F4" s="10"/>
      <c r="G4" s="10"/>
      <c r="H4" s="10"/>
      <c r="I4" s="10"/>
      <c r="J4" s="10"/>
      <c r="K4" s="10"/>
      <c r="L4" s="10"/>
      <c r="M4" s="10"/>
      <c r="N4" s="10"/>
      <c r="O4" s="10"/>
      <c r="P4" s="10"/>
      <c r="Q4" s="10"/>
      <c r="R4" s="10"/>
      <c r="S4" s="10"/>
      <c r="T4" s="10"/>
      <c r="U4" s="10"/>
      <c r="V4" s="10"/>
      <c r="W4" s="10"/>
      <c r="X4" s="10"/>
      <c r="Y4" s="10"/>
      <c r="Z4" s="10"/>
    </row>
    <row r="5" spans="1:26" ht="101.5">
      <c r="A5" s="9" t="s">
        <v>392</v>
      </c>
      <c r="B5" s="10"/>
      <c r="C5" s="10"/>
      <c r="D5" s="10"/>
      <c r="E5" s="10"/>
      <c r="F5" s="10"/>
      <c r="G5" s="10"/>
      <c r="H5" s="10"/>
      <c r="I5" s="10"/>
      <c r="J5" s="10"/>
      <c r="K5" s="10"/>
      <c r="L5" s="10"/>
      <c r="M5" s="10"/>
      <c r="N5" s="10"/>
      <c r="O5" s="10"/>
      <c r="P5" s="10"/>
      <c r="Q5" s="10"/>
      <c r="R5" s="10"/>
      <c r="S5" s="10"/>
      <c r="T5" s="10"/>
      <c r="U5" s="10"/>
      <c r="V5" s="10"/>
      <c r="W5" s="10"/>
      <c r="X5" s="10"/>
      <c r="Y5" s="10"/>
      <c r="Z5" s="10"/>
    </row>
    <row r="6" spans="1:26" ht="58">
      <c r="A6" s="9" t="s">
        <v>393</v>
      </c>
      <c r="B6" s="10"/>
      <c r="C6" s="10"/>
      <c r="D6" s="10"/>
      <c r="E6" s="10"/>
      <c r="F6" s="10"/>
      <c r="G6" s="10"/>
      <c r="H6" s="10"/>
      <c r="I6" s="10"/>
      <c r="J6" s="10"/>
      <c r="K6" s="10"/>
      <c r="L6" s="10"/>
      <c r="M6" s="10"/>
      <c r="N6" s="10"/>
      <c r="O6" s="10"/>
      <c r="P6" s="10"/>
      <c r="Q6" s="10"/>
      <c r="R6" s="10"/>
      <c r="S6" s="10"/>
      <c r="T6" s="10"/>
      <c r="U6" s="10"/>
      <c r="V6" s="10"/>
      <c r="W6" s="10"/>
      <c r="X6" s="10"/>
      <c r="Y6" s="10"/>
      <c r="Z6" s="10"/>
    </row>
    <row r="7" spans="1:26">
      <c r="A7" s="9" t="s">
        <v>394</v>
      </c>
      <c r="B7" s="10"/>
      <c r="C7" s="10"/>
      <c r="D7" s="10"/>
      <c r="E7" s="10"/>
      <c r="F7" s="10"/>
      <c r="G7" s="10"/>
      <c r="H7" s="10"/>
      <c r="I7" s="10"/>
      <c r="J7" s="10"/>
      <c r="K7" s="10"/>
      <c r="L7" s="10"/>
      <c r="M7" s="10"/>
      <c r="N7" s="10"/>
      <c r="O7" s="10"/>
      <c r="P7" s="10"/>
      <c r="Q7" s="10"/>
      <c r="R7" s="10"/>
      <c r="S7" s="10"/>
      <c r="T7" s="10"/>
      <c r="U7" s="10"/>
      <c r="V7" s="10"/>
      <c r="W7" s="10"/>
      <c r="X7" s="10"/>
      <c r="Y7" s="10"/>
      <c r="Z7" s="10"/>
    </row>
    <row r="8" spans="1:26">
      <c r="A8" s="11" t="s">
        <v>0</v>
      </c>
      <c r="B8" s="10"/>
      <c r="C8" s="10"/>
      <c r="D8" s="10"/>
      <c r="E8" s="10"/>
      <c r="F8" s="10"/>
      <c r="G8" s="10"/>
      <c r="H8" s="10"/>
      <c r="I8" s="10"/>
      <c r="J8" s="10"/>
      <c r="K8" s="10"/>
      <c r="L8" s="10"/>
      <c r="M8" s="10"/>
      <c r="N8" s="10"/>
      <c r="O8" s="10"/>
      <c r="P8" s="10"/>
      <c r="Q8" s="10"/>
      <c r="R8" s="10"/>
      <c r="S8" s="10"/>
      <c r="T8" s="10"/>
      <c r="U8" s="10"/>
      <c r="V8" s="10"/>
      <c r="W8" s="10"/>
      <c r="X8" s="10"/>
      <c r="Y8" s="10"/>
      <c r="Z8" s="10"/>
    </row>
    <row r="9" spans="1:26" ht="30" customHeight="1">
      <c r="A9" s="6" t="s">
        <v>138</v>
      </c>
      <c r="B9" s="10"/>
      <c r="C9" s="10"/>
      <c r="D9" s="10"/>
      <c r="E9" s="10"/>
      <c r="F9" s="10"/>
      <c r="G9" s="10"/>
      <c r="H9" s="10"/>
      <c r="I9" s="10"/>
      <c r="J9" s="10"/>
      <c r="K9" s="10"/>
      <c r="L9" s="10"/>
      <c r="M9" s="10"/>
      <c r="N9" s="10"/>
      <c r="O9" s="10"/>
      <c r="P9" s="10"/>
      <c r="Q9" s="10"/>
      <c r="R9" s="10"/>
      <c r="S9" s="10"/>
      <c r="T9" s="10"/>
      <c r="U9" s="10"/>
      <c r="V9" s="10"/>
      <c r="W9" s="10"/>
      <c r="X9" s="10"/>
      <c r="Y9" s="10"/>
      <c r="Z9" s="10"/>
    </row>
    <row r="10" spans="1:26">
      <c r="A10" s="12" t="s">
        <v>296</v>
      </c>
      <c r="B10" s="13" t="s">
        <v>297</v>
      </c>
      <c r="C10" s="13" t="s">
        <v>298</v>
      </c>
      <c r="D10" s="13" t="s">
        <v>299</v>
      </c>
      <c r="E10" s="13" t="s">
        <v>300</v>
      </c>
      <c r="F10" s="13" t="s">
        <v>301</v>
      </c>
      <c r="G10" s="13" t="s">
        <v>302</v>
      </c>
      <c r="H10" s="13" t="s">
        <v>303</v>
      </c>
      <c r="I10" s="13" t="s">
        <v>304</v>
      </c>
      <c r="J10" s="13" t="s">
        <v>305</v>
      </c>
      <c r="K10" s="13" t="s">
        <v>306</v>
      </c>
      <c r="L10" s="13" t="s">
        <v>307</v>
      </c>
      <c r="M10" s="13" t="s">
        <v>308</v>
      </c>
      <c r="N10" s="13" t="s">
        <v>309</v>
      </c>
      <c r="O10" s="13" t="s">
        <v>310</v>
      </c>
      <c r="P10" s="13" t="s">
        <v>311</v>
      </c>
      <c r="Q10" s="13" t="s">
        <v>312</v>
      </c>
      <c r="R10" s="13" t="s">
        <v>313</v>
      </c>
      <c r="S10" s="13" t="s">
        <v>314</v>
      </c>
      <c r="T10" s="13" t="s">
        <v>315</v>
      </c>
      <c r="U10" s="13" t="s">
        <v>316</v>
      </c>
      <c r="V10" s="13" t="s">
        <v>317</v>
      </c>
      <c r="W10" s="13" t="s">
        <v>318</v>
      </c>
      <c r="X10" s="13" t="s">
        <v>319</v>
      </c>
      <c r="Y10" s="13" t="s">
        <v>320</v>
      </c>
      <c r="Z10" s="13" t="s">
        <v>321</v>
      </c>
    </row>
    <row r="11" spans="1:26">
      <c r="A11" s="12" t="s">
        <v>342</v>
      </c>
      <c r="B11" s="14">
        <v>0.2454781</v>
      </c>
      <c r="C11" s="14">
        <v>0.2470446</v>
      </c>
      <c r="D11" s="14">
        <v>0.2471623</v>
      </c>
      <c r="E11" s="14">
        <v>0.2471633</v>
      </c>
      <c r="F11" s="14">
        <v>0.2543202</v>
      </c>
      <c r="G11" s="14">
        <v>0.25118289999999999</v>
      </c>
      <c r="H11" s="14">
        <v>0.24338280000000001</v>
      </c>
      <c r="I11" s="14">
        <v>0.22850580000000001</v>
      </c>
      <c r="J11" s="14">
        <v>0.2179121</v>
      </c>
      <c r="K11" s="14">
        <v>0.20695340000000001</v>
      </c>
      <c r="L11" s="14">
        <v>0.2013231</v>
      </c>
      <c r="M11" s="14">
        <v>0.20175709999999999</v>
      </c>
      <c r="N11" s="14">
        <v>0.20125170000000001</v>
      </c>
      <c r="O11" s="14">
        <v>0.19962969999999999</v>
      </c>
      <c r="P11" s="14">
        <v>0.19534399999999999</v>
      </c>
      <c r="Q11" s="14">
        <v>0.18563569999999999</v>
      </c>
      <c r="R11" s="14">
        <v>0.1876727</v>
      </c>
      <c r="S11" s="14">
        <v>0.1851979</v>
      </c>
      <c r="T11" s="14">
        <v>0.19159909999999999</v>
      </c>
      <c r="U11" s="14">
        <v>0.19389290000000001</v>
      </c>
      <c r="V11" s="14">
        <v>0.2023517</v>
      </c>
      <c r="W11" s="14">
        <v>0.2117107</v>
      </c>
      <c r="X11" s="14">
        <v>0.21119650000000001</v>
      </c>
      <c r="Y11" s="14">
        <v>0.21348909999999999</v>
      </c>
      <c r="Z11" s="14">
        <v>0.19628860000000001</v>
      </c>
    </row>
    <row r="12" spans="1:26">
      <c r="A12" s="12" t="s">
        <v>395</v>
      </c>
      <c r="B12" s="14" t="s">
        <v>503</v>
      </c>
      <c r="C12" s="14">
        <v>0.3306538</v>
      </c>
      <c r="D12" s="14">
        <v>0.35360710000000001</v>
      </c>
      <c r="E12" s="14">
        <v>0.36160229999999999</v>
      </c>
      <c r="F12" s="14">
        <v>0.38089220000000001</v>
      </c>
      <c r="G12" s="14">
        <v>0.36434080000000002</v>
      </c>
      <c r="H12" s="14">
        <v>0.34049190000000001</v>
      </c>
      <c r="I12" s="14">
        <v>0.31852730000000001</v>
      </c>
      <c r="J12" s="14">
        <v>0.30742730000000001</v>
      </c>
      <c r="K12" s="14">
        <v>0.29516439999999999</v>
      </c>
      <c r="L12" s="14">
        <v>0.2916357</v>
      </c>
      <c r="M12" s="14">
        <v>0.293043</v>
      </c>
      <c r="N12" s="14">
        <v>0.29113410000000001</v>
      </c>
      <c r="O12" s="14">
        <v>0.2731285</v>
      </c>
      <c r="P12" s="14">
        <v>0.26722210000000002</v>
      </c>
      <c r="Q12" s="14">
        <v>0.25605430000000001</v>
      </c>
      <c r="R12" s="14">
        <v>0.26959539999999999</v>
      </c>
      <c r="S12" s="14">
        <v>0.26507819999999999</v>
      </c>
      <c r="T12" s="14">
        <v>0.27460030000000002</v>
      </c>
      <c r="U12" s="14">
        <v>0.26888200000000001</v>
      </c>
      <c r="V12" s="14">
        <v>0.28321619999999997</v>
      </c>
      <c r="W12" s="14">
        <v>0.29549979999999998</v>
      </c>
      <c r="X12" s="14">
        <v>0.29063440000000001</v>
      </c>
      <c r="Y12" s="14">
        <v>0.28868670000000002</v>
      </c>
      <c r="Z12" s="14">
        <v>0.25526690000000002</v>
      </c>
    </row>
    <row r="13" spans="1:26">
      <c r="A13" s="12" t="s">
        <v>396</v>
      </c>
      <c r="B13" s="14" t="s">
        <v>503</v>
      </c>
      <c r="C13" s="14">
        <v>0.20765620000000001</v>
      </c>
      <c r="D13" s="14">
        <v>0.19791010000000001</v>
      </c>
      <c r="E13" s="14">
        <v>0.19191330000000001</v>
      </c>
      <c r="F13" s="14">
        <v>0.19143669999999999</v>
      </c>
      <c r="G13" s="14">
        <v>0.19268299999999999</v>
      </c>
      <c r="H13" s="14">
        <v>0.1924235</v>
      </c>
      <c r="I13" s="14">
        <v>0.1810012</v>
      </c>
      <c r="J13" s="14">
        <v>0.1717437</v>
      </c>
      <c r="K13" s="14">
        <v>0.16119849999999999</v>
      </c>
      <c r="L13" s="14">
        <v>0.15606100000000001</v>
      </c>
      <c r="M13" s="14">
        <v>0.15554999999999999</v>
      </c>
      <c r="N13" s="14">
        <v>0.157168</v>
      </c>
      <c r="O13" s="14">
        <v>0.1642971</v>
      </c>
      <c r="P13" s="14">
        <v>0.159802</v>
      </c>
      <c r="Q13" s="14">
        <v>0.14967320000000001</v>
      </c>
      <c r="R13" s="14">
        <v>0.1434626</v>
      </c>
      <c r="S13" s="14">
        <v>0.14182020000000001</v>
      </c>
      <c r="T13" s="14">
        <v>0.14347460000000001</v>
      </c>
      <c r="U13" s="14">
        <v>0.14904899999999999</v>
      </c>
      <c r="V13" s="14">
        <v>0.15168229999999999</v>
      </c>
      <c r="W13" s="14">
        <v>0.1573078</v>
      </c>
      <c r="X13" s="14">
        <v>0.15797939999999999</v>
      </c>
      <c r="Y13" s="14">
        <v>0.16058130000000001</v>
      </c>
      <c r="Z13" s="14">
        <v>0.1572614</v>
      </c>
    </row>
    <row r="14" spans="1:26">
      <c r="A14" s="12" t="s">
        <v>397</v>
      </c>
      <c r="B14" s="14" t="s">
        <v>503</v>
      </c>
      <c r="C14" s="14">
        <v>0.4225217</v>
      </c>
      <c r="D14" s="14">
        <v>0.48882059999999999</v>
      </c>
      <c r="E14" s="14">
        <v>0.49349409999999999</v>
      </c>
      <c r="F14" s="14">
        <v>0.47803210000000002</v>
      </c>
      <c r="G14" s="14">
        <v>0.38728590000000002</v>
      </c>
      <c r="H14" s="14">
        <v>0.32200620000000002</v>
      </c>
      <c r="I14" s="14">
        <v>0.30187130000000001</v>
      </c>
      <c r="J14" s="14">
        <v>0.2872151</v>
      </c>
      <c r="K14" s="14">
        <v>0.27275929999999998</v>
      </c>
      <c r="L14" s="14">
        <v>0.2977532</v>
      </c>
      <c r="M14" s="14">
        <v>0.32576909999999998</v>
      </c>
      <c r="N14" s="14">
        <v>0.34131109999999998</v>
      </c>
      <c r="O14" s="14">
        <v>0.28867749999999998</v>
      </c>
      <c r="P14" s="14">
        <v>0.285136</v>
      </c>
      <c r="Q14" s="14">
        <v>0.28722880000000001</v>
      </c>
      <c r="R14" s="14">
        <v>0.30610219999999999</v>
      </c>
      <c r="S14" s="14">
        <v>0.30627720000000003</v>
      </c>
      <c r="T14" s="14">
        <v>0.30006860000000002</v>
      </c>
      <c r="U14" s="14">
        <v>0.29207339999999998</v>
      </c>
      <c r="V14" s="14">
        <v>0.28805720000000001</v>
      </c>
      <c r="W14" s="14">
        <v>0.28527770000000002</v>
      </c>
      <c r="X14" s="14">
        <v>0.28043499999999999</v>
      </c>
      <c r="Y14" s="14">
        <v>0.3108262</v>
      </c>
      <c r="Z14" s="14">
        <v>0.27810040000000003</v>
      </c>
    </row>
    <row r="15" spans="1:26">
      <c r="A15" s="12" t="s">
        <v>398</v>
      </c>
      <c r="B15" s="14" t="s">
        <v>503</v>
      </c>
      <c r="C15" s="14">
        <v>0.23932039999999999</v>
      </c>
      <c r="D15" s="14">
        <v>0.23674539999999999</v>
      </c>
      <c r="E15" s="14">
        <v>0.23591400000000001</v>
      </c>
      <c r="F15" s="14">
        <v>0.2438748</v>
      </c>
      <c r="G15" s="14">
        <v>0.244093</v>
      </c>
      <c r="H15" s="14">
        <v>0.23946970000000001</v>
      </c>
      <c r="I15" s="14">
        <v>0.22516949999999999</v>
      </c>
      <c r="J15" s="14">
        <v>0.21475359999999999</v>
      </c>
      <c r="K15" s="14">
        <v>0.2040006</v>
      </c>
      <c r="L15" s="14">
        <v>0.19705400000000001</v>
      </c>
      <c r="M15" s="14">
        <v>0.19649749999999999</v>
      </c>
      <c r="N15" s="14">
        <v>0.19546259999999999</v>
      </c>
      <c r="O15" s="14">
        <v>0.19592390000000001</v>
      </c>
      <c r="P15" s="14">
        <v>0.1914293</v>
      </c>
      <c r="Q15" s="14">
        <v>0.1813961</v>
      </c>
      <c r="R15" s="14">
        <v>0.18255089999999999</v>
      </c>
      <c r="S15" s="14">
        <v>0.17989910000000001</v>
      </c>
      <c r="T15" s="14">
        <v>0.1861612</v>
      </c>
      <c r="U15" s="14">
        <v>0.1888339</v>
      </c>
      <c r="V15" s="14">
        <v>0.1977727</v>
      </c>
      <c r="W15" s="14">
        <v>0.20798539999999999</v>
      </c>
      <c r="X15" s="14">
        <v>0.20769889999999999</v>
      </c>
      <c r="Y15" s="14">
        <v>0.2088064</v>
      </c>
      <c r="Z15" s="14">
        <v>0.1924227</v>
      </c>
    </row>
    <row r="16" spans="1:26">
      <c r="A16" s="12" t="s">
        <v>399</v>
      </c>
      <c r="B16" s="14">
        <v>0.32494729999999999</v>
      </c>
      <c r="C16" s="14">
        <v>0.33088899999999999</v>
      </c>
      <c r="D16" s="14">
        <v>0.35042099999999998</v>
      </c>
      <c r="E16" s="14">
        <v>0.35889090000000001</v>
      </c>
      <c r="F16" s="14">
        <v>0.3803762</v>
      </c>
      <c r="G16" s="14">
        <v>0.36987059999999999</v>
      </c>
      <c r="H16" s="14">
        <v>0.3485338</v>
      </c>
      <c r="I16" s="14">
        <v>0.32545750000000001</v>
      </c>
      <c r="J16" s="14">
        <v>0.3159554</v>
      </c>
      <c r="K16" s="14">
        <v>0.3044307</v>
      </c>
      <c r="L16" s="14">
        <v>0.29657099999999997</v>
      </c>
      <c r="M16" s="14">
        <v>0.2946858</v>
      </c>
      <c r="N16" s="14">
        <v>0.29221419999999998</v>
      </c>
      <c r="O16" s="14">
        <v>0.27701989999999999</v>
      </c>
      <c r="P16" s="14">
        <v>0.26912989999999998</v>
      </c>
      <c r="Q16" s="14">
        <v>0.25723620000000003</v>
      </c>
      <c r="R16" s="14">
        <v>0.27140839999999999</v>
      </c>
      <c r="S16" s="14">
        <v>0.26647759999999998</v>
      </c>
      <c r="T16" s="14">
        <v>0.27254539999999999</v>
      </c>
      <c r="U16" s="14">
        <v>0.26865080000000002</v>
      </c>
      <c r="V16" s="14">
        <v>0.28516449999999999</v>
      </c>
      <c r="W16" s="14">
        <v>0.29885800000000001</v>
      </c>
      <c r="X16" s="14">
        <v>0.29340349999999998</v>
      </c>
      <c r="Y16" s="14">
        <v>0.29182619999999998</v>
      </c>
      <c r="Z16" s="14">
        <v>0.25991189999999997</v>
      </c>
    </row>
    <row r="17" spans="1:26">
      <c r="A17" s="12" t="s">
        <v>400</v>
      </c>
      <c r="B17" s="14">
        <v>0.21312970000000001</v>
      </c>
      <c r="C17" s="14">
        <v>0.21250260000000001</v>
      </c>
      <c r="D17" s="14">
        <v>0.20561579999999999</v>
      </c>
      <c r="E17" s="14">
        <v>0.20031550000000001</v>
      </c>
      <c r="F17" s="14">
        <v>0.19975309999999999</v>
      </c>
      <c r="G17" s="14">
        <v>0.197466</v>
      </c>
      <c r="H17" s="14">
        <v>0.1947294</v>
      </c>
      <c r="I17" s="14">
        <v>0.18260319999999999</v>
      </c>
      <c r="J17" s="14">
        <v>0.17289360000000001</v>
      </c>
      <c r="K17" s="14">
        <v>0.161662</v>
      </c>
      <c r="L17" s="14">
        <v>0.1587954</v>
      </c>
      <c r="M17" s="14">
        <v>0.1593193</v>
      </c>
      <c r="N17" s="14">
        <v>0.1613059</v>
      </c>
      <c r="O17" s="14">
        <v>0.16647100000000001</v>
      </c>
      <c r="P17" s="14">
        <v>0.16301550000000001</v>
      </c>
      <c r="Q17" s="14">
        <v>0.15283289999999999</v>
      </c>
      <c r="R17" s="14">
        <v>0.1471614</v>
      </c>
      <c r="S17" s="14">
        <v>0.14552000000000001</v>
      </c>
      <c r="T17" s="14">
        <v>0.15002299999999999</v>
      </c>
      <c r="U17" s="14">
        <v>0.15418970000000001</v>
      </c>
      <c r="V17" s="14">
        <v>0.1561689</v>
      </c>
      <c r="W17" s="14">
        <v>0.16081690000000001</v>
      </c>
      <c r="X17" s="14">
        <v>0.1612131</v>
      </c>
      <c r="Y17" s="14">
        <v>0.1625693</v>
      </c>
      <c r="Z17" s="14">
        <v>0.15701309999999999</v>
      </c>
    </row>
    <row r="18" spans="1:26" ht="30" customHeight="1">
      <c r="A18" s="6" t="s">
        <v>132</v>
      </c>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c r="A19" s="12" t="s">
        <v>296</v>
      </c>
      <c r="B19" s="15" t="s">
        <v>297</v>
      </c>
      <c r="C19" s="15" t="s">
        <v>298</v>
      </c>
      <c r="D19" s="15" t="s">
        <v>299</v>
      </c>
      <c r="E19" s="15" t="s">
        <v>300</v>
      </c>
      <c r="F19" s="15" t="s">
        <v>301</v>
      </c>
      <c r="G19" s="15" t="s">
        <v>302</v>
      </c>
      <c r="H19" s="15" t="s">
        <v>303</v>
      </c>
      <c r="I19" s="15" t="s">
        <v>304</v>
      </c>
      <c r="J19" s="15" t="s">
        <v>305</v>
      </c>
      <c r="K19" s="15" t="s">
        <v>306</v>
      </c>
      <c r="L19" s="15" t="s">
        <v>307</v>
      </c>
      <c r="M19" s="15" t="s">
        <v>308</v>
      </c>
      <c r="N19" s="15" t="s">
        <v>309</v>
      </c>
      <c r="O19" s="15" t="s">
        <v>310</v>
      </c>
      <c r="P19" s="15" t="s">
        <v>311</v>
      </c>
      <c r="Q19" s="15" t="s">
        <v>312</v>
      </c>
      <c r="R19" s="15" t="s">
        <v>313</v>
      </c>
      <c r="S19" s="15" t="s">
        <v>314</v>
      </c>
      <c r="T19" s="15" t="s">
        <v>315</v>
      </c>
      <c r="U19" s="15" t="s">
        <v>316</v>
      </c>
      <c r="V19" s="15" t="s">
        <v>317</v>
      </c>
      <c r="W19" s="15" t="s">
        <v>318</v>
      </c>
      <c r="X19" s="15" t="s">
        <v>319</v>
      </c>
      <c r="Y19" s="15" t="s">
        <v>320</v>
      </c>
      <c r="Z19" s="15" t="s">
        <v>321</v>
      </c>
    </row>
    <row r="20" spans="1:26">
      <c r="A20" s="12" t="s">
        <v>342</v>
      </c>
      <c r="B20" s="14">
        <v>1</v>
      </c>
      <c r="C20" s="14">
        <v>1</v>
      </c>
      <c r="D20" s="14">
        <v>1</v>
      </c>
      <c r="E20" s="14">
        <v>1</v>
      </c>
      <c r="F20" s="14">
        <v>1</v>
      </c>
      <c r="G20" s="14">
        <v>1</v>
      </c>
      <c r="H20" s="14">
        <v>1</v>
      </c>
      <c r="I20" s="14">
        <v>1</v>
      </c>
      <c r="J20" s="14">
        <v>1</v>
      </c>
      <c r="K20" s="14">
        <v>1</v>
      </c>
      <c r="L20" s="14">
        <v>1</v>
      </c>
      <c r="M20" s="14">
        <v>1</v>
      </c>
      <c r="N20" s="14">
        <v>1</v>
      </c>
      <c r="O20" s="14">
        <v>1</v>
      </c>
      <c r="P20" s="14">
        <v>1</v>
      </c>
      <c r="Q20" s="14">
        <v>1</v>
      </c>
      <c r="R20" s="14">
        <v>1</v>
      </c>
      <c r="S20" s="14">
        <v>1</v>
      </c>
      <c r="T20" s="14">
        <v>1</v>
      </c>
      <c r="U20" s="14">
        <v>1</v>
      </c>
      <c r="V20" s="14">
        <v>1</v>
      </c>
      <c r="W20" s="14">
        <v>1</v>
      </c>
      <c r="X20" s="14">
        <v>1</v>
      </c>
      <c r="Y20" s="14">
        <v>1</v>
      </c>
      <c r="Z20" s="14">
        <v>1</v>
      </c>
    </row>
    <row r="21" spans="1:26">
      <c r="A21" s="12" t="s">
        <v>395</v>
      </c>
      <c r="B21" s="14" t="s">
        <v>503</v>
      </c>
      <c r="C21" s="14">
        <v>0.43003449999999999</v>
      </c>
      <c r="D21" s="14">
        <v>0.45376850000000002</v>
      </c>
      <c r="E21" s="14">
        <v>0.47627930000000002</v>
      </c>
      <c r="F21" s="14">
        <v>0.4969092</v>
      </c>
      <c r="G21" s="14">
        <v>0.49366769999999999</v>
      </c>
      <c r="H21" s="14">
        <v>0.47980689999999998</v>
      </c>
      <c r="I21" s="14">
        <v>0.48146480000000003</v>
      </c>
      <c r="J21" s="14">
        <v>0.47922350000000002</v>
      </c>
      <c r="K21" s="14">
        <v>0.48567779999999999</v>
      </c>
      <c r="L21" s="14">
        <v>0.48361739999999998</v>
      </c>
      <c r="M21" s="14">
        <v>0.48841859999999998</v>
      </c>
      <c r="N21" s="14">
        <v>0.47516130000000001</v>
      </c>
      <c r="O21" s="14">
        <v>0.44312669999999998</v>
      </c>
      <c r="P21" s="14">
        <v>0.451237</v>
      </c>
      <c r="Q21" s="14">
        <v>0.46529379999999998</v>
      </c>
      <c r="R21" s="14">
        <v>0.50209519999999996</v>
      </c>
      <c r="S21" s="14">
        <v>0.50228519999999999</v>
      </c>
      <c r="T21" s="14">
        <v>0.52524700000000002</v>
      </c>
      <c r="U21" s="14">
        <v>0.5193489</v>
      </c>
      <c r="V21" s="14">
        <v>0.5394698</v>
      </c>
      <c r="W21" s="14">
        <v>0.54819689999999999</v>
      </c>
      <c r="X21" s="14">
        <v>0.55325959999999996</v>
      </c>
      <c r="Y21" s="14">
        <v>0.55807770000000001</v>
      </c>
      <c r="Z21" s="14">
        <v>0.50475210000000004</v>
      </c>
    </row>
    <row r="22" spans="1:26">
      <c r="A22" s="12" t="s">
        <v>396</v>
      </c>
      <c r="B22" s="14" t="s">
        <v>503</v>
      </c>
      <c r="C22" s="14">
        <v>0.56996550000000001</v>
      </c>
      <c r="D22" s="14">
        <v>0.54623149999999998</v>
      </c>
      <c r="E22" s="14">
        <v>0.52372070000000004</v>
      </c>
      <c r="F22" s="14">
        <v>0.50309079999999995</v>
      </c>
      <c r="G22" s="14">
        <v>0.50633229999999996</v>
      </c>
      <c r="H22" s="14">
        <v>0.52019309999999996</v>
      </c>
      <c r="I22" s="14">
        <v>0.51853519999999997</v>
      </c>
      <c r="J22" s="14">
        <v>0.52077649999999998</v>
      </c>
      <c r="K22" s="14">
        <v>0.51432219999999995</v>
      </c>
      <c r="L22" s="14">
        <v>0.51638260000000002</v>
      </c>
      <c r="M22" s="14">
        <v>0.51158139999999996</v>
      </c>
      <c r="N22" s="14">
        <v>0.52483869999999999</v>
      </c>
      <c r="O22" s="14">
        <v>0.55687330000000002</v>
      </c>
      <c r="P22" s="14">
        <v>0.548763</v>
      </c>
      <c r="Q22" s="14">
        <v>0.53470620000000002</v>
      </c>
      <c r="R22" s="14">
        <v>0.49790479999999998</v>
      </c>
      <c r="S22" s="14">
        <v>0.49771480000000001</v>
      </c>
      <c r="T22" s="14">
        <v>0.47475299999999998</v>
      </c>
      <c r="U22" s="14">
        <v>0.4806511</v>
      </c>
      <c r="V22" s="14">
        <v>0.4605302</v>
      </c>
      <c r="W22" s="14">
        <v>0.45180310000000001</v>
      </c>
      <c r="X22" s="14">
        <v>0.44674039999999998</v>
      </c>
      <c r="Y22" s="14">
        <v>0.44192229999999999</v>
      </c>
      <c r="Z22" s="14">
        <v>0.49524790000000002</v>
      </c>
    </row>
    <row r="23" spans="1:26">
      <c r="A23" s="12" t="s">
        <v>397</v>
      </c>
      <c r="B23" s="14" t="s">
        <v>503</v>
      </c>
      <c r="C23" s="14">
        <v>7.0935200000000004E-2</v>
      </c>
      <c r="D23" s="14">
        <v>8.2313999999999998E-2</v>
      </c>
      <c r="E23" s="14">
        <v>8.7676100000000007E-2</v>
      </c>
      <c r="F23" s="14">
        <v>8.5386500000000004E-2</v>
      </c>
      <c r="G23" s="14">
        <v>7.4062500000000003E-2</v>
      </c>
      <c r="H23" s="14">
        <v>6.1789999999999998E-2</v>
      </c>
      <c r="I23" s="14">
        <v>5.8356400000000003E-2</v>
      </c>
      <c r="J23" s="14">
        <v>5.81828E-2</v>
      </c>
      <c r="K23" s="14">
        <v>5.7426699999999997E-2</v>
      </c>
      <c r="L23" s="14">
        <v>6.4323699999999998E-2</v>
      </c>
      <c r="M23" s="14">
        <v>6.6795199999999999E-2</v>
      </c>
      <c r="N23" s="14">
        <v>6.6989800000000002E-2</v>
      </c>
      <c r="O23" s="14">
        <v>5.8865399999999998E-2</v>
      </c>
      <c r="P23" s="14">
        <v>6.1766399999999999E-2</v>
      </c>
      <c r="Q23" s="14">
        <v>6.3638299999999995E-2</v>
      </c>
      <c r="R23" s="14">
        <v>6.8295400000000006E-2</v>
      </c>
      <c r="S23" s="14">
        <v>7.0017800000000005E-2</v>
      </c>
      <c r="T23" s="14">
        <v>7.5370900000000005E-2</v>
      </c>
      <c r="U23" s="14">
        <v>7.51666E-2</v>
      </c>
      <c r="V23" s="14">
        <v>7.2504200000000005E-2</v>
      </c>
      <c r="W23" s="14">
        <v>6.5195900000000001E-2</v>
      </c>
      <c r="X23" s="14">
        <v>6.4456700000000006E-2</v>
      </c>
      <c r="Y23" s="14">
        <v>6.8758E-2</v>
      </c>
      <c r="Z23" s="14">
        <v>6.1420299999999997E-2</v>
      </c>
    </row>
    <row r="24" spans="1:26">
      <c r="A24" s="12" t="s">
        <v>398</v>
      </c>
      <c r="B24" s="14" t="s">
        <v>503</v>
      </c>
      <c r="C24" s="14">
        <v>0.92906480000000002</v>
      </c>
      <c r="D24" s="14">
        <v>0.917686</v>
      </c>
      <c r="E24" s="14">
        <v>0.91232389999999997</v>
      </c>
      <c r="F24" s="14">
        <v>0.91461349999999997</v>
      </c>
      <c r="G24" s="14">
        <v>0.92593749999999997</v>
      </c>
      <c r="H24" s="14">
        <v>0.93820999999999999</v>
      </c>
      <c r="I24" s="14">
        <v>0.94164360000000003</v>
      </c>
      <c r="J24" s="14">
        <v>0.94181720000000002</v>
      </c>
      <c r="K24" s="14">
        <v>0.94257329999999995</v>
      </c>
      <c r="L24" s="14">
        <v>0.93567630000000002</v>
      </c>
      <c r="M24" s="14">
        <v>0.93320479999999995</v>
      </c>
      <c r="N24" s="14">
        <v>0.93301020000000001</v>
      </c>
      <c r="O24" s="14">
        <v>0.94113460000000004</v>
      </c>
      <c r="P24" s="14">
        <v>0.9382336</v>
      </c>
      <c r="Q24" s="14">
        <v>0.93636169999999996</v>
      </c>
      <c r="R24" s="14">
        <v>0.93170459999999999</v>
      </c>
      <c r="S24" s="14">
        <v>0.92998219999999998</v>
      </c>
      <c r="T24" s="14">
        <v>0.92462909999999998</v>
      </c>
      <c r="U24" s="14">
        <v>0.92483340000000003</v>
      </c>
      <c r="V24" s="14">
        <v>0.92749579999999998</v>
      </c>
      <c r="W24" s="14">
        <v>0.93480410000000003</v>
      </c>
      <c r="X24" s="14">
        <v>0.93554329999999997</v>
      </c>
      <c r="Y24" s="14">
        <v>0.93124200000000001</v>
      </c>
      <c r="Z24" s="14">
        <v>0.93857970000000002</v>
      </c>
    </row>
    <row r="25" spans="1:26">
      <c r="A25" s="12" t="s">
        <v>399</v>
      </c>
      <c r="B25" s="14">
        <v>0.38487159999999998</v>
      </c>
      <c r="C25" s="14">
        <v>0.3924956</v>
      </c>
      <c r="D25" s="14">
        <v>0.40770590000000001</v>
      </c>
      <c r="E25" s="14">
        <v>0.4287705</v>
      </c>
      <c r="F25" s="14">
        <v>0.45084560000000001</v>
      </c>
      <c r="G25" s="14">
        <v>0.45863789999999999</v>
      </c>
      <c r="H25" s="14">
        <v>0.45196190000000003</v>
      </c>
      <c r="I25" s="14">
        <v>0.45749580000000001</v>
      </c>
      <c r="J25" s="14">
        <v>0.4561771</v>
      </c>
      <c r="K25" s="14">
        <v>0.4659316</v>
      </c>
      <c r="L25" s="14">
        <v>0.4549763</v>
      </c>
      <c r="M25" s="14">
        <v>0.4580149</v>
      </c>
      <c r="N25" s="14">
        <v>0.44245800000000002</v>
      </c>
      <c r="O25" s="14">
        <v>0.41427520000000001</v>
      </c>
      <c r="P25" s="14">
        <v>0.41805819999999999</v>
      </c>
      <c r="Q25" s="14">
        <v>0.43387140000000002</v>
      </c>
      <c r="R25" s="14">
        <v>0.47091880000000003</v>
      </c>
      <c r="S25" s="14">
        <v>0.47140310000000002</v>
      </c>
      <c r="T25" s="14">
        <v>0.48263679999999998</v>
      </c>
      <c r="U25" s="14">
        <v>0.48072910000000002</v>
      </c>
      <c r="V25" s="14">
        <v>0.50395140000000005</v>
      </c>
      <c r="W25" s="14">
        <v>0.51944440000000003</v>
      </c>
      <c r="X25" s="14">
        <v>0.52671559999999995</v>
      </c>
      <c r="Y25" s="14">
        <v>0.53751179999999998</v>
      </c>
      <c r="Z25" s="14">
        <v>0.49160389999999998</v>
      </c>
    </row>
    <row r="26" spans="1:26">
      <c r="A26" s="12" t="s">
        <v>400</v>
      </c>
      <c r="B26" s="14">
        <v>0.61512840000000002</v>
      </c>
      <c r="C26" s="14">
        <v>0.60750440000000006</v>
      </c>
      <c r="D26" s="14">
        <v>0.59229410000000005</v>
      </c>
      <c r="E26" s="14">
        <v>0.57122949999999995</v>
      </c>
      <c r="F26" s="14">
        <v>0.54915440000000004</v>
      </c>
      <c r="G26" s="14">
        <v>0.54136209999999996</v>
      </c>
      <c r="H26" s="14">
        <v>0.54803809999999997</v>
      </c>
      <c r="I26" s="14">
        <v>0.54250419999999999</v>
      </c>
      <c r="J26" s="14">
        <v>0.5438229</v>
      </c>
      <c r="K26" s="14">
        <v>0.5340684</v>
      </c>
      <c r="L26" s="14">
        <v>0.5450237</v>
      </c>
      <c r="M26" s="14">
        <v>0.5419851</v>
      </c>
      <c r="N26" s="14">
        <v>0.55754199999999998</v>
      </c>
      <c r="O26" s="14">
        <v>0.58572480000000005</v>
      </c>
      <c r="P26" s="14">
        <v>0.58194179999999995</v>
      </c>
      <c r="Q26" s="14">
        <v>0.56612859999999998</v>
      </c>
      <c r="R26" s="14">
        <v>0.52908120000000003</v>
      </c>
      <c r="S26" s="14">
        <v>0.52859690000000004</v>
      </c>
      <c r="T26" s="14">
        <v>0.51736320000000002</v>
      </c>
      <c r="U26" s="14">
        <v>0.51927089999999998</v>
      </c>
      <c r="V26" s="14">
        <v>0.49604860000000001</v>
      </c>
      <c r="W26" s="14">
        <v>0.48055560000000003</v>
      </c>
      <c r="X26" s="14">
        <v>0.47328439999999999</v>
      </c>
      <c r="Y26" s="14">
        <v>0.46248820000000002</v>
      </c>
      <c r="Z26" s="14">
        <v>0.50839610000000002</v>
      </c>
    </row>
    <row r="27" spans="1:26" ht="30" customHeight="1">
      <c r="A27" s="6" t="s">
        <v>133</v>
      </c>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c r="A28" s="12" t="s">
        <v>296</v>
      </c>
      <c r="B28" s="15" t="s">
        <v>297</v>
      </c>
      <c r="C28" s="15" t="s">
        <v>298</v>
      </c>
      <c r="D28" s="15" t="s">
        <v>299</v>
      </c>
      <c r="E28" s="15" t="s">
        <v>300</v>
      </c>
      <c r="F28" s="15" t="s">
        <v>301</v>
      </c>
      <c r="G28" s="15" t="s">
        <v>302</v>
      </c>
      <c r="H28" s="15" t="s">
        <v>303</v>
      </c>
      <c r="I28" s="15" t="s">
        <v>304</v>
      </c>
      <c r="J28" s="15" t="s">
        <v>305</v>
      </c>
      <c r="K28" s="15" t="s">
        <v>306</v>
      </c>
      <c r="L28" s="15" t="s">
        <v>307</v>
      </c>
      <c r="M28" s="15" t="s">
        <v>308</v>
      </c>
      <c r="N28" s="15" t="s">
        <v>309</v>
      </c>
      <c r="O28" s="15" t="s">
        <v>310</v>
      </c>
      <c r="P28" s="15" t="s">
        <v>311</v>
      </c>
      <c r="Q28" s="15" t="s">
        <v>312</v>
      </c>
      <c r="R28" s="15" t="s">
        <v>313</v>
      </c>
      <c r="S28" s="15" t="s">
        <v>314</v>
      </c>
      <c r="T28" s="15" t="s">
        <v>315</v>
      </c>
      <c r="U28" s="15" t="s">
        <v>316</v>
      </c>
      <c r="V28" s="15" t="s">
        <v>317</v>
      </c>
      <c r="W28" s="15" t="s">
        <v>318</v>
      </c>
      <c r="X28" s="15" t="s">
        <v>319</v>
      </c>
      <c r="Y28" s="15" t="s">
        <v>320</v>
      </c>
      <c r="Z28" s="15" t="s">
        <v>321</v>
      </c>
    </row>
    <row r="29" spans="1:26">
      <c r="A29" s="12" t="s">
        <v>342</v>
      </c>
      <c r="B29" s="16">
        <v>1230000</v>
      </c>
      <c r="C29" s="16">
        <v>1240000</v>
      </c>
      <c r="D29" s="16">
        <v>1230000</v>
      </c>
      <c r="E29" s="16">
        <v>1230000</v>
      </c>
      <c r="F29" s="16">
        <v>1260000</v>
      </c>
      <c r="G29" s="16">
        <v>1250000</v>
      </c>
      <c r="H29" s="16">
        <v>1210000</v>
      </c>
      <c r="I29" s="16">
        <v>1140000</v>
      </c>
      <c r="J29" s="16">
        <v>1090000</v>
      </c>
      <c r="K29" s="16">
        <v>1030000</v>
      </c>
      <c r="L29" s="16">
        <v>1010000</v>
      </c>
      <c r="M29" s="16">
        <v>1020000</v>
      </c>
      <c r="N29" s="16">
        <v>1020000</v>
      </c>
      <c r="O29" s="16">
        <v>1020000</v>
      </c>
      <c r="P29" s="16">
        <v>1000000</v>
      </c>
      <c r="Q29" s="16">
        <v>960000</v>
      </c>
      <c r="R29" s="16">
        <v>980000</v>
      </c>
      <c r="S29" s="16">
        <v>970000</v>
      </c>
      <c r="T29" s="16">
        <v>1000000</v>
      </c>
      <c r="U29" s="16">
        <v>1020000</v>
      </c>
      <c r="V29" s="16">
        <v>1070000</v>
      </c>
      <c r="W29" s="16">
        <v>1120000</v>
      </c>
      <c r="X29" s="16">
        <v>1120000</v>
      </c>
      <c r="Y29" s="16">
        <v>1140000</v>
      </c>
      <c r="Z29" s="16">
        <v>1050000</v>
      </c>
    </row>
    <row r="30" spans="1:26">
      <c r="A30" s="12" t="s">
        <v>395</v>
      </c>
      <c r="B30" s="16" t="s">
        <v>503</v>
      </c>
      <c r="C30" s="16">
        <v>530000</v>
      </c>
      <c r="D30" s="16">
        <v>560000</v>
      </c>
      <c r="E30" s="16">
        <v>590000</v>
      </c>
      <c r="F30" s="16">
        <v>630000</v>
      </c>
      <c r="G30" s="16">
        <v>620000</v>
      </c>
      <c r="H30" s="16">
        <v>580000</v>
      </c>
      <c r="I30" s="16">
        <v>550000</v>
      </c>
      <c r="J30" s="16">
        <v>520000</v>
      </c>
      <c r="K30" s="16">
        <v>500000</v>
      </c>
      <c r="L30" s="16">
        <v>490000</v>
      </c>
      <c r="M30" s="16">
        <v>500000</v>
      </c>
      <c r="N30" s="16">
        <v>490000</v>
      </c>
      <c r="O30" s="16">
        <v>450000</v>
      </c>
      <c r="P30" s="16">
        <v>450000</v>
      </c>
      <c r="Q30" s="16">
        <v>450000</v>
      </c>
      <c r="R30" s="16" t="s">
        <v>504</v>
      </c>
      <c r="S30" s="16" t="s">
        <v>504</v>
      </c>
      <c r="T30" s="16">
        <v>530000</v>
      </c>
      <c r="U30" s="16">
        <v>530000</v>
      </c>
      <c r="V30" s="16">
        <v>570000</v>
      </c>
      <c r="W30" s="16">
        <v>610000</v>
      </c>
      <c r="X30" s="16">
        <v>620000</v>
      </c>
      <c r="Y30" s="16">
        <v>640000</v>
      </c>
      <c r="Z30" s="16">
        <v>540000</v>
      </c>
    </row>
    <row r="31" spans="1:26">
      <c r="A31" s="12" t="s">
        <v>396</v>
      </c>
      <c r="B31" s="16" t="s">
        <v>503</v>
      </c>
      <c r="C31" s="16">
        <v>700000</v>
      </c>
      <c r="D31" s="16">
        <v>670000</v>
      </c>
      <c r="E31" s="16">
        <v>640000</v>
      </c>
      <c r="F31" s="16">
        <v>640000</v>
      </c>
      <c r="G31" s="16">
        <v>630000</v>
      </c>
      <c r="H31" s="16">
        <v>630000</v>
      </c>
      <c r="I31" s="16">
        <v>590000</v>
      </c>
      <c r="J31" s="16">
        <v>570000</v>
      </c>
      <c r="K31" s="16">
        <v>530000</v>
      </c>
      <c r="L31" s="16">
        <v>520000</v>
      </c>
      <c r="M31" s="16">
        <v>520000</v>
      </c>
      <c r="N31" s="16">
        <v>540000</v>
      </c>
      <c r="O31" s="16">
        <v>570000</v>
      </c>
      <c r="P31" s="16">
        <v>550000</v>
      </c>
      <c r="Q31" s="16">
        <v>510000</v>
      </c>
      <c r="R31" s="16" t="s">
        <v>504</v>
      </c>
      <c r="S31" s="16" t="s">
        <v>504</v>
      </c>
      <c r="T31" s="16">
        <v>480000</v>
      </c>
      <c r="U31" s="16">
        <v>490000</v>
      </c>
      <c r="V31" s="16">
        <v>490000</v>
      </c>
      <c r="W31" s="16">
        <v>510000</v>
      </c>
      <c r="X31" s="16">
        <v>500000</v>
      </c>
      <c r="Y31" s="16">
        <v>500000</v>
      </c>
      <c r="Z31" s="16">
        <v>510000</v>
      </c>
    </row>
    <row r="32" spans="1:26">
      <c r="A32" s="12" t="s">
        <v>397</v>
      </c>
      <c r="B32" s="16" t="s">
        <v>503</v>
      </c>
      <c r="C32" s="16" t="s">
        <v>330</v>
      </c>
      <c r="D32" s="16">
        <v>100000</v>
      </c>
      <c r="E32" s="16" t="s">
        <v>330</v>
      </c>
      <c r="F32" s="16" t="s">
        <v>330</v>
      </c>
      <c r="G32" s="16" t="s">
        <v>330</v>
      </c>
      <c r="H32" s="16" t="s">
        <v>330</v>
      </c>
      <c r="I32" s="16">
        <v>70000</v>
      </c>
      <c r="J32" s="16">
        <v>60000</v>
      </c>
      <c r="K32" s="16">
        <v>60000</v>
      </c>
      <c r="L32" s="16">
        <v>70000</v>
      </c>
      <c r="M32" s="16">
        <v>70000</v>
      </c>
      <c r="N32" s="16">
        <v>70000</v>
      </c>
      <c r="O32" s="16">
        <v>60000</v>
      </c>
      <c r="P32" s="16">
        <v>60000</v>
      </c>
      <c r="Q32" s="16">
        <v>60000</v>
      </c>
      <c r="R32" s="16" t="s">
        <v>504</v>
      </c>
      <c r="S32" s="16" t="s">
        <v>504</v>
      </c>
      <c r="T32" s="16" t="s">
        <v>330</v>
      </c>
      <c r="U32" s="16" t="s">
        <v>330</v>
      </c>
      <c r="V32" s="16" t="s">
        <v>330</v>
      </c>
      <c r="W32" s="16" t="s">
        <v>330</v>
      </c>
      <c r="X32" s="16" t="s">
        <v>330</v>
      </c>
      <c r="Y32" s="16" t="s">
        <v>330</v>
      </c>
      <c r="Z32" s="16" t="s">
        <v>330</v>
      </c>
    </row>
    <row r="33" spans="1:26">
      <c r="A33" s="12" t="s">
        <v>398</v>
      </c>
      <c r="B33" s="16" t="s">
        <v>503</v>
      </c>
      <c r="C33" s="16">
        <v>1150000</v>
      </c>
      <c r="D33" s="16">
        <v>1130000</v>
      </c>
      <c r="E33" s="16">
        <v>1120000</v>
      </c>
      <c r="F33" s="16">
        <v>1160000</v>
      </c>
      <c r="G33" s="16">
        <v>1150000</v>
      </c>
      <c r="H33" s="16">
        <v>1130000</v>
      </c>
      <c r="I33" s="16">
        <v>1070000</v>
      </c>
      <c r="J33" s="16">
        <v>1020000</v>
      </c>
      <c r="K33" s="16">
        <v>980000</v>
      </c>
      <c r="L33" s="16">
        <v>950000</v>
      </c>
      <c r="M33" s="16">
        <v>950000</v>
      </c>
      <c r="N33" s="16">
        <v>950000</v>
      </c>
      <c r="O33" s="16">
        <v>960000</v>
      </c>
      <c r="P33" s="16">
        <v>940000</v>
      </c>
      <c r="Q33" s="16">
        <v>900000</v>
      </c>
      <c r="R33" s="16" t="s">
        <v>504</v>
      </c>
      <c r="S33" s="16" t="s">
        <v>504</v>
      </c>
      <c r="T33" s="16">
        <v>930000</v>
      </c>
      <c r="U33" s="16">
        <v>940000</v>
      </c>
      <c r="V33" s="16">
        <v>990000</v>
      </c>
      <c r="W33" s="16">
        <v>1050000</v>
      </c>
      <c r="X33" s="16">
        <v>1050000</v>
      </c>
      <c r="Y33" s="16">
        <v>1060000</v>
      </c>
      <c r="Z33" s="16">
        <v>990000</v>
      </c>
    </row>
    <row r="34" spans="1:26">
      <c r="A34" s="12" t="s">
        <v>399</v>
      </c>
      <c r="B34" s="16">
        <v>470000</v>
      </c>
      <c r="C34" s="16">
        <v>480000</v>
      </c>
      <c r="D34" s="16">
        <v>500000</v>
      </c>
      <c r="E34" s="16">
        <v>530000</v>
      </c>
      <c r="F34" s="16">
        <v>570000</v>
      </c>
      <c r="G34" s="16">
        <v>570000</v>
      </c>
      <c r="H34" s="16">
        <v>550000</v>
      </c>
      <c r="I34" s="16">
        <v>520000</v>
      </c>
      <c r="J34" s="16">
        <v>500000</v>
      </c>
      <c r="K34" s="16">
        <v>480000</v>
      </c>
      <c r="L34" s="16">
        <v>460000</v>
      </c>
      <c r="M34" s="16">
        <v>470000</v>
      </c>
      <c r="N34" s="16">
        <v>450000</v>
      </c>
      <c r="O34" s="16">
        <v>420000</v>
      </c>
      <c r="P34" s="16">
        <v>420000</v>
      </c>
      <c r="Q34" s="16">
        <v>410000</v>
      </c>
      <c r="R34" s="16" t="s">
        <v>504</v>
      </c>
      <c r="S34" s="16" t="s">
        <v>504</v>
      </c>
      <c r="T34" s="16">
        <v>480000</v>
      </c>
      <c r="U34" s="16">
        <v>490000</v>
      </c>
      <c r="V34" s="16">
        <v>540000</v>
      </c>
      <c r="W34" s="16">
        <v>580000</v>
      </c>
      <c r="X34" s="16">
        <v>590000</v>
      </c>
      <c r="Y34" s="16">
        <v>610000</v>
      </c>
      <c r="Z34" s="16">
        <v>520000</v>
      </c>
    </row>
    <row r="35" spans="1:26">
      <c r="A35" s="12" t="s">
        <v>400</v>
      </c>
      <c r="B35" s="16">
        <v>760000</v>
      </c>
      <c r="C35" s="16">
        <v>750000</v>
      </c>
      <c r="D35" s="16">
        <v>730000</v>
      </c>
      <c r="E35" s="16">
        <v>700000</v>
      </c>
      <c r="F35" s="16">
        <v>690000</v>
      </c>
      <c r="G35" s="16">
        <v>670000</v>
      </c>
      <c r="H35" s="16">
        <v>660000</v>
      </c>
      <c r="I35" s="16">
        <v>620000</v>
      </c>
      <c r="J35" s="16">
        <v>590000</v>
      </c>
      <c r="K35" s="16">
        <v>550000</v>
      </c>
      <c r="L35" s="16">
        <v>550000</v>
      </c>
      <c r="M35" s="16">
        <v>550000</v>
      </c>
      <c r="N35" s="16">
        <v>570000</v>
      </c>
      <c r="O35" s="16">
        <v>600000</v>
      </c>
      <c r="P35" s="16">
        <v>580000</v>
      </c>
      <c r="Q35" s="16">
        <v>550000</v>
      </c>
      <c r="R35" s="16" t="s">
        <v>504</v>
      </c>
      <c r="S35" s="16" t="s">
        <v>504</v>
      </c>
      <c r="T35" s="16">
        <v>520000</v>
      </c>
      <c r="U35" s="16">
        <v>530000</v>
      </c>
      <c r="V35" s="16">
        <v>530000</v>
      </c>
      <c r="W35" s="16">
        <v>540000</v>
      </c>
      <c r="X35" s="16">
        <v>530000</v>
      </c>
      <c r="Y35" s="16">
        <v>530000</v>
      </c>
      <c r="Z35" s="16">
        <v>530000</v>
      </c>
    </row>
    <row r="36" spans="1:26" ht="30" customHeight="1">
      <c r="A36" s="6" t="s">
        <v>134</v>
      </c>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c r="A37" s="12" t="s">
        <v>296</v>
      </c>
      <c r="B37" s="17" t="s">
        <v>297</v>
      </c>
      <c r="C37" s="17" t="s">
        <v>298</v>
      </c>
      <c r="D37" s="17" t="s">
        <v>299</v>
      </c>
      <c r="E37" s="17" t="s">
        <v>300</v>
      </c>
      <c r="F37" s="17" t="s">
        <v>301</v>
      </c>
      <c r="G37" s="17" t="s">
        <v>302</v>
      </c>
      <c r="H37" s="17" t="s">
        <v>303</v>
      </c>
      <c r="I37" s="17" t="s">
        <v>304</v>
      </c>
      <c r="J37" s="17" t="s">
        <v>305</v>
      </c>
      <c r="K37" s="17" t="s">
        <v>306</v>
      </c>
      <c r="L37" s="17" t="s">
        <v>307</v>
      </c>
      <c r="M37" s="17" t="s">
        <v>308</v>
      </c>
      <c r="N37" s="17" t="s">
        <v>309</v>
      </c>
      <c r="O37" s="17" t="s">
        <v>310</v>
      </c>
      <c r="P37" s="17" t="s">
        <v>311</v>
      </c>
      <c r="Q37" s="17" t="s">
        <v>312</v>
      </c>
      <c r="R37" s="17" t="s">
        <v>313</v>
      </c>
      <c r="S37" s="17" t="s">
        <v>314</v>
      </c>
      <c r="T37" s="17" t="s">
        <v>315</v>
      </c>
      <c r="U37" s="17" t="s">
        <v>316</v>
      </c>
      <c r="V37" s="17" t="s">
        <v>317</v>
      </c>
      <c r="W37" s="17" t="s">
        <v>318</v>
      </c>
      <c r="X37" s="17" t="s">
        <v>319</v>
      </c>
      <c r="Y37" s="17" t="s">
        <v>320</v>
      </c>
      <c r="Z37" s="17" t="s">
        <v>321</v>
      </c>
    </row>
    <row r="38" spans="1:26">
      <c r="A38" s="12" t="s">
        <v>342</v>
      </c>
      <c r="B38" s="14">
        <v>0.1336001</v>
      </c>
      <c r="C38" s="14">
        <v>0.13907259999999999</v>
      </c>
      <c r="D38" s="14">
        <v>0.15187400000000001</v>
      </c>
      <c r="E38" s="14">
        <v>0.1546546</v>
      </c>
      <c r="F38" s="14">
        <v>0.15536079999999999</v>
      </c>
      <c r="G38" s="14">
        <v>0.14763290000000001</v>
      </c>
      <c r="H38" s="14">
        <v>0.1452476</v>
      </c>
      <c r="I38" s="14">
        <v>0.1437078</v>
      </c>
      <c r="J38" s="14">
        <v>0.14210880000000001</v>
      </c>
      <c r="K38" s="14">
        <v>0.1362824</v>
      </c>
      <c r="L38" s="14">
        <v>0.13316420000000001</v>
      </c>
      <c r="M38" s="14">
        <v>0.13421739999999999</v>
      </c>
      <c r="N38" s="14">
        <v>0.135355</v>
      </c>
      <c r="O38" s="14">
        <v>0.1359052</v>
      </c>
      <c r="P38" s="14">
        <v>0.13330020000000001</v>
      </c>
      <c r="Q38" s="14">
        <v>0.12640899999999999</v>
      </c>
      <c r="R38" s="14">
        <v>0.12784190000000001</v>
      </c>
      <c r="S38" s="14">
        <v>0.12664929999999999</v>
      </c>
      <c r="T38" s="14">
        <v>0.1308936</v>
      </c>
      <c r="U38" s="14">
        <v>0.13257579999999999</v>
      </c>
      <c r="V38" s="14">
        <v>0.13984949999999999</v>
      </c>
      <c r="W38" s="14">
        <v>0.14993680000000001</v>
      </c>
      <c r="X38" s="14">
        <v>0.1477559</v>
      </c>
      <c r="Y38" s="14">
        <v>0.15172669999999999</v>
      </c>
      <c r="Z38" s="14">
        <v>0.1409542</v>
      </c>
    </row>
    <row r="39" spans="1:26">
      <c r="A39" s="12" t="s">
        <v>395</v>
      </c>
      <c r="B39" s="14" t="s">
        <v>503</v>
      </c>
      <c r="C39" s="14">
        <v>0.15958939999999999</v>
      </c>
      <c r="D39" s="14">
        <v>0.1886495</v>
      </c>
      <c r="E39" s="14">
        <v>0.20681469999999999</v>
      </c>
      <c r="F39" s="14">
        <v>0.21970310000000001</v>
      </c>
      <c r="G39" s="14">
        <v>0.21496760000000001</v>
      </c>
      <c r="H39" s="14">
        <v>0.1987372</v>
      </c>
      <c r="I39" s="14">
        <v>0.19115589999999999</v>
      </c>
      <c r="J39" s="14">
        <v>0.18913389999999999</v>
      </c>
      <c r="K39" s="14">
        <v>0.1844305</v>
      </c>
      <c r="L39" s="14">
        <v>0.18584249999999999</v>
      </c>
      <c r="M39" s="14">
        <v>0.1920009</v>
      </c>
      <c r="N39" s="14">
        <v>0.19488269999999999</v>
      </c>
      <c r="O39" s="14">
        <v>0.183694</v>
      </c>
      <c r="P39" s="14">
        <v>0.17864530000000001</v>
      </c>
      <c r="Q39" s="14">
        <v>0.17519309999999999</v>
      </c>
      <c r="R39" s="14">
        <v>0.18563389999999999</v>
      </c>
      <c r="S39" s="14">
        <v>0.18069360000000001</v>
      </c>
      <c r="T39" s="14">
        <v>0.1850021</v>
      </c>
      <c r="U39" s="14">
        <v>0.17616119999999999</v>
      </c>
      <c r="V39" s="14">
        <v>0.18936159999999999</v>
      </c>
      <c r="W39" s="14">
        <v>0.20223820000000001</v>
      </c>
      <c r="X39" s="14">
        <v>0.20260700000000001</v>
      </c>
      <c r="Y39" s="14">
        <v>0.20459150000000001</v>
      </c>
      <c r="Z39" s="14">
        <v>0.17495920000000001</v>
      </c>
    </row>
    <row r="40" spans="1:26">
      <c r="A40" s="12" t="s">
        <v>396</v>
      </c>
      <c r="B40" s="14" t="s">
        <v>503</v>
      </c>
      <c r="C40" s="14">
        <v>0.12946589999999999</v>
      </c>
      <c r="D40" s="14">
        <v>0.1347497</v>
      </c>
      <c r="E40" s="14">
        <v>0.12925919999999999</v>
      </c>
      <c r="F40" s="14">
        <v>0.1229577</v>
      </c>
      <c r="G40" s="14">
        <v>0.112818</v>
      </c>
      <c r="H40" s="14">
        <v>0.1171309</v>
      </c>
      <c r="I40" s="14">
        <v>0.1186411</v>
      </c>
      <c r="J40" s="14">
        <v>0.1178925</v>
      </c>
      <c r="K40" s="14">
        <v>0.1113589</v>
      </c>
      <c r="L40" s="14">
        <v>0.1068186</v>
      </c>
      <c r="M40" s="14">
        <v>0.1050604</v>
      </c>
      <c r="N40" s="14">
        <v>0.10611520000000001</v>
      </c>
      <c r="O40" s="14">
        <v>0.11285580000000001</v>
      </c>
      <c r="P40" s="14">
        <v>0.1107573</v>
      </c>
      <c r="Q40" s="14">
        <v>0.1013902</v>
      </c>
      <c r="R40" s="14">
        <v>9.6731700000000004E-2</v>
      </c>
      <c r="S40" s="14">
        <v>9.7385200000000005E-2</v>
      </c>
      <c r="T40" s="14">
        <v>9.94284E-2</v>
      </c>
      <c r="U40" s="14">
        <v>0.10652200000000001</v>
      </c>
      <c r="V40" s="14">
        <v>0.10877489999999999</v>
      </c>
      <c r="W40" s="14">
        <v>0.11574950000000001</v>
      </c>
      <c r="X40" s="14">
        <v>0.1109985</v>
      </c>
      <c r="Y40" s="14">
        <v>0.1145301</v>
      </c>
      <c r="Z40" s="14">
        <v>0.11735520000000001</v>
      </c>
    </row>
    <row r="41" spans="1:26">
      <c r="A41" s="12" t="s">
        <v>397</v>
      </c>
      <c r="B41" s="14" t="s">
        <v>503</v>
      </c>
      <c r="C41" s="14">
        <v>0.25555230000000001</v>
      </c>
      <c r="D41" s="14">
        <v>0.31014199999999997</v>
      </c>
      <c r="E41" s="14">
        <v>0.31574449999999998</v>
      </c>
      <c r="F41" s="14">
        <v>0.27856730000000002</v>
      </c>
      <c r="G41" s="14">
        <v>0.21205109999999999</v>
      </c>
      <c r="H41" s="14">
        <v>0.15690519999999999</v>
      </c>
      <c r="I41" s="14">
        <v>0.14153089999999999</v>
      </c>
      <c r="J41" s="14">
        <v>0.14452470000000001</v>
      </c>
      <c r="K41" s="14">
        <v>0.1478312</v>
      </c>
      <c r="L41" s="14">
        <v>0.17952789999999999</v>
      </c>
      <c r="M41" s="14">
        <v>0.20406250000000001</v>
      </c>
      <c r="N41" s="14">
        <v>0.20756179999999999</v>
      </c>
      <c r="O41" s="14">
        <v>0.17027200000000001</v>
      </c>
      <c r="P41" s="14">
        <v>0.15811449999999999</v>
      </c>
      <c r="Q41" s="14">
        <v>0.1608222</v>
      </c>
      <c r="R41" s="14">
        <v>0.16164799999999999</v>
      </c>
      <c r="S41" s="14">
        <v>0.17455290000000001</v>
      </c>
      <c r="T41" s="14">
        <v>0.1763883</v>
      </c>
      <c r="U41" s="14">
        <v>0.1714107</v>
      </c>
      <c r="V41" s="14">
        <v>0.16959769999999999</v>
      </c>
      <c r="W41" s="14">
        <v>0.17821390000000001</v>
      </c>
      <c r="X41" s="14">
        <v>0.18667549999999999</v>
      </c>
      <c r="Y41" s="14">
        <v>0.20727219999999999</v>
      </c>
      <c r="Z41" s="14">
        <v>0.17558389999999999</v>
      </c>
    </row>
    <row r="42" spans="1:26">
      <c r="A42" s="12" t="s">
        <v>398</v>
      </c>
      <c r="B42" s="14" t="s">
        <v>503</v>
      </c>
      <c r="C42" s="14">
        <v>0.1338444</v>
      </c>
      <c r="D42" s="14">
        <v>0.14496970000000001</v>
      </c>
      <c r="E42" s="14">
        <v>0.1471944</v>
      </c>
      <c r="F42" s="14">
        <v>0.14954229999999999</v>
      </c>
      <c r="G42" s="14">
        <v>0.14416019999999999</v>
      </c>
      <c r="H42" s="14">
        <v>0.1446345</v>
      </c>
      <c r="I42" s="14">
        <v>0.14380499999999999</v>
      </c>
      <c r="J42" s="14">
        <v>0.14199580000000001</v>
      </c>
      <c r="K42" s="14">
        <v>0.13572049999999999</v>
      </c>
      <c r="L42" s="14">
        <v>0.13111819999999999</v>
      </c>
      <c r="M42" s="14">
        <v>0.1312565</v>
      </c>
      <c r="N42" s="14">
        <v>0.13237750000000001</v>
      </c>
      <c r="O42" s="14">
        <v>0.13455110000000001</v>
      </c>
      <c r="P42" s="14">
        <v>0.1322556</v>
      </c>
      <c r="Q42" s="14">
        <v>0.12504770000000001</v>
      </c>
      <c r="R42" s="14">
        <v>0.1265155</v>
      </c>
      <c r="S42" s="14">
        <v>0.1246684</v>
      </c>
      <c r="T42" s="14">
        <v>0.12862660000000001</v>
      </c>
      <c r="U42" s="14">
        <v>0.13069890000000001</v>
      </c>
      <c r="V42" s="14">
        <v>0.13832990000000001</v>
      </c>
      <c r="W42" s="14">
        <v>0.1486497</v>
      </c>
      <c r="X42" s="14">
        <v>0.1458689</v>
      </c>
      <c r="Y42" s="14">
        <v>0.14914189999999999</v>
      </c>
      <c r="Z42" s="14">
        <v>0.13935449999999999</v>
      </c>
    </row>
    <row r="43" spans="1:26">
      <c r="A43" s="12" t="s">
        <v>399</v>
      </c>
      <c r="B43" s="14" t="s">
        <v>503</v>
      </c>
      <c r="C43" s="14">
        <v>0.15512870000000001</v>
      </c>
      <c r="D43" s="14">
        <v>0.1841131</v>
      </c>
      <c r="E43" s="14">
        <v>0.2042301</v>
      </c>
      <c r="F43" s="14">
        <v>0.2213427</v>
      </c>
      <c r="G43" s="14">
        <v>0.21942680000000001</v>
      </c>
      <c r="H43" s="14">
        <v>0.20677619999999999</v>
      </c>
      <c r="I43" s="14">
        <v>0.19735030000000001</v>
      </c>
      <c r="J43" s="14">
        <v>0.19696559999999999</v>
      </c>
      <c r="K43" s="14">
        <v>0.1919787</v>
      </c>
      <c r="L43" s="14">
        <v>0.1901526</v>
      </c>
      <c r="M43" s="14">
        <v>0.19324330000000001</v>
      </c>
      <c r="N43" s="14">
        <v>0.1961997</v>
      </c>
      <c r="O43" s="14">
        <v>0.187392</v>
      </c>
      <c r="P43" s="14">
        <v>0.1818853</v>
      </c>
      <c r="Q43" s="14">
        <v>0.1780322</v>
      </c>
      <c r="R43" s="14">
        <v>0.1909872</v>
      </c>
      <c r="S43" s="14">
        <v>0.18356800000000001</v>
      </c>
      <c r="T43" s="14">
        <v>0.18501799999999999</v>
      </c>
      <c r="U43" s="14">
        <v>0.17593</v>
      </c>
      <c r="V43" s="14">
        <v>0.19189899999999999</v>
      </c>
      <c r="W43" s="14">
        <v>0.20579040000000001</v>
      </c>
      <c r="X43" s="14">
        <v>0.20556469999999999</v>
      </c>
      <c r="Y43" s="14">
        <v>0.2085745</v>
      </c>
      <c r="Z43" s="14">
        <v>0.1810522</v>
      </c>
    </row>
    <row r="44" spans="1:26">
      <c r="A44" s="12" t="s">
        <v>400</v>
      </c>
      <c r="B44" s="14">
        <v>0.12926080000000001</v>
      </c>
      <c r="C44" s="14">
        <v>0.13253909999999999</v>
      </c>
      <c r="D44" s="14">
        <v>0.13879140000000001</v>
      </c>
      <c r="E44" s="14">
        <v>0.13374639999999999</v>
      </c>
      <c r="F44" s="14">
        <v>0.12640589999999999</v>
      </c>
      <c r="G44" s="14">
        <v>0.11508839999999999</v>
      </c>
      <c r="H44" s="14">
        <v>0.11674950000000001</v>
      </c>
      <c r="I44" s="14">
        <v>0.1182872</v>
      </c>
      <c r="J44" s="14">
        <v>0.1169922</v>
      </c>
      <c r="K44" s="14">
        <v>0.1105037</v>
      </c>
      <c r="L44" s="14">
        <v>0.10779850000000001</v>
      </c>
      <c r="M44" s="14">
        <v>0.1073365</v>
      </c>
      <c r="N44" s="14">
        <v>0.108594</v>
      </c>
      <c r="O44" s="14">
        <v>0.11375929999999999</v>
      </c>
      <c r="P44" s="14">
        <v>0.1118849</v>
      </c>
      <c r="Q44" s="14">
        <v>0.1026123</v>
      </c>
      <c r="R44" s="14">
        <v>9.7310499999999994E-2</v>
      </c>
      <c r="S44" s="14">
        <v>9.8917000000000005E-2</v>
      </c>
      <c r="T44" s="14">
        <v>0.103037</v>
      </c>
      <c r="U44" s="14">
        <v>0.1094864</v>
      </c>
      <c r="V44" s="14">
        <v>0.11076850000000001</v>
      </c>
      <c r="W44" s="14">
        <v>0.1170674</v>
      </c>
      <c r="X44" s="14">
        <v>0.11255569999999999</v>
      </c>
      <c r="Y44" s="14">
        <v>0.1147635</v>
      </c>
      <c r="Z44" s="14">
        <v>0.1153255</v>
      </c>
    </row>
    <row r="45" spans="1:26" ht="30" customHeight="1">
      <c r="A45" s="6" t="s">
        <v>135</v>
      </c>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c r="A46" s="12" t="s">
        <v>296</v>
      </c>
      <c r="B46" s="15" t="s">
        <v>297</v>
      </c>
      <c r="C46" s="15" t="s">
        <v>298</v>
      </c>
      <c r="D46" s="15" t="s">
        <v>299</v>
      </c>
      <c r="E46" s="15" t="s">
        <v>300</v>
      </c>
      <c r="F46" s="15" t="s">
        <v>301</v>
      </c>
      <c r="G46" s="15" t="s">
        <v>302</v>
      </c>
      <c r="H46" s="15" t="s">
        <v>303</v>
      </c>
      <c r="I46" s="15" t="s">
        <v>304</v>
      </c>
      <c r="J46" s="15" t="s">
        <v>305</v>
      </c>
      <c r="K46" s="15" t="s">
        <v>306</v>
      </c>
      <c r="L46" s="15" t="s">
        <v>307</v>
      </c>
      <c r="M46" s="15" t="s">
        <v>308</v>
      </c>
      <c r="N46" s="15" t="s">
        <v>309</v>
      </c>
      <c r="O46" s="15" t="s">
        <v>310</v>
      </c>
      <c r="P46" s="15" t="s">
        <v>311</v>
      </c>
      <c r="Q46" s="15" t="s">
        <v>312</v>
      </c>
      <c r="R46" s="15" t="s">
        <v>313</v>
      </c>
      <c r="S46" s="15" t="s">
        <v>314</v>
      </c>
      <c r="T46" s="15" t="s">
        <v>315</v>
      </c>
      <c r="U46" s="15" t="s">
        <v>316</v>
      </c>
      <c r="V46" s="15" t="s">
        <v>317</v>
      </c>
      <c r="W46" s="15" t="s">
        <v>318</v>
      </c>
      <c r="X46" s="15" t="s">
        <v>319</v>
      </c>
      <c r="Y46" s="15" t="s">
        <v>320</v>
      </c>
      <c r="Z46" s="15" t="s">
        <v>321</v>
      </c>
    </row>
    <row r="47" spans="1:26">
      <c r="A47" s="12" t="s">
        <v>342</v>
      </c>
      <c r="B47" s="14">
        <v>1</v>
      </c>
      <c r="C47" s="14">
        <v>1</v>
      </c>
      <c r="D47" s="14">
        <v>1</v>
      </c>
      <c r="E47" s="14">
        <v>1</v>
      </c>
      <c r="F47" s="14">
        <v>1</v>
      </c>
      <c r="G47" s="14">
        <v>1</v>
      </c>
      <c r="H47" s="14">
        <v>1</v>
      </c>
      <c r="I47" s="14">
        <v>1</v>
      </c>
      <c r="J47" s="14">
        <v>1</v>
      </c>
      <c r="K47" s="14">
        <v>1</v>
      </c>
      <c r="L47" s="14">
        <v>1</v>
      </c>
      <c r="M47" s="14">
        <v>1</v>
      </c>
      <c r="N47" s="14">
        <v>1</v>
      </c>
      <c r="O47" s="14">
        <v>1</v>
      </c>
      <c r="P47" s="14">
        <v>1</v>
      </c>
      <c r="Q47" s="14">
        <v>1</v>
      </c>
      <c r="R47" s="14">
        <v>1</v>
      </c>
      <c r="S47" s="14">
        <v>1</v>
      </c>
      <c r="T47" s="14">
        <v>1</v>
      </c>
      <c r="U47" s="14">
        <v>1</v>
      </c>
      <c r="V47" s="14">
        <v>1</v>
      </c>
      <c r="W47" s="14">
        <v>1</v>
      </c>
      <c r="X47" s="14">
        <v>1</v>
      </c>
      <c r="Y47" s="14">
        <v>1</v>
      </c>
      <c r="Z47" s="14">
        <v>1</v>
      </c>
    </row>
    <row r="48" spans="1:26">
      <c r="A48" s="12" t="s">
        <v>395</v>
      </c>
      <c r="B48" s="14" t="s">
        <v>503</v>
      </c>
      <c r="C48" s="14">
        <v>0.36513250000000003</v>
      </c>
      <c r="D48" s="14">
        <v>0.3942194</v>
      </c>
      <c r="E48" s="14">
        <v>0.43590839999999997</v>
      </c>
      <c r="F48" s="14">
        <v>0.47114109999999998</v>
      </c>
      <c r="G48" s="14">
        <v>0.49547150000000001</v>
      </c>
      <c r="H48" s="14">
        <v>0.47039530000000002</v>
      </c>
      <c r="I48" s="14">
        <v>0.45965990000000001</v>
      </c>
      <c r="J48" s="14">
        <v>0.45231579999999999</v>
      </c>
      <c r="K48" s="14">
        <v>0.46071230000000002</v>
      </c>
      <c r="L48" s="14">
        <v>0.46549069999999998</v>
      </c>
      <c r="M48" s="14">
        <v>0.48053829999999997</v>
      </c>
      <c r="N48" s="14">
        <v>0.4732576</v>
      </c>
      <c r="O48" s="14">
        <v>0.43853799999999998</v>
      </c>
      <c r="P48" s="14">
        <v>0.44323380000000001</v>
      </c>
      <c r="Q48" s="14">
        <v>0.4694412</v>
      </c>
      <c r="R48" s="14">
        <v>0.50827670000000003</v>
      </c>
      <c r="S48" s="14">
        <v>0.50116660000000002</v>
      </c>
      <c r="T48" s="14">
        <v>0.51822489999999999</v>
      </c>
      <c r="U48" s="14">
        <v>0.49931429999999999</v>
      </c>
      <c r="V48" s="14">
        <v>0.52312559999999997</v>
      </c>
      <c r="W48" s="14">
        <v>0.52972739999999996</v>
      </c>
      <c r="X48" s="14">
        <v>0.55047820000000003</v>
      </c>
      <c r="Y48" s="14">
        <v>0.55550860000000002</v>
      </c>
      <c r="Z48" s="14">
        <v>0.4821974</v>
      </c>
    </row>
    <row r="49" spans="1:26">
      <c r="A49" s="12" t="s">
        <v>396</v>
      </c>
      <c r="B49" s="14" t="s">
        <v>503</v>
      </c>
      <c r="C49" s="14">
        <v>0.63486750000000003</v>
      </c>
      <c r="D49" s="14">
        <v>0.6057806</v>
      </c>
      <c r="E49" s="14">
        <v>0.56409160000000003</v>
      </c>
      <c r="F49" s="14">
        <v>0.52885890000000002</v>
      </c>
      <c r="G49" s="14">
        <v>0.50452850000000005</v>
      </c>
      <c r="H49" s="14">
        <v>0.52960470000000004</v>
      </c>
      <c r="I49" s="14">
        <v>0.54034009999999999</v>
      </c>
      <c r="J49" s="14">
        <v>0.54768419999999995</v>
      </c>
      <c r="K49" s="14">
        <v>0.53928770000000004</v>
      </c>
      <c r="L49" s="14">
        <v>0.53450929999999997</v>
      </c>
      <c r="M49" s="14">
        <v>0.51946170000000003</v>
      </c>
      <c r="N49" s="14">
        <v>0.52674240000000006</v>
      </c>
      <c r="O49" s="14">
        <v>0.56146200000000002</v>
      </c>
      <c r="P49" s="14">
        <v>0.55676619999999999</v>
      </c>
      <c r="Q49" s="14">
        <v>0.5305588</v>
      </c>
      <c r="R49" s="14">
        <v>0.49172329999999997</v>
      </c>
      <c r="S49" s="14">
        <v>0.49883339999999998</v>
      </c>
      <c r="T49" s="14">
        <v>0.48177510000000001</v>
      </c>
      <c r="U49" s="14">
        <v>0.50068570000000001</v>
      </c>
      <c r="V49" s="14">
        <v>0.47687439999999998</v>
      </c>
      <c r="W49" s="14">
        <v>0.47027259999999999</v>
      </c>
      <c r="X49" s="14">
        <v>0.44952180000000003</v>
      </c>
      <c r="Y49" s="14">
        <v>0.44449139999999998</v>
      </c>
      <c r="Z49" s="14">
        <v>0.5178026</v>
      </c>
    </row>
    <row r="50" spans="1:26">
      <c r="A50" s="12" t="s">
        <v>397</v>
      </c>
      <c r="B50" s="14" t="s">
        <v>503</v>
      </c>
      <c r="C50" s="14">
        <v>7.5615199999999994E-2</v>
      </c>
      <c r="D50" s="14">
        <v>8.5524199999999995E-2</v>
      </c>
      <c r="E50" s="14">
        <v>9.03529E-2</v>
      </c>
      <c r="F50" s="14">
        <v>8.1235600000000005E-2</v>
      </c>
      <c r="G50" s="14">
        <v>6.8778099999999995E-2</v>
      </c>
      <c r="H50" s="14">
        <v>5.0582599999999998E-2</v>
      </c>
      <c r="I50" s="14">
        <v>4.3526799999999997E-2</v>
      </c>
      <c r="J50" s="14">
        <v>4.5212200000000001E-2</v>
      </c>
      <c r="K50" s="14">
        <v>4.8002200000000002E-2</v>
      </c>
      <c r="L50" s="14">
        <v>5.8591299999999999E-2</v>
      </c>
      <c r="M50" s="14">
        <v>6.2899200000000002E-2</v>
      </c>
      <c r="N50" s="14">
        <v>6.0535100000000001E-2</v>
      </c>
      <c r="O50" s="14">
        <v>5.0758200000000003E-2</v>
      </c>
      <c r="P50" s="14">
        <v>5.0171399999999998E-2</v>
      </c>
      <c r="Q50" s="14">
        <v>5.2369400000000003E-2</v>
      </c>
      <c r="R50" s="14">
        <v>5.2813600000000002E-2</v>
      </c>
      <c r="S50" s="14">
        <v>5.84818E-2</v>
      </c>
      <c r="T50" s="14">
        <v>6.5573199999999998E-2</v>
      </c>
      <c r="U50" s="14">
        <v>6.4891699999999997E-2</v>
      </c>
      <c r="V50" s="14">
        <v>6.18335E-2</v>
      </c>
      <c r="W50" s="14">
        <v>5.6451599999999998E-2</v>
      </c>
      <c r="X50" s="14">
        <v>6.05944E-2</v>
      </c>
      <c r="Y50" s="14">
        <v>6.3612000000000002E-2</v>
      </c>
      <c r="Z50" s="14">
        <v>5.3530500000000002E-2</v>
      </c>
    </row>
    <row r="51" spans="1:26">
      <c r="A51" s="12" t="s">
        <v>398</v>
      </c>
      <c r="B51" s="14" t="s">
        <v>503</v>
      </c>
      <c r="C51" s="14">
        <v>0.92438480000000001</v>
      </c>
      <c r="D51" s="14">
        <v>0.91447579999999995</v>
      </c>
      <c r="E51" s="14">
        <v>0.90964710000000004</v>
      </c>
      <c r="F51" s="14">
        <v>0.91876440000000004</v>
      </c>
      <c r="G51" s="14">
        <v>0.93122190000000005</v>
      </c>
      <c r="H51" s="14">
        <v>0.94941739999999997</v>
      </c>
      <c r="I51" s="14">
        <v>0.95647320000000002</v>
      </c>
      <c r="J51" s="14">
        <v>0.95478779999999996</v>
      </c>
      <c r="K51" s="14">
        <v>0.95199780000000001</v>
      </c>
      <c r="L51" s="14">
        <v>0.94140869999999999</v>
      </c>
      <c r="M51" s="14">
        <v>0.93710079999999996</v>
      </c>
      <c r="N51" s="14">
        <v>0.93946490000000005</v>
      </c>
      <c r="O51" s="14">
        <v>0.94924180000000002</v>
      </c>
      <c r="P51" s="14">
        <v>0.94982860000000002</v>
      </c>
      <c r="Q51" s="14">
        <v>0.94763059999999999</v>
      </c>
      <c r="R51" s="14">
        <v>0.94718639999999998</v>
      </c>
      <c r="S51" s="14">
        <v>0.94151819999999997</v>
      </c>
      <c r="T51" s="14">
        <v>0.9344268</v>
      </c>
      <c r="U51" s="14">
        <v>0.9351083</v>
      </c>
      <c r="V51" s="14">
        <v>0.93816650000000001</v>
      </c>
      <c r="W51" s="14">
        <v>0.94354839999999995</v>
      </c>
      <c r="X51" s="14">
        <v>0.93940559999999995</v>
      </c>
      <c r="Y51" s="14">
        <v>0.936388</v>
      </c>
      <c r="Z51" s="14">
        <v>0.94646949999999996</v>
      </c>
    </row>
    <row r="52" spans="1:26">
      <c r="A52" s="12" t="s">
        <v>399</v>
      </c>
      <c r="B52" s="14">
        <v>0.3131157</v>
      </c>
      <c r="C52" s="14">
        <v>0.32407380000000002</v>
      </c>
      <c r="D52" s="14">
        <v>0.34872419999999998</v>
      </c>
      <c r="E52" s="14">
        <v>0.3902253</v>
      </c>
      <c r="F52" s="14">
        <v>0.43179709999999999</v>
      </c>
      <c r="G52" s="14">
        <v>0.4633256</v>
      </c>
      <c r="H52" s="14">
        <v>0.45026949999999999</v>
      </c>
      <c r="I52" s="14">
        <v>0.4414399</v>
      </c>
      <c r="J52" s="14">
        <v>0.43619049999999998</v>
      </c>
      <c r="K52" s="14">
        <v>0.44600020000000001</v>
      </c>
      <c r="L52" s="14">
        <v>0.44072860000000003</v>
      </c>
      <c r="M52" s="14">
        <v>0.45112180000000002</v>
      </c>
      <c r="N52" s="14">
        <v>0.44201780000000002</v>
      </c>
      <c r="O52" s="14">
        <v>0.41250559999999997</v>
      </c>
      <c r="P52" s="14">
        <v>0.41527190000000003</v>
      </c>
      <c r="Q52" s="14">
        <v>0.44312170000000001</v>
      </c>
      <c r="R52" s="14">
        <v>0.48693550000000002</v>
      </c>
      <c r="S52" s="14">
        <v>0.47477269999999999</v>
      </c>
      <c r="T52" s="14">
        <v>0.47896460000000002</v>
      </c>
      <c r="U52" s="14">
        <v>0.46153230000000001</v>
      </c>
      <c r="V52" s="14">
        <v>0.49161769999999999</v>
      </c>
      <c r="W52" s="14">
        <v>0.50528640000000002</v>
      </c>
      <c r="X52" s="14">
        <v>0.52704459999999997</v>
      </c>
      <c r="Y52" s="14">
        <v>0.53979259999999996</v>
      </c>
      <c r="Z52" s="14">
        <v>0.47728359999999997</v>
      </c>
    </row>
    <row r="53" spans="1:26">
      <c r="A53" s="12" t="s">
        <v>400</v>
      </c>
      <c r="B53" s="14">
        <v>0.6868843</v>
      </c>
      <c r="C53" s="14">
        <v>0.67592620000000003</v>
      </c>
      <c r="D53" s="14">
        <v>0.65127579999999996</v>
      </c>
      <c r="E53" s="14">
        <v>0.6097747</v>
      </c>
      <c r="F53" s="14">
        <v>0.56820289999999996</v>
      </c>
      <c r="G53" s="14">
        <v>0.5366744</v>
      </c>
      <c r="H53" s="14">
        <v>0.54973050000000001</v>
      </c>
      <c r="I53" s="14">
        <v>0.5585601</v>
      </c>
      <c r="J53" s="14">
        <v>0.56380949999999996</v>
      </c>
      <c r="K53" s="14">
        <v>0.55399980000000004</v>
      </c>
      <c r="L53" s="14">
        <v>0.55927139999999997</v>
      </c>
      <c r="M53" s="14">
        <v>0.54887819999999998</v>
      </c>
      <c r="N53" s="14">
        <v>0.55798219999999998</v>
      </c>
      <c r="O53" s="14">
        <v>0.58749439999999997</v>
      </c>
      <c r="P53" s="14">
        <v>0.58472809999999997</v>
      </c>
      <c r="Q53" s="14">
        <v>0.55687830000000005</v>
      </c>
      <c r="R53" s="14">
        <v>0.51306450000000003</v>
      </c>
      <c r="S53" s="14">
        <v>0.52522729999999995</v>
      </c>
      <c r="T53" s="14">
        <v>0.52103540000000004</v>
      </c>
      <c r="U53" s="14">
        <v>0.53846769999999999</v>
      </c>
      <c r="V53" s="14">
        <v>0.50838229999999995</v>
      </c>
      <c r="W53" s="14">
        <v>0.49471359999999998</v>
      </c>
      <c r="X53" s="14">
        <v>0.47295540000000003</v>
      </c>
      <c r="Y53" s="14">
        <v>0.46020739999999999</v>
      </c>
      <c r="Z53" s="14">
        <v>0.52271639999999997</v>
      </c>
    </row>
    <row r="54" spans="1:26" ht="30" customHeight="1">
      <c r="A54" s="6" t="s">
        <v>136</v>
      </c>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c r="A55" s="12" t="s">
        <v>296</v>
      </c>
      <c r="B55" s="15" t="s">
        <v>297</v>
      </c>
      <c r="C55" s="15" t="s">
        <v>298</v>
      </c>
      <c r="D55" s="15" t="s">
        <v>299</v>
      </c>
      <c r="E55" s="15" t="s">
        <v>300</v>
      </c>
      <c r="F55" s="15" t="s">
        <v>301</v>
      </c>
      <c r="G55" s="15" t="s">
        <v>302</v>
      </c>
      <c r="H55" s="15" t="s">
        <v>303</v>
      </c>
      <c r="I55" s="15" t="s">
        <v>304</v>
      </c>
      <c r="J55" s="15" t="s">
        <v>305</v>
      </c>
      <c r="K55" s="15" t="s">
        <v>306</v>
      </c>
      <c r="L55" s="15" t="s">
        <v>307</v>
      </c>
      <c r="M55" s="15" t="s">
        <v>308</v>
      </c>
      <c r="N55" s="15" t="s">
        <v>309</v>
      </c>
      <c r="O55" s="15" t="s">
        <v>310</v>
      </c>
      <c r="P55" s="15" t="s">
        <v>311</v>
      </c>
      <c r="Q55" s="15" t="s">
        <v>312</v>
      </c>
      <c r="R55" s="15" t="s">
        <v>313</v>
      </c>
      <c r="S55" s="15" t="s">
        <v>314</v>
      </c>
      <c r="T55" s="15" t="s">
        <v>315</v>
      </c>
      <c r="U55" s="15" t="s">
        <v>316</v>
      </c>
      <c r="V55" s="15" t="s">
        <v>317</v>
      </c>
      <c r="W55" s="15" t="s">
        <v>318</v>
      </c>
      <c r="X55" s="15" t="s">
        <v>319</v>
      </c>
      <c r="Y55" s="15" t="s">
        <v>320</v>
      </c>
      <c r="Z55" s="15" t="s">
        <v>321</v>
      </c>
    </row>
    <row r="56" spans="1:26">
      <c r="A56" s="12" t="s">
        <v>342</v>
      </c>
      <c r="B56" s="16">
        <v>670000</v>
      </c>
      <c r="C56" s="16">
        <v>700000</v>
      </c>
      <c r="D56" s="16">
        <v>760000</v>
      </c>
      <c r="E56" s="16">
        <v>770000</v>
      </c>
      <c r="F56" s="16">
        <v>770000</v>
      </c>
      <c r="G56" s="16">
        <v>730000</v>
      </c>
      <c r="H56" s="16">
        <v>720000</v>
      </c>
      <c r="I56" s="16">
        <v>710000</v>
      </c>
      <c r="J56" s="16">
        <v>710000</v>
      </c>
      <c r="K56" s="16">
        <v>680000</v>
      </c>
      <c r="L56" s="16">
        <v>670000</v>
      </c>
      <c r="M56" s="16">
        <v>680000</v>
      </c>
      <c r="N56" s="16">
        <v>690000</v>
      </c>
      <c r="O56" s="16">
        <v>690000</v>
      </c>
      <c r="P56" s="16">
        <v>680000</v>
      </c>
      <c r="Q56" s="16">
        <v>650000</v>
      </c>
      <c r="R56" s="16">
        <v>670000</v>
      </c>
      <c r="S56" s="16">
        <v>660000</v>
      </c>
      <c r="T56" s="16">
        <v>690000</v>
      </c>
      <c r="U56" s="16">
        <v>700000</v>
      </c>
      <c r="V56" s="16">
        <v>740000</v>
      </c>
      <c r="W56" s="16">
        <v>790000</v>
      </c>
      <c r="X56" s="16">
        <v>790000</v>
      </c>
      <c r="Y56" s="16">
        <v>810000</v>
      </c>
      <c r="Z56" s="16">
        <v>760000</v>
      </c>
    </row>
    <row r="57" spans="1:26">
      <c r="A57" s="12" t="s">
        <v>395</v>
      </c>
      <c r="B57" s="16" t="s">
        <v>503</v>
      </c>
      <c r="C57" s="16">
        <v>260000</v>
      </c>
      <c r="D57" s="16">
        <v>300000</v>
      </c>
      <c r="E57" s="16">
        <v>340000</v>
      </c>
      <c r="F57" s="16">
        <v>360000</v>
      </c>
      <c r="G57" s="16">
        <v>360000</v>
      </c>
      <c r="H57" s="16">
        <v>340000</v>
      </c>
      <c r="I57" s="16">
        <v>330000</v>
      </c>
      <c r="J57" s="16">
        <v>320000</v>
      </c>
      <c r="K57" s="16">
        <v>310000</v>
      </c>
      <c r="L57" s="16">
        <v>310000</v>
      </c>
      <c r="M57" s="16">
        <v>330000</v>
      </c>
      <c r="N57" s="16">
        <v>320000</v>
      </c>
      <c r="O57" s="16">
        <v>300000</v>
      </c>
      <c r="P57" s="16">
        <v>300000</v>
      </c>
      <c r="Q57" s="16">
        <v>300000</v>
      </c>
      <c r="R57" s="16" t="s">
        <v>504</v>
      </c>
      <c r="S57" s="16" t="s">
        <v>504</v>
      </c>
      <c r="T57" s="16">
        <v>360000</v>
      </c>
      <c r="U57" s="16">
        <v>350000</v>
      </c>
      <c r="V57" s="16">
        <v>380000</v>
      </c>
      <c r="W57" s="16">
        <v>420000</v>
      </c>
      <c r="X57" s="16">
        <v>430000</v>
      </c>
      <c r="Y57" s="16">
        <v>450000</v>
      </c>
      <c r="Z57" s="16">
        <v>370000</v>
      </c>
    </row>
    <row r="58" spans="1:26">
      <c r="A58" s="12" t="s">
        <v>396</v>
      </c>
      <c r="B58" s="16" t="s">
        <v>503</v>
      </c>
      <c r="C58" s="16">
        <v>440000</v>
      </c>
      <c r="D58" s="16">
        <v>460000</v>
      </c>
      <c r="E58" s="16">
        <v>430000</v>
      </c>
      <c r="F58" s="16">
        <v>410000</v>
      </c>
      <c r="G58" s="16">
        <v>370000</v>
      </c>
      <c r="H58" s="16">
        <v>380000</v>
      </c>
      <c r="I58" s="16">
        <v>390000</v>
      </c>
      <c r="J58" s="16">
        <v>390000</v>
      </c>
      <c r="K58" s="16">
        <v>370000</v>
      </c>
      <c r="L58" s="16">
        <v>360000</v>
      </c>
      <c r="M58" s="16">
        <v>350000</v>
      </c>
      <c r="N58" s="16">
        <v>360000</v>
      </c>
      <c r="O58" s="16">
        <v>390000</v>
      </c>
      <c r="P58" s="16">
        <v>380000</v>
      </c>
      <c r="Q58" s="16">
        <v>350000</v>
      </c>
      <c r="R58" s="16" t="s">
        <v>504</v>
      </c>
      <c r="S58" s="16" t="s">
        <v>504</v>
      </c>
      <c r="T58" s="16">
        <v>330000</v>
      </c>
      <c r="U58" s="16">
        <v>350000</v>
      </c>
      <c r="V58" s="16">
        <v>350000</v>
      </c>
      <c r="W58" s="16">
        <v>370000</v>
      </c>
      <c r="X58" s="16">
        <v>350000</v>
      </c>
      <c r="Y58" s="16">
        <v>360000</v>
      </c>
      <c r="Z58" s="16">
        <v>390000</v>
      </c>
    </row>
    <row r="59" spans="1:26">
      <c r="A59" s="12" t="s">
        <v>397</v>
      </c>
      <c r="B59" s="16" t="s">
        <v>503</v>
      </c>
      <c r="C59" s="16" t="s">
        <v>330</v>
      </c>
      <c r="D59" s="16" t="s">
        <v>330</v>
      </c>
      <c r="E59" s="16" t="s">
        <v>330</v>
      </c>
      <c r="F59" s="16" t="s">
        <v>330</v>
      </c>
      <c r="G59" s="16" t="s">
        <v>330</v>
      </c>
      <c r="H59" s="16" t="s">
        <v>330</v>
      </c>
      <c r="I59" s="16" t="s">
        <v>330</v>
      </c>
      <c r="J59" s="16" t="s">
        <v>330</v>
      </c>
      <c r="K59" s="16" t="s">
        <v>330</v>
      </c>
      <c r="L59" s="16" t="s">
        <v>330</v>
      </c>
      <c r="M59" s="16" t="s">
        <v>330</v>
      </c>
      <c r="N59" s="16" t="s">
        <v>330</v>
      </c>
      <c r="O59" s="16" t="s">
        <v>330</v>
      </c>
      <c r="P59" s="16" t="s">
        <v>330</v>
      </c>
      <c r="Q59" s="16" t="s">
        <v>330</v>
      </c>
      <c r="R59" s="16" t="s">
        <v>504</v>
      </c>
      <c r="S59" s="16" t="s">
        <v>504</v>
      </c>
      <c r="T59" s="16" t="s">
        <v>330</v>
      </c>
      <c r="U59" s="16" t="s">
        <v>330</v>
      </c>
      <c r="V59" s="16" t="s">
        <v>330</v>
      </c>
      <c r="W59" s="16" t="s">
        <v>330</v>
      </c>
      <c r="X59" s="16" t="s">
        <v>330</v>
      </c>
      <c r="Y59" s="16" t="s">
        <v>330</v>
      </c>
      <c r="Z59" s="16" t="s">
        <v>330</v>
      </c>
    </row>
    <row r="60" spans="1:26">
      <c r="A60" s="12" t="s">
        <v>398</v>
      </c>
      <c r="B60" s="16" t="s">
        <v>503</v>
      </c>
      <c r="C60" s="16">
        <v>640000</v>
      </c>
      <c r="D60" s="16">
        <v>690000</v>
      </c>
      <c r="E60" s="16">
        <v>700000</v>
      </c>
      <c r="F60" s="16">
        <v>710000</v>
      </c>
      <c r="G60" s="16">
        <v>680000</v>
      </c>
      <c r="H60" s="16">
        <v>680000</v>
      </c>
      <c r="I60" s="16">
        <v>680000</v>
      </c>
      <c r="J60" s="16">
        <v>680000</v>
      </c>
      <c r="K60" s="16">
        <v>650000</v>
      </c>
      <c r="L60" s="16">
        <v>630000</v>
      </c>
      <c r="M60" s="16">
        <v>630000</v>
      </c>
      <c r="N60" s="16">
        <v>650000</v>
      </c>
      <c r="O60" s="16">
        <v>660000</v>
      </c>
      <c r="P60" s="16">
        <v>650000</v>
      </c>
      <c r="Q60" s="16">
        <v>620000</v>
      </c>
      <c r="R60" s="16" t="s">
        <v>504</v>
      </c>
      <c r="S60" s="16" t="s">
        <v>504</v>
      </c>
      <c r="T60" s="16">
        <v>640000</v>
      </c>
      <c r="U60" s="16">
        <v>650000</v>
      </c>
      <c r="V60" s="16">
        <v>690000</v>
      </c>
      <c r="W60" s="16">
        <v>750000</v>
      </c>
      <c r="X60" s="16">
        <v>740000</v>
      </c>
      <c r="Y60" s="16">
        <v>760000</v>
      </c>
      <c r="Z60" s="16">
        <v>710000</v>
      </c>
    </row>
    <row r="61" spans="1:26">
      <c r="A61" s="12" t="s">
        <v>399</v>
      </c>
      <c r="B61" s="16">
        <v>210000</v>
      </c>
      <c r="C61" s="16">
        <v>230000</v>
      </c>
      <c r="D61" s="16">
        <v>260000</v>
      </c>
      <c r="E61" s="16">
        <v>300000</v>
      </c>
      <c r="F61" s="16">
        <v>330000</v>
      </c>
      <c r="G61" s="16">
        <v>340000</v>
      </c>
      <c r="H61" s="16">
        <v>320000</v>
      </c>
      <c r="I61" s="16">
        <v>320000</v>
      </c>
      <c r="J61" s="16">
        <v>310000</v>
      </c>
      <c r="K61" s="16">
        <v>300000</v>
      </c>
      <c r="L61" s="16">
        <v>290000</v>
      </c>
      <c r="M61" s="16">
        <v>310000</v>
      </c>
      <c r="N61" s="16">
        <v>300000</v>
      </c>
      <c r="O61" s="16">
        <v>290000</v>
      </c>
      <c r="P61" s="16">
        <v>280000</v>
      </c>
      <c r="Q61" s="16">
        <v>290000</v>
      </c>
      <c r="R61" s="16" t="s">
        <v>504</v>
      </c>
      <c r="S61" s="16" t="s">
        <v>504</v>
      </c>
      <c r="T61" s="16">
        <v>330000</v>
      </c>
      <c r="U61" s="16">
        <v>320000</v>
      </c>
      <c r="V61" s="16">
        <v>360000</v>
      </c>
      <c r="W61" s="16">
        <v>400000</v>
      </c>
      <c r="X61" s="16">
        <v>410000</v>
      </c>
      <c r="Y61" s="16">
        <v>440000</v>
      </c>
      <c r="Z61" s="16">
        <v>370000</v>
      </c>
    </row>
    <row r="62" spans="1:26">
      <c r="A62" s="12" t="s">
        <v>400</v>
      </c>
      <c r="B62" s="16">
        <v>460000</v>
      </c>
      <c r="C62" s="16">
        <v>470000</v>
      </c>
      <c r="D62" s="16">
        <v>490000</v>
      </c>
      <c r="E62" s="16">
        <v>470000</v>
      </c>
      <c r="F62" s="16">
        <v>440000</v>
      </c>
      <c r="G62" s="16">
        <v>390000</v>
      </c>
      <c r="H62" s="16">
        <v>400000</v>
      </c>
      <c r="I62" s="16">
        <v>400000</v>
      </c>
      <c r="J62" s="16">
        <v>400000</v>
      </c>
      <c r="K62" s="16">
        <v>380000</v>
      </c>
      <c r="L62" s="16">
        <v>370000</v>
      </c>
      <c r="M62" s="16">
        <v>370000</v>
      </c>
      <c r="N62" s="16">
        <v>380000</v>
      </c>
      <c r="O62" s="16">
        <v>410000</v>
      </c>
      <c r="P62" s="16">
        <v>400000</v>
      </c>
      <c r="Q62" s="16">
        <v>370000</v>
      </c>
      <c r="R62" s="16" t="s">
        <v>504</v>
      </c>
      <c r="S62" s="16" t="s">
        <v>504</v>
      </c>
      <c r="T62" s="16">
        <v>360000</v>
      </c>
      <c r="U62" s="16">
        <v>380000</v>
      </c>
      <c r="V62" s="16">
        <v>370000</v>
      </c>
      <c r="W62" s="16">
        <v>390000</v>
      </c>
      <c r="X62" s="16">
        <v>370000</v>
      </c>
      <c r="Y62" s="16">
        <v>370000</v>
      </c>
      <c r="Z62" s="16">
        <v>390000</v>
      </c>
    </row>
    <row r="63" spans="1:26" ht="30" customHeight="1">
      <c r="A63" s="6" t="s">
        <v>137</v>
      </c>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c r="A64" s="12" t="s">
        <v>296</v>
      </c>
      <c r="B64" s="17" t="s">
        <v>297</v>
      </c>
      <c r="C64" s="17" t="s">
        <v>298</v>
      </c>
      <c r="D64" s="17" t="s">
        <v>299</v>
      </c>
      <c r="E64" s="17" t="s">
        <v>300</v>
      </c>
      <c r="F64" s="17" t="s">
        <v>301</v>
      </c>
      <c r="G64" s="17" t="s">
        <v>302</v>
      </c>
      <c r="H64" s="17" t="s">
        <v>303</v>
      </c>
      <c r="I64" s="17" t="s">
        <v>304</v>
      </c>
      <c r="J64" s="17" t="s">
        <v>305</v>
      </c>
      <c r="K64" s="17" t="s">
        <v>306</v>
      </c>
      <c r="L64" s="17" t="s">
        <v>307</v>
      </c>
      <c r="M64" s="17" t="s">
        <v>308</v>
      </c>
      <c r="N64" s="17" t="s">
        <v>309</v>
      </c>
      <c r="O64" s="17" t="s">
        <v>310</v>
      </c>
      <c r="P64" s="17" t="s">
        <v>311</v>
      </c>
      <c r="Q64" s="17" t="s">
        <v>312</v>
      </c>
      <c r="R64" s="17" t="s">
        <v>313</v>
      </c>
      <c r="S64" s="17" t="s">
        <v>314</v>
      </c>
      <c r="T64" s="17" t="s">
        <v>315</v>
      </c>
      <c r="U64" s="17" t="s">
        <v>316</v>
      </c>
      <c r="V64" s="17" t="s">
        <v>317</v>
      </c>
      <c r="W64" s="17" t="s">
        <v>318</v>
      </c>
      <c r="X64" s="17" t="s">
        <v>319</v>
      </c>
      <c r="Y64" s="17" t="s">
        <v>320</v>
      </c>
      <c r="Z64" s="17" t="s">
        <v>321</v>
      </c>
    </row>
    <row r="65" spans="1:26">
      <c r="A65" s="12" t="s">
        <v>342</v>
      </c>
      <c r="B65" s="16">
        <v>8299</v>
      </c>
      <c r="C65" s="16">
        <v>8105</v>
      </c>
      <c r="D65" s="16">
        <v>7698</v>
      </c>
      <c r="E65" s="16">
        <v>7579</v>
      </c>
      <c r="F65" s="16">
        <v>7626</v>
      </c>
      <c r="G65" s="16">
        <v>8095</v>
      </c>
      <c r="H65" s="16">
        <v>11023</v>
      </c>
      <c r="I65" s="16">
        <v>14003</v>
      </c>
      <c r="J65" s="16">
        <v>16458</v>
      </c>
      <c r="K65" s="16">
        <v>16157</v>
      </c>
      <c r="L65" s="16">
        <v>15337</v>
      </c>
      <c r="M65" s="16">
        <v>15092</v>
      </c>
      <c r="N65" s="16">
        <v>14739</v>
      </c>
      <c r="O65" s="16">
        <v>14686</v>
      </c>
      <c r="P65" s="16">
        <v>14442</v>
      </c>
      <c r="Q65" s="16">
        <v>13385</v>
      </c>
      <c r="R65" s="16">
        <v>12152</v>
      </c>
      <c r="S65" s="16">
        <v>10750</v>
      </c>
      <c r="T65" s="16">
        <v>10277</v>
      </c>
      <c r="U65" s="16">
        <v>9795</v>
      </c>
      <c r="V65" s="16">
        <v>9596</v>
      </c>
      <c r="W65" s="16">
        <v>9369</v>
      </c>
      <c r="X65" s="16">
        <v>9521</v>
      </c>
      <c r="Y65" s="16">
        <v>9346</v>
      </c>
      <c r="Z65" s="16">
        <v>7770</v>
      </c>
    </row>
    <row r="66" spans="1:26">
      <c r="A66" s="12" t="s">
        <v>395</v>
      </c>
      <c r="B66" s="16" t="s">
        <v>503</v>
      </c>
      <c r="C66" s="16">
        <v>2894</v>
      </c>
      <c r="D66" s="16">
        <v>2728</v>
      </c>
      <c r="E66" s="16">
        <v>2766</v>
      </c>
      <c r="F66" s="16">
        <v>2874</v>
      </c>
      <c r="G66" s="16">
        <v>3076</v>
      </c>
      <c r="H66" s="16">
        <v>4192</v>
      </c>
      <c r="I66" s="16">
        <v>5356</v>
      </c>
      <c r="J66" s="16">
        <v>6239</v>
      </c>
      <c r="K66" s="16">
        <v>6163</v>
      </c>
      <c r="L66" s="16">
        <v>5802</v>
      </c>
      <c r="M66" s="16">
        <v>5800</v>
      </c>
      <c r="N66" s="16">
        <v>5597</v>
      </c>
      <c r="O66" s="16">
        <v>5467</v>
      </c>
      <c r="P66" s="16">
        <v>5420</v>
      </c>
      <c r="Q66" s="16">
        <v>5102</v>
      </c>
      <c r="R66" s="16">
        <v>4769</v>
      </c>
      <c r="S66" s="16">
        <v>4218</v>
      </c>
      <c r="T66" s="16">
        <v>4170</v>
      </c>
      <c r="U66" s="16">
        <v>4049</v>
      </c>
      <c r="V66" s="16">
        <v>4081</v>
      </c>
      <c r="W66" s="16">
        <v>4032</v>
      </c>
      <c r="X66" s="16">
        <v>4156</v>
      </c>
      <c r="Y66" s="16">
        <v>4220</v>
      </c>
      <c r="Z66" s="16">
        <v>3455</v>
      </c>
    </row>
    <row r="67" spans="1:26">
      <c r="A67" s="12" t="s">
        <v>396</v>
      </c>
      <c r="B67" s="16" t="s">
        <v>503</v>
      </c>
      <c r="C67" s="16">
        <v>5211</v>
      </c>
      <c r="D67" s="16">
        <v>4970</v>
      </c>
      <c r="E67" s="16">
        <v>4813</v>
      </c>
      <c r="F67" s="16">
        <v>4752</v>
      </c>
      <c r="G67" s="16">
        <v>5019</v>
      </c>
      <c r="H67" s="16">
        <v>6831</v>
      </c>
      <c r="I67" s="16">
        <v>8647</v>
      </c>
      <c r="J67" s="16">
        <v>10219</v>
      </c>
      <c r="K67" s="16">
        <v>9994</v>
      </c>
      <c r="L67" s="16">
        <v>9535</v>
      </c>
      <c r="M67" s="16">
        <v>9292</v>
      </c>
      <c r="N67" s="16">
        <v>9142</v>
      </c>
      <c r="O67" s="16">
        <v>9219</v>
      </c>
      <c r="P67" s="16">
        <v>9022</v>
      </c>
      <c r="Q67" s="16">
        <v>8283</v>
      </c>
      <c r="R67" s="16">
        <v>7383</v>
      </c>
      <c r="S67" s="16">
        <v>6532</v>
      </c>
      <c r="T67" s="16">
        <v>6107</v>
      </c>
      <c r="U67" s="16">
        <v>5746</v>
      </c>
      <c r="V67" s="16">
        <v>5515</v>
      </c>
      <c r="W67" s="16">
        <v>5337</v>
      </c>
      <c r="X67" s="16">
        <v>5365</v>
      </c>
      <c r="Y67" s="16">
        <v>5126</v>
      </c>
      <c r="Z67" s="16">
        <v>4315</v>
      </c>
    </row>
    <row r="68" spans="1:26">
      <c r="A68" s="12" t="s">
        <v>397</v>
      </c>
      <c r="B68" s="16" t="s">
        <v>503</v>
      </c>
      <c r="C68" s="16">
        <v>224</v>
      </c>
      <c r="D68" s="16">
        <v>208</v>
      </c>
      <c r="E68" s="16">
        <v>205</v>
      </c>
      <c r="F68" s="16">
        <v>207</v>
      </c>
      <c r="G68" s="16">
        <v>230</v>
      </c>
      <c r="H68" s="16">
        <v>310</v>
      </c>
      <c r="I68" s="16">
        <v>376</v>
      </c>
      <c r="J68" s="16">
        <v>445</v>
      </c>
      <c r="K68" s="16">
        <v>432</v>
      </c>
      <c r="L68" s="16">
        <v>410</v>
      </c>
      <c r="M68" s="16">
        <v>392</v>
      </c>
      <c r="N68" s="16">
        <v>368</v>
      </c>
      <c r="O68" s="16">
        <v>377</v>
      </c>
      <c r="P68" s="16">
        <v>385</v>
      </c>
      <c r="Q68" s="16">
        <v>353</v>
      </c>
      <c r="R68" s="16">
        <v>332</v>
      </c>
      <c r="S68" s="16">
        <v>296</v>
      </c>
      <c r="T68" s="16">
        <v>324</v>
      </c>
      <c r="U68" s="16">
        <v>310</v>
      </c>
      <c r="V68" s="16">
        <v>309</v>
      </c>
      <c r="W68" s="16">
        <v>274</v>
      </c>
      <c r="X68" s="16">
        <v>275</v>
      </c>
      <c r="Y68" s="16">
        <v>271</v>
      </c>
      <c r="Z68" s="16">
        <v>210</v>
      </c>
    </row>
    <row r="69" spans="1:26">
      <c r="A69" s="12" t="s">
        <v>398</v>
      </c>
      <c r="B69" s="16" t="s">
        <v>503</v>
      </c>
      <c r="C69" s="16">
        <v>7881</v>
      </c>
      <c r="D69" s="16">
        <v>7490</v>
      </c>
      <c r="E69" s="16">
        <v>7374</v>
      </c>
      <c r="F69" s="16">
        <v>7419</v>
      </c>
      <c r="G69" s="16">
        <v>7865</v>
      </c>
      <c r="H69" s="16">
        <v>10713</v>
      </c>
      <c r="I69" s="16">
        <v>13627</v>
      </c>
      <c r="J69" s="16">
        <v>16013</v>
      </c>
      <c r="K69" s="16">
        <v>15725</v>
      </c>
      <c r="L69" s="16">
        <v>14927</v>
      </c>
      <c r="M69" s="16">
        <v>14700</v>
      </c>
      <c r="N69" s="16">
        <v>14371</v>
      </c>
      <c r="O69" s="16">
        <v>14309</v>
      </c>
      <c r="P69" s="16">
        <v>14057</v>
      </c>
      <c r="Q69" s="16">
        <v>13032</v>
      </c>
      <c r="R69" s="16">
        <v>11820</v>
      </c>
      <c r="S69" s="16">
        <v>10454</v>
      </c>
      <c r="T69" s="16">
        <v>9953</v>
      </c>
      <c r="U69" s="16">
        <v>9485</v>
      </c>
      <c r="V69" s="16">
        <v>9287</v>
      </c>
      <c r="W69" s="16">
        <v>9095</v>
      </c>
      <c r="X69" s="16">
        <v>9246</v>
      </c>
      <c r="Y69" s="16">
        <v>9075</v>
      </c>
      <c r="Z69" s="16">
        <v>7560</v>
      </c>
    </row>
    <row r="70" spans="1:26">
      <c r="A70" s="12" t="s">
        <v>399</v>
      </c>
      <c r="B70" s="16" t="s">
        <v>503</v>
      </c>
      <c r="C70" s="16">
        <v>2745</v>
      </c>
      <c r="D70" s="16">
        <v>2585</v>
      </c>
      <c r="E70" s="16">
        <v>2626</v>
      </c>
      <c r="F70" s="16">
        <v>2738</v>
      </c>
      <c r="G70" s="16">
        <v>2934</v>
      </c>
      <c r="H70" s="16">
        <v>4015</v>
      </c>
      <c r="I70" s="16">
        <v>5153</v>
      </c>
      <c r="J70" s="16">
        <v>5993</v>
      </c>
      <c r="K70" s="16">
        <v>5936</v>
      </c>
      <c r="L70" s="16">
        <v>5577</v>
      </c>
      <c r="M70" s="16">
        <v>5593</v>
      </c>
      <c r="N70" s="16">
        <v>5382</v>
      </c>
      <c r="O70" s="16">
        <v>5243</v>
      </c>
      <c r="P70" s="16">
        <v>5191</v>
      </c>
      <c r="Q70" s="16">
        <v>4905</v>
      </c>
      <c r="R70" s="16">
        <v>4587</v>
      </c>
      <c r="S70" s="16">
        <v>4061</v>
      </c>
      <c r="T70" s="16">
        <v>3991</v>
      </c>
      <c r="U70" s="16">
        <v>3884</v>
      </c>
      <c r="V70" s="16">
        <v>3914</v>
      </c>
      <c r="W70" s="16">
        <v>3892</v>
      </c>
      <c r="X70" s="16">
        <v>4030</v>
      </c>
      <c r="Y70" s="16">
        <v>4116</v>
      </c>
      <c r="Z70" s="16">
        <v>3383</v>
      </c>
    </row>
    <row r="71" spans="1:26">
      <c r="A71" s="12" t="s">
        <v>400</v>
      </c>
      <c r="B71" s="16">
        <v>5507</v>
      </c>
      <c r="C71" s="16">
        <v>5360</v>
      </c>
      <c r="D71" s="16">
        <v>5113</v>
      </c>
      <c r="E71" s="16">
        <v>4953</v>
      </c>
      <c r="F71" s="16">
        <v>4888</v>
      </c>
      <c r="G71" s="16">
        <v>5161</v>
      </c>
      <c r="H71" s="16">
        <v>7008</v>
      </c>
      <c r="I71" s="16">
        <v>8850</v>
      </c>
      <c r="J71" s="16">
        <v>10465</v>
      </c>
      <c r="K71" s="16">
        <v>10221</v>
      </c>
      <c r="L71" s="16">
        <v>9760</v>
      </c>
      <c r="M71" s="16">
        <v>9499</v>
      </c>
      <c r="N71" s="16">
        <v>9357</v>
      </c>
      <c r="O71" s="16">
        <v>9443</v>
      </c>
      <c r="P71" s="16">
        <v>9251</v>
      </c>
      <c r="Q71" s="16">
        <v>8480</v>
      </c>
      <c r="R71" s="16">
        <v>7565</v>
      </c>
      <c r="S71" s="16">
        <v>6689</v>
      </c>
      <c r="T71" s="16">
        <v>6286</v>
      </c>
      <c r="U71" s="16">
        <v>5911</v>
      </c>
      <c r="V71" s="16">
        <v>5682</v>
      </c>
      <c r="W71" s="16">
        <v>5477</v>
      </c>
      <c r="X71" s="16">
        <v>5491</v>
      </c>
      <c r="Y71" s="16">
        <v>5230</v>
      </c>
      <c r="Z71" s="16">
        <v>4387</v>
      </c>
    </row>
    <row r="72" spans="1:26">
      <c r="A72" s="12"/>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c r="A73" s="12"/>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Q200"/>
  <sheetViews>
    <sheetView showGridLines="0" workbookViewId="0"/>
  </sheetViews>
  <sheetFormatPr defaultColWidth="10.90625" defaultRowHeight="14.5"/>
  <cols>
    <col min="1" max="1" width="70.7265625" customWidth="1"/>
  </cols>
  <sheetData>
    <row r="1" spans="1:17" ht="19.5">
      <c r="A1" s="4" t="s">
        <v>146</v>
      </c>
      <c r="B1" s="8"/>
      <c r="C1" s="8"/>
      <c r="D1" s="8"/>
      <c r="E1" s="8"/>
      <c r="F1" s="8"/>
      <c r="G1" s="8"/>
      <c r="H1" s="8"/>
      <c r="I1" s="8"/>
      <c r="J1" s="8"/>
      <c r="K1" s="8"/>
      <c r="L1" s="8"/>
      <c r="M1" s="8"/>
      <c r="N1" s="8"/>
      <c r="O1" s="8"/>
      <c r="P1" s="8"/>
      <c r="Q1" s="8"/>
    </row>
    <row r="2" spans="1:17">
      <c r="A2" s="9" t="s">
        <v>402</v>
      </c>
      <c r="B2" s="8"/>
      <c r="C2" s="8"/>
      <c r="D2" s="8"/>
      <c r="E2" s="8"/>
      <c r="F2" s="8"/>
      <c r="G2" s="8"/>
      <c r="H2" s="8"/>
      <c r="I2" s="8"/>
      <c r="J2" s="8"/>
      <c r="K2" s="8"/>
      <c r="L2" s="8"/>
      <c r="M2" s="8"/>
      <c r="N2" s="8"/>
      <c r="O2" s="8"/>
      <c r="P2" s="8"/>
      <c r="Q2" s="8"/>
    </row>
    <row r="3" spans="1:17" ht="29">
      <c r="A3" s="9" t="s">
        <v>295</v>
      </c>
      <c r="B3" s="10"/>
      <c r="C3" s="10"/>
      <c r="D3" s="10"/>
      <c r="E3" s="10"/>
      <c r="F3" s="10"/>
      <c r="G3" s="10"/>
      <c r="H3" s="10"/>
      <c r="I3" s="10"/>
      <c r="J3" s="10"/>
      <c r="K3" s="10"/>
      <c r="L3" s="10"/>
      <c r="M3" s="10"/>
      <c r="N3" s="10"/>
      <c r="O3" s="10"/>
      <c r="P3" s="10"/>
      <c r="Q3" s="10"/>
    </row>
    <row r="4" spans="1:17" ht="29">
      <c r="A4" s="9" t="s">
        <v>403</v>
      </c>
      <c r="B4" s="10"/>
      <c r="C4" s="10"/>
      <c r="D4" s="10"/>
      <c r="E4" s="10"/>
      <c r="F4" s="10"/>
      <c r="G4" s="10"/>
      <c r="H4" s="10"/>
      <c r="I4" s="10"/>
      <c r="J4" s="10"/>
      <c r="K4" s="10"/>
      <c r="L4" s="10"/>
      <c r="M4" s="10"/>
      <c r="N4" s="10"/>
      <c r="O4" s="10"/>
      <c r="P4" s="10"/>
      <c r="Q4" s="10"/>
    </row>
    <row r="5" spans="1:17" ht="29">
      <c r="A5" s="9" t="s">
        <v>404</v>
      </c>
      <c r="B5" s="10"/>
      <c r="C5" s="10"/>
      <c r="D5" s="10"/>
      <c r="E5" s="10"/>
      <c r="F5" s="10"/>
      <c r="G5" s="10"/>
      <c r="H5" s="10"/>
      <c r="I5" s="10"/>
      <c r="J5" s="10"/>
      <c r="K5" s="10"/>
      <c r="L5" s="10"/>
      <c r="M5" s="10"/>
      <c r="N5" s="10"/>
      <c r="O5" s="10"/>
      <c r="P5" s="10"/>
      <c r="Q5" s="10"/>
    </row>
    <row r="6" spans="1:17" ht="29">
      <c r="A6" s="9" t="s">
        <v>405</v>
      </c>
      <c r="B6" s="10"/>
      <c r="C6" s="10"/>
      <c r="D6" s="10"/>
      <c r="E6" s="10"/>
      <c r="F6" s="10"/>
      <c r="G6" s="10"/>
      <c r="H6" s="10"/>
      <c r="I6" s="10"/>
      <c r="J6" s="10"/>
      <c r="K6" s="10"/>
      <c r="L6" s="10"/>
      <c r="M6" s="10"/>
      <c r="N6" s="10"/>
      <c r="O6" s="10"/>
      <c r="P6" s="10"/>
      <c r="Q6" s="10"/>
    </row>
    <row r="7" spans="1:17">
      <c r="A7" s="11" t="s">
        <v>0</v>
      </c>
      <c r="B7" s="10"/>
      <c r="C7" s="10"/>
      <c r="D7" s="10"/>
      <c r="E7" s="10"/>
      <c r="F7" s="10"/>
      <c r="G7" s="10"/>
      <c r="H7" s="10"/>
      <c r="I7" s="10"/>
      <c r="J7" s="10"/>
      <c r="K7" s="10"/>
      <c r="L7" s="10"/>
      <c r="M7" s="10"/>
      <c r="N7" s="10"/>
      <c r="O7" s="10"/>
      <c r="P7" s="10"/>
      <c r="Q7" s="10"/>
    </row>
    <row r="8" spans="1:17" ht="30" customHeight="1">
      <c r="A8" s="6" t="s">
        <v>145</v>
      </c>
      <c r="B8" s="10"/>
      <c r="C8" s="10"/>
      <c r="D8" s="10"/>
      <c r="E8" s="10"/>
      <c r="F8" s="10"/>
      <c r="G8" s="10"/>
      <c r="H8" s="10"/>
      <c r="I8" s="10"/>
      <c r="J8" s="10"/>
      <c r="K8" s="10"/>
      <c r="L8" s="10"/>
      <c r="M8" s="10"/>
      <c r="N8" s="10"/>
      <c r="O8" s="10"/>
      <c r="P8" s="10"/>
      <c r="Q8" s="10"/>
    </row>
    <row r="9" spans="1:17">
      <c r="A9" s="12" t="s">
        <v>296</v>
      </c>
      <c r="B9" s="13" t="s">
        <v>406</v>
      </c>
      <c r="C9" s="13" t="s">
        <v>407</v>
      </c>
      <c r="D9" s="13" t="s">
        <v>408</v>
      </c>
      <c r="E9" s="13" t="s">
        <v>409</v>
      </c>
      <c r="F9" s="13" t="s">
        <v>410</v>
      </c>
      <c r="G9" s="13" t="s">
        <v>411</v>
      </c>
      <c r="H9" s="13" t="s">
        <v>412</v>
      </c>
      <c r="I9" s="13" t="s">
        <v>413</v>
      </c>
      <c r="J9" s="13" t="s">
        <v>414</v>
      </c>
      <c r="K9" s="13" t="s">
        <v>415</v>
      </c>
      <c r="L9" s="13" t="s">
        <v>416</v>
      </c>
      <c r="M9" s="13" t="s">
        <v>417</v>
      </c>
      <c r="N9" s="13" t="s">
        <v>418</v>
      </c>
      <c r="O9" s="13" t="s">
        <v>419</v>
      </c>
      <c r="P9" s="13" t="s">
        <v>420</v>
      </c>
      <c r="Q9" s="13" t="s">
        <v>421</v>
      </c>
    </row>
    <row r="10" spans="1:17">
      <c r="A10" s="12" t="s">
        <v>342</v>
      </c>
      <c r="B10" s="14">
        <v>0.20729400000000001</v>
      </c>
      <c r="C10" s="14">
        <v>0.20010849999999999</v>
      </c>
      <c r="D10" s="14">
        <v>0.192887</v>
      </c>
      <c r="E10" s="14">
        <v>0.18997169999999999</v>
      </c>
      <c r="F10" s="14">
        <v>0.1893426</v>
      </c>
      <c r="G10" s="14">
        <v>0.1849644</v>
      </c>
      <c r="H10" s="14">
        <v>0.18033299999999999</v>
      </c>
      <c r="I10" s="14">
        <v>0.1810368</v>
      </c>
      <c r="J10" s="14">
        <v>0.1790844</v>
      </c>
      <c r="K10" s="14">
        <v>0.1765293</v>
      </c>
      <c r="L10" s="14">
        <v>0.18169089999999999</v>
      </c>
      <c r="M10" s="14">
        <v>0.18758430000000001</v>
      </c>
      <c r="N10" s="14">
        <v>0.1884699</v>
      </c>
      <c r="O10" s="14">
        <v>0.19028539999999999</v>
      </c>
      <c r="P10" s="14">
        <v>0.19450490000000001</v>
      </c>
      <c r="Q10" s="14">
        <v>0.184726</v>
      </c>
    </row>
    <row r="11" spans="1:17">
      <c r="A11" s="12" t="s">
        <v>422</v>
      </c>
      <c r="B11" s="14">
        <v>0.20149</v>
      </c>
      <c r="C11" s="14">
        <v>0.1949688</v>
      </c>
      <c r="D11" s="14">
        <v>0.1865957</v>
      </c>
      <c r="E11" s="14">
        <v>0.18284230000000001</v>
      </c>
      <c r="F11" s="14">
        <v>0.18015880000000001</v>
      </c>
      <c r="G11" s="14">
        <v>0.17492350000000001</v>
      </c>
      <c r="H11" s="14">
        <v>0.16922999999999999</v>
      </c>
      <c r="I11" s="14">
        <v>0.17031189999999999</v>
      </c>
      <c r="J11" s="14">
        <v>0.1677024</v>
      </c>
      <c r="K11" s="14">
        <v>0.166209</v>
      </c>
      <c r="L11" s="14">
        <v>0.1717349</v>
      </c>
      <c r="M11" s="14">
        <v>0.177837</v>
      </c>
      <c r="N11" s="14">
        <v>0.1767579</v>
      </c>
      <c r="O11" s="14">
        <v>0.17753840000000001</v>
      </c>
      <c r="P11" s="14">
        <v>0.18065929999999999</v>
      </c>
      <c r="Q11" s="14">
        <v>0.17012240000000001</v>
      </c>
    </row>
    <row r="12" spans="1:17">
      <c r="A12" s="12" t="s">
        <v>423</v>
      </c>
      <c r="B12" s="14">
        <v>0.24214069999999999</v>
      </c>
      <c r="C12" s="14">
        <v>0.22574659999999999</v>
      </c>
      <c r="D12" s="14">
        <v>0.2306</v>
      </c>
      <c r="E12" s="14">
        <v>0.2226947</v>
      </c>
      <c r="F12" s="14">
        <v>0.23266680000000001</v>
      </c>
      <c r="G12" s="14">
        <v>0.238927</v>
      </c>
      <c r="H12" s="14">
        <v>0.25086419999999998</v>
      </c>
      <c r="I12" s="14">
        <v>0.24977579999999999</v>
      </c>
      <c r="J12" s="14">
        <v>0.26856530000000001</v>
      </c>
      <c r="K12" s="14">
        <v>0.26651209999999997</v>
      </c>
      <c r="L12" s="14">
        <v>0.25608639999999999</v>
      </c>
      <c r="M12" s="14">
        <v>0.24713180000000001</v>
      </c>
      <c r="N12" s="14">
        <v>0.26000970000000001</v>
      </c>
      <c r="O12" s="14">
        <v>0.25086249999999999</v>
      </c>
      <c r="P12" s="14">
        <v>0.23743400000000001</v>
      </c>
      <c r="Q12" s="14">
        <v>0.25237229999999999</v>
      </c>
    </row>
    <row r="13" spans="1:17">
      <c r="A13" s="12" t="s">
        <v>424</v>
      </c>
      <c r="B13" s="14">
        <v>0.36662329999999999</v>
      </c>
      <c r="C13" s="14">
        <v>0.34636470000000003</v>
      </c>
      <c r="D13" s="14">
        <v>0.3566281</v>
      </c>
      <c r="E13" s="14">
        <v>0.37096960000000001</v>
      </c>
      <c r="F13" s="14">
        <v>0.4199254</v>
      </c>
      <c r="G13" s="14">
        <v>0.42408020000000002</v>
      </c>
      <c r="H13" s="14">
        <v>0.42462139999999998</v>
      </c>
      <c r="I13" s="14">
        <v>0.4169023</v>
      </c>
      <c r="J13" s="14">
        <v>0.39038650000000003</v>
      </c>
      <c r="K13" s="14">
        <v>0.35769790000000001</v>
      </c>
      <c r="L13" s="14">
        <v>0.35463860000000003</v>
      </c>
      <c r="M13" s="14">
        <v>0.35859790000000002</v>
      </c>
      <c r="N13" s="14">
        <v>0.33576640000000002</v>
      </c>
      <c r="O13" s="14">
        <v>0.38666679999999998</v>
      </c>
      <c r="P13" s="14">
        <v>0.41302149999999999</v>
      </c>
      <c r="Q13" s="14">
        <v>0.35955559999999998</v>
      </c>
    </row>
    <row r="14" spans="1:17">
      <c r="A14" s="12" t="s">
        <v>425</v>
      </c>
      <c r="B14" s="14">
        <v>0.39250499999999999</v>
      </c>
      <c r="C14" s="14">
        <v>0.34938079999999999</v>
      </c>
      <c r="D14" s="14">
        <v>0.35548580000000002</v>
      </c>
      <c r="E14" s="14">
        <v>0.35218240000000001</v>
      </c>
      <c r="F14" s="14">
        <v>0.36856369999999999</v>
      </c>
      <c r="G14" s="14">
        <v>0.353773</v>
      </c>
      <c r="H14" s="14">
        <v>0.35933280000000001</v>
      </c>
      <c r="I14" s="14">
        <v>0.35288839999999999</v>
      </c>
      <c r="J14" s="14">
        <v>0.3555912</v>
      </c>
      <c r="K14" s="14">
        <v>0.3318084</v>
      </c>
      <c r="L14" s="14">
        <v>0.34981180000000001</v>
      </c>
      <c r="M14" s="14">
        <v>0.35705550000000003</v>
      </c>
      <c r="N14" s="14">
        <v>0.3976903</v>
      </c>
      <c r="O14" s="14">
        <v>0.39567360000000001</v>
      </c>
      <c r="P14" s="14">
        <v>0.43390889999999999</v>
      </c>
      <c r="Q14" s="14">
        <v>0.418935</v>
      </c>
    </row>
    <row r="15" spans="1:17" ht="30" customHeight="1">
      <c r="A15" s="6" t="s">
        <v>140</v>
      </c>
      <c r="B15" s="14"/>
      <c r="C15" s="14"/>
      <c r="D15" s="14"/>
      <c r="E15" s="14"/>
      <c r="F15" s="14"/>
      <c r="G15" s="14"/>
      <c r="H15" s="14"/>
      <c r="I15" s="14"/>
      <c r="J15" s="14"/>
      <c r="K15" s="14"/>
      <c r="L15" s="14"/>
      <c r="M15" s="14"/>
      <c r="N15" s="14"/>
      <c r="O15" s="14"/>
      <c r="P15" s="14"/>
      <c r="Q15" s="14"/>
    </row>
    <row r="16" spans="1:17">
      <c r="A16" s="12" t="s">
        <v>296</v>
      </c>
      <c r="B16" s="15" t="s">
        <v>406</v>
      </c>
      <c r="C16" s="15" t="s">
        <v>407</v>
      </c>
      <c r="D16" s="15" t="s">
        <v>408</v>
      </c>
      <c r="E16" s="15" t="s">
        <v>409</v>
      </c>
      <c r="F16" s="15" t="s">
        <v>410</v>
      </c>
      <c r="G16" s="15" t="s">
        <v>411</v>
      </c>
      <c r="H16" s="15" t="s">
        <v>412</v>
      </c>
      <c r="I16" s="15" t="s">
        <v>413</v>
      </c>
      <c r="J16" s="15" t="s">
        <v>414</v>
      </c>
      <c r="K16" s="15" t="s">
        <v>415</v>
      </c>
      <c r="L16" s="15" t="s">
        <v>416</v>
      </c>
      <c r="M16" s="15" t="s">
        <v>417</v>
      </c>
      <c r="N16" s="15" t="s">
        <v>418</v>
      </c>
      <c r="O16" s="15" t="s">
        <v>419</v>
      </c>
      <c r="P16" s="15" t="s">
        <v>420</v>
      </c>
      <c r="Q16" s="15" t="s">
        <v>421</v>
      </c>
    </row>
    <row r="17" spans="1:17">
      <c r="A17" s="12" t="s">
        <v>342</v>
      </c>
      <c r="B17" s="14">
        <v>1</v>
      </c>
      <c r="C17" s="14">
        <v>1</v>
      </c>
      <c r="D17" s="14">
        <v>1</v>
      </c>
      <c r="E17" s="14">
        <v>1</v>
      </c>
      <c r="F17" s="14">
        <v>1</v>
      </c>
      <c r="G17" s="14">
        <v>1</v>
      </c>
      <c r="H17" s="14">
        <v>1</v>
      </c>
      <c r="I17" s="14">
        <v>1</v>
      </c>
      <c r="J17" s="14">
        <v>1</v>
      </c>
      <c r="K17" s="14">
        <v>1</v>
      </c>
      <c r="L17" s="14">
        <v>1</v>
      </c>
      <c r="M17" s="14">
        <v>1</v>
      </c>
      <c r="N17" s="14">
        <v>1</v>
      </c>
      <c r="O17" s="14">
        <v>1</v>
      </c>
      <c r="P17" s="14">
        <v>1</v>
      </c>
      <c r="Q17" s="14">
        <v>1</v>
      </c>
    </row>
    <row r="18" spans="1:17">
      <c r="A18" s="12" t="s">
        <v>422</v>
      </c>
      <c r="B18" s="14">
        <v>0.92292510000000005</v>
      </c>
      <c r="C18" s="14">
        <v>0.92083579999999998</v>
      </c>
      <c r="D18" s="14">
        <v>0.90863689999999997</v>
      </c>
      <c r="E18" s="14">
        <v>0.89440019999999998</v>
      </c>
      <c r="F18" s="14">
        <v>0.87649140000000003</v>
      </c>
      <c r="G18" s="14">
        <v>0.86696240000000002</v>
      </c>
      <c r="H18" s="14">
        <v>0.86023320000000003</v>
      </c>
      <c r="I18" s="14">
        <v>0.86403430000000003</v>
      </c>
      <c r="J18" s="14">
        <v>0.8619983</v>
      </c>
      <c r="K18" s="14">
        <v>0.86795679999999997</v>
      </c>
      <c r="L18" s="14">
        <v>0.86960879999999996</v>
      </c>
      <c r="M18" s="14">
        <v>0.86833450000000001</v>
      </c>
      <c r="N18" s="14">
        <v>0.85294740000000002</v>
      </c>
      <c r="O18" s="14">
        <v>0.84463129999999997</v>
      </c>
      <c r="P18" s="14">
        <v>0.83322320000000005</v>
      </c>
      <c r="Q18" s="14">
        <v>0.8218337</v>
      </c>
    </row>
    <row r="19" spans="1:17">
      <c r="A19" s="12" t="s">
        <v>423</v>
      </c>
      <c r="B19" s="14">
        <v>2.8595300000000001E-2</v>
      </c>
      <c r="C19" s="14">
        <v>3.0804700000000001E-2</v>
      </c>
      <c r="D19" s="14">
        <v>3.97034E-2</v>
      </c>
      <c r="E19" s="14">
        <v>4.7192699999999997E-2</v>
      </c>
      <c r="F19" s="14">
        <v>5.7381399999999999E-2</v>
      </c>
      <c r="G19" s="14">
        <v>6.5326300000000004E-2</v>
      </c>
      <c r="H19" s="14">
        <v>6.7972199999999997E-2</v>
      </c>
      <c r="I19" s="14">
        <v>6.6111900000000001E-2</v>
      </c>
      <c r="J19" s="14">
        <v>6.9198300000000004E-2</v>
      </c>
      <c r="K19" s="14">
        <v>6.8033700000000003E-2</v>
      </c>
      <c r="L19" s="14">
        <v>6.3419500000000004E-2</v>
      </c>
      <c r="M19" s="14">
        <v>6.5250000000000002E-2</v>
      </c>
      <c r="N19" s="14">
        <v>7.3688000000000003E-2</v>
      </c>
      <c r="O19" s="14">
        <v>7.4715299999999998E-2</v>
      </c>
      <c r="P19" s="14">
        <v>7.2856699999999996E-2</v>
      </c>
      <c r="Q19" s="14">
        <v>8.7149199999999996E-2</v>
      </c>
    </row>
    <row r="20" spans="1:17">
      <c r="A20" s="12" t="s">
        <v>424</v>
      </c>
      <c r="B20" s="14">
        <v>2.3245700000000001E-2</v>
      </c>
      <c r="C20" s="14">
        <v>2.0632600000000001E-2</v>
      </c>
      <c r="D20" s="14">
        <v>2.2588299999999999E-2</v>
      </c>
      <c r="E20" s="14">
        <v>2.7841000000000001E-2</v>
      </c>
      <c r="F20" s="14">
        <v>3.3313500000000003E-2</v>
      </c>
      <c r="G20" s="14">
        <v>3.5142199999999998E-2</v>
      </c>
      <c r="H20" s="14">
        <v>4.0809400000000003E-2</v>
      </c>
      <c r="I20" s="14">
        <v>4.1394399999999998E-2</v>
      </c>
      <c r="J20" s="14">
        <v>4.0712499999999999E-2</v>
      </c>
      <c r="K20" s="14">
        <v>3.8882899999999998E-2</v>
      </c>
      <c r="L20" s="14">
        <v>3.8955799999999999E-2</v>
      </c>
      <c r="M20" s="14">
        <v>3.8242900000000003E-2</v>
      </c>
      <c r="N20" s="14">
        <v>3.7255299999999998E-2</v>
      </c>
      <c r="O20" s="14">
        <v>4.1326500000000002E-2</v>
      </c>
      <c r="P20" s="14">
        <v>5.0472700000000002E-2</v>
      </c>
      <c r="Q20" s="14">
        <v>4.6917500000000001E-2</v>
      </c>
    </row>
    <row r="21" spans="1:17">
      <c r="A21" s="12" t="s">
        <v>425</v>
      </c>
      <c r="B21" s="14">
        <v>2.52339E-2</v>
      </c>
      <c r="C21" s="14">
        <v>2.7727000000000002E-2</v>
      </c>
      <c r="D21" s="14">
        <v>2.9071400000000001E-2</v>
      </c>
      <c r="E21" s="14">
        <v>3.0566099999999999E-2</v>
      </c>
      <c r="F21" s="14">
        <v>3.2813700000000001E-2</v>
      </c>
      <c r="G21" s="14">
        <v>3.2569099999999997E-2</v>
      </c>
      <c r="H21" s="14">
        <v>3.09853E-2</v>
      </c>
      <c r="I21" s="14">
        <v>2.8459399999999999E-2</v>
      </c>
      <c r="J21" s="14">
        <v>2.8091000000000001E-2</v>
      </c>
      <c r="K21" s="14">
        <v>2.5126599999999999E-2</v>
      </c>
      <c r="L21" s="14">
        <v>2.80159E-2</v>
      </c>
      <c r="M21" s="14">
        <v>2.8172599999999999E-2</v>
      </c>
      <c r="N21" s="14">
        <v>3.6109299999999997E-2</v>
      </c>
      <c r="O21" s="14">
        <v>3.9326899999999998E-2</v>
      </c>
      <c r="P21" s="14">
        <v>4.3447399999999997E-2</v>
      </c>
      <c r="Q21" s="14">
        <v>4.4099600000000003E-2</v>
      </c>
    </row>
    <row r="22" spans="1:17" ht="30" customHeight="1">
      <c r="A22" s="6" t="s">
        <v>141</v>
      </c>
      <c r="B22" s="14"/>
      <c r="C22" s="14"/>
      <c r="D22" s="14"/>
      <c r="E22" s="14"/>
      <c r="F22" s="14"/>
      <c r="G22" s="14"/>
      <c r="H22" s="14"/>
      <c r="I22" s="14"/>
      <c r="J22" s="14"/>
      <c r="K22" s="14"/>
      <c r="L22" s="14"/>
      <c r="M22" s="14"/>
      <c r="N22" s="14"/>
      <c r="O22" s="14"/>
      <c r="P22" s="14"/>
      <c r="Q22" s="14"/>
    </row>
    <row r="23" spans="1:17">
      <c r="A23" s="12" t="s">
        <v>296</v>
      </c>
      <c r="B23" s="15" t="s">
        <v>406</v>
      </c>
      <c r="C23" s="15" t="s">
        <v>407</v>
      </c>
      <c r="D23" s="15" t="s">
        <v>408</v>
      </c>
      <c r="E23" s="15" t="s">
        <v>409</v>
      </c>
      <c r="F23" s="15" t="s">
        <v>410</v>
      </c>
      <c r="G23" s="15" t="s">
        <v>411</v>
      </c>
      <c r="H23" s="15" t="s">
        <v>412</v>
      </c>
      <c r="I23" s="15" t="s">
        <v>413</v>
      </c>
      <c r="J23" s="15" t="s">
        <v>414</v>
      </c>
      <c r="K23" s="15" t="s">
        <v>415</v>
      </c>
      <c r="L23" s="15" t="s">
        <v>416</v>
      </c>
      <c r="M23" s="15" t="s">
        <v>417</v>
      </c>
      <c r="N23" s="15" t="s">
        <v>418</v>
      </c>
      <c r="O23" s="15" t="s">
        <v>419</v>
      </c>
      <c r="P23" s="15" t="s">
        <v>420</v>
      </c>
      <c r="Q23" s="15" t="s">
        <v>421</v>
      </c>
    </row>
    <row r="24" spans="1:17">
      <c r="A24" s="12" t="s">
        <v>342</v>
      </c>
      <c r="B24" s="16">
        <v>1030000</v>
      </c>
      <c r="C24" s="16">
        <v>1000000</v>
      </c>
      <c r="D24" s="16">
        <v>970000</v>
      </c>
      <c r="E24" s="16">
        <v>960000</v>
      </c>
      <c r="F24" s="16">
        <v>960000</v>
      </c>
      <c r="G24" s="16">
        <v>940000</v>
      </c>
      <c r="H24" s="16">
        <v>930000</v>
      </c>
      <c r="I24" s="16">
        <v>940000</v>
      </c>
      <c r="J24" s="16">
        <v>930000</v>
      </c>
      <c r="K24" s="16">
        <v>920000</v>
      </c>
      <c r="L24" s="16">
        <v>950000</v>
      </c>
      <c r="M24" s="16">
        <v>980000</v>
      </c>
      <c r="N24" s="16">
        <v>990000</v>
      </c>
      <c r="O24" s="16">
        <v>1010000</v>
      </c>
      <c r="P24" s="16">
        <v>1030000</v>
      </c>
      <c r="Q24" s="16">
        <v>990000</v>
      </c>
    </row>
    <row r="25" spans="1:17">
      <c r="A25" s="12" t="s">
        <v>422</v>
      </c>
      <c r="B25" s="16">
        <v>950000</v>
      </c>
      <c r="C25" s="16">
        <v>920000</v>
      </c>
      <c r="D25" s="16">
        <v>880000</v>
      </c>
      <c r="E25" s="16">
        <v>860000</v>
      </c>
      <c r="F25" s="16">
        <v>840000</v>
      </c>
      <c r="G25" s="16">
        <v>820000</v>
      </c>
      <c r="H25" s="16">
        <v>800000</v>
      </c>
      <c r="I25" s="16">
        <v>810000</v>
      </c>
      <c r="J25" s="16">
        <v>800000</v>
      </c>
      <c r="K25" s="16">
        <v>800000</v>
      </c>
      <c r="L25" s="16">
        <v>830000</v>
      </c>
      <c r="M25" s="16">
        <v>860000</v>
      </c>
      <c r="N25" s="16">
        <v>850000</v>
      </c>
      <c r="O25" s="16">
        <v>850000</v>
      </c>
      <c r="P25" s="16">
        <v>860000</v>
      </c>
      <c r="Q25" s="16">
        <v>810000</v>
      </c>
    </row>
    <row r="26" spans="1:17">
      <c r="A26" s="12" t="s">
        <v>423</v>
      </c>
      <c r="B26" s="16">
        <v>30000</v>
      </c>
      <c r="C26" s="16">
        <v>30000</v>
      </c>
      <c r="D26" s="16">
        <v>40000</v>
      </c>
      <c r="E26" s="16">
        <v>50000</v>
      </c>
      <c r="F26" s="16">
        <v>60000</v>
      </c>
      <c r="G26" s="16">
        <v>60000</v>
      </c>
      <c r="H26" s="16">
        <v>60000</v>
      </c>
      <c r="I26" s="16">
        <v>60000</v>
      </c>
      <c r="J26" s="16">
        <v>60000</v>
      </c>
      <c r="K26" s="16">
        <v>60000</v>
      </c>
      <c r="L26" s="16">
        <v>60000</v>
      </c>
      <c r="M26" s="16">
        <v>60000</v>
      </c>
      <c r="N26" s="16">
        <v>70000</v>
      </c>
      <c r="O26" s="16">
        <v>80000</v>
      </c>
      <c r="P26" s="16">
        <v>80000</v>
      </c>
      <c r="Q26" s="16">
        <v>80000</v>
      </c>
    </row>
    <row r="27" spans="1:17">
      <c r="A27" s="12" t="s">
        <v>424</v>
      </c>
      <c r="B27" s="16" t="s">
        <v>330</v>
      </c>
      <c r="C27" s="16" t="s">
        <v>330</v>
      </c>
      <c r="D27" s="16" t="s">
        <v>330</v>
      </c>
      <c r="E27" s="16" t="s">
        <v>330</v>
      </c>
      <c r="F27" s="16">
        <v>30000</v>
      </c>
      <c r="G27" s="16">
        <v>30000</v>
      </c>
      <c r="H27" s="16">
        <v>40000</v>
      </c>
      <c r="I27" s="16">
        <v>40000</v>
      </c>
      <c r="J27" s="16">
        <v>40000</v>
      </c>
      <c r="K27" s="16">
        <v>40000</v>
      </c>
      <c r="L27" s="16" t="s">
        <v>330</v>
      </c>
      <c r="M27" s="16" t="s">
        <v>330</v>
      </c>
      <c r="N27" s="16" t="s">
        <v>330</v>
      </c>
      <c r="O27" s="16" t="s">
        <v>330</v>
      </c>
      <c r="P27" s="16">
        <v>50000</v>
      </c>
      <c r="Q27" s="16" t="s">
        <v>330</v>
      </c>
    </row>
    <row r="28" spans="1:17">
      <c r="A28" s="12" t="s">
        <v>425</v>
      </c>
      <c r="B28" s="16">
        <v>30000</v>
      </c>
      <c r="C28" s="16">
        <v>30000</v>
      </c>
      <c r="D28" s="16">
        <v>30000</v>
      </c>
      <c r="E28" s="16">
        <v>30000</v>
      </c>
      <c r="F28" s="16">
        <v>30000</v>
      </c>
      <c r="G28" s="16">
        <v>30000</v>
      </c>
      <c r="H28" s="16">
        <v>30000</v>
      </c>
      <c r="I28" s="16" t="s">
        <v>330</v>
      </c>
      <c r="J28" s="16" t="s">
        <v>330</v>
      </c>
      <c r="K28" s="16" t="s">
        <v>330</v>
      </c>
      <c r="L28" s="16" t="s">
        <v>330</v>
      </c>
      <c r="M28" s="16" t="s">
        <v>330</v>
      </c>
      <c r="N28" s="16" t="s">
        <v>330</v>
      </c>
      <c r="O28" s="16" t="s">
        <v>330</v>
      </c>
      <c r="P28" s="16" t="s">
        <v>330</v>
      </c>
      <c r="Q28" s="16" t="s">
        <v>330</v>
      </c>
    </row>
    <row r="29" spans="1:17" ht="30" customHeight="1">
      <c r="A29" s="6" t="s">
        <v>142</v>
      </c>
      <c r="B29" s="16"/>
      <c r="C29" s="16"/>
      <c r="D29" s="16"/>
      <c r="E29" s="16"/>
      <c r="F29" s="16"/>
      <c r="G29" s="16"/>
      <c r="H29" s="16"/>
      <c r="I29" s="16"/>
      <c r="J29" s="16"/>
      <c r="K29" s="16"/>
      <c r="L29" s="16"/>
      <c r="M29" s="16"/>
      <c r="N29" s="16"/>
      <c r="O29" s="16"/>
      <c r="P29" s="16"/>
      <c r="Q29" s="16"/>
    </row>
    <row r="30" spans="1:17">
      <c r="A30" s="12" t="s">
        <v>296</v>
      </c>
      <c r="B30" s="17" t="s">
        <v>406</v>
      </c>
      <c r="C30" s="17" t="s">
        <v>407</v>
      </c>
      <c r="D30" s="17" t="s">
        <v>408</v>
      </c>
      <c r="E30" s="17" t="s">
        <v>409</v>
      </c>
      <c r="F30" s="17" t="s">
        <v>410</v>
      </c>
      <c r="G30" s="17" t="s">
        <v>411</v>
      </c>
      <c r="H30" s="17" t="s">
        <v>412</v>
      </c>
      <c r="I30" s="17" t="s">
        <v>413</v>
      </c>
      <c r="J30" s="17" t="s">
        <v>414</v>
      </c>
      <c r="K30" s="17" t="s">
        <v>415</v>
      </c>
      <c r="L30" s="17" t="s">
        <v>416</v>
      </c>
      <c r="M30" s="17" t="s">
        <v>417</v>
      </c>
      <c r="N30" s="17" t="s">
        <v>418</v>
      </c>
      <c r="O30" s="17" t="s">
        <v>419</v>
      </c>
      <c r="P30" s="17" t="s">
        <v>420</v>
      </c>
      <c r="Q30" s="17" t="s">
        <v>421</v>
      </c>
    </row>
    <row r="31" spans="1:17">
      <c r="A31" s="12" t="s">
        <v>342</v>
      </c>
      <c r="B31" s="14">
        <v>0.13208030000000001</v>
      </c>
      <c r="C31" s="14">
        <v>0.1302227</v>
      </c>
      <c r="D31" s="14">
        <v>0.12640899999999999</v>
      </c>
      <c r="E31" s="14">
        <v>0.12593860000000001</v>
      </c>
      <c r="F31" s="14">
        <v>0.12714210000000001</v>
      </c>
      <c r="G31" s="14">
        <v>0.12459480000000001</v>
      </c>
      <c r="H31" s="14">
        <v>0.1208124</v>
      </c>
      <c r="I31" s="14">
        <v>0.1222903</v>
      </c>
      <c r="J31" s="14">
        <v>0.1201053</v>
      </c>
      <c r="K31" s="14">
        <v>0.1174924</v>
      </c>
      <c r="L31" s="14">
        <v>0.1223302</v>
      </c>
      <c r="M31" s="14">
        <v>0.1281032</v>
      </c>
      <c r="N31" s="14">
        <v>0.13002059999999999</v>
      </c>
      <c r="O31" s="14">
        <v>0.13302320000000001</v>
      </c>
      <c r="P31" s="14">
        <v>0.13864360000000001</v>
      </c>
      <c r="Q31" s="14">
        <v>0.134409</v>
      </c>
    </row>
    <row r="32" spans="1:17">
      <c r="A32" s="12" t="s">
        <v>422</v>
      </c>
      <c r="B32" s="14">
        <v>0.12577140000000001</v>
      </c>
      <c r="C32" s="14">
        <v>0.1240233</v>
      </c>
      <c r="D32" s="14">
        <v>0.11975719999999999</v>
      </c>
      <c r="E32" s="14">
        <v>0.11891699999999999</v>
      </c>
      <c r="F32" s="14">
        <v>0.1187776</v>
      </c>
      <c r="G32" s="14">
        <v>0.11611680000000001</v>
      </c>
      <c r="H32" s="14">
        <v>0.1117887</v>
      </c>
      <c r="I32" s="14">
        <v>0.11322210000000001</v>
      </c>
      <c r="J32" s="14">
        <v>0.1102789</v>
      </c>
      <c r="K32" s="14">
        <v>0.10833379999999999</v>
      </c>
      <c r="L32" s="14">
        <v>0.1134105</v>
      </c>
      <c r="M32" s="14">
        <v>0.1188613</v>
      </c>
      <c r="N32" s="14">
        <v>0.1193202</v>
      </c>
      <c r="O32" s="14">
        <v>0.121584</v>
      </c>
      <c r="P32" s="14">
        <v>0.12605520000000001</v>
      </c>
      <c r="Q32" s="14">
        <v>0.12121369999999999</v>
      </c>
    </row>
    <row r="33" spans="1:17">
      <c r="A33" s="12" t="s">
        <v>423</v>
      </c>
      <c r="B33" s="14">
        <v>0.18415599999999999</v>
      </c>
      <c r="C33" s="14">
        <v>0.16393550000000001</v>
      </c>
      <c r="D33" s="14">
        <v>0.16433690000000001</v>
      </c>
      <c r="E33" s="14">
        <v>0.16333039999999999</v>
      </c>
      <c r="F33" s="14">
        <v>0.16913800000000001</v>
      </c>
      <c r="G33" s="14">
        <v>0.16765820000000001</v>
      </c>
      <c r="H33" s="14">
        <v>0.18065880000000001</v>
      </c>
      <c r="I33" s="14">
        <v>0.1887877</v>
      </c>
      <c r="J33" s="14">
        <v>0.20403869999999999</v>
      </c>
      <c r="K33" s="14">
        <v>0.20383039999999999</v>
      </c>
      <c r="L33" s="14">
        <v>0.18854319999999999</v>
      </c>
      <c r="M33" s="14">
        <v>0.17595949999999999</v>
      </c>
      <c r="N33" s="14">
        <v>0.1863377</v>
      </c>
      <c r="O33" s="14">
        <v>0.17858309999999999</v>
      </c>
      <c r="P33" s="14">
        <v>0.16835030000000001</v>
      </c>
      <c r="Q33" s="14">
        <v>0.18716720000000001</v>
      </c>
    </row>
    <row r="34" spans="1:17">
      <c r="A34" s="12" t="s">
        <v>424</v>
      </c>
      <c r="B34" s="14">
        <v>0.31187930000000003</v>
      </c>
      <c r="C34" s="14">
        <v>0.32881830000000001</v>
      </c>
      <c r="D34" s="14">
        <v>0.33175250000000001</v>
      </c>
      <c r="E34" s="14">
        <v>0.32863890000000001</v>
      </c>
      <c r="F34" s="14">
        <v>0.36038799999999999</v>
      </c>
      <c r="G34" s="14">
        <v>0.33796569999999998</v>
      </c>
      <c r="H34" s="14">
        <v>0.31475560000000002</v>
      </c>
      <c r="I34" s="14">
        <v>0.30533529999999998</v>
      </c>
      <c r="J34" s="14">
        <v>0.28595809999999999</v>
      </c>
      <c r="K34" s="14">
        <v>0.25802839999999999</v>
      </c>
      <c r="L34" s="14">
        <v>0.26621919999999999</v>
      </c>
      <c r="M34" s="14">
        <v>0.2896358</v>
      </c>
      <c r="N34" s="14">
        <v>0.26725559999999998</v>
      </c>
      <c r="O34" s="14">
        <v>0.31117089999999997</v>
      </c>
      <c r="P34" s="14">
        <v>0.34152900000000003</v>
      </c>
      <c r="Q34" s="14">
        <v>0.30099959999999998</v>
      </c>
    </row>
    <row r="35" spans="1:17">
      <c r="A35" s="12" t="s">
        <v>425</v>
      </c>
      <c r="B35" s="14">
        <v>0.30953449999999999</v>
      </c>
      <c r="C35" s="14">
        <v>0.29636109999999999</v>
      </c>
      <c r="D35" s="14">
        <v>0.28943619999999998</v>
      </c>
      <c r="E35" s="14">
        <v>0.26522610000000002</v>
      </c>
      <c r="F35" s="14">
        <v>0.27417160000000002</v>
      </c>
      <c r="G35" s="14">
        <v>0.266934</v>
      </c>
      <c r="H35" s="14">
        <v>0.27533600000000003</v>
      </c>
      <c r="I35" s="14">
        <v>0.27101579999999997</v>
      </c>
      <c r="J35" s="14">
        <v>0.28006690000000001</v>
      </c>
      <c r="K35" s="14">
        <v>0.26679249999999999</v>
      </c>
      <c r="L35" s="14">
        <v>0.29151100000000002</v>
      </c>
      <c r="M35" s="14">
        <v>0.31398500000000001</v>
      </c>
      <c r="N35" s="14">
        <v>0.34325509999999998</v>
      </c>
      <c r="O35" s="14">
        <v>0.34246470000000001</v>
      </c>
      <c r="P35" s="14">
        <v>0.37519849999999999</v>
      </c>
      <c r="Q35" s="14">
        <v>0.36183789999999999</v>
      </c>
    </row>
    <row r="36" spans="1:17" ht="30" customHeight="1">
      <c r="A36" s="6" t="s">
        <v>143</v>
      </c>
      <c r="B36" s="14"/>
      <c r="C36" s="14"/>
      <c r="D36" s="14"/>
      <c r="E36" s="14"/>
      <c r="F36" s="14"/>
      <c r="G36" s="14"/>
      <c r="H36" s="14"/>
      <c r="I36" s="14"/>
      <c r="J36" s="14"/>
      <c r="K36" s="14"/>
      <c r="L36" s="14"/>
      <c r="M36" s="14"/>
      <c r="N36" s="14"/>
      <c r="O36" s="14"/>
      <c r="P36" s="14"/>
      <c r="Q36" s="14"/>
    </row>
    <row r="37" spans="1:17">
      <c r="A37" s="12" t="s">
        <v>296</v>
      </c>
      <c r="B37" s="15" t="s">
        <v>406</v>
      </c>
      <c r="C37" s="15" t="s">
        <v>407</v>
      </c>
      <c r="D37" s="15" t="s">
        <v>408</v>
      </c>
      <c r="E37" s="15" t="s">
        <v>409</v>
      </c>
      <c r="F37" s="15" t="s">
        <v>410</v>
      </c>
      <c r="G37" s="15" t="s">
        <v>411</v>
      </c>
      <c r="H37" s="15" t="s">
        <v>412</v>
      </c>
      <c r="I37" s="15" t="s">
        <v>413</v>
      </c>
      <c r="J37" s="15" t="s">
        <v>414</v>
      </c>
      <c r="K37" s="15" t="s">
        <v>415</v>
      </c>
      <c r="L37" s="15" t="s">
        <v>416</v>
      </c>
      <c r="M37" s="15" t="s">
        <v>417</v>
      </c>
      <c r="N37" s="15" t="s">
        <v>418</v>
      </c>
      <c r="O37" s="15" t="s">
        <v>419</v>
      </c>
      <c r="P37" s="15" t="s">
        <v>420</v>
      </c>
      <c r="Q37" s="15" t="s">
        <v>421</v>
      </c>
    </row>
    <row r="38" spans="1:17">
      <c r="A38" s="12" t="s">
        <v>342</v>
      </c>
      <c r="B38" s="14">
        <v>1</v>
      </c>
      <c r="C38" s="14">
        <v>1</v>
      </c>
      <c r="D38" s="14">
        <v>1</v>
      </c>
      <c r="E38" s="14">
        <v>1</v>
      </c>
      <c r="F38" s="14">
        <v>1</v>
      </c>
      <c r="G38" s="14">
        <v>1</v>
      </c>
      <c r="H38" s="14">
        <v>1</v>
      </c>
      <c r="I38" s="14">
        <v>1</v>
      </c>
      <c r="J38" s="14">
        <v>1</v>
      </c>
      <c r="K38" s="14">
        <v>1</v>
      </c>
      <c r="L38" s="14">
        <v>1</v>
      </c>
      <c r="M38" s="14">
        <v>1</v>
      </c>
      <c r="N38" s="14">
        <v>1</v>
      </c>
      <c r="O38" s="14">
        <v>1</v>
      </c>
      <c r="P38" s="14">
        <v>1</v>
      </c>
      <c r="Q38" s="14">
        <v>1</v>
      </c>
    </row>
    <row r="39" spans="1:17">
      <c r="A39" s="12" t="s">
        <v>422</v>
      </c>
      <c r="B39" s="14">
        <v>0.90370030000000001</v>
      </c>
      <c r="C39" s="14">
        <v>0.90008370000000004</v>
      </c>
      <c r="D39" s="14">
        <v>0.88993990000000001</v>
      </c>
      <c r="E39" s="14">
        <v>0.87752140000000001</v>
      </c>
      <c r="F39" s="14">
        <v>0.86062919999999998</v>
      </c>
      <c r="G39" s="14">
        <v>0.8541666</v>
      </c>
      <c r="H39" s="14">
        <v>0.84783149999999996</v>
      </c>
      <c r="I39" s="14">
        <v>0.84991090000000002</v>
      </c>
      <c r="J39" s="14">
        <v>0.84480759999999999</v>
      </c>
      <c r="K39" s="14">
        <v>0.84969729999999999</v>
      </c>
      <c r="L39" s="14">
        <v>0.85263900000000004</v>
      </c>
      <c r="M39" s="14">
        <v>0.84957280000000002</v>
      </c>
      <c r="N39" s="14">
        <v>0.83488879999999999</v>
      </c>
      <c r="O39" s="14">
        <v>0.82799610000000001</v>
      </c>
      <c r="P39" s="14">
        <v>0.81593439999999995</v>
      </c>
      <c r="Q39" s="14">
        <v>0.80518149999999999</v>
      </c>
    </row>
    <row r="40" spans="1:17">
      <c r="A40" s="12" t="s">
        <v>423</v>
      </c>
      <c r="B40" s="14">
        <v>3.4812099999999999E-2</v>
      </c>
      <c r="C40" s="14">
        <v>3.4684899999999998E-2</v>
      </c>
      <c r="D40" s="14">
        <v>4.3079800000000001E-2</v>
      </c>
      <c r="E40" s="14">
        <v>5.1237600000000001E-2</v>
      </c>
      <c r="F40" s="14">
        <v>6.08415E-2</v>
      </c>
      <c r="G40" s="14">
        <v>6.8181099999999994E-2</v>
      </c>
      <c r="H40" s="14">
        <v>7.29659E-2</v>
      </c>
      <c r="I40" s="14">
        <v>7.3560399999999998E-2</v>
      </c>
      <c r="J40" s="14">
        <v>7.8157500000000005E-2</v>
      </c>
      <c r="K40" s="14">
        <v>7.8006599999999995E-2</v>
      </c>
      <c r="L40" s="14">
        <v>6.9299299999999994E-2</v>
      </c>
      <c r="M40" s="14">
        <v>6.7942299999999997E-2</v>
      </c>
      <c r="N40" s="14">
        <v>7.6894299999999999E-2</v>
      </c>
      <c r="O40" s="14">
        <v>7.6287099999999997E-2</v>
      </c>
      <c r="P40" s="14">
        <v>7.2771799999999998E-2</v>
      </c>
      <c r="Q40" s="14">
        <v>8.8083599999999998E-2</v>
      </c>
    </row>
    <row r="41" spans="1:17">
      <c r="A41" s="12" t="s">
        <v>424</v>
      </c>
      <c r="B41" s="14">
        <v>2.9782699999999999E-2</v>
      </c>
      <c r="C41" s="14">
        <v>3.0019500000000001E-2</v>
      </c>
      <c r="D41" s="14">
        <v>3.1790300000000001E-2</v>
      </c>
      <c r="E41" s="14">
        <v>3.6634600000000003E-2</v>
      </c>
      <c r="F41" s="14">
        <v>4.2224699999999997E-2</v>
      </c>
      <c r="G41" s="14">
        <v>4.1072499999999998E-2</v>
      </c>
      <c r="H41" s="14">
        <v>4.3459299999999999E-2</v>
      </c>
      <c r="I41" s="14">
        <v>4.3560399999999999E-2</v>
      </c>
      <c r="J41" s="14">
        <v>4.3493700000000003E-2</v>
      </c>
      <c r="K41" s="14">
        <v>4.1338800000000002E-2</v>
      </c>
      <c r="L41" s="14">
        <v>4.2461600000000002E-2</v>
      </c>
      <c r="M41" s="14">
        <v>4.5228600000000001E-2</v>
      </c>
      <c r="N41" s="14">
        <v>4.3331099999999997E-2</v>
      </c>
      <c r="O41" s="14">
        <v>4.7644100000000002E-2</v>
      </c>
      <c r="P41" s="14">
        <v>5.9016899999999997E-2</v>
      </c>
      <c r="Q41" s="14">
        <v>5.47676E-2</v>
      </c>
    </row>
    <row r="42" spans="1:17">
      <c r="A42" s="12" t="s">
        <v>425</v>
      </c>
      <c r="B42" s="14">
        <v>3.1704900000000001E-2</v>
      </c>
      <c r="C42" s="14">
        <v>3.5211800000000001E-2</v>
      </c>
      <c r="D42" s="14">
        <v>3.5189999999999999E-2</v>
      </c>
      <c r="E42" s="14">
        <v>3.46063E-2</v>
      </c>
      <c r="F42" s="14">
        <v>3.6304700000000002E-2</v>
      </c>
      <c r="G42" s="14">
        <v>3.6579800000000003E-2</v>
      </c>
      <c r="H42" s="14">
        <v>3.5743299999999999E-2</v>
      </c>
      <c r="I42" s="14">
        <v>3.2968400000000002E-2</v>
      </c>
      <c r="J42" s="14">
        <v>3.35412E-2</v>
      </c>
      <c r="K42" s="14">
        <v>3.09573E-2</v>
      </c>
      <c r="L42" s="14">
        <v>3.5600100000000003E-2</v>
      </c>
      <c r="M42" s="14">
        <v>3.7256299999999999E-2</v>
      </c>
      <c r="N42" s="14">
        <v>4.4885799999999997E-2</v>
      </c>
      <c r="O42" s="14">
        <v>4.8072700000000003E-2</v>
      </c>
      <c r="P42" s="14">
        <v>5.2276900000000001E-2</v>
      </c>
      <c r="Q42" s="14">
        <v>5.1967300000000001E-2</v>
      </c>
    </row>
    <row r="43" spans="1:17" ht="30" customHeight="1">
      <c r="A43" s="6" t="s">
        <v>144</v>
      </c>
      <c r="B43" s="14"/>
      <c r="C43" s="14"/>
      <c r="D43" s="14"/>
      <c r="E43" s="14"/>
      <c r="F43" s="14"/>
      <c r="G43" s="14"/>
      <c r="H43" s="14"/>
      <c r="I43" s="14"/>
      <c r="J43" s="14"/>
      <c r="K43" s="14"/>
      <c r="L43" s="14"/>
      <c r="M43" s="14"/>
      <c r="N43" s="14"/>
      <c r="O43" s="14"/>
      <c r="P43" s="14"/>
      <c r="Q43" s="14"/>
    </row>
    <row r="44" spans="1:17">
      <c r="A44" s="12" t="s">
        <v>296</v>
      </c>
      <c r="B44" s="15" t="s">
        <v>406</v>
      </c>
      <c r="C44" s="15" t="s">
        <v>407</v>
      </c>
      <c r="D44" s="15" t="s">
        <v>408</v>
      </c>
      <c r="E44" s="15" t="s">
        <v>409</v>
      </c>
      <c r="F44" s="15" t="s">
        <v>410</v>
      </c>
      <c r="G44" s="15" t="s">
        <v>411</v>
      </c>
      <c r="H44" s="15" t="s">
        <v>412</v>
      </c>
      <c r="I44" s="15" t="s">
        <v>413</v>
      </c>
      <c r="J44" s="15" t="s">
        <v>414</v>
      </c>
      <c r="K44" s="15" t="s">
        <v>415</v>
      </c>
      <c r="L44" s="15" t="s">
        <v>416</v>
      </c>
      <c r="M44" s="15" t="s">
        <v>417</v>
      </c>
      <c r="N44" s="15" t="s">
        <v>418</v>
      </c>
      <c r="O44" s="15" t="s">
        <v>419</v>
      </c>
      <c r="P44" s="15" t="s">
        <v>420</v>
      </c>
      <c r="Q44" s="15" t="s">
        <v>421</v>
      </c>
    </row>
    <row r="45" spans="1:17">
      <c r="A45" s="12" t="s">
        <v>342</v>
      </c>
      <c r="B45" s="16">
        <v>660000</v>
      </c>
      <c r="C45" s="16">
        <v>650000</v>
      </c>
      <c r="D45" s="16">
        <v>630000</v>
      </c>
      <c r="E45" s="16">
        <v>640000</v>
      </c>
      <c r="F45" s="16">
        <v>650000</v>
      </c>
      <c r="G45" s="16">
        <v>640000</v>
      </c>
      <c r="H45" s="16">
        <v>620000</v>
      </c>
      <c r="I45" s="16">
        <v>630000</v>
      </c>
      <c r="J45" s="16">
        <v>620000</v>
      </c>
      <c r="K45" s="16">
        <v>610000</v>
      </c>
      <c r="L45" s="16">
        <v>640000</v>
      </c>
      <c r="M45" s="16">
        <v>670000</v>
      </c>
      <c r="N45" s="16">
        <v>690000</v>
      </c>
      <c r="O45" s="16">
        <v>700000</v>
      </c>
      <c r="P45" s="16">
        <v>740000</v>
      </c>
      <c r="Q45" s="16">
        <v>720000</v>
      </c>
    </row>
    <row r="46" spans="1:17">
      <c r="A46" s="12" t="s">
        <v>422</v>
      </c>
      <c r="B46" s="16">
        <v>600000</v>
      </c>
      <c r="C46" s="16">
        <v>590000</v>
      </c>
      <c r="D46" s="16">
        <v>570000</v>
      </c>
      <c r="E46" s="16">
        <v>560000</v>
      </c>
      <c r="F46" s="16">
        <v>560000</v>
      </c>
      <c r="G46" s="16">
        <v>540000</v>
      </c>
      <c r="H46" s="16">
        <v>530000</v>
      </c>
      <c r="I46" s="16">
        <v>540000</v>
      </c>
      <c r="J46" s="16">
        <v>530000</v>
      </c>
      <c r="K46" s="16">
        <v>520000</v>
      </c>
      <c r="L46" s="16">
        <v>550000</v>
      </c>
      <c r="M46" s="16">
        <v>570000</v>
      </c>
      <c r="N46" s="16">
        <v>570000</v>
      </c>
      <c r="O46" s="16">
        <v>580000</v>
      </c>
      <c r="P46" s="16">
        <v>600000</v>
      </c>
      <c r="Q46" s="16">
        <v>580000</v>
      </c>
    </row>
    <row r="47" spans="1:17">
      <c r="A47" s="12" t="s">
        <v>423</v>
      </c>
      <c r="B47" s="16">
        <v>20000</v>
      </c>
      <c r="C47" s="16">
        <v>20000</v>
      </c>
      <c r="D47" s="16">
        <v>30000</v>
      </c>
      <c r="E47" s="16">
        <v>30000</v>
      </c>
      <c r="F47" s="16">
        <v>40000</v>
      </c>
      <c r="G47" s="16">
        <v>40000</v>
      </c>
      <c r="H47" s="16">
        <v>50000</v>
      </c>
      <c r="I47" s="16">
        <v>50000</v>
      </c>
      <c r="J47" s="16">
        <v>50000</v>
      </c>
      <c r="K47" s="16">
        <v>50000</v>
      </c>
      <c r="L47" s="16">
        <v>40000</v>
      </c>
      <c r="M47" s="16">
        <v>50000</v>
      </c>
      <c r="N47" s="16">
        <v>50000</v>
      </c>
      <c r="O47" s="16">
        <v>50000</v>
      </c>
      <c r="P47" s="16">
        <v>50000</v>
      </c>
      <c r="Q47" s="16">
        <v>60000</v>
      </c>
    </row>
    <row r="48" spans="1:17">
      <c r="A48" s="12" t="s">
        <v>424</v>
      </c>
      <c r="B48" s="16" t="s">
        <v>330</v>
      </c>
      <c r="C48" s="16" t="s">
        <v>330</v>
      </c>
      <c r="D48" s="16" t="s">
        <v>330</v>
      </c>
      <c r="E48" s="16" t="s">
        <v>330</v>
      </c>
      <c r="F48" s="16" t="s">
        <v>330</v>
      </c>
      <c r="G48" s="16" t="s">
        <v>330</v>
      </c>
      <c r="H48" s="16" t="s">
        <v>330</v>
      </c>
      <c r="I48" s="16" t="s">
        <v>330</v>
      </c>
      <c r="J48" s="16" t="s">
        <v>330</v>
      </c>
      <c r="K48" s="16" t="s">
        <v>330</v>
      </c>
      <c r="L48" s="16" t="s">
        <v>330</v>
      </c>
      <c r="M48" s="16" t="s">
        <v>330</v>
      </c>
      <c r="N48" s="16" t="s">
        <v>330</v>
      </c>
      <c r="O48" s="16" t="s">
        <v>330</v>
      </c>
      <c r="P48" s="16" t="s">
        <v>330</v>
      </c>
      <c r="Q48" s="16" t="s">
        <v>330</v>
      </c>
    </row>
    <row r="49" spans="1:17">
      <c r="A49" s="12" t="s">
        <v>425</v>
      </c>
      <c r="B49" s="16" t="s">
        <v>330</v>
      </c>
      <c r="C49" s="16">
        <v>20000</v>
      </c>
      <c r="D49" s="16">
        <v>20000</v>
      </c>
      <c r="E49" s="16">
        <v>20000</v>
      </c>
      <c r="F49" s="16">
        <v>20000</v>
      </c>
      <c r="G49" s="16">
        <v>20000</v>
      </c>
      <c r="H49" s="16" t="s">
        <v>330</v>
      </c>
      <c r="I49" s="16" t="s">
        <v>330</v>
      </c>
      <c r="J49" s="16" t="s">
        <v>330</v>
      </c>
      <c r="K49" s="16" t="s">
        <v>330</v>
      </c>
      <c r="L49" s="16" t="s">
        <v>330</v>
      </c>
      <c r="M49" s="16" t="s">
        <v>330</v>
      </c>
      <c r="N49" s="16" t="s">
        <v>330</v>
      </c>
      <c r="O49" s="16" t="s">
        <v>330</v>
      </c>
      <c r="P49" s="16" t="s">
        <v>330</v>
      </c>
      <c r="Q49" s="16" t="s">
        <v>330</v>
      </c>
    </row>
    <row r="50" spans="1:17" ht="30" customHeight="1">
      <c r="A50" s="6" t="s">
        <v>286</v>
      </c>
      <c r="B50" s="16"/>
      <c r="C50" s="16"/>
      <c r="D50" s="16"/>
      <c r="E50" s="16"/>
      <c r="F50" s="16"/>
      <c r="G50" s="16"/>
      <c r="H50" s="16"/>
      <c r="I50" s="16"/>
      <c r="J50" s="16"/>
      <c r="K50" s="16"/>
      <c r="L50" s="16"/>
      <c r="M50" s="16"/>
      <c r="N50" s="16"/>
      <c r="O50" s="16"/>
      <c r="P50" s="16"/>
      <c r="Q50" s="16"/>
    </row>
    <row r="51" spans="1:17">
      <c r="A51" s="12" t="s">
        <v>296</v>
      </c>
      <c r="B51" s="17" t="s">
        <v>406</v>
      </c>
      <c r="C51" s="17" t="s">
        <v>407</v>
      </c>
      <c r="D51" s="17" t="s">
        <v>408</v>
      </c>
      <c r="E51" s="17" t="s">
        <v>409</v>
      </c>
      <c r="F51" s="17" t="s">
        <v>410</v>
      </c>
      <c r="G51" s="17" t="s">
        <v>411</v>
      </c>
      <c r="H51" s="17" t="s">
        <v>412</v>
      </c>
      <c r="I51" s="17" t="s">
        <v>413</v>
      </c>
      <c r="J51" s="17" t="s">
        <v>414</v>
      </c>
      <c r="K51" s="17" t="s">
        <v>415</v>
      </c>
      <c r="L51" s="17" t="s">
        <v>416</v>
      </c>
      <c r="M51" s="17" t="s">
        <v>417</v>
      </c>
      <c r="N51" s="17" t="s">
        <v>418</v>
      </c>
      <c r="O51" s="17" t="s">
        <v>419</v>
      </c>
      <c r="P51" s="17" t="s">
        <v>420</v>
      </c>
      <c r="Q51" s="17" t="s">
        <v>421</v>
      </c>
    </row>
    <row r="52" spans="1:17">
      <c r="A52" s="12" t="s">
        <v>342</v>
      </c>
      <c r="B52" s="16">
        <v>49</v>
      </c>
      <c r="C52" s="16">
        <v>49</v>
      </c>
      <c r="D52" s="16">
        <v>50</v>
      </c>
      <c r="E52" s="16">
        <v>50</v>
      </c>
      <c r="F52" s="16">
        <v>50</v>
      </c>
      <c r="G52" s="16">
        <v>50</v>
      </c>
      <c r="H52" s="16">
        <v>50</v>
      </c>
      <c r="I52" s="16">
        <v>51</v>
      </c>
      <c r="J52" s="16">
        <v>51</v>
      </c>
      <c r="K52" s="16">
        <v>51</v>
      </c>
      <c r="L52" s="16">
        <v>51</v>
      </c>
      <c r="M52" s="16">
        <v>52</v>
      </c>
      <c r="N52" s="16">
        <v>52</v>
      </c>
      <c r="O52" s="16">
        <v>52</v>
      </c>
      <c r="P52" s="16">
        <v>53</v>
      </c>
      <c r="Q52" s="16">
        <v>53</v>
      </c>
    </row>
    <row r="53" spans="1:17">
      <c r="A53" s="12" t="s">
        <v>422</v>
      </c>
      <c r="B53" s="16">
        <v>50</v>
      </c>
      <c r="C53" s="16">
        <v>50</v>
      </c>
      <c r="D53" s="16">
        <v>50</v>
      </c>
      <c r="E53" s="16">
        <v>50</v>
      </c>
      <c r="F53" s="16">
        <v>51</v>
      </c>
      <c r="G53" s="16">
        <v>51</v>
      </c>
      <c r="H53" s="16">
        <v>51</v>
      </c>
      <c r="I53" s="16">
        <v>51</v>
      </c>
      <c r="J53" s="16">
        <v>52</v>
      </c>
      <c r="K53" s="16">
        <v>52</v>
      </c>
      <c r="L53" s="16">
        <v>52</v>
      </c>
      <c r="M53" s="16">
        <v>53</v>
      </c>
      <c r="N53" s="16">
        <v>53</v>
      </c>
      <c r="O53" s="16">
        <v>54</v>
      </c>
      <c r="P53" s="16">
        <v>54</v>
      </c>
      <c r="Q53" s="16">
        <v>54</v>
      </c>
    </row>
    <row r="54" spans="1:17">
      <c r="A54" s="12" t="s">
        <v>423</v>
      </c>
      <c r="B54" s="16">
        <v>43</v>
      </c>
      <c r="C54" s="16">
        <v>44</v>
      </c>
      <c r="D54" s="16">
        <v>43</v>
      </c>
      <c r="E54" s="16">
        <v>42</v>
      </c>
      <c r="F54" s="16">
        <v>42</v>
      </c>
      <c r="G54" s="16">
        <v>42</v>
      </c>
      <c r="H54" s="16">
        <v>41</v>
      </c>
      <c r="I54" s="16">
        <v>40</v>
      </c>
      <c r="J54" s="16">
        <v>39</v>
      </c>
      <c r="K54" s="16">
        <v>37</v>
      </c>
      <c r="L54" s="16">
        <v>36</v>
      </c>
      <c r="M54" s="16">
        <v>36</v>
      </c>
      <c r="N54" s="16">
        <v>35</v>
      </c>
      <c r="O54" s="16">
        <v>35</v>
      </c>
      <c r="P54" s="16">
        <v>36</v>
      </c>
      <c r="Q54" s="16">
        <v>37</v>
      </c>
    </row>
    <row r="55" spans="1:17">
      <c r="A55" s="12" t="s">
        <v>424</v>
      </c>
      <c r="B55" s="16">
        <v>38</v>
      </c>
      <c r="C55" s="16">
        <v>38</v>
      </c>
      <c r="D55" s="16">
        <v>39</v>
      </c>
      <c r="E55" s="16">
        <v>39</v>
      </c>
      <c r="F55" s="16">
        <v>39</v>
      </c>
      <c r="G55" s="16">
        <v>38</v>
      </c>
      <c r="H55" s="16">
        <v>36</v>
      </c>
      <c r="I55" s="16">
        <v>37</v>
      </c>
      <c r="J55" s="16">
        <v>36</v>
      </c>
      <c r="K55" s="16">
        <v>36</v>
      </c>
      <c r="L55" s="16">
        <v>37</v>
      </c>
      <c r="M55" s="16">
        <v>37</v>
      </c>
      <c r="N55" s="16">
        <v>37</v>
      </c>
      <c r="O55" s="16">
        <v>37</v>
      </c>
      <c r="P55" s="16">
        <v>38</v>
      </c>
      <c r="Q55" s="16">
        <v>39</v>
      </c>
    </row>
    <row r="56" spans="1:17">
      <c r="A56" s="12" t="s">
        <v>425</v>
      </c>
      <c r="B56" s="16">
        <v>38</v>
      </c>
      <c r="C56" s="16">
        <v>39</v>
      </c>
      <c r="D56" s="16">
        <v>39</v>
      </c>
      <c r="E56" s="16">
        <v>38</v>
      </c>
      <c r="F56" s="16">
        <v>38</v>
      </c>
      <c r="G56" s="16">
        <v>39</v>
      </c>
      <c r="H56" s="16">
        <v>37</v>
      </c>
      <c r="I56" s="16">
        <v>35</v>
      </c>
      <c r="J56" s="16">
        <v>35</v>
      </c>
      <c r="K56" s="16">
        <v>35</v>
      </c>
      <c r="L56" s="16">
        <v>35</v>
      </c>
      <c r="M56" s="16">
        <v>36</v>
      </c>
      <c r="N56" s="16">
        <v>37</v>
      </c>
      <c r="O56" s="16">
        <v>38</v>
      </c>
      <c r="P56" s="16">
        <v>38</v>
      </c>
      <c r="Q56" s="16">
        <v>39</v>
      </c>
    </row>
    <row r="57" spans="1:17" ht="30" customHeight="1">
      <c r="A57" s="6" t="s">
        <v>287</v>
      </c>
      <c r="B57" s="16"/>
      <c r="C57" s="16"/>
      <c r="D57" s="16"/>
      <c r="E57" s="16"/>
      <c r="F57" s="16"/>
      <c r="G57" s="16"/>
      <c r="H57" s="16"/>
      <c r="I57" s="16"/>
      <c r="J57" s="16"/>
      <c r="K57" s="16"/>
      <c r="L57" s="16"/>
      <c r="M57" s="16"/>
      <c r="N57" s="16"/>
      <c r="O57" s="16"/>
      <c r="P57" s="16"/>
      <c r="Q57" s="16"/>
    </row>
    <row r="58" spans="1:17">
      <c r="A58" s="12" t="s">
        <v>296</v>
      </c>
      <c r="B58" s="17" t="s">
        <v>406</v>
      </c>
      <c r="C58" s="17" t="s">
        <v>407</v>
      </c>
      <c r="D58" s="17" t="s">
        <v>408</v>
      </c>
      <c r="E58" s="17" t="s">
        <v>409</v>
      </c>
      <c r="F58" s="17" t="s">
        <v>410</v>
      </c>
      <c r="G58" s="17" t="s">
        <v>411</v>
      </c>
      <c r="H58" s="17" t="s">
        <v>412</v>
      </c>
      <c r="I58" s="17" t="s">
        <v>413</v>
      </c>
      <c r="J58" s="17" t="s">
        <v>414</v>
      </c>
      <c r="K58" s="17" t="s">
        <v>415</v>
      </c>
      <c r="L58" s="17" t="s">
        <v>416</v>
      </c>
      <c r="M58" s="17" t="s">
        <v>417</v>
      </c>
      <c r="N58" s="17" t="s">
        <v>418</v>
      </c>
      <c r="O58" s="17" t="s">
        <v>419</v>
      </c>
      <c r="P58" s="17" t="s">
        <v>420</v>
      </c>
      <c r="Q58" s="17" t="s">
        <v>421</v>
      </c>
    </row>
    <row r="59" spans="1:17">
      <c r="A59" s="12" t="s">
        <v>342</v>
      </c>
      <c r="B59" s="16">
        <v>24512</v>
      </c>
      <c r="C59" s="16">
        <v>26503</v>
      </c>
      <c r="D59" s="16">
        <v>26032</v>
      </c>
      <c r="E59" s="16">
        <v>25248</v>
      </c>
      <c r="F59" s="16">
        <v>24731</v>
      </c>
      <c r="G59" s="16">
        <v>24317</v>
      </c>
      <c r="H59" s="16">
        <v>23296</v>
      </c>
      <c r="I59" s="16">
        <v>21791</v>
      </c>
      <c r="J59" s="16">
        <v>20328</v>
      </c>
      <c r="K59" s="16">
        <v>18887</v>
      </c>
      <c r="L59" s="16">
        <v>17144</v>
      </c>
      <c r="M59" s="16">
        <v>16539</v>
      </c>
      <c r="N59" s="16">
        <v>16104</v>
      </c>
      <c r="O59" s="16">
        <v>15915</v>
      </c>
      <c r="P59" s="16">
        <v>15608</v>
      </c>
      <c r="Q59" s="16">
        <v>14079</v>
      </c>
    </row>
    <row r="60" spans="1:17">
      <c r="A60" s="12" t="s">
        <v>422</v>
      </c>
      <c r="B60" s="16">
        <v>23364</v>
      </c>
      <c r="C60" s="16">
        <v>25157</v>
      </c>
      <c r="D60" s="16">
        <v>24561</v>
      </c>
      <c r="E60" s="16">
        <v>23594</v>
      </c>
      <c r="F60" s="16">
        <v>22941</v>
      </c>
      <c r="G60" s="16">
        <v>22492</v>
      </c>
      <c r="H60" s="16">
        <v>21578</v>
      </c>
      <c r="I60" s="16">
        <v>20257</v>
      </c>
      <c r="J60" s="16">
        <v>18966</v>
      </c>
      <c r="K60" s="16">
        <v>17672</v>
      </c>
      <c r="L60" s="16">
        <v>16083</v>
      </c>
      <c r="M60" s="16">
        <v>15450</v>
      </c>
      <c r="N60" s="16">
        <v>14971</v>
      </c>
      <c r="O60" s="16">
        <v>14746</v>
      </c>
      <c r="P60" s="16">
        <v>14400</v>
      </c>
      <c r="Q60" s="16">
        <v>12948</v>
      </c>
    </row>
    <row r="61" spans="1:17">
      <c r="A61" s="12" t="s">
        <v>423</v>
      </c>
      <c r="B61" s="16">
        <v>595</v>
      </c>
      <c r="C61" s="16">
        <v>699</v>
      </c>
      <c r="D61" s="16">
        <v>822</v>
      </c>
      <c r="E61" s="16">
        <v>976</v>
      </c>
      <c r="F61" s="16">
        <v>1111</v>
      </c>
      <c r="G61" s="16">
        <v>1164</v>
      </c>
      <c r="H61" s="16">
        <v>1101</v>
      </c>
      <c r="I61" s="16">
        <v>981</v>
      </c>
      <c r="J61" s="16">
        <v>844</v>
      </c>
      <c r="K61" s="16">
        <v>724</v>
      </c>
      <c r="L61" s="16">
        <v>622</v>
      </c>
      <c r="M61" s="16">
        <v>655</v>
      </c>
      <c r="N61" s="16">
        <v>678</v>
      </c>
      <c r="O61" s="16">
        <v>716</v>
      </c>
      <c r="P61" s="16">
        <v>724</v>
      </c>
      <c r="Q61" s="16">
        <v>681</v>
      </c>
    </row>
    <row r="62" spans="1:17">
      <c r="A62" s="12" t="s">
        <v>424</v>
      </c>
      <c r="B62" s="16">
        <v>246</v>
      </c>
      <c r="C62" s="16">
        <v>254</v>
      </c>
      <c r="D62" s="16">
        <v>257</v>
      </c>
      <c r="E62" s="16">
        <v>278</v>
      </c>
      <c r="F62" s="16">
        <v>293</v>
      </c>
      <c r="G62" s="16">
        <v>285</v>
      </c>
      <c r="H62" s="16">
        <v>305</v>
      </c>
      <c r="I62" s="16">
        <v>294</v>
      </c>
      <c r="J62" s="16">
        <v>282</v>
      </c>
      <c r="K62" s="16">
        <v>279</v>
      </c>
      <c r="L62" s="16">
        <v>260</v>
      </c>
      <c r="M62" s="16">
        <v>253</v>
      </c>
      <c r="N62" s="16">
        <v>249</v>
      </c>
      <c r="O62" s="16">
        <v>241</v>
      </c>
      <c r="P62" s="16">
        <v>268</v>
      </c>
      <c r="Q62" s="16">
        <v>250</v>
      </c>
    </row>
    <row r="63" spans="1:17">
      <c r="A63" s="12" t="s">
        <v>425</v>
      </c>
      <c r="B63" s="16">
        <v>307</v>
      </c>
      <c r="C63" s="16">
        <v>393</v>
      </c>
      <c r="D63" s="16">
        <v>392</v>
      </c>
      <c r="E63" s="16">
        <v>400</v>
      </c>
      <c r="F63" s="16">
        <v>386</v>
      </c>
      <c r="G63" s="16">
        <v>376</v>
      </c>
      <c r="H63" s="16">
        <v>312</v>
      </c>
      <c r="I63" s="16">
        <v>259</v>
      </c>
      <c r="J63" s="16">
        <v>236</v>
      </c>
      <c r="K63" s="16">
        <v>212</v>
      </c>
      <c r="L63" s="16">
        <v>179</v>
      </c>
      <c r="M63" s="16">
        <v>181</v>
      </c>
      <c r="N63" s="16">
        <v>206</v>
      </c>
      <c r="O63" s="16">
        <v>212</v>
      </c>
      <c r="P63" s="16">
        <v>216</v>
      </c>
      <c r="Q63" s="16">
        <v>200</v>
      </c>
    </row>
    <row r="64" spans="1:17">
      <c r="A64" s="12"/>
      <c r="B64" s="16"/>
      <c r="C64" s="16"/>
      <c r="D64" s="16"/>
      <c r="E64" s="16"/>
      <c r="F64" s="16"/>
      <c r="G64" s="16"/>
      <c r="H64" s="16"/>
      <c r="I64" s="16"/>
      <c r="J64" s="16"/>
      <c r="K64" s="16"/>
      <c r="L64" s="16"/>
      <c r="M64" s="16"/>
      <c r="N64" s="16"/>
      <c r="O64" s="16"/>
      <c r="P64" s="16"/>
      <c r="Q64" s="16"/>
    </row>
    <row r="65" spans="1:17">
      <c r="A65" s="12"/>
      <c r="B65" s="16"/>
      <c r="C65" s="16"/>
      <c r="D65" s="16"/>
      <c r="E65" s="16"/>
      <c r="F65" s="16"/>
      <c r="G65" s="16"/>
      <c r="H65" s="16"/>
      <c r="I65" s="16"/>
      <c r="J65" s="16"/>
      <c r="K65" s="16"/>
      <c r="L65" s="16"/>
      <c r="M65" s="16"/>
      <c r="N65" s="16"/>
      <c r="O65" s="16"/>
      <c r="P65" s="16"/>
      <c r="Q65" s="16"/>
    </row>
    <row r="66" spans="1:17">
      <c r="A66" s="12"/>
      <c r="B66" s="10"/>
      <c r="C66" s="10"/>
      <c r="D66" s="10"/>
      <c r="E66" s="10"/>
      <c r="F66" s="10"/>
      <c r="G66" s="10"/>
      <c r="H66" s="10"/>
      <c r="I66" s="10"/>
      <c r="J66" s="10"/>
      <c r="K66" s="10"/>
      <c r="L66" s="10"/>
      <c r="M66" s="10"/>
      <c r="N66" s="10"/>
      <c r="O66" s="10"/>
      <c r="P66" s="10"/>
      <c r="Q66" s="10"/>
    </row>
    <row r="67" spans="1:17">
      <c r="A67" s="12"/>
      <c r="B67" s="10"/>
      <c r="C67" s="10"/>
      <c r="D67" s="10"/>
      <c r="E67" s="10"/>
      <c r="F67" s="10"/>
      <c r="G67" s="10"/>
      <c r="H67" s="10"/>
      <c r="I67" s="10"/>
      <c r="J67" s="10"/>
      <c r="K67" s="10"/>
      <c r="L67" s="10"/>
      <c r="M67" s="10"/>
      <c r="N67" s="10"/>
      <c r="O67" s="10"/>
      <c r="P67" s="10"/>
      <c r="Q67" s="10"/>
    </row>
    <row r="68" spans="1:17">
      <c r="A68" s="12"/>
      <c r="B68" s="10"/>
      <c r="C68" s="10"/>
      <c r="D68" s="10"/>
      <c r="E68" s="10"/>
      <c r="F68" s="10"/>
      <c r="G68" s="10"/>
      <c r="H68" s="10"/>
      <c r="I68" s="10"/>
      <c r="J68" s="10"/>
      <c r="K68" s="10"/>
      <c r="L68" s="10"/>
      <c r="M68" s="10"/>
      <c r="N68" s="10"/>
      <c r="O68" s="10"/>
      <c r="P68" s="10"/>
      <c r="Q68" s="10"/>
    </row>
    <row r="69" spans="1:17">
      <c r="A69" s="12"/>
      <c r="B69" s="10"/>
      <c r="C69" s="10"/>
      <c r="D69" s="10"/>
      <c r="E69" s="10"/>
      <c r="F69" s="10"/>
      <c r="G69" s="10"/>
      <c r="H69" s="10"/>
      <c r="I69" s="10"/>
      <c r="J69" s="10"/>
      <c r="K69" s="10"/>
      <c r="L69" s="10"/>
      <c r="M69" s="10"/>
      <c r="N69" s="10"/>
      <c r="O69" s="10"/>
      <c r="P69" s="10"/>
      <c r="Q69" s="10"/>
    </row>
    <row r="70" spans="1:17">
      <c r="A70" s="12"/>
      <c r="B70" s="10"/>
      <c r="C70" s="10"/>
      <c r="D70" s="10"/>
      <c r="E70" s="10"/>
      <c r="F70" s="10"/>
      <c r="G70" s="10"/>
      <c r="H70" s="10"/>
      <c r="I70" s="10"/>
      <c r="J70" s="10"/>
      <c r="K70" s="10"/>
      <c r="L70" s="10"/>
      <c r="M70" s="10"/>
      <c r="N70" s="10"/>
      <c r="O70" s="10"/>
      <c r="P70" s="10"/>
      <c r="Q70" s="10"/>
    </row>
    <row r="71" spans="1:17">
      <c r="A71" s="12"/>
      <c r="B71" s="10"/>
      <c r="C71" s="10"/>
      <c r="D71" s="10"/>
      <c r="E71" s="10"/>
      <c r="F71" s="10"/>
      <c r="G71" s="10"/>
      <c r="H71" s="10"/>
      <c r="I71" s="10"/>
      <c r="J71" s="10"/>
      <c r="K71" s="10"/>
      <c r="L71" s="10"/>
      <c r="M71" s="10"/>
      <c r="N71" s="10"/>
      <c r="O71" s="10"/>
      <c r="P71" s="10"/>
      <c r="Q71" s="10"/>
    </row>
    <row r="72" spans="1:17">
      <c r="A72" s="12"/>
      <c r="B72" s="10"/>
      <c r="C72" s="10"/>
      <c r="D72" s="10"/>
      <c r="E72" s="10"/>
      <c r="F72" s="10"/>
      <c r="G72" s="10"/>
      <c r="H72" s="10"/>
      <c r="I72" s="10"/>
      <c r="J72" s="10"/>
      <c r="K72" s="10"/>
      <c r="L72" s="10"/>
      <c r="M72" s="10"/>
      <c r="N72" s="10"/>
      <c r="O72" s="10"/>
      <c r="P72" s="10"/>
      <c r="Q72" s="10"/>
    </row>
    <row r="73" spans="1:17">
      <c r="A73" s="12"/>
      <c r="B73" s="10"/>
      <c r="C73" s="10"/>
      <c r="D73" s="10"/>
      <c r="E73" s="10"/>
      <c r="F73" s="10"/>
      <c r="G73" s="10"/>
      <c r="H73" s="10"/>
      <c r="I73" s="10"/>
      <c r="J73" s="10"/>
      <c r="K73" s="10"/>
      <c r="L73" s="10"/>
      <c r="M73" s="10"/>
      <c r="N73" s="10"/>
      <c r="O73" s="10"/>
      <c r="P73" s="10"/>
      <c r="Q73" s="10"/>
    </row>
    <row r="74" spans="1:17">
      <c r="A74" s="12"/>
      <c r="B74" s="10"/>
      <c r="C74" s="10"/>
      <c r="D74" s="10"/>
      <c r="E74" s="10"/>
      <c r="F74" s="10"/>
      <c r="G74" s="10"/>
      <c r="H74" s="10"/>
      <c r="I74" s="10"/>
      <c r="J74" s="10"/>
      <c r="K74" s="10"/>
      <c r="L74" s="10"/>
      <c r="M74" s="10"/>
      <c r="N74" s="10"/>
      <c r="O74" s="10"/>
      <c r="P74" s="10"/>
      <c r="Q74" s="10"/>
    </row>
    <row r="75" spans="1:17">
      <c r="A75" s="12"/>
      <c r="B75" s="10"/>
      <c r="C75" s="10"/>
      <c r="D75" s="10"/>
      <c r="E75" s="10"/>
      <c r="F75" s="10"/>
      <c r="G75" s="10"/>
      <c r="H75" s="10"/>
      <c r="I75" s="10"/>
      <c r="J75" s="10"/>
      <c r="K75" s="10"/>
      <c r="L75" s="10"/>
      <c r="M75" s="10"/>
      <c r="N75" s="10"/>
      <c r="O75" s="10"/>
      <c r="P75" s="10"/>
      <c r="Q75" s="10"/>
    </row>
    <row r="76" spans="1:17">
      <c r="A76" s="12"/>
      <c r="B76" s="10"/>
      <c r="C76" s="10"/>
      <c r="D76" s="10"/>
      <c r="E76" s="10"/>
      <c r="F76" s="10"/>
      <c r="G76" s="10"/>
      <c r="H76" s="10"/>
      <c r="I76" s="10"/>
      <c r="J76" s="10"/>
      <c r="K76" s="10"/>
      <c r="L76" s="10"/>
      <c r="M76" s="10"/>
      <c r="N76" s="10"/>
      <c r="O76" s="10"/>
      <c r="P76" s="10"/>
      <c r="Q76" s="10"/>
    </row>
    <row r="77" spans="1:17">
      <c r="A77" s="12"/>
      <c r="B77" s="10"/>
      <c r="C77" s="10"/>
      <c r="D77" s="10"/>
      <c r="E77" s="10"/>
      <c r="F77" s="10"/>
      <c r="G77" s="10"/>
      <c r="H77" s="10"/>
      <c r="I77" s="10"/>
      <c r="J77" s="10"/>
      <c r="K77" s="10"/>
      <c r="L77" s="10"/>
      <c r="M77" s="10"/>
      <c r="N77" s="10"/>
      <c r="O77" s="10"/>
      <c r="P77" s="10"/>
      <c r="Q77" s="10"/>
    </row>
    <row r="78" spans="1:17">
      <c r="A78" s="12"/>
      <c r="B78" s="10"/>
      <c r="C78" s="10"/>
      <c r="D78" s="10"/>
      <c r="E78" s="10"/>
      <c r="F78" s="10"/>
      <c r="G78" s="10"/>
      <c r="H78" s="10"/>
      <c r="I78" s="10"/>
      <c r="J78" s="10"/>
      <c r="K78" s="10"/>
      <c r="L78" s="10"/>
      <c r="M78" s="10"/>
      <c r="N78" s="10"/>
      <c r="O78" s="10"/>
      <c r="P78" s="10"/>
      <c r="Q78" s="10"/>
    </row>
    <row r="79" spans="1:17">
      <c r="A79" s="12"/>
      <c r="B79" s="10"/>
      <c r="C79" s="10"/>
      <c r="D79" s="10"/>
      <c r="E79" s="10"/>
      <c r="F79" s="10"/>
      <c r="G79" s="10"/>
      <c r="H79" s="10"/>
      <c r="I79" s="10"/>
      <c r="J79" s="10"/>
      <c r="K79" s="10"/>
      <c r="L79" s="10"/>
      <c r="M79" s="10"/>
      <c r="N79" s="10"/>
      <c r="O79" s="10"/>
      <c r="P79" s="10"/>
      <c r="Q79" s="10"/>
    </row>
    <row r="80" spans="1:17">
      <c r="A80" s="12"/>
      <c r="B80" s="10"/>
      <c r="C80" s="10"/>
      <c r="D80" s="10"/>
      <c r="E80" s="10"/>
      <c r="F80" s="10"/>
      <c r="G80" s="10"/>
      <c r="H80" s="10"/>
      <c r="I80" s="10"/>
      <c r="J80" s="10"/>
      <c r="K80" s="10"/>
      <c r="L80" s="10"/>
      <c r="M80" s="10"/>
      <c r="N80" s="10"/>
      <c r="O80" s="10"/>
      <c r="P80" s="10"/>
      <c r="Q80" s="10"/>
    </row>
    <row r="81" spans="1:17">
      <c r="A81" s="12"/>
      <c r="B81" s="10"/>
      <c r="C81" s="10"/>
      <c r="D81" s="10"/>
      <c r="E81" s="10"/>
      <c r="F81" s="10"/>
      <c r="G81" s="10"/>
      <c r="H81" s="10"/>
      <c r="I81" s="10"/>
      <c r="J81" s="10"/>
      <c r="K81" s="10"/>
      <c r="L81" s="10"/>
      <c r="M81" s="10"/>
      <c r="N81" s="10"/>
      <c r="O81" s="10"/>
      <c r="P81" s="10"/>
      <c r="Q81" s="10"/>
    </row>
    <row r="82" spans="1:17">
      <c r="A82" s="12"/>
      <c r="B82" s="10"/>
      <c r="C82" s="10"/>
      <c r="D82" s="10"/>
      <c r="E82" s="10"/>
      <c r="F82" s="10"/>
      <c r="G82" s="10"/>
      <c r="H82" s="10"/>
      <c r="I82" s="10"/>
      <c r="J82" s="10"/>
      <c r="K82" s="10"/>
      <c r="L82" s="10"/>
      <c r="M82" s="10"/>
      <c r="N82" s="10"/>
      <c r="O82" s="10"/>
      <c r="P82" s="10"/>
      <c r="Q82" s="10"/>
    </row>
    <row r="83" spans="1:17">
      <c r="A83" s="12"/>
      <c r="B83" s="10"/>
      <c r="C83" s="10"/>
      <c r="D83" s="10"/>
      <c r="E83" s="10"/>
      <c r="F83" s="10"/>
      <c r="G83" s="10"/>
      <c r="H83" s="10"/>
      <c r="I83" s="10"/>
      <c r="J83" s="10"/>
      <c r="K83" s="10"/>
      <c r="L83" s="10"/>
      <c r="M83" s="10"/>
      <c r="N83" s="10"/>
      <c r="O83" s="10"/>
      <c r="P83" s="10"/>
      <c r="Q83" s="10"/>
    </row>
    <row r="84" spans="1:17">
      <c r="A84" s="12"/>
      <c r="B84" s="10"/>
      <c r="C84" s="10"/>
      <c r="D84" s="10"/>
      <c r="E84" s="10"/>
      <c r="F84" s="10"/>
      <c r="G84" s="10"/>
      <c r="H84" s="10"/>
      <c r="I84" s="10"/>
      <c r="J84" s="10"/>
      <c r="K84" s="10"/>
      <c r="L84" s="10"/>
      <c r="M84" s="10"/>
      <c r="N84" s="10"/>
      <c r="O84" s="10"/>
      <c r="P84" s="10"/>
      <c r="Q84" s="10"/>
    </row>
    <row r="85" spans="1:17">
      <c r="A85" s="12"/>
      <c r="B85" s="10"/>
      <c r="C85" s="10"/>
      <c r="D85" s="10"/>
      <c r="E85" s="10"/>
      <c r="F85" s="10"/>
      <c r="G85" s="10"/>
      <c r="H85" s="10"/>
      <c r="I85" s="10"/>
      <c r="J85" s="10"/>
      <c r="K85" s="10"/>
      <c r="L85" s="10"/>
      <c r="M85" s="10"/>
      <c r="N85" s="10"/>
      <c r="O85" s="10"/>
      <c r="P85" s="10"/>
      <c r="Q85" s="10"/>
    </row>
    <row r="86" spans="1:17">
      <c r="A86" s="12"/>
      <c r="B86" s="10"/>
      <c r="C86" s="10"/>
      <c r="D86" s="10"/>
      <c r="E86" s="10"/>
      <c r="F86" s="10"/>
      <c r="G86" s="10"/>
      <c r="H86" s="10"/>
      <c r="I86" s="10"/>
      <c r="J86" s="10"/>
      <c r="K86" s="10"/>
      <c r="L86" s="10"/>
      <c r="M86" s="10"/>
      <c r="N86" s="10"/>
      <c r="O86" s="10"/>
      <c r="P86" s="10"/>
      <c r="Q86" s="10"/>
    </row>
    <row r="87" spans="1:17">
      <c r="A87" s="12"/>
      <c r="B87" s="10"/>
      <c r="C87" s="10"/>
      <c r="D87" s="10"/>
      <c r="E87" s="10"/>
      <c r="F87" s="10"/>
      <c r="G87" s="10"/>
      <c r="H87" s="10"/>
      <c r="I87" s="10"/>
      <c r="J87" s="10"/>
      <c r="K87" s="10"/>
      <c r="L87" s="10"/>
      <c r="M87" s="10"/>
      <c r="N87" s="10"/>
      <c r="O87" s="10"/>
      <c r="P87" s="10"/>
      <c r="Q87" s="10"/>
    </row>
    <row r="88" spans="1:17">
      <c r="A88" s="12"/>
      <c r="B88" s="10"/>
      <c r="C88" s="10"/>
      <c r="D88" s="10"/>
      <c r="E88" s="10"/>
      <c r="F88" s="10"/>
      <c r="G88" s="10"/>
      <c r="H88" s="10"/>
      <c r="I88" s="10"/>
      <c r="J88" s="10"/>
      <c r="K88" s="10"/>
      <c r="L88" s="10"/>
      <c r="M88" s="10"/>
      <c r="N88" s="10"/>
      <c r="O88" s="10"/>
      <c r="P88" s="10"/>
      <c r="Q88" s="10"/>
    </row>
    <row r="89" spans="1:17">
      <c r="A89" s="12"/>
      <c r="B89" s="10"/>
      <c r="C89" s="10"/>
      <c r="D89" s="10"/>
      <c r="E89" s="10"/>
      <c r="F89" s="10"/>
      <c r="G89" s="10"/>
      <c r="H89" s="10"/>
      <c r="I89" s="10"/>
      <c r="J89" s="10"/>
      <c r="K89" s="10"/>
      <c r="L89" s="10"/>
      <c r="M89" s="10"/>
      <c r="N89" s="10"/>
      <c r="O89" s="10"/>
      <c r="P89" s="10"/>
      <c r="Q89" s="10"/>
    </row>
    <row r="90" spans="1:17">
      <c r="A90" s="12"/>
      <c r="B90" s="10"/>
      <c r="C90" s="10"/>
      <c r="D90" s="10"/>
      <c r="E90" s="10"/>
      <c r="F90" s="10"/>
      <c r="G90" s="10"/>
      <c r="H90" s="10"/>
      <c r="I90" s="10"/>
      <c r="J90" s="10"/>
      <c r="K90" s="10"/>
      <c r="L90" s="10"/>
      <c r="M90" s="10"/>
      <c r="N90" s="10"/>
      <c r="O90" s="10"/>
      <c r="P90" s="10"/>
      <c r="Q90" s="10"/>
    </row>
    <row r="91" spans="1:17">
      <c r="A91" s="12"/>
      <c r="B91" s="10"/>
      <c r="C91" s="10"/>
      <c r="D91" s="10"/>
      <c r="E91" s="10"/>
      <c r="F91" s="10"/>
      <c r="G91" s="10"/>
      <c r="H91" s="10"/>
      <c r="I91" s="10"/>
      <c r="J91" s="10"/>
      <c r="K91" s="10"/>
      <c r="L91" s="10"/>
      <c r="M91" s="10"/>
      <c r="N91" s="10"/>
      <c r="O91" s="10"/>
      <c r="P91" s="10"/>
      <c r="Q91" s="10"/>
    </row>
    <row r="92" spans="1:17">
      <c r="A92" s="12"/>
      <c r="B92" s="10"/>
      <c r="C92" s="10"/>
      <c r="D92" s="10"/>
      <c r="E92" s="10"/>
      <c r="F92" s="10"/>
      <c r="G92" s="10"/>
      <c r="H92" s="10"/>
      <c r="I92" s="10"/>
      <c r="J92" s="10"/>
      <c r="K92" s="10"/>
      <c r="L92" s="10"/>
      <c r="M92" s="10"/>
      <c r="N92" s="10"/>
      <c r="O92" s="10"/>
      <c r="P92" s="10"/>
      <c r="Q92" s="10"/>
    </row>
    <row r="93" spans="1:17">
      <c r="A93" s="12"/>
      <c r="B93" s="10"/>
      <c r="C93" s="10"/>
      <c r="D93" s="10"/>
      <c r="E93" s="10"/>
      <c r="F93" s="10"/>
      <c r="G93" s="10"/>
      <c r="H93" s="10"/>
      <c r="I93" s="10"/>
      <c r="J93" s="10"/>
      <c r="K93" s="10"/>
      <c r="L93" s="10"/>
      <c r="M93" s="10"/>
      <c r="N93" s="10"/>
      <c r="O93" s="10"/>
      <c r="P93" s="10"/>
      <c r="Q93" s="10"/>
    </row>
    <row r="94" spans="1:17">
      <c r="A94" s="12"/>
      <c r="B94" s="10"/>
      <c r="C94" s="10"/>
      <c r="D94" s="10"/>
      <c r="E94" s="10"/>
      <c r="F94" s="10"/>
      <c r="G94" s="10"/>
      <c r="H94" s="10"/>
      <c r="I94" s="10"/>
      <c r="J94" s="10"/>
      <c r="K94" s="10"/>
      <c r="L94" s="10"/>
      <c r="M94" s="10"/>
      <c r="N94" s="10"/>
      <c r="O94" s="10"/>
      <c r="P94" s="10"/>
      <c r="Q94" s="10"/>
    </row>
    <row r="95" spans="1:17">
      <c r="A95" s="12"/>
      <c r="B95" s="10"/>
      <c r="C95" s="10"/>
      <c r="D95" s="10"/>
      <c r="E95" s="10"/>
      <c r="F95" s="10"/>
      <c r="G95" s="10"/>
      <c r="H95" s="10"/>
      <c r="I95" s="10"/>
      <c r="J95" s="10"/>
      <c r="K95" s="10"/>
      <c r="L95" s="10"/>
      <c r="M95" s="10"/>
      <c r="N95" s="10"/>
      <c r="O95" s="10"/>
      <c r="P95" s="10"/>
      <c r="Q95" s="10"/>
    </row>
    <row r="96" spans="1:17">
      <c r="A96" s="12"/>
      <c r="B96" s="10"/>
      <c r="C96" s="10"/>
      <c r="D96" s="10"/>
      <c r="E96" s="10"/>
      <c r="F96" s="10"/>
      <c r="G96" s="10"/>
      <c r="H96" s="10"/>
      <c r="I96" s="10"/>
      <c r="J96" s="10"/>
      <c r="K96" s="10"/>
      <c r="L96" s="10"/>
      <c r="M96" s="10"/>
      <c r="N96" s="10"/>
      <c r="O96" s="10"/>
      <c r="P96" s="10"/>
      <c r="Q96" s="10"/>
    </row>
    <row r="97" spans="1:17">
      <c r="A97" s="12"/>
      <c r="B97" s="10"/>
      <c r="C97" s="10"/>
      <c r="D97" s="10"/>
      <c r="E97" s="10"/>
      <c r="F97" s="10"/>
      <c r="G97" s="10"/>
      <c r="H97" s="10"/>
      <c r="I97" s="10"/>
      <c r="J97" s="10"/>
      <c r="K97" s="10"/>
      <c r="L97" s="10"/>
      <c r="M97" s="10"/>
      <c r="N97" s="10"/>
      <c r="O97" s="10"/>
      <c r="P97" s="10"/>
      <c r="Q97" s="10"/>
    </row>
    <row r="98" spans="1:17">
      <c r="A98" s="12"/>
      <c r="B98" s="10"/>
      <c r="C98" s="10"/>
      <c r="D98" s="10"/>
      <c r="E98" s="10"/>
      <c r="F98" s="10"/>
      <c r="G98" s="10"/>
      <c r="H98" s="10"/>
      <c r="I98" s="10"/>
      <c r="J98" s="10"/>
      <c r="K98" s="10"/>
      <c r="L98" s="10"/>
      <c r="M98" s="10"/>
      <c r="N98" s="10"/>
      <c r="O98" s="10"/>
      <c r="P98" s="10"/>
      <c r="Q98" s="10"/>
    </row>
    <row r="99" spans="1:17">
      <c r="A99" s="12"/>
      <c r="B99" s="10"/>
      <c r="C99" s="10"/>
      <c r="D99" s="10"/>
      <c r="E99" s="10"/>
      <c r="F99" s="10"/>
      <c r="G99" s="10"/>
      <c r="H99" s="10"/>
      <c r="I99" s="10"/>
      <c r="J99" s="10"/>
      <c r="K99" s="10"/>
      <c r="L99" s="10"/>
      <c r="M99" s="10"/>
      <c r="N99" s="10"/>
      <c r="O99" s="10"/>
      <c r="P99" s="10"/>
      <c r="Q99" s="10"/>
    </row>
    <row r="100" spans="1:17">
      <c r="A100" s="12"/>
      <c r="B100" s="10"/>
      <c r="C100" s="10"/>
      <c r="D100" s="10"/>
      <c r="E100" s="10"/>
      <c r="F100" s="10"/>
      <c r="G100" s="10"/>
      <c r="H100" s="10"/>
      <c r="I100" s="10"/>
      <c r="J100" s="10"/>
      <c r="K100" s="10"/>
      <c r="L100" s="10"/>
      <c r="M100" s="10"/>
      <c r="N100" s="10"/>
      <c r="O100" s="10"/>
      <c r="P100" s="10"/>
      <c r="Q100" s="10"/>
    </row>
    <row r="101" spans="1:17">
      <c r="A101" s="12"/>
      <c r="B101" s="8"/>
      <c r="C101" s="8"/>
      <c r="D101" s="8"/>
      <c r="E101" s="8"/>
      <c r="F101" s="8"/>
      <c r="G101" s="8"/>
      <c r="H101" s="8"/>
      <c r="I101" s="8"/>
      <c r="J101" s="8"/>
      <c r="K101" s="8"/>
      <c r="L101" s="8"/>
      <c r="M101" s="8"/>
      <c r="N101" s="8"/>
      <c r="O101" s="8"/>
      <c r="P101" s="8"/>
      <c r="Q101" s="8"/>
    </row>
    <row r="102" spans="1:17">
      <c r="A102" s="12"/>
      <c r="B102" s="8"/>
      <c r="C102" s="8"/>
      <c r="D102" s="8"/>
      <c r="E102" s="8"/>
      <c r="F102" s="8"/>
      <c r="G102" s="8"/>
      <c r="H102" s="8"/>
      <c r="I102" s="8"/>
      <c r="J102" s="8"/>
      <c r="K102" s="8"/>
      <c r="L102" s="8"/>
      <c r="M102" s="8"/>
      <c r="N102" s="8"/>
      <c r="O102" s="8"/>
      <c r="P102" s="8"/>
      <c r="Q102" s="8"/>
    </row>
    <row r="103" spans="1:17">
      <c r="A103" s="12"/>
      <c r="B103" s="8"/>
      <c r="C103" s="8"/>
      <c r="D103" s="8"/>
      <c r="E103" s="8"/>
      <c r="F103" s="8"/>
      <c r="G103" s="8"/>
      <c r="H103" s="8"/>
      <c r="I103" s="8"/>
      <c r="J103" s="8"/>
      <c r="K103" s="8"/>
      <c r="L103" s="8"/>
      <c r="M103" s="8"/>
      <c r="N103" s="8"/>
      <c r="O103" s="8"/>
      <c r="P103" s="8"/>
      <c r="Q103" s="8"/>
    </row>
    <row r="104" spans="1:17">
      <c r="A104" s="12"/>
      <c r="B104" s="8"/>
      <c r="C104" s="8"/>
      <c r="D104" s="8"/>
      <c r="E104" s="8"/>
      <c r="F104" s="8"/>
      <c r="G104" s="8"/>
      <c r="H104" s="8"/>
      <c r="I104" s="8"/>
      <c r="J104" s="8"/>
      <c r="K104" s="8"/>
      <c r="L104" s="8"/>
      <c r="M104" s="8"/>
      <c r="N104" s="8"/>
      <c r="O104" s="8"/>
      <c r="P104" s="8"/>
      <c r="Q104" s="8"/>
    </row>
    <row r="105" spans="1:17">
      <c r="A105" s="12"/>
      <c r="B105" s="8"/>
      <c r="C105" s="8"/>
      <c r="D105" s="8"/>
      <c r="E105" s="8"/>
      <c r="F105" s="8"/>
      <c r="G105" s="8"/>
      <c r="H105" s="8"/>
      <c r="I105" s="8"/>
      <c r="J105" s="8"/>
      <c r="K105" s="8"/>
      <c r="L105" s="8"/>
      <c r="M105" s="8"/>
      <c r="N105" s="8"/>
      <c r="O105" s="8"/>
      <c r="P105" s="8"/>
      <c r="Q105" s="8"/>
    </row>
    <row r="106" spans="1:17">
      <c r="A106" s="12"/>
      <c r="B106" s="8"/>
      <c r="C106" s="8"/>
      <c r="D106" s="8"/>
      <c r="E106" s="8"/>
      <c r="F106" s="8"/>
      <c r="G106" s="8"/>
      <c r="H106" s="8"/>
      <c r="I106" s="8"/>
      <c r="J106" s="8"/>
      <c r="K106" s="8"/>
      <c r="L106" s="8"/>
      <c r="M106" s="8"/>
      <c r="N106" s="8"/>
      <c r="O106" s="8"/>
      <c r="P106" s="8"/>
      <c r="Q106" s="8"/>
    </row>
    <row r="107" spans="1:17">
      <c r="A107" s="12"/>
      <c r="B107" s="8"/>
      <c r="C107" s="8"/>
      <c r="D107" s="8"/>
      <c r="E107" s="8"/>
      <c r="F107" s="8"/>
      <c r="G107" s="8"/>
      <c r="H107" s="8"/>
      <c r="I107" s="8"/>
      <c r="J107" s="8"/>
      <c r="K107" s="8"/>
      <c r="L107" s="8"/>
      <c r="M107" s="8"/>
      <c r="N107" s="8"/>
      <c r="O107" s="8"/>
      <c r="P107" s="8"/>
      <c r="Q107" s="8"/>
    </row>
    <row r="108" spans="1:17">
      <c r="A108" s="12"/>
      <c r="B108" s="8"/>
      <c r="C108" s="8"/>
      <c r="D108" s="8"/>
      <c r="E108" s="8"/>
      <c r="F108" s="8"/>
      <c r="G108" s="8"/>
      <c r="H108" s="8"/>
      <c r="I108" s="8"/>
      <c r="J108" s="8"/>
      <c r="K108" s="8"/>
      <c r="L108" s="8"/>
      <c r="M108" s="8"/>
      <c r="N108" s="8"/>
      <c r="O108" s="8"/>
      <c r="P108" s="8"/>
      <c r="Q108" s="8"/>
    </row>
    <row r="109" spans="1:17">
      <c r="A109" s="12"/>
      <c r="B109" s="8"/>
      <c r="C109" s="8"/>
      <c r="D109" s="8"/>
      <c r="E109" s="8"/>
      <c r="F109" s="8"/>
      <c r="G109" s="8"/>
      <c r="H109" s="8"/>
      <c r="I109" s="8"/>
      <c r="J109" s="8"/>
      <c r="K109" s="8"/>
      <c r="L109" s="8"/>
      <c r="M109" s="8"/>
      <c r="N109" s="8"/>
      <c r="O109" s="8"/>
      <c r="P109" s="8"/>
      <c r="Q109" s="8"/>
    </row>
    <row r="110" spans="1:17">
      <c r="A110" s="12"/>
      <c r="B110" s="8"/>
      <c r="C110" s="8"/>
      <c r="D110" s="8"/>
      <c r="E110" s="8"/>
      <c r="F110" s="8"/>
      <c r="G110" s="8"/>
      <c r="H110" s="8"/>
      <c r="I110" s="8"/>
      <c r="J110" s="8"/>
      <c r="K110" s="8"/>
      <c r="L110" s="8"/>
      <c r="M110" s="8"/>
      <c r="N110" s="8"/>
      <c r="O110" s="8"/>
      <c r="P110" s="8"/>
      <c r="Q110" s="8"/>
    </row>
    <row r="111" spans="1:17">
      <c r="A111" s="12"/>
      <c r="B111" s="8"/>
      <c r="C111" s="8"/>
      <c r="D111" s="8"/>
      <c r="E111" s="8"/>
      <c r="F111" s="8"/>
      <c r="G111" s="8"/>
      <c r="H111" s="8"/>
      <c r="I111" s="8"/>
      <c r="J111" s="8"/>
      <c r="K111" s="8"/>
      <c r="L111" s="8"/>
      <c r="M111" s="8"/>
      <c r="N111" s="8"/>
      <c r="O111" s="8"/>
      <c r="P111" s="8"/>
      <c r="Q111" s="8"/>
    </row>
    <row r="112" spans="1:17">
      <c r="A112" s="12"/>
      <c r="B112" s="8"/>
      <c r="C112" s="8"/>
      <c r="D112" s="8"/>
      <c r="E112" s="8"/>
      <c r="F112" s="8"/>
      <c r="G112" s="8"/>
      <c r="H112" s="8"/>
      <c r="I112" s="8"/>
      <c r="J112" s="8"/>
      <c r="K112" s="8"/>
      <c r="L112" s="8"/>
      <c r="M112" s="8"/>
      <c r="N112" s="8"/>
      <c r="O112" s="8"/>
      <c r="P112" s="8"/>
      <c r="Q112" s="8"/>
    </row>
    <row r="113" spans="1:17">
      <c r="A113" s="12"/>
      <c r="B113" s="8"/>
      <c r="C113" s="8"/>
      <c r="D113" s="8"/>
      <c r="E113" s="8"/>
      <c r="F113" s="8"/>
      <c r="G113" s="8"/>
      <c r="H113" s="8"/>
      <c r="I113" s="8"/>
      <c r="J113" s="8"/>
      <c r="K113" s="8"/>
      <c r="L113" s="8"/>
      <c r="M113" s="8"/>
      <c r="N113" s="8"/>
      <c r="O113" s="8"/>
      <c r="P113" s="8"/>
      <c r="Q113" s="8"/>
    </row>
    <row r="114" spans="1:17">
      <c r="A114" s="12"/>
      <c r="B114" s="8"/>
      <c r="C114" s="8"/>
      <c r="D114" s="8"/>
      <c r="E114" s="8"/>
      <c r="F114" s="8"/>
      <c r="G114" s="8"/>
      <c r="H114" s="8"/>
      <c r="I114" s="8"/>
      <c r="J114" s="8"/>
      <c r="K114" s="8"/>
      <c r="L114" s="8"/>
      <c r="M114" s="8"/>
      <c r="N114" s="8"/>
      <c r="O114" s="8"/>
      <c r="P114" s="8"/>
      <c r="Q114" s="8"/>
    </row>
    <row r="115" spans="1:17">
      <c r="A115" s="12"/>
      <c r="B115" s="8"/>
      <c r="C115" s="8"/>
      <c r="D115" s="8"/>
      <c r="E115" s="8"/>
      <c r="F115" s="8"/>
      <c r="G115" s="8"/>
      <c r="H115" s="8"/>
      <c r="I115" s="8"/>
      <c r="J115" s="8"/>
      <c r="K115" s="8"/>
      <c r="L115" s="8"/>
      <c r="M115" s="8"/>
      <c r="N115" s="8"/>
      <c r="O115" s="8"/>
      <c r="P115" s="8"/>
      <c r="Q115" s="8"/>
    </row>
    <row r="116" spans="1:17">
      <c r="A116" s="12"/>
      <c r="B116" s="8"/>
      <c r="C116" s="8"/>
      <c r="D116" s="8"/>
      <c r="E116" s="8"/>
      <c r="F116" s="8"/>
      <c r="G116" s="8"/>
      <c r="H116" s="8"/>
      <c r="I116" s="8"/>
      <c r="J116" s="8"/>
      <c r="K116" s="8"/>
      <c r="L116" s="8"/>
      <c r="M116" s="8"/>
      <c r="N116" s="8"/>
      <c r="O116" s="8"/>
      <c r="P116" s="8"/>
      <c r="Q116" s="8"/>
    </row>
    <row r="117" spans="1:17">
      <c r="A117" s="12"/>
      <c r="B117" s="8"/>
      <c r="C117" s="8"/>
      <c r="D117" s="8"/>
      <c r="E117" s="8"/>
      <c r="F117" s="8"/>
      <c r="G117" s="8"/>
      <c r="H117" s="8"/>
      <c r="I117" s="8"/>
      <c r="J117" s="8"/>
      <c r="K117" s="8"/>
      <c r="L117" s="8"/>
      <c r="M117" s="8"/>
      <c r="N117" s="8"/>
      <c r="O117" s="8"/>
      <c r="P117" s="8"/>
      <c r="Q117" s="8"/>
    </row>
    <row r="118" spans="1:17">
      <c r="A118" s="12"/>
      <c r="B118" s="8"/>
      <c r="C118" s="8"/>
      <c r="D118" s="8"/>
      <c r="E118" s="8"/>
      <c r="F118" s="8"/>
      <c r="G118" s="8"/>
      <c r="H118" s="8"/>
      <c r="I118" s="8"/>
      <c r="J118" s="8"/>
      <c r="K118" s="8"/>
      <c r="L118" s="8"/>
      <c r="M118" s="8"/>
      <c r="N118" s="8"/>
      <c r="O118" s="8"/>
      <c r="P118" s="8"/>
      <c r="Q118" s="8"/>
    </row>
    <row r="119" spans="1:17">
      <c r="A119" s="12"/>
      <c r="B119" s="8"/>
      <c r="C119" s="8"/>
      <c r="D119" s="8"/>
      <c r="E119" s="8"/>
      <c r="F119" s="8"/>
      <c r="G119" s="8"/>
      <c r="H119" s="8"/>
      <c r="I119" s="8"/>
      <c r="J119" s="8"/>
      <c r="K119" s="8"/>
      <c r="L119" s="8"/>
      <c r="M119" s="8"/>
      <c r="N119" s="8"/>
      <c r="O119" s="8"/>
      <c r="P119" s="8"/>
      <c r="Q119" s="8"/>
    </row>
    <row r="120" spans="1:17">
      <c r="A120" s="12"/>
      <c r="B120" s="8"/>
      <c r="C120" s="8"/>
      <c r="D120" s="8"/>
      <c r="E120" s="8"/>
      <c r="F120" s="8"/>
      <c r="G120" s="8"/>
      <c r="H120" s="8"/>
      <c r="I120" s="8"/>
      <c r="J120" s="8"/>
      <c r="K120" s="8"/>
      <c r="L120" s="8"/>
      <c r="M120" s="8"/>
      <c r="N120" s="8"/>
      <c r="O120" s="8"/>
      <c r="P120" s="8"/>
      <c r="Q120" s="8"/>
    </row>
    <row r="121" spans="1:17">
      <c r="A121" s="12"/>
      <c r="B121" s="8"/>
      <c r="C121" s="8"/>
      <c r="D121" s="8"/>
      <c r="E121" s="8"/>
      <c r="F121" s="8"/>
      <c r="G121" s="8"/>
      <c r="H121" s="8"/>
      <c r="I121" s="8"/>
      <c r="J121" s="8"/>
      <c r="K121" s="8"/>
      <c r="L121" s="8"/>
      <c r="M121" s="8"/>
      <c r="N121" s="8"/>
      <c r="O121" s="8"/>
      <c r="P121" s="8"/>
      <c r="Q121" s="8"/>
    </row>
    <row r="122" spans="1:17">
      <c r="A122" s="12"/>
      <c r="B122" s="8"/>
      <c r="C122" s="8"/>
      <c r="D122" s="8"/>
      <c r="E122" s="8"/>
      <c r="F122" s="8"/>
      <c r="G122" s="8"/>
      <c r="H122" s="8"/>
      <c r="I122" s="8"/>
      <c r="J122" s="8"/>
      <c r="K122" s="8"/>
      <c r="L122" s="8"/>
      <c r="M122" s="8"/>
      <c r="N122" s="8"/>
      <c r="O122" s="8"/>
      <c r="P122" s="8"/>
      <c r="Q122" s="8"/>
    </row>
    <row r="123" spans="1:17">
      <c r="A123" s="12"/>
      <c r="B123" s="8"/>
      <c r="C123" s="8"/>
      <c r="D123" s="8"/>
      <c r="E123" s="8"/>
      <c r="F123" s="8"/>
      <c r="G123" s="8"/>
      <c r="H123" s="8"/>
      <c r="I123" s="8"/>
      <c r="J123" s="8"/>
      <c r="K123" s="8"/>
      <c r="L123" s="8"/>
      <c r="M123" s="8"/>
      <c r="N123" s="8"/>
      <c r="O123" s="8"/>
      <c r="P123" s="8"/>
      <c r="Q123" s="8"/>
    </row>
    <row r="124" spans="1:17">
      <c r="A124" s="12"/>
      <c r="B124" s="8"/>
      <c r="C124" s="8"/>
      <c r="D124" s="8"/>
      <c r="E124" s="8"/>
      <c r="F124" s="8"/>
      <c r="G124" s="8"/>
      <c r="H124" s="8"/>
      <c r="I124" s="8"/>
      <c r="J124" s="8"/>
      <c r="K124" s="8"/>
      <c r="L124" s="8"/>
      <c r="M124" s="8"/>
      <c r="N124" s="8"/>
      <c r="O124" s="8"/>
      <c r="P124" s="8"/>
      <c r="Q124" s="8"/>
    </row>
    <row r="125" spans="1:17">
      <c r="A125" s="12"/>
      <c r="B125" s="8"/>
      <c r="C125" s="8"/>
      <c r="D125" s="8"/>
      <c r="E125" s="8"/>
      <c r="F125" s="8"/>
      <c r="G125" s="8"/>
      <c r="H125" s="8"/>
      <c r="I125" s="8"/>
      <c r="J125" s="8"/>
      <c r="K125" s="8"/>
      <c r="L125" s="8"/>
      <c r="M125" s="8"/>
      <c r="N125" s="8"/>
      <c r="O125" s="8"/>
      <c r="P125" s="8"/>
      <c r="Q125" s="8"/>
    </row>
    <row r="126" spans="1:17">
      <c r="A126" s="12"/>
      <c r="B126" s="8"/>
      <c r="C126" s="8"/>
      <c r="D126" s="8"/>
      <c r="E126" s="8"/>
      <c r="F126" s="8"/>
      <c r="G126" s="8"/>
      <c r="H126" s="8"/>
      <c r="I126" s="8"/>
      <c r="J126" s="8"/>
      <c r="K126" s="8"/>
      <c r="L126" s="8"/>
      <c r="M126" s="8"/>
      <c r="N126" s="8"/>
      <c r="O126" s="8"/>
      <c r="P126" s="8"/>
      <c r="Q126" s="8"/>
    </row>
    <row r="127" spans="1:17">
      <c r="A127" s="12"/>
      <c r="B127" s="8"/>
      <c r="C127" s="8"/>
      <c r="D127" s="8"/>
      <c r="E127" s="8"/>
      <c r="F127" s="8"/>
      <c r="G127" s="8"/>
      <c r="H127" s="8"/>
      <c r="I127" s="8"/>
      <c r="J127" s="8"/>
      <c r="K127" s="8"/>
      <c r="L127" s="8"/>
      <c r="M127" s="8"/>
      <c r="N127" s="8"/>
      <c r="O127" s="8"/>
      <c r="P127" s="8"/>
      <c r="Q127" s="8"/>
    </row>
    <row r="128" spans="1:17">
      <c r="A128" s="12"/>
      <c r="B128" s="8"/>
      <c r="C128" s="8"/>
      <c r="D128" s="8"/>
      <c r="E128" s="8"/>
      <c r="F128" s="8"/>
      <c r="G128" s="8"/>
      <c r="H128" s="8"/>
      <c r="I128" s="8"/>
      <c r="J128" s="8"/>
      <c r="K128" s="8"/>
      <c r="L128" s="8"/>
      <c r="M128" s="8"/>
      <c r="N128" s="8"/>
      <c r="O128" s="8"/>
      <c r="P128" s="8"/>
      <c r="Q128" s="8"/>
    </row>
    <row r="129" spans="1:17">
      <c r="A129" s="12"/>
      <c r="B129" s="8"/>
      <c r="C129" s="8"/>
      <c r="D129" s="8"/>
      <c r="E129" s="8"/>
      <c r="F129" s="8"/>
      <c r="G129" s="8"/>
      <c r="H129" s="8"/>
      <c r="I129" s="8"/>
      <c r="J129" s="8"/>
      <c r="K129" s="8"/>
      <c r="L129" s="8"/>
      <c r="M129" s="8"/>
      <c r="N129" s="8"/>
      <c r="O129" s="8"/>
      <c r="P129" s="8"/>
      <c r="Q129" s="8"/>
    </row>
    <row r="130" spans="1:17">
      <c r="A130" s="12"/>
      <c r="B130" s="8"/>
      <c r="C130" s="8"/>
      <c r="D130" s="8"/>
      <c r="E130" s="8"/>
      <c r="F130" s="8"/>
      <c r="G130" s="8"/>
      <c r="H130" s="8"/>
      <c r="I130" s="8"/>
      <c r="J130" s="8"/>
      <c r="K130" s="8"/>
      <c r="L130" s="8"/>
      <c r="M130" s="8"/>
      <c r="N130" s="8"/>
      <c r="O130" s="8"/>
      <c r="P130" s="8"/>
      <c r="Q130" s="8"/>
    </row>
    <row r="131" spans="1:17">
      <c r="A131" s="12"/>
      <c r="B131" s="8"/>
      <c r="C131" s="8"/>
      <c r="D131" s="8"/>
      <c r="E131" s="8"/>
      <c r="F131" s="8"/>
      <c r="G131" s="8"/>
      <c r="H131" s="8"/>
      <c r="I131" s="8"/>
      <c r="J131" s="8"/>
      <c r="K131" s="8"/>
      <c r="L131" s="8"/>
      <c r="M131" s="8"/>
      <c r="N131" s="8"/>
      <c r="O131" s="8"/>
      <c r="P131" s="8"/>
      <c r="Q131" s="8"/>
    </row>
    <row r="132" spans="1:17">
      <c r="A132" s="12"/>
      <c r="B132" s="8"/>
      <c r="C132" s="8"/>
      <c r="D132" s="8"/>
      <c r="E132" s="8"/>
      <c r="F132" s="8"/>
      <c r="G132" s="8"/>
      <c r="H132" s="8"/>
      <c r="I132" s="8"/>
      <c r="J132" s="8"/>
      <c r="K132" s="8"/>
      <c r="L132" s="8"/>
      <c r="M132" s="8"/>
      <c r="N132" s="8"/>
      <c r="O132" s="8"/>
      <c r="P132" s="8"/>
      <c r="Q132" s="8"/>
    </row>
    <row r="133" spans="1:17">
      <c r="A133" s="12"/>
      <c r="B133" s="8"/>
      <c r="C133" s="8"/>
      <c r="D133" s="8"/>
      <c r="E133" s="8"/>
      <c r="F133" s="8"/>
      <c r="G133" s="8"/>
      <c r="H133" s="8"/>
      <c r="I133" s="8"/>
      <c r="J133" s="8"/>
      <c r="K133" s="8"/>
      <c r="L133" s="8"/>
      <c r="M133" s="8"/>
      <c r="N133" s="8"/>
      <c r="O133" s="8"/>
      <c r="P133" s="8"/>
      <c r="Q133" s="8"/>
    </row>
    <row r="134" spans="1:17">
      <c r="A134" s="12"/>
      <c r="B134" s="8"/>
      <c r="C134" s="8"/>
      <c r="D134" s="8"/>
      <c r="E134" s="8"/>
      <c r="F134" s="8"/>
      <c r="G134" s="8"/>
      <c r="H134" s="8"/>
      <c r="I134" s="8"/>
      <c r="J134" s="8"/>
      <c r="K134" s="8"/>
      <c r="L134" s="8"/>
      <c r="M134" s="8"/>
      <c r="N134" s="8"/>
      <c r="O134" s="8"/>
      <c r="P134" s="8"/>
      <c r="Q134" s="8"/>
    </row>
    <row r="135" spans="1:17">
      <c r="A135" s="12"/>
      <c r="B135" s="8"/>
      <c r="C135" s="8"/>
      <c r="D135" s="8"/>
      <c r="E135" s="8"/>
      <c r="F135" s="8"/>
      <c r="G135" s="8"/>
      <c r="H135" s="8"/>
      <c r="I135" s="8"/>
      <c r="J135" s="8"/>
      <c r="K135" s="8"/>
      <c r="L135" s="8"/>
      <c r="M135" s="8"/>
      <c r="N135" s="8"/>
      <c r="O135" s="8"/>
      <c r="P135" s="8"/>
      <c r="Q135" s="8"/>
    </row>
    <row r="136" spans="1:17">
      <c r="A136" s="12"/>
      <c r="B136" s="8"/>
      <c r="C136" s="8"/>
      <c r="D136" s="8"/>
      <c r="E136" s="8"/>
      <c r="F136" s="8"/>
      <c r="G136" s="8"/>
      <c r="H136" s="8"/>
      <c r="I136" s="8"/>
      <c r="J136" s="8"/>
      <c r="K136" s="8"/>
      <c r="L136" s="8"/>
      <c r="M136" s="8"/>
      <c r="N136" s="8"/>
      <c r="O136" s="8"/>
      <c r="P136" s="8"/>
      <c r="Q136" s="8"/>
    </row>
    <row r="137" spans="1:17">
      <c r="A137" s="12"/>
      <c r="B137" s="8"/>
      <c r="C137" s="8"/>
      <c r="D137" s="8"/>
      <c r="E137" s="8"/>
      <c r="F137" s="8"/>
      <c r="G137" s="8"/>
      <c r="H137" s="8"/>
      <c r="I137" s="8"/>
      <c r="J137" s="8"/>
      <c r="K137" s="8"/>
      <c r="L137" s="8"/>
      <c r="M137" s="8"/>
      <c r="N137" s="8"/>
      <c r="O137" s="8"/>
      <c r="P137" s="8"/>
      <c r="Q137" s="8"/>
    </row>
    <row r="138" spans="1:17">
      <c r="A138" s="12"/>
      <c r="B138" s="8"/>
      <c r="C138" s="8"/>
      <c r="D138" s="8"/>
      <c r="E138" s="8"/>
      <c r="F138" s="8"/>
      <c r="G138" s="8"/>
      <c r="H138" s="8"/>
      <c r="I138" s="8"/>
      <c r="J138" s="8"/>
      <c r="K138" s="8"/>
      <c r="L138" s="8"/>
      <c r="M138" s="8"/>
      <c r="N138" s="8"/>
      <c r="O138" s="8"/>
      <c r="P138" s="8"/>
      <c r="Q138" s="8"/>
    </row>
    <row r="139" spans="1:17">
      <c r="A139" s="12"/>
      <c r="B139" s="8"/>
      <c r="C139" s="8"/>
      <c r="D139" s="8"/>
      <c r="E139" s="8"/>
      <c r="F139" s="8"/>
      <c r="G139" s="8"/>
      <c r="H139" s="8"/>
      <c r="I139" s="8"/>
      <c r="J139" s="8"/>
      <c r="K139" s="8"/>
      <c r="L139" s="8"/>
      <c r="M139" s="8"/>
      <c r="N139" s="8"/>
      <c r="O139" s="8"/>
      <c r="P139" s="8"/>
      <c r="Q139" s="8"/>
    </row>
    <row r="140" spans="1:17">
      <c r="A140" s="12"/>
      <c r="B140" s="8"/>
      <c r="C140" s="8"/>
      <c r="D140" s="8"/>
      <c r="E140" s="8"/>
      <c r="F140" s="8"/>
      <c r="G140" s="8"/>
      <c r="H140" s="8"/>
      <c r="I140" s="8"/>
      <c r="J140" s="8"/>
      <c r="K140" s="8"/>
      <c r="L140" s="8"/>
      <c r="M140" s="8"/>
      <c r="N140" s="8"/>
      <c r="O140" s="8"/>
      <c r="P140" s="8"/>
      <c r="Q140" s="8"/>
    </row>
    <row r="141" spans="1:17">
      <c r="A141" s="12"/>
      <c r="B141" s="8"/>
      <c r="C141" s="8"/>
      <c r="D141" s="8"/>
      <c r="E141" s="8"/>
      <c r="F141" s="8"/>
      <c r="G141" s="8"/>
      <c r="H141" s="8"/>
      <c r="I141" s="8"/>
      <c r="J141" s="8"/>
      <c r="K141" s="8"/>
      <c r="L141" s="8"/>
      <c r="M141" s="8"/>
      <c r="N141" s="8"/>
      <c r="O141" s="8"/>
      <c r="P141" s="8"/>
      <c r="Q141" s="8"/>
    </row>
    <row r="142" spans="1:17">
      <c r="A142" s="12"/>
      <c r="B142" s="8"/>
      <c r="C142" s="8"/>
      <c r="D142" s="8"/>
      <c r="E142" s="8"/>
      <c r="F142" s="8"/>
      <c r="G142" s="8"/>
      <c r="H142" s="8"/>
      <c r="I142" s="8"/>
      <c r="J142" s="8"/>
      <c r="K142" s="8"/>
      <c r="L142" s="8"/>
      <c r="M142" s="8"/>
      <c r="N142" s="8"/>
      <c r="O142" s="8"/>
      <c r="P142" s="8"/>
      <c r="Q142" s="8"/>
    </row>
    <row r="143" spans="1:17">
      <c r="A143" s="12"/>
      <c r="B143" s="8"/>
      <c r="C143" s="8"/>
      <c r="D143" s="8"/>
      <c r="E143" s="8"/>
      <c r="F143" s="8"/>
      <c r="G143" s="8"/>
      <c r="H143" s="8"/>
      <c r="I143" s="8"/>
      <c r="J143" s="8"/>
      <c r="K143" s="8"/>
      <c r="L143" s="8"/>
      <c r="M143" s="8"/>
      <c r="N143" s="8"/>
      <c r="O143" s="8"/>
      <c r="P143" s="8"/>
      <c r="Q143" s="8"/>
    </row>
    <row r="144" spans="1:17">
      <c r="A144" s="12"/>
      <c r="B144" s="8"/>
      <c r="C144" s="8"/>
      <c r="D144" s="8"/>
      <c r="E144" s="8"/>
      <c r="F144" s="8"/>
      <c r="G144" s="8"/>
      <c r="H144" s="8"/>
      <c r="I144" s="8"/>
      <c r="J144" s="8"/>
      <c r="K144" s="8"/>
      <c r="L144" s="8"/>
      <c r="M144" s="8"/>
      <c r="N144" s="8"/>
      <c r="O144" s="8"/>
      <c r="P144" s="8"/>
      <c r="Q144" s="8"/>
    </row>
    <row r="145" spans="1:17">
      <c r="A145" s="12"/>
      <c r="B145" s="8"/>
      <c r="C145" s="8"/>
      <c r="D145" s="8"/>
      <c r="E145" s="8"/>
      <c r="F145" s="8"/>
      <c r="G145" s="8"/>
      <c r="H145" s="8"/>
      <c r="I145" s="8"/>
      <c r="J145" s="8"/>
      <c r="K145" s="8"/>
      <c r="L145" s="8"/>
      <c r="M145" s="8"/>
      <c r="N145" s="8"/>
      <c r="O145" s="8"/>
      <c r="P145" s="8"/>
      <c r="Q145" s="8"/>
    </row>
    <row r="146" spans="1:17">
      <c r="A146" s="12"/>
      <c r="B146" s="8"/>
      <c r="C146" s="8"/>
      <c r="D146" s="8"/>
      <c r="E146" s="8"/>
      <c r="F146" s="8"/>
      <c r="G146" s="8"/>
      <c r="H146" s="8"/>
      <c r="I146" s="8"/>
      <c r="J146" s="8"/>
      <c r="K146" s="8"/>
      <c r="L146" s="8"/>
      <c r="M146" s="8"/>
      <c r="N146" s="8"/>
      <c r="O146" s="8"/>
      <c r="P146" s="8"/>
      <c r="Q146" s="8"/>
    </row>
    <row r="147" spans="1:17">
      <c r="A147" s="12"/>
      <c r="B147" s="8"/>
      <c r="C147" s="8"/>
      <c r="D147" s="8"/>
      <c r="E147" s="8"/>
      <c r="F147" s="8"/>
      <c r="G147" s="8"/>
      <c r="H147" s="8"/>
      <c r="I147" s="8"/>
      <c r="J147" s="8"/>
      <c r="K147" s="8"/>
      <c r="L147" s="8"/>
      <c r="M147" s="8"/>
      <c r="N147" s="8"/>
      <c r="O147" s="8"/>
      <c r="P147" s="8"/>
      <c r="Q147" s="8"/>
    </row>
    <row r="148" spans="1:17">
      <c r="A148" s="12"/>
      <c r="B148" s="8"/>
      <c r="C148" s="8"/>
      <c r="D148" s="8"/>
      <c r="E148" s="8"/>
      <c r="F148" s="8"/>
      <c r="G148" s="8"/>
      <c r="H148" s="8"/>
      <c r="I148" s="8"/>
      <c r="J148" s="8"/>
      <c r="K148" s="8"/>
      <c r="L148" s="8"/>
      <c r="M148" s="8"/>
      <c r="N148" s="8"/>
      <c r="O148" s="8"/>
      <c r="P148" s="8"/>
      <c r="Q148" s="8"/>
    </row>
    <row r="149" spans="1:17">
      <c r="A149" s="12"/>
      <c r="B149" s="8"/>
      <c r="C149" s="8"/>
      <c r="D149" s="8"/>
      <c r="E149" s="8"/>
      <c r="F149" s="8"/>
      <c r="G149" s="8"/>
      <c r="H149" s="8"/>
      <c r="I149" s="8"/>
      <c r="J149" s="8"/>
      <c r="K149" s="8"/>
      <c r="L149" s="8"/>
      <c r="M149" s="8"/>
      <c r="N149" s="8"/>
      <c r="O149" s="8"/>
      <c r="P149" s="8"/>
      <c r="Q149" s="8"/>
    </row>
    <row r="150" spans="1:17">
      <c r="A150" s="12"/>
      <c r="B150" s="8"/>
      <c r="C150" s="8"/>
      <c r="D150" s="8"/>
      <c r="E150" s="8"/>
      <c r="F150" s="8"/>
      <c r="G150" s="8"/>
      <c r="H150" s="8"/>
      <c r="I150" s="8"/>
      <c r="J150" s="8"/>
      <c r="K150" s="8"/>
      <c r="L150" s="8"/>
      <c r="M150" s="8"/>
      <c r="N150" s="8"/>
      <c r="O150" s="8"/>
      <c r="P150" s="8"/>
      <c r="Q150" s="8"/>
    </row>
    <row r="151" spans="1:17">
      <c r="A151" s="12"/>
      <c r="B151" s="8"/>
      <c r="C151" s="8"/>
      <c r="D151" s="8"/>
      <c r="E151" s="8"/>
      <c r="F151" s="8"/>
      <c r="G151" s="8"/>
      <c r="H151" s="8"/>
      <c r="I151" s="8"/>
      <c r="J151" s="8"/>
      <c r="K151" s="8"/>
      <c r="L151" s="8"/>
      <c r="M151" s="8"/>
      <c r="N151" s="8"/>
      <c r="O151" s="8"/>
      <c r="P151" s="8"/>
      <c r="Q151" s="8"/>
    </row>
    <row r="152" spans="1:17">
      <c r="A152" s="12"/>
      <c r="B152" s="8"/>
      <c r="C152" s="8"/>
      <c r="D152" s="8"/>
      <c r="E152" s="8"/>
      <c r="F152" s="8"/>
      <c r="G152" s="8"/>
      <c r="H152" s="8"/>
      <c r="I152" s="8"/>
      <c r="J152" s="8"/>
      <c r="K152" s="8"/>
      <c r="L152" s="8"/>
      <c r="M152" s="8"/>
      <c r="N152" s="8"/>
      <c r="O152" s="8"/>
      <c r="P152" s="8"/>
      <c r="Q152" s="8"/>
    </row>
    <row r="153" spans="1:17">
      <c r="A153" s="12"/>
      <c r="B153" s="8"/>
      <c r="C153" s="8"/>
      <c r="D153" s="8"/>
      <c r="E153" s="8"/>
      <c r="F153" s="8"/>
      <c r="G153" s="8"/>
      <c r="H153" s="8"/>
      <c r="I153" s="8"/>
      <c r="J153" s="8"/>
      <c r="K153" s="8"/>
      <c r="L153" s="8"/>
      <c r="M153" s="8"/>
      <c r="N153" s="8"/>
      <c r="O153" s="8"/>
      <c r="P153" s="8"/>
      <c r="Q153" s="8"/>
    </row>
    <row r="154" spans="1:17">
      <c r="A154" s="12"/>
      <c r="B154" s="8"/>
      <c r="C154" s="8"/>
      <c r="D154" s="8"/>
      <c r="E154" s="8"/>
      <c r="F154" s="8"/>
      <c r="G154" s="8"/>
      <c r="H154" s="8"/>
      <c r="I154" s="8"/>
      <c r="J154" s="8"/>
      <c r="K154" s="8"/>
      <c r="L154" s="8"/>
      <c r="M154" s="8"/>
      <c r="N154" s="8"/>
      <c r="O154" s="8"/>
      <c r="P154" s="8"/>
      <c r="Q154" s="8"/>
    </row>
    <row r="155" spans="1:17">
      <c r="A155" s="12"/>
      <c r="B155" s="8"/>
      <c r="C155" s="8"/>
      <c r="D155" s="8"/>
      <c r="E155" s="8"/>
      <c r="F155" s="8"/>
      <c r="G155" s="8"/>
      <c r="H155" s="8"/>
      <c r="I155" s="8"/>
      <c r="J155" s="8"/>
      <c r="K155" s="8"/>
      <c r="L155" s="8"/>
      <c r="M155" s="8"/>
      <c r="N155" s="8"/>
      <c r="O155" s="8"/>
      <c r="P155" s="8"/>
      <c r="Q155" s="8"/>
    </row>
    <row r="156" spans="1:17">
      <c r="A156" s="12"/>
      <c r="B156" s="8"/>
      <c r="C156" s="8"/>
      <c r="D156" s="8"/>
      <c r="E156" s="8"/>
      <c r="F156" s="8"/>
      <c r="G156" s="8"/>
      <c r="H156" s="8"/>
      <c r="I156" s="8"/>
      <c r="J156" s="8"/>
      <c r="K156" s="8"/>
      <c r="L156" s="8"/>
      <c r="M156" s="8"/>
      <c r="N156" s="8"/>
      <c r="O156" s="8"/>
      <c r="P156" s="8"/>
      <c r="Q156" s="8"/>
    </row>
    <row r="157" spans="1:17">
      <c r="A157" s="12"/>
      <c r="B157" s="8"/>
      <c r="C157" s="8"/>
      <c r="D157" s="8"/>
      <c r="E157" s="8"/>
      <c r="F157" s="8"/>
      <c r="G157" s="8"/>
      <c r="H157" s="8"/>
      <c r="I157" s="8"/>
      <c r="J157" s="8"/>
      <c r="K157" s="8"/>
      <c r="L157" s="8"/>
      <c r="M157" s="8"/>
      <c r="N157" s="8"/>
      <c r="O157" s="8"/>
      <c r="P157" s="8"/>
      <c r="Q157" s="8"/>
    </row>
    <row r="158" spans="1:17">
      <c r="A158" s="12"/>
      <c r="B158" s="8"/>
      <c r="C158" s="8"/>
      <c r="D158" s="8"/>
      <c r="E158" s="8"/>
      <c r="F158" s="8"/>
      <c r="G158" s="8"/>
      <c r="H158" s="8"/>
      <c r="I158" s="8"/>
      <c r="J158" s="8"/>
      <c r="K158" s="8"/>
      <c r="L158" s="8"/>
      <c r="M158" s="8"/>
      <c r="N158" s="8"/>
      <c r="O158" s="8"/>
      <c r="P158" s="8"/>
      <c r="Q158" s="8"/>
    </row>
    <row r="159" spans="1:17">
      <c r="A159" s="12"/>
      <c r="B159" s="8"/>
      <c r="C159" s="8"/>
      <c r="D159" s="8"/>
      <c r="E159" s="8"/>
      <c r="F159" s="8"/>
      <c r="G159" s="8"/>
      <c r="H159" s="8"/>
      <c r="I159" s="8"/>
      <c r="J159" s="8"/>
      <c r="K159" s="8"/>
      <c r="L159" s="8"/>
      <c r="M159" s="8"/>
      <c r="N159" s="8"/>
      <c r="O159" s="8"/>
      <c r="P159" s="8"/>
      <c r="Q159" s="8"/>
    </row>
    <row r="160" spans="1:17">
      <c r="A160" s="12"/>
      <c r="B160" s="8"/>
      <c r="C160" s="8"/>
      <c r="D160" s="8"/>
      <c r="E160" s="8"/>
      <c r="F160" s="8"/>
      <c r="G160" s="8"/>
      <c r="H160" s="8"/>
      <c r="I160" s="8"/>
      <c r="J160" s="8"/>
      <c r="K160" s="8"/>
      <c r="L160" s="8"/>
      <c r="M160" s="8"/>
      <c r="N160" s="8"/>
      <c r="O160" s="8"/>
      <c r="P160" s="8"/>
      <c r="Q160" s="8"/>
    </row>
    <row r="161" spans="1:17">
      <c r="A161" s="12"/>
      <c r="B161" s="8"/>
      <c r="C161" s="8"/>
      <c r="D161" s="8"/>
      <c r="E161" s="8"/>
      <c r="F161" s="8"/>
      <c r="G161" s="8"/>
      <c r="H161" s="8"/>
      <c r="I161" s="8"/>
      <c r="J161" s="8"/>
      <c r="K161" s="8"/>
      <c r="L161" s="8"/>
      <c r="M161" s="8"/>
      <c r="N161" s="8"/>
      <c r="O161" s="8"/>
      <c r="P161" s="8"/>
      <c r="Q161" s="8"/>
    </row>
    <row r="162" spans="1:17">
      <c r="A162" s="12"/>
      <c r="B162" s="8"/>
      <c r="C162" s="8"/>
      <c r="D162" s="8"/>
      <c r="E162" s="8"/>
      <c r="F162" s="8"/>
      <c r="G162" s="8"/>
      <c r="H162" s="8"/>
      <c r="I162" s="8"/>
      <c r="J162" s="8"/>
      <c r="K162" s="8"/>
      <c r="L162" s="8"/>
      <c r="M162" s="8"/>
      <c r="N162" s="8"/>
      <c r="O162" s="8"/>
      <c r="P162" s="8"/>
      <c r="Q162" s="8"/>
    </row>
    <row r="163" spans="1:17">
      <c r="A163" s="12"/>
      <c r="B163" s="8"/>
      <c r="C163" s="8"/>
      <c r="D163" s="8"/>
      <c r="E163" s="8"/>
      <c r="F163" s="8"/>
      <c r="G163" s="8"/>
      <c r="H163" s="8"/>
      <c r="I163" s="8"/>
      <c r="J163" s="8"/>
      <c r="K163" s="8"/>
      <c r="L163" s="8"/>
      <c r="M163" s="8"/>
      <c r="N163" s="8"/>
      <c r="O163" s="8"/>
      <c r="P163" s="8"/>
      <c r="Q163" s="8"/>
    </row>
    <row r="164" spans="1:17">
      <c r="A164" s="12"/>
      <c r="B164" s="8"/>
      <c r="C164" s="8"/>
      <c r="D164" s="8"/>
      <c r="E164" s="8"/>
      <c r="F164" s="8"/>
      <c r="G164" s="8"/>
      <c r="H164" s="8"/>
      <c r="I164" s="8"/>
      <c r="J164" s="8"/>
      <c r="K164" s="8"/>
      <c r="L164" s="8"/>
      <c r="M164" s="8"/>
      <c r="N164" s="8"/>
      <c r="O164" s="8"/>
      <c r="P164" s="8"/>
      <c r="Q164" s="8"/>
    </row>
    <row r="165" spans="1:17">
      <c r="A165" s="12"/>
      <c r="B165" s="8"/>
      <c r="C165" s="8"/>
      <c r="D165" s="8"/>
      <c r="E165" s="8"/>
      <c r="F165" s="8"/>
      <c r="G165" s="8"/>
      <c r="H165" s="8"/>
      <c r="I165" s="8"/>
      <c r="J165" s="8"/>
      <c r="K165" s="8"/>
      <c r="L165" s="8"/>
      <c r="M165" s="8"/>
      <c r="N165" s="8"/>
      <c r="O165" s="8"/>
      <c r="P165" s="8"/>
      <c r="Q165" s="8"/>
    </row>
    <row r="166" spans="1:17">
      <c r="A166" s="12"/>
      <c r="B166" s="8"/>
      <c r="C166" s="8"/>
      <c r="D166" s="8"/>
      <c r="E166" s="8"/>
      <c r="F166" s="8"/>
      <c r="G166" s="8"/>
      <c r="H166" s="8"/>
      <c r="I166" s="8"/>
      <c r="J166" s="8"/>
      <c r="K166" s="8"/>
      <c r="L166" s="8"/>
      <c r="M166" s="8"/>
      <c r="N166" s="8"/>
      <c r="O166" s="8"/>
      <c r="P166" s="8"/>
      <c r="Q166" s="8"/>
    </row>
    <row r="167" spans="1:17">
      <c r="A167" s="12"/>
      <c r="B167" s="8"/>
      <c r="C167" s="8"/>
      <c r="D167" s="8"/>
      <c r="E167" s="8"/>
      <c r="F167" s="8"/>
      <c r="G167" s="8"/>
      <c r="H167" s="8"/>
      <c r="I167" s="8"/>
      <c r="J167" s="8"/>
      <c r="K167" s="8"/>
      <c r="L167" s="8"/>
      <c r="M167" s="8"/>
      <c r="N167" s="8"/>
      <c r="O167" s="8"/>
      <c r="P167" s="8"/>
      <c r="Q167" s="8"/>
    </row>
    <row r="168" spans="1:17">
      <c r="A168" s="12"/>
      <c r="B168" s="8"/>
      <c r="C168" s="8"/>
      <c r="D168" s="8"/>
      <c r="E168" s="8"/>
      <c r="F168" s="8"/>
      <c r="G168" s="8"/>
      <c r="H168" s="8"/>
      <c r="I168" s="8"/>
      <c r="J168" s="8"/>
      <c r="K168" s="8"/>
      <c r="L168" s="8"/>
      <c r="M168" s="8"/>
      <c r="N168" s="8"/>
      <c r="O168" s="8"/>
      <c r="P168" s="8"/>
      <c r="Q168" s="8"/>
    </row>
    <row r="169" spans="1:17">
      <c r="A169" s="12"/>
      <c r="B169" s="8"/>
      <c r="C169" s="8"/>
      <c r="D169" s="8"/>
      <c r="E169" s="8"/>
      <c r="F169" s="8"/>
      <c r="G169" s="8"/>
      <c r="H169" s="8"/>
      <c r="I169" s="8"/>
      <c r="J169" s="8"/>
      <c r="K169" s="8"/>
      <c r="L169" s="8"/>
      <c r="M169" s="8"/>
      <c r="N169" s="8"/>
      <c r="O169" s="8"/>
      <c r="P169" s="8"/>
      <c r="Q169" s="8"/>
    </row>
    <row r="170" spans="1:17">
      <c r="A170" s="12"/>
      <c r="B170" s="8"/>
      <c r="C170" s="8"/>
      <c r="D170" s="8"/>
      <c r="E170" s="8"/>
      <c r="F170" s="8"/>
      <c r="G170" s="8"/>
      <c r="H170" s="8"/>
      <c r="I170" s="8"/>
      <c r="J170" s="8"/>
      <c r="K170" s="8"/>
      <c r="L170" s="8"/>
      <c r="M170" s="8"/>
      <c r="N170" s="8"/>
      <c r="O170" s="8"/>
      <c r="P170" s="8"/>
      <c r="Q170" s="8"/>
    </row>
    <row r="171" spans="1:17">
      <c r="A171" s="12"/>
      <c r="B171" s="8"/>
      <c r="C171" s="8"/>
      <c r="D171" s="8"/>
      <c r="E171" s="8"/>
      <c r="F171" s="8"/>
      <c r="G171" s="8"/>
      <c r="H171" s="8"/>
      <c r="I171" s="8"/>
      <c r="J171" s="8"/>
      <c r="K171" s="8"/>
      <c r="L171" s="8"/>
      <c r="M171" s="8"/>
      <c r="N171" s="8"/>
      <c r="O171" s="8"/>
      <c r="P171" s="8"/>
      <c r="Q171" s="8"/>
    </row>
    <row r="172" spans="1:17">
      <c r="A172" s="12"/>
      <c r="B172" s="8"/>
      <c r="C172" s="8"/>
      <c r="D172" s="8"/>
      <c r="E172" s="8"/>
      <c r="F172" s="8"/>
      <c r="G172" s="8"/>
      <c r="H172" s="8"/>
      <c r="I172" s="8"/>
      <c r="J172" s="8"/>
      <c r="K172" s="8"/>
      <c r="L172" s="8"/>
      <c r="M172" s="8"/>
      <c r="N172" s="8"/>
      <c r="O172" s="8"/>
      <c r="P172" s="8"/>
      <c r="Q172" s="8"/>
    </row>
    <row r="173" spans="1:17">
      <c r="A173" s="12"/>
      <c r="B173" s="8"/>
      <c r="C173" s="8"/>
      <c r="D173" s="8"/>
      <c r="E173" s="8"/>
      <c r="F173" s="8"/>
      <c r="G173" s="8"/>
      <c r="H173" s="8"/>
      <c r="I173" s="8"/>
      <c r="J173" s="8"/>
      <c r="K173" s="8"/>
      <c r="L173" s="8"/>
      <c r="M173" s="8"/>
      <c r="N173" s="8"/>
      <c r="O173" s="8"/>
      <c r="P173" s="8"/>
      <c r="Q173" s="8"/>
    </row>
    <row r="174" spans="1:17">
      <c r="A174" s="12"/>
      <c r="B174" s="8"/>
      <c r="C174" s="8"/>
      <c r="D174" s="8"/>
      <c r="E174" s="8"/>
      <c r="F174" s="8"/>
      <c r="G174" s="8"/>
      <c r="H174" s="8"/>
      <c r="I174" s="8"/>
      <c r="J174" s="8"/>
      <c r="K174" s="8"/>
      <c r="L174" s="8"/>
      <c r="M174" s="8"/>
      <c r="N174" s="8"/>
      <c r="O174" s="8"/>
      <c r="P174" s="8"/>
      <c r="Q174" s="8"/>
    </row>
    <row r="175" spans="1:17">
      <c r="A175" s="12"/>
      <c r="B175" s="8"/>
      <c r="C175" s="8"/>
      <c r="D175" s="8"/>
      <c r="E175" s="8"/>
      <c r="F175" s="8"/>
      <c r="G175" s="8"/>
      <c r="H175" s="8"/>
      <c r="I175" s="8"/>
      <c r="J175" s="8"/>
      <c r="K175" s="8"/>
      <c r="L175" s="8"/>
      <c r="M175" s="8"/>
      <c r="N175" s="8"/>
      <c r="O175" s="8"/>
      <c r="P175" s="8"/>
      <c r="Q175" s="8"/>
    </row>
    <row r="176" spans="1:17">
      <c r="A176" s="12"/>
      <c r="B176" s="8"/>
      <c r="C176" s="8"/>
      <c r="D176" s="8"/>
      <c r="E176" s="8"/>
      <c r="F176" s="8"/>
      <c r="G176" s="8"/>
      <c r="H176" s="8"/>
      <c r="I176" s="8"/>
      <c r="J176" s="8"/>
      <c r="K176" s="8"/>
      <c r="L176" s="8"/>
      <c r="M176" s="8"/>
      <c r="N176" s="8"/>
      <c r="O176" s="8"/>
      <c r="P176" s="8"/>
      <c r="Q176" s="8"/>
    </row>
    <row r="177" spans="1:17">
      <c r="A177" s="12"/>
      <c r="B177" s="8"/>
      <c r="C177" s="8"/>
      <c r="D177" s="8"/>
      <c r="E177" s="8"/>
      <c r="F177" s="8"/>
      <c r="G177" s="8"/>
      <c r="H177" s="8"/>
      <c r="I177" s="8"/>
      <c r="J177" s="8"/>
      <c r="K177" s="8"/>
      <c r="L177" s="8"/>
      <c r="M177" s="8"/>
      <c r="N177" s="8"/>
      <c r="O177" s="8"/>
      <c r="P177" s="8"/>
      <c r="Q177" s="8"/>
    </row>
    <row r="178" spans="1:17">
      <c r="A178" s="12"/>
      <c r="B178" s="8"/>
      <c r="C178" s="8"/>
      <c r="D178" s="8"/>
      <c r="E178" s="8"/>
      <c r="F178" s="8"/>
      <c r="G178" s="8"/>
      <c r="H178" s="8"/>
      <c r="I178" s="8"/>
      <c r="J178" s="8"/>
      <c r="K178" s="8"/>
      <c r="L178" s="8"/>
      <c r="M178" s="8"/>
      <c r="N178" s="8"/>
      <c r="O178" s="8"/>
      <c r="P178" s="8"/>
      <c r="Q178" s="8"/>
    </row>
    <row r="179" spans="1:17">
      <c r="A179" s="12"/>
      <c r="B179" s="8"/>
      <c r="C179" s="8"/>
      <c r="D179" s="8"/>
      <c r="E179" s="8"/>
      <c r="F179" s="8"/>
      <c r="G179" s="8"/>
      <c r="H179" s="8"/>
      <c r="I179" s="8"/>
      <c r="J179" s="8"/>
      <c r="K179" s="8"/>
      <c r="L179" s="8"/>
      <c r="M179" s="8"/>
      <c r="N179" s="8"/>
      <c r="O179" s="8"/>
      <c r="P179" s="8"/>
      <c r="Q179" s="8"/>
    </row>
    <row r="180" spans="1:17">
      <c r="A180" s="12"/>
      <c r="B180" s="8"/>
      <c r="C180" s="8"/>
      <c r="D180" s="8"/>
      <c r="E180" s="8"/>
      <c r="F180" s="8"/>
      <c r="G180" s="8"/>
      <c r="H180" s="8"/>
      <c r="I180" s="8"/>
      <c r="J180" s="8"/>
      <c r="K180" s="8"/>
      <c r="L180" s="8"/>
      <c r="M180" s="8"/>
      <c r="N180" s="8"/>
      <c r="O180" s="8"/>
      <c r="P180" s="8"/>
      <c r="Q180" s="8"/>
    </row>
    <row r="181" spans="1:17">
      <c r="A181" s="12"/>
      <c r="B181" s="8"/>
      <c r="C181" s="8"/>
      <c r="D181" s="8"/>
      <c r="E181" s="8"/>
      <c r="F181" s="8"/>
      <c r="G181" s="8"/>
      <c r="H181" s="8"/>
      <c r="I181" s="8"/>
      <c r="J181" s="8"/>
      <c r="K181" s="8"/>
      <c r="L181" s="8"/>
      <c r="M181" s="8"/>
      <c r="N181" s="8"/>
      <c r="O181" s="8"/>
      <c r="P181" s="8"/>
      <c r="Q181" s="8"/>
    </row>
    <row r="182" spans="1:17">
      <c r="A182" s="12"/>
      <c r="B182" s="8"/>
      <c r="C182" s="8"/>
      <c r="D182" s="8"/>
      <c r="E182" s="8"/>
      <c r="F182" s="8"/>
      <c r="G182" s="8"/>
      <c r="H182" s="8"/>
      <c r="I182" s="8"/>
      <c r="J182" s="8"/>
      <c r="K182" s="8"/>
      <c r="L182" s="8"/>
      <c r="M182" s="8"/>
      <c r="N182" s="8"/>
      <c r="O182" s="8"/>
      <c r="P182" s="8"/>
      <c r="Q182" s="8"/>
    </row>
    <row r="183" spans="1:17">
      <c r="A183" s="12"/>
      <c r="B183" s="8"/>
      <c r="C183" s="8"/>
      <c r="D183" s="8"/>
      <c r="E183" s="8"/>
      <c r="F183" s="8"/>
      <c r="G183" s="8"/>
      <c r="H183" s="8"/>
      <c r="I183" s="8"/>
      <c r="J183" s="8"/>
      <c r="K183" s="8"/>
      <c r="L183" s="8"/>
      <c r="M183" s="8"/>
      <c r="N183" s="8"/>
      <c r="O183" s="8"/>
      <c r="P183" s="8"/>
      <c r="Q183" s="8"/>
    </row>
    <row r="184" spans="1:17">
      <c r="A184" s="12"/>
      <c r="B184" s="8"/>
      <c r="C184" s="8"/>
      <c r="D184" s="8"/>
      <c r="E184" s="8"/>
      <c r="F184" s="8"/>
      <c r="G184" s="8"/>
      <c r="H184" s="8"/>
      <c r="I184" s="8"/>
      <c r="J184" s="8"/>
      <c r="K184" s="8"/>
      <c r="L184" s="8"/>
      <c r="M184" s="8"/>
      <c r="N184" s="8"/>
      <c r="O184" s="8"/>
      <c r="P184" s="8"/>
      <c r="Q184" s="8"/>
    </row>
    <row r="185" spans="1:17">
      <c r="A185" s="12"/>
      <c r="B185" s="8"/>
      <c r="C185" s="8"/>
      <c r="D185" s="8"/>
      <c r="E185" s="8"/>
      <c r="F185" s="8"/>
      <c r="G185" s="8"/>
      <c r="H185" s="8"/>
      <c r="I185" s="8"/>
      <c r="J185" s="8"/>
      <c r="K185" s="8"/>
      <c r="L185" s="8"/>
      <c r="M185" s="8"/>
      <c r="N185" s="8"/>
      <c r="O185" s="8"/>
      <c r="P185" s="8"/>
      <c r="Q185" s="8"/>
    </row>
    <row r="186" spans="1:17">
      <c r="A186" s="12"/>
      <c r="B186" s="8"/>
      <c r="C186" s="8"/>
      <c r="D186" s="8"/>
      <c r="E186" s="8"/>
      <c r="F186" s="8"/>
      <c r="G186" s="8"/>
      <c r="H186" s="8"/>
      <c r="I186" s="8"/>
      <c r="J186" s="8"/>
      <c r="K186" s="8"/>
      <c r="L186" s="8"/>
      <c r="M186" s="8"/>
      <c r="N186" s="8"/>
      <c r="O186" s="8"/>
      <c r="P186" s="8"/>
      <c r="Q186" s="8"/>
    </row>
    <row r="187" spans="1:17">
      <c r="A187" s="12"/>
      <c r="B187" s="8"/>
      <c r="C187" s="8"/>
      <c r="D187" s="8"/>
      <c r="E187" s="8"/>
      <c r="F187" s="8"/>
      <c r="G187" s="8"/>
      <c r="H187" s="8"/>
      <c r="I187" s="8"/>
      <c r="J187" s="8"/>
      <c r="K187" s="8"/>
      <c r="L187" s="8"/>
      <c r="M187" s="8"/>
      <c r="N187" s="8"/>
      <c r="O187" s="8"/>
      <c r="P187" s="8"/>
      <c r="Q187" s="8"/>
    </row>
    <row r="188" spans="1:17">
      <c r="A188" s="12"/>
      <c r="B188" s="8"/>
      <c r="C188" s="8"/>
      <c r="D188" s="8"/>
      <c r="E188" s="8"/>
      <c r="F188" s="8"/>
      <c r="G188" s="8"/>
      <c r="H188" s="8"/>
      <c r="I188" s="8"/>
      <c r="J188" s="8"/>
      <c r="K188" s="8"/>
      <c r="L188" s="8"/>
      <c r="M188" s="8"/>
      <c r="N188" s="8"/>
      <c r="O188" s="8"/>
      <c r="P188" s="8"/>
      <c r="Q188" s="8"/>
    </row>
    <row r="189" spans="1:17">
      <c r="A189" s="12"/>
      <c r="B189" s="8"/>
      <c r="C189" s="8"/>
      <c r="D189" s="8"/>
      <c r="E189" s="8"/>
      <c r="F189" s="8"/>
      <c r="G189" s="8"/>
      <c r="H189" s="8"/>
      <c r="I189" s="8"/>
      <c r="J189" s="8"/>
      <c r="K189" s="8"/>
      <c r="L189" s="8"/>
      <c r="M189" s="8"/>
      <c r="N189" s="8"/>
      <c r="O189" s="8"/>
      <c r="P189" s="8"/>
      <c r="Q189" s="8"/>
    </row>
    <row r="190" spans="1:17">
      <c r="A190" s="12"/>
      <c r="B190" s="8"/>
      <c r="C190" s="8"/>
      <c r="D190" s="8"/>
      <c r="E190" s="8"/>
      <c r="F190" s="8"/>
      <c r="G190" s="8"/>
      <c r="H190" s="8"/>
      <c r="I190" s="8"/>
      <c r="J190" s="8"/>
      <c r="K190" s="8"/>
      <c r="L190" s="8"/>
      <c r="M190" s="8"/>
      <c r="N190" s="8"/>
      <c r="O190" s="8"/>
      <c r="P190" s="8"/>
      <c r="Q190" s="8"/>
    </row>
    <row r="191" spans="1:17">
      <c r="A191" s="12"/>
      <c r="B191" s="8"/>
      <c r="C191" s="8"/>
      <c r="D191" s="8"/>
      <c r="E191" s="8"/>
      <c r="F191" s="8"/>
      <c r="G191" s="8"/>
      <c r="H191" s="8"/>
      <c r="I191" s="8"/>
      <c r="J191" s="8"/>
      <c r="K191" s="8"/>
      <c r="L191" s="8"/>
      <c r="M191" s="8"/>
      <c r="N191" s="8"/>
      <c r="O191" s="8"/>
      <c r="P191" s="8"/>
      <c r="Q191" s="8"/>
    </row>
    <row r="192" spans="1:17">
      <c r="A192" s="12"/>
      <c r="B192" s="8"/>
      <c r="C192" s="8"/>
      <c r="D192" s="8"/>
      <c r="E192" s="8"/>
      <c r="F192" s="8"/>
      <c r="G192" s="8"/>
      <c r="H192" s="8"/>
      <c r="I192" s="8"/>
      <c r="J192" s="8"/>
      <c r="K192" s="8"/>
      <c r="L192" s="8"/>
      <c r="M192" s="8"/>
      <c r="N192" s="8"/>
      <c r="O192" s="8"/>
      <c r="P192" s="8"/>
      <c r="Q192" s="8"/>
    </row>
    <row r="193" spans="1:17">
      <c r="A193" s="12"/>
      <c r="B193" s="8"/>
      <c r="C193" s="8"/>
      <c r="D193" s="8"/>
      <c r="E193" s="8"/>
      <c r="F193" s="8"/>
      <c r="G193" s="8"/>
      <c r="H193" s="8"/>
      <c r="I193" s="8"/>
      <c r="J193" s="8"/>
      <c r="K193" s="8"/>
      <c r="L193" s="8"/>
      <c r="M193" s="8"/>
      <c r="N193" s="8"/>
      <c r="O193" s="8"/>
      <c r="P193" s="8"/>
      <c r="Q193" s="8"/>
    </row>
    <row r="194" spans="1:17">
      <c r="A194" s="12"/>
      <c r="B194" s="8"/>
      <c r="C194" s="8"/>
      <c r="D194" s="8"/>
      <c r="E194" s="8"/>
      <c r="F194" s="8"/>
      <c r="G194" s="8"/>
      <c r="H194" s="8"/>
      <c r="I194" s="8"/>
      <c r="J194" s="8"/>
      <c r="K194" s="8"/>
      <c r="L194" s="8"/>
      <c r="M194" s="8"/>
      <c r="N194" s="8"/>
      <c r="O194" s="8"/>
      <c r="P194" s="8"/>
      <c r="Q194" s="8"/>
    </row>
    <row r="195" spans="1:17">
      <c r="A195" s="12"/>
      <c r="B195" s="8"/>
      <c r="C195" s="8"/>
      <c r="D195" s="8"/>
      <c r="E195" s="8"/>
      <c r="F195" s="8"/>
      <c r="G195" s="8"/>
      <c r="H195" s="8"/>
      <c r="I195" s="8"/>
      <c r="J195" s="8"/>
      <c r="K195" s="8"/>
      <c r="L195" s="8"/>
      <c r="M195" s="8"/>
      <c r="N195" s="8"/>
      <c r="O195" s="8"/>
      <c r="P195" s="8"/>
      <c r="Q195" s="8"/>
    </row>
    <row r="196" spans="1:17">
      <c r="A196" s="12"/>
      <c r="B196" s="8"/>
      <c r="C196" s="8"/>
      <c r="D196" s="8"/>
      <c r="E196" s="8"/>
      <c r="F196" s="8"/>
      <c r="G196" s="8"/>
      <c r="H196" s="8"/>
      <c r="I196" s="8"/>
      <c r="J196" s="8"/>
      <c r="K196" s="8"/>
      <c r="L196" s="8"/>
      <c r="M196" s="8"/>
      <c r="N196" s="8"/>
      <c r="O196" s="8"/>
      <c r="P196" s="8"/>
      <c r="Q196" s="8"/>
    </row>
    <row r="197" spans="1:17">
      <c r="A197" s="12"/>
      <c r="B197" s="8"/>
      <c r="C197" s="8"/>
      <c r="D197" s="8"/>
      <c r="E197" s="8"/>
      <c r="F197" s="8"/>
      <c r="G197" s="8"/>
      <c r="H197" s="8"/>
      <c r="I197" s="8"/>
      <c r="J197" s="8"/>
      <c r="K197" s="8"/>
      <c r="L197" s="8"/>
      <c r="M197" s="8"/>
      <c r="N197" s="8"/>
      <c r="O197" s="8"/>
      <c r="P197" s="8"/>
      <c r="Q197" s="8"/>
    </row>
    <row r="198" spans="1:17">
      <c r="A198" s="12"/>
      <c r="B198" s="8"/>
      <c r="C198" s="8"/>
      <c r="D198" s="8"/>
      <c r="E198" s="8"/>
      <c r="F198" s="8"/>
      <c r="G198" s="8"/>
      <c r="H198" s="8"/>
      <c r="I198" s="8"/>
      <c r="J198" s="8"/>
      <c r="K198" s="8"/>
      <c r="L198" s="8"/>
      <c r="M198" s="8"/>
      <c r="N198" s="8"/>
      <c r="O198" s="8"/>
      <c r="P198" s="8"/>
      <c r="Q198" s="8"/>
    </row>
    <row r="199" spans="1:17">
      <c r="A199" s="12"/>
      <c r="B199" s="8"/>
      <c r="C199" s="8"/>
      <c r="D199" s="8"/>
      <c r="E199" s="8"/>
      <c r="F199" s="8"/>
      <c r="G199" s="8"/>
      <c r="H199" s="8"/>
      <c r="I199" s="8"/>
      <c r="J199" s="8"/>
      <c r="K199" s="8"/>
      <c r="L199" s="8"/>
      <c r="M199" s="8"/>
      <c r="N199" s="8"/>
      <c r="O199" s="8"/>
      <c r="P199" s="8"/>
      <c r="Q199" s="8"/>
    </row>
    <row r="200" spans="1:17">
      <c r="A200" s="12"/>
      <c r="B200" s="8"/>
      <c r="C200" s="8"/>
      <c r="D200" s="8"/>
      <c r="E200" s="8"/>
      <c r="F200" s="8"/>
      <c r="G200" s="8"/>
      <c r="H200" s="8"/>
      <c r="I200" s="8"/>
      <c r="J200" s="8"/>
      <c r="K200" s="8"/>
      <c r="L200" s="8"/>
      <c r="M200" s="8"/>
      <c r="N200" s="8"/>
      <c r="O200" s="8"/>
      <c r="P200" s="8"/>
      <c r="Q200" s="8"/>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G200"/>
  <sheetViews>
    <sheetView showGridLines="0" workbookViewId="0"/>
  </sheetViews>
  <sheetFormatPr defaultColWidth="10.90625" defaultRowHeight="14.5"/>
  <cols>
    <col min="1" max="1" width="70.7265625" customWidth="1"/>
  </cols>
  <sheetData>
    <row r="1" spans="1:7" ht="19.5">
      <c r="A1" s="4" t="s">
        <v>153</v>
      </c>
      <c r="B1" s="8"/>
      <c r="C1" s="8"/>
      <c r="D1" s="8"/>
      <c r="E1" s="8"/>
      <c r="F1" s="8"/>
      <c r="G1" s="8"/>
    </row>
    <row r="2" spans="1:7">
      <c r="A2" s="9" t="s">
        <v>402</v>
      </c>
      <c r="B2" s="8"/>
      <c r="C2" s="8"/>
      <c r="D2" s="8"/>
      <c r="E2" s="8"/>
      <c r="F2" s="8"/>
      <c r="G2" s="8"/>
    </row>
    <row r="3" spans="1:7" ht="29">
      <c r="A3" s="9" t="s">
        <v>295</v>
      </c>
      <c r="B3" s="10"/>
      <c r="C3" s="10"/>
      <c r="D3" s="10"/>
      <c r="E3" s="10"/>
      <c r="F3" s="10"/>
      <c r="G3" s="10"/>
    </row>
    <row r="4" spans="1:7">
      <c r="A4" s="9" t="s">
        <v>426</v>
      </c>
      <c r="B4" s="10"/>
      <c r="C4" s="10"/>
      <c r="D4" s="10"/>
      <c r="E4" s="10"/>
      <c r="F4" s="10"/>
      <c r="G4" s="10"/>
    </row>
    <row r="5" spans="1:7" ht="29">
      <c r="A5" s="9" t="s">
        <v>427</v>
      </c>
      <c r="B5" s="10"/>
      <c r="C5" s="10"/>
      <c r="D5" s="10"/>
      <c r="E5" s="10"/>
      <c r="F5" s="10"/>
      <c r="G5" s="10"/>
    </row>
    <row r="6" spans="1:7">
      <c r="A6" s="9" t="s">
        <v>428</v>
      </c>
      <c r="B6" s="10"/>
      <c r="C6" s="10"/>
      <c r="D6" s="10"/>
      <c r="E6" s="10"/>
      <c r="F6" s="10"/>
      <c r="G6" s="10"/>
    </row>
    <row r="7" spans="1:7">
      <c r="A7" s="11" t="s">
        <v>0</v>
      </c>
      <c r="B7" s="10"/>
      <c r="C7" s="10"/>
      <c r="D7" s="10"/>
      <c r="E7" s="10"/>
      <c r="F7" s="10"/>
      <c r="G7" s="10"/>
    </row>
    <row r="8" spans="1:7" ht="30" customHeight="1">
      <c r="A8" s="6" t="s">
        <v>152</v>
      </c>
      <c r="B8" s="10"/>
      <c r="C8" s="10"/>
      <c r="D8" s="10"/>
      <c r="E8" s="10"/>
      <c r="F8" s="10"/>
      <c r="G8" s="10"/>
    </row>
    <row r="9" spans="1:7">
      <c r="A9" s="12" t="s">
        <v>296</v>
      </c>
      <c r="B9" s="13" t="s">
        <v>416</v>
      </c>
      <c r="C9" s="13" t="s">
        <v>417</v>
      </c>
      <c r="D9" s="13" t="s">
        <v>418</v>
      </c>
      <c r="E9" s="13" t="s">
        <v>419</v>
      </c>
      <c r="F9" s="13" t="s">
        <v>420</v>
      </c>
      <c r="G9" s="13" t="s">
        <v>421</v>
      </c>
    </row>
    <row r="10" spans="1:7">
      <c r="A10" s="12" t="s">
        <v>342</v>
      </c>
      <c r="B10" s="14">
        <v>0.17271239999999999</v>
      </c>
      <c r="C10" s="14">
        <v>0.17808479999999999</v>
      </c>
      <c r="D10" s="14">
        <v>0.1786962</v>
      </c>
      <c r="E10" s="14">
        <v>0.18041479999999999</v>
      </c>
      <c r="F10" s="14">
        <v>0.183222</v>
      </c>
      <c r="G10" s="14">
        <v>0.1766954</v>
      </c>
    </row>
    <row r="11" spans="1:7">
      <c r="A11" s="12" t="s">
        <v>429</v>
      </c>
      <c r="B11" s="14">
        <v>0.13956850000000001</v>
      </c>
      <c r="C11" s="14">
        <v>0.14258009999999999</v>
      </c>
      <c r="D11" s="14">
        <v>0.14465259999999999</v>
      </c>
      <c r="E11" s="14">
        <v>0.1480167</v>
      </c>
      <c r="F11" s="14">
        <v>0.15008679999999999</v>
      </c>
      <c r="G11" s="14">
        <v>0.14279459999999999</v>
      </c>
    </row>
    <row r="12" spans="1:7">
      <c r="A12" s="12" t="s">
        <v>430</v>
      </c>
      <c r="B12" s="14">
        <v>0.18438779999999999</v>
      </c>
      <c r="C12" s="14">
        <v>0.18818789999999999</v>
      </c>
      <c r="D12" s="14">
        <v>0.2006464</v>
      </c>
      <c r="E12" s="14">
        <v>0.19386149999999999</v>
      </c>
      <c r="F12" s="14">
        <v>0.19267290000000001</v>
      </c>
      <c r="G12" s="14">
        <v>0.18978249999999999</v>
      </c>
    </row>
    <row r="13" spans="1:7">
      <c r="A13" s="12" t="s">
        <v>431</v>
      </c>
      <c r="B13" s="14">
        <v>0.17614150000000001</v>
      </c>
      <c r="C13" s="14">
        <v>0.17713660000000001</v>
      </c>
      <c r="D13" s="14">
        <v>0.18032500000000001</v>
      </c>
      <c r="E13" s="14">
        <v>0.19080610000000001</v>
      </c>
      <c r="F13" s="14">
        <v>0.1877897</v>
      </c>
      <c r="G13" s="14">
        <v>0.1726916</v>
      </c>
    </row>
    <row r="14" spans="1:7">
      <c r="A14" s="12" t="s">
        <v>432</v>
      </c>
      <c r="B14" s="14">
        <v>0.32610349999999999</v>
      </c>
      <c r="C14" s="14">
        <v>0.36508620000000003</v>
      </c>
      <c r="D14" s="14">
        <v>0.40560859999999999</v>
      </c>
      <c r="E14" s="14">
        <v>0.48728909999999998</v>
      </c>
      <c r="F14" s="14">
        <v>0.52499289999999998</v>
      </c>
      <c r="G14" s="14">
        <v>0.5714243</v>
      </c>
    </row>
    <row r="15" spans="1:7">
      <c r="A15" s="12" t="s">
        <v>433</v>
      </c>
      <c r="B15" s="14">
        <v>0.1842152</v>
      </c>
      <c r="C15" s="14">
        <v>0.18279409999999999</v>
      </c>
      <c r="D15" s="14">
        <v>0.1914863</v>
      </c>
      <c r="E15" s="14">
        <v>0.1821287</v>
      </c>
      <c r="F15" s="14">
        <v>0.20737559999999999</v>
      </c>
      <c r="G15" s="14">
        <v>0.17278180000000001</v>
      </c>
    </row>
    <row r="16" spans="1:7">
      <c r="A16" s="12" t="s">
        <v>434</v>
      </c>
      <c r="B16" s="14">
        <v>0.1916215</v>
      </c>
      <c r="C16" s="14">
        <v>0.19764100000000001</v>
      </c>
      <c r="D16" s="14">
        <v>0.18935160000000001</v>
      </c>
      <c r="E16" s="14">
        <v>0.18847549999999999</v>
      </c>
      <c r="F16" s="14">
        <v>0.18797469999999999</v>
      </c>
      <c r="G16" s="14">
        <v>0.18399879999999999</v>
      </c>
    </row>
    <row r="17" spans="1:7" ht="30" customHeight="1">
      <c r="A17" s="6" t="s">
        <v>147</v>
      </c>
      <c r="B17" s="14"/>
      <c r="C17" s="14"/>
      <c r="D17" s="14"/>
      <c r="E17" s="14"/>
      <c r="F17" s="14"/>
      <c r="G17" s="14"/>
    </row>
    <row r="18" spans="1:7">
      <c r="A18" s="12" t="s">
        <v>296</v>
      </c>
      <c r="B18" s="15" t="s">
        <v>416</v>
      </c>
      <c r="C18" s="15" t="s">
        <v>417</v>
      </c>
      <c r="D18" s="15" t="s">
        <v>418</v>
      </c>
      <c r="E18" s="15" t="s">
        <v>419</v>
      </c>
      <c r="F18" s="15" t="s">
        <v>420</v>
      </c>
      <c r="G18" s="15" t="s">
        <v>421</v>
      </c>
    </row>
    <row r="19" spans="1:7">
      <c r="A19" s="12" t="s">
        <v>342</v>
      </c>
      <c r="B19" s="14">
        <v>1</v>
      </c>
      <c r="C19" s="14">
        <v>1</v>
      </c>
      <c r="D19" s="14">
        <v>1</v>
      </c>
      <c r="E19" s="14">
        <v>1</v>
      </c>
      <c r="F19" s="14">
        <v>1</v>
      </c>
      <c r="G19" s="14">
        <v>1</v>
      </c>
    </row>
    <row r="20" spans="1:7">
      <c r="A20" s="12" t="s">
        <v>429</v>
      </c>
      <c r="B20" s="14">
        <v>0.27002619999999999</v>
      </c>
      <c r="C20" s="14">
        <v>0.25396439999999998</v>
      </c>
      <c r="D20" s="14">
        <v>0.2435147</v>
      </c>
      <c r="E20" s="14">
        <v>0.23376269999999999</v>
      </c>
      <c r="F20" s="14">
        <v>0.2188243</v>
      </c>
      <c r="G20" s="14">
        <v>0.2094203</v>
      </c>
    </row>
    <row r="21" spans="1:7">
      <c r="A21" s="12" t="s">
        <v>430</v>
      </c>
      <c r="B21" s="14">
        <v>0.1580792</v>
      </c>
      <c r="C21" s="14">
        <v>0.15450720000000001</v>
      </c>
      <c r="D21" s="14">
        <v>0.15936310000000001</v>
      </c>
      <c r="E21" s="14">
        <v>0.15257850000000001</v>
      </c>
      <c r="F21" s="14">
        <v>0.1448499</v>
      </c>
      <c r="G21" s="14">
        <v>0.1455034</v>
      </c>
    </row>
    <row r="22" spans="1:7">
      <c r="A22" s="12" t="s">
        <v>431</v>
      </c>
      <c r="B22" s="14">
        <v>8.2204399999999997E-2</v>
      </c>
      <c r="C22" s="14">
        <v>8.3626400000000004E-2</v>
      </c>
      <c r="D22" s="14">
        <v>8.4418999999999994E-2</v>
      </c>
      <c r="E22" s="14">
        <v>8.9093199999999997E-2</v>
      </c>
      <c r="F22" s="14">
        <v>8.3148799999999995E-2</v>
      </c>
      <c r="G22" s="14">
        <v>8.0123E-2</v>
      </c>
    </row>
    <row r="23" spans="1:7">
      <c r="A23" s="12" t="s">
        <v>432</v>
      </c>
      <c r="B23" s="14">
        <v>2.09534E-2</v>
      </c>
      <c r="C23" s="14">
        <v>1.9803000000000001E-2</v>
      </c>
      <c r="D23" s="14">
        <v>2.26769E-2</v>
      </c>
      <c r="E23" s="14">
        <v>2.6722099999999999E-2</v>
      </c>
      <c r="F23" s="14">
        <v>3.5585199999999997E-2</v>
      </c>
      <c r="G23" s="14">
        <v>3.5726099999999997E-2</v>
      </c>
    </row>
    <row r="24" spans="1:7">
      <c r="A24" s="12" t="s">
        <v>433</v>
      </c>
      <c r="B24" s="14">
        <v>2.4443699999999999E-2</v>
      </c>
      <c r="C24" s="14">
        <v>2.5543799999999998E-2</v>
      </c>
      <c r="D24" s="14">
        <v>2.61821E-2</v>
      </c>
      <c r="E24" s="14">
        <v>2.54992E-2</v>
      </c>
      <c r="F24" s="14">
        <v>2.9884000000000001E-2</v>
      </c>
      <c r="G24" s="14">
        <v>2.4954E-2</v>
      </c>
    </row>
    <row r="25" spans="1:7">
      <c r="A25" s="12" t="s">
        <v>434</v>
      </c>
      <c r="B25" s="14">
        <v>0.4442932</v>
      </c>
      <c r="C25" s="14">
        <v>0.4625553</v>
      </c>
      <c r="D25" s="14">
        <v>0.46384419999999998</v>
      </c>
      <c r="E25" s="14">
        <v>0.47234429999999999</v>
      </c>
      <c r="F25" s="14">
        <v>0.48770770000000002</v>
      </c>
      <c r="G25" s="14">
        <v>0.50427330000000004</v>
      </c>
    </row>
    <row r="26" spans="1:7" ht="30" customHeight="1">
      <c r="A26" s="6" t="s">
        <v>148</v>
      </c>
      <c r="B26" s="14"/>
      <c r="C26" s="14"/>
      <c r="D26" s="14"/>
      <c r="E26" s="14"/>
      <c r="F26" s="14"/>
      <c r="G26" s="14"/>
    </row>
    <row r="27" spans="1:7">
      <c r="A27" s="12" t="s">
        <v>296</v>
      </c>
      <c r="B27" s="15" t="s">
        <v>416</v>
      </c>
      <c r="C27" s="15" t="s">
        <v>417</v>
      </c>
      <c r="D27" s="15" t="s">
        <v>418</v>
      </c>
      <c r="E27" s="15" t="s">
        <v>419</v>
      </c>
      <c r="F27" s="15" t="s">
        <v>420</v>
      </c>
      <c r="G27" s="15" t="s">
        <v>421</v>
      </c>
    </row>
    <row r="28" spans="1:7">
      <c r="A28" s="12" t="s">
        <v>342</v>
      </c>
      <c r="B28" s="16">
        <v>730000</v>
      </c>
      <c r="C28" s="16">
        <v>760000</v>
      </c>
      <c r="D28" s="16">
        <v>760000</v>
      </c>
      <c r="E28" s="16">
        <v>780000</v>
      </c>
      <c r="F28" s="16">
        <v>790000</v>
      </c>
      <c r="G28" s="16">
        <v>770000</v>
      </c>
    </row>
    <row r="29" spans="1:7">
      <c r="A29" s="12" t="s">
        <v>429</v>
      </c>
      <c r="B29" s="16">
        <v>200000</v>
      </c>
      <c r="C29" s="16">
        <v>190000</v>
      </c>
      <c r="D29" s="16">
        <v>190000</v>
      </c>
      <c r="E29" s="16">
        <v>180000</v>
      </c>
      <c r="F29" s="16">
        <v>170000</v>
      </c>
      <c r="G29" s="16">
        <v>160000</v>
      </c>
    </row>
    <row r="30" spans="1:7">
      <c r="A30" s="12" t="s">
        <v>430</v>
      </c>
      <c r="B30" s="16">
        <v>120000</v>
      </c>
      <c r="C30" s="16">
        <v>120000</v>
      </c>
      <c r="D30" s="16">
        <v>120000</v>
      </c>
      <c r="E30" s="16">
        <v>120000</v>
      </c>
      <c r="F30" s="16">
        <v>110000</v>
      </c>
      <c r="G30" s="16">
        <v>110000</v>
      </c>
    </row>
    <row r="31" spans="1:7">
      <c r="A31" s="12" t="s">
        <v>431</v>
      </c>
      <c r="B31" s="16">
        <v>60000</v>
      </c>
      <c r="C31" s="16">
        <v>60000</v>
      </c>
      <c r="D31" s="16">
        <v>60000</v>
      </c>
      <c r="E31" s="16">
        <v>70000</v>
      </c>
      <c r="F31" s="16">
        <v>70000</v>
      </c>
      <c r="G31" s="16">
        <v>60000</v>
      </c>
    </row>
    <row r="32" spans="1:7">
      <c r="A32" s="12" t="s">
        <v>432</v>
      </c>
      <c r="B32" s="16" t="s">
        <v>330</v>
      </c>
      <c r="C32" s="16" t="s">
        <v>330</v>
      </c>
      <c r="D32" s="16" t="s">
        <v>330</v>
      </c>
      <c r="E32" s="16">
        <v>20000</v>
      </c>
      <c r="F32" s="16">
        <v>30000</v>
      </c>
      <c r="G32" s="16">
        <v>30000</v>
      </c>
    </row>
    <row r="33" spans="1:7">
      <c r="A33" s="12" t="s">
        <v>433</v>
      </c>
      <c r="B33" s="16">
        <v>20000</v>
      </c>
      <c r="C33" s="16">
        <v>20000</v>
      </c>
      <c r="D33" s="16">
        <v>20000</v>
      </c>
      <c r="E33" s="16">
        <v>20000</v>
      </c>
      <c r="F33" s="16">
        <v>20000</v>
      </c>
      <c r="G33" s="16" t="s">
        <v>330</v>
      </c>
    </row>
    <row r="34" spans="1:7">
      <c r="A34" s="12" t="s">
        <v>434</v>
      </c>
      <c r="B34" s="16">
        <v>330000</v>
      </c>
      <c r="C34" s="16">
        <v>350000</v>
      </c>
      <c r="D34" s="16">
        <v>350000</v>
      </c>
      <c r="E34" s="16">
        <v>370000</v>
      </c>
      <c r="F34" s="16">
        <v>390000</v>
      </c>
      <c r="G34" s="16">
        <v>390000</v>
      </c>
    </row>
    <row r="35" spans="1:7" ht="30" customHeight="1">
      <c r="A35" s="6" t="s">
        <v>149</v>
      </c>
      <c r="B35" s="16"/>
      <c r="C35" s="16"/>
      <c r="D35" s="16"/>
      <c r="E35" s="16"/>
      <c r="F35" s="16"/>
      <c r="G35" s="16"/>
    </row>
    <row r="36" spans="1:7">
      <c r="A36" s="12" t="s">
        <v>296</v>
      </c>
      <c r="B36" s="17" t="s">
        <v>416</v>
      </c>
      <c r="C36" s="17" t="s">
        <v>417</v>
      </c>
      <c r="D36" s="17" t="s">
        <v>418</v>
      </c>
      <c r="E36" s="17" t="s">
        <v>419</v>
      </c>
      <c r="F36" s="17" t="s">
        <v>420</v>
      </c>
      <c r="G36" s="17" t="s">
        <v>421</v>
      </c>
    </row>
    <row r="37" spans="1:7">
      <c r="A37" s="12" t="s">
        <v>342</v>
      </c>
      <c r="B37" s="14">
        <v>0.1200929</v>
      </c>
      <c r="C37" s="14">
        <v>0.12532869999999999</v>
      </c>
      <c r="D37" s="14">
        <v>0.12605759999999999</v>
      </c>
      <c r="E37" s="14">
        <v>0.1282904</v>
      </c>
      <c r="F37" s="14">
        <v>0.13147030000000001</v>
      </c>
      <c r="G37" s="14">
        <v>0.1291601</v>
      </c>
    </row>
    <row r="38" spans="1:7">
      <c r="A38" s="12" t="s">
        <v>429</v>
      </c>
      <c r="B38" s="14">
        <v>9.1648400000000005E-2</v>
      </c>
      <c r="C38" s="14">
        <v>9.1667399999999996E-2</v>
      </c>
      <c r="D38" s="14">
        <v>9.0948600000000004E-2</v>
      </c>
      <c r="E38" s="14">
        <v>9.5708000000000001E-2</v>
      </c>
      <c r="F38" s="14">
        <v>9.7584900000000002E-2</v>
      </c>
      <c r="G38" s="14">
        <v>9.3951000000000007E-2</v>
      </c>
    </row>
    <row r="39" spans="1:7">
      <c r="A39" s="12" t="s">
        <v>430</v>
      </c>
      <c r="B39" s="14">
        <v>0.12839990000000001</v>
      </c>
      <c r="C39" s="14">
        <v>0.13167889999999999</v>
      </c>
      <c r="D39" s="14">
        <v>0.14507800000000001</v>
      </c>
      <c r="E39" s="14">
        <v>0.14165549999999999</v>
      </c>
      <c r="F39" s="14">
        <v>0.14194599999999999</v>
      </c>
      <c r="G39" s="14">
        <v>0.14534420000000001</v>
      </c>
    </row>
    <row r="40" spans="1:7">
      <c r="A40" s="12" t="s">
        <v>431</v>
      </c>
      <c r="B40" s="14">
        <v>0.12644230000000001</v>
      </c>
      <c r="C40" s="14">
        <v>0.12525310000000001</v>
      </c>
      <c r="D40" s="14">
        <v>0.1304804</v>
      </c>
      <c r="E40" s="14">
        <v>0.1413779</v>
      </c>
      <c r="F40" s="14">
        <v>0.1338609</v>
      </c>
      <c r="G40" s="14">
        <v>0.1273687</v>
      </c>
    </row>
    <row r="41" spans="1:7">
      <c r="A41" s="12" t="s">
        <v>432</v>
      </c>
      <c r="B41" s="14">
        <v>0.22590950000000001</v>
      </c>
      <c r="C41" s="14">
        <v>0.2945798</v>
      </c>
      <c r="D41" s="14">
        <v>0.34325549999999999</v>
      </c>
      <c r="E41" s="14">
        <v>0.40026460000000003</v>
      </c>
      <c r="F41" s="14">
        <v>0.4382336</v>
      </c>
      <c r="G41" s="14">
        <v>0.4963958</v>
      </c>
    </row>
    <row r="42" spans="1:7">
      <c r="A42" s="12" t="s">
        <v>433</v>
      </c>
      <c r="B42" s="14">
        <v>0.13681650000000001</v>
      </c>
      <c r="C42" s="14">
        <v>0.15327370000000001</v>
      </c>
      <c r="D42" s="14">
        <v>0.15670249999999999</v>
      </c>
      <c r="E42" s="14">
        <v>0.14482909999999999</v>
      </c>
      <c r="F42" s="14">
        <v>0.1666571</v>
      </c>
      <c r="G42" s="14">
        <v>0.1360596</v>
      </c>
    </row>
    <row r="43" spans="1:7">
      <c r="A43" s="12" t="s">
        <v>434</v>
      </c>
      <c r="B43" s="14">
        <v>0.1364418</v>
      </c>
      <c r="C43" s="14">
        <v>0.1431412</v>
      </c>
      <c r="D43" s="14">
        <v>0.13642699999999999</v>
      </c>
      <c r="E43" s="14">
        <v>0.1356078</v>
      </c>
      <c r="F43" s="14">
        <v>0.13683509999999999</v>
      </c>
      <c r="G43" s="14">
        <v>0.1357419</v>
      </c>
    </row>
    <row r="44" spans="1:7" ht="30" customHeight="1">
      <c r="A44" s="6" t="s">
        <v>150</v>
      </c>
      <c r="B44" s="14"/>
      <c r="C44" s="14"/>
      <c r="D44" s="14"/>
      <c r="E44" s="14"/>
      <c r="F44" s="14"/>
      <c r="G44" s="14"/>
    </row>
    <row r="45" spans="1:7">
      <c r="A45" s="12" t="s">
        <v>296</v>
      </c>
      <c r="B45" s="15" t="s">
        <v>416</v>
      </c>
      <c r="C45" s="15" t="s">
        <v>417</v>
      </c>
      <c r="D45" s="15" t="s">
        <v>418</v>
      </c>
      <c r="E45" s="15" t="s">
        <v>419</v>
      </c>
      <c r="F45" s="15" t="s">
        <v>420</v>
      </c>
      <c r="G45" s="15" t="s">
        <v>421</v>
      </c>
    </row>
    <row r="46" spans="1:7">
      <c r="A46" s="12" t="s">
        <v>342</v>
      </c>
      <c r="B46" s="14">
        <v>1</v>
      </c>
      <c r="C46" s="14">
        <v>1</v>
      </c>
      <c r="D46" s="14">
        <v>1</v>
      </c>
      <c r="E46" s="14">
        <v>1</v>
      </c>
      <c r="F46" s="14">
        <v>1</v>
      </c>
      <c r="G46" s="14">
        <v>1</v>
      </c>
    </row>
    <row r="47" spans="1:7">
      <c r="A47" s="12" t="s">
        <v>429</v>
      </c>
      <c r="B47" s="14">
        <v>0.25531870000000001</v>
      </c>
      <c r="C47" s="14">
        <v>0.23308599999999999</v>
      </c>
      <c r="D47" s="14">
        <v>0.21911340000000001</v>
      </c>
      <c r="E47" s="14">
        <v>0.21387929999999999</v>
      </c>
      <c r="F47" s="14">
        <v>0.19834080000000001</v>
      </c>
      <c r="G47" s="14">
        <v>0.18820780000000001</v>
      </c>
    </row>
    <row r="48" spans="1:7">
      <c r="A48" s="12" t="s">
        <v>430</v>
      </c>
      <c r="B48" s="14">
        <v>0.1589352</v>
      </c>
      <c r="C48" s="14">
        <v>0.1537502</v>
      </c>
      <c r="D48" s="14">
        <v>0.16252710000000001</v>
      </c>
      <c r="E48" s="14">
        <v>0.15623339999999999</v>
      </c>
      <c r="F48" s="14">
        <v>0.1485551</v>
      </c>
      <c r="G48" s="14">
        <v>0.15182689999999999</v>
      </c>
    </row>
    <row r="49" spans="1:7">
      <c r="A49" s="12" t="s">
        <v>431</v>
      </c>
      <c r="B49" s="14">
        <v>8.4904599999999997E-2</v>
      </c>
      <c r="C49" s="14">
        <v>8.3763599999999994E-2</v>
      </c>
      <c r="D49" s="14">
        <v>8.6031999999999997E-2</v>
      </c>
      <c r="E49" s="14">
        <v>9.2211899999999999E-2</v>
      </c>
      <c r="F49" s="14">
        <v>8.2858600000000004E-2</v>
      </c>
      <c r="G49" s="14">
        <v>8.17769E-2</v>
      </c>
    </row>
    <row r="50" spans="1:7">
      <c r="A50" s="12" t="s">
        <v>432</v>
      </c>
      <c r="B50" s="14">
        <v>1.98336E-2</v>
      </c>
      <c r="C50" s="14">
        <v>2.2908399999999999E-2</v>
      </c>
      <c r="D50" s="14">
        <v>2.7295400000000001E-2</v>
      </c>
      <c r="E50" s="14">
        <v>3.0881499999999999E-2</v>
      </c>
      <c r="F50" s="14">
        <v>4.2021799999999998E-2</v>
      </c>
      <c r="G50" s="14">
        <v>4.2500099999999999E-2</v>
      </c>
    </row>
    <row r="51" spans="1:7">
      <c r="A51" s="12" t="s">
        <v>433</v>
      </c>
      <c r="B51" s="14">
        <v>2.6417E-2</v>
      </c>
      <c r="C51" s="14">
        <v>3.0615300000000002E-2</v>
      </c>
      <c r="D51" s="14">
        <v>3.0646699999999999E-2</v>
      </c>
      <c r="E51" s="14">
        <v>2.8668300000000001E-2</v>
      </c>
      <c r="F51" s="14">
        <v>3.3573100000000002E-2</v>
      </c>
      <c r="G51" s="14">
        <v>2.7215E-2</v>
      </c>
    </row>
    <row r="52" spans="1:7">
      <c r="A52" s="12" t="s">
        <v>434</v>
      </c>
      <c r="B52" s="14">
        <v>0.45459080000000002</v>
      </c>
      <c r="C52" s="14">
        <v>0.47587649999999998</v>
      </c>
      <c r="D52" s="14">
        <v>0.47438550000000002</v>
      </c>
      <c r="E52" s="14">
        <v>0.47812559999999998</v>
      </c>
      <c r="F52" s="14">
        <v>0.49465049999999999</v>
      </c>
      <c r="G52" s="14">
        <v>0.50847319999999996</v>
      </c>
    </row>
    <row r="53" spans="1:7" ht="30" customHeight="1">
      <c r="A53" s="6" t="s">
        <v>151</v>
      </c>
      <c r="B53" s="14"/>
      <c r="C53" s="14"/>
      <c r="D53" s="14"/>
      <c r="E53" s="14"/>
      <c r="F53" s="14"/>
      <c r="G53" s="14"/>
    </row>
    <row r="54" spans="1:7">
      <c r="A54" s="12" t="s">
        <v>296</v>
      </c>
      <c r="B54" s="15" t="s">
        <v>416</v>
      </c>
      <c r="C54" s="15" t="s">
        <v>417</v>
      </c>
      <c r="D54" s="15" t="s">
        <v>418</v>
      </c>
      <c r="E54" s="15" t="s">
        <v>419</v>
      </c>
      <c r="F54" s="15" t="s">
        <v>420</v>
      </c>
      <c r="G54" s="15" t="s">
        <v>421</v>
      </c>
    </row>
    <row r="55" spans="1:7">
      <c r="A55" s="12" t="s">
        <v>342</v>
      </c>
      <c r="B55" s="16">
        <v>510000</v>
      </c>
      <c r="C55" s="16">
        <v>530000</v>
      </c>
      <c r="D55" s="16">
        <v>540000</v>
      </c>
      <c r="E55" s="16">
        <v>550000</v>
      </c>
      <c r="F55" s="16">
        <v>570000</v>
      </c>
      <c r="G55" s="16">
        <v>560000</v>
      </c>
    </row>
    <row r="56" spans="1:7">
      <c r="A56" s="12" t="s">
        <v>429</v>
      </c>
      <c r="B56" s="16">
        <v>130000</v>
      </c>
      <c r="C56" s="16">
        <v>120000</v>
      </c>
      <c r="D56" s="16">
        <v>120000</v>
      </c>
      <c r="E56" s="16">
        <v>120000</v>
      </c>
      <c r="F56" s="16">
        <v>110000</v>
      </c>
      <c r="G56" s="16">
        <v>110000</v>
      </c>
    </row>
    <row r="57" spans="1:7">
      <c r="A57" s="12" t="s">
        <v>430</v>
      </c>
      <c r="B57" s="16">
        <v>80000</v>
      </c>
      <c r="C57" s="16">
        <v>80000</v>
      </c>
      <c r="D57" s="16">
        <v>90000</v>
      </c>
      <c r="E57" s="16">
        <v>90000</v>
      </c>
      <c r="F57" s="16">
        <v>80000</v>
      </c>
      <c r="G57" s="16">
        <v>90000</v>
      </c>
    </row>
    <row r="58" spans="1:7">
      <c r="A58" s="12" t="s">
        <v>431</v>
      </c>
      <c r="B58" s="16">
        <v>40000</v>
      </c>
      <c r="C58" s="16">
        <v>40000</v>
      </c>
      <c r="D58" s="16">
        <v>50000</v>
      </c>
      <c r="E58" s="16">
        <v>50000</v>
      </c>
      <c r="F58" s="16">
        <v>50000</v>
      </c>
      <c r="G58" s="16">
        <v>50000</v>
      </c>
    </row>
    <row r="59" spans="1:7">
      <c r="A59" s="12" t="s">
        <v>432</v>
      </c>
      <c r="B59" s="16" t="s">
        <v>330</v>
      </c>
      <c r="C59" s="16" t="s">
        <v>330</v>
      </c>
      <c r="D59" s="16" t="s">
        <v>330</v>
      </c>
      <c r="E59" s="16" t="s">
        <v>330</v>
      </c>
      <c r="F59" s="16">
        <v>20000</v>
      </c>
      <c r="G59" s="16">
        <v>20000</v>
      </c>
    </row>
    <row r="60" spans="1:7">
      <c r="A60" s="12" t="s">
        <v>433</v>
      </c>
      <c r="B60" s="16" t="s">
        <v>330</v>
      </c>
      <c r="C60" s="16" t="s">
        <v>330</v>
      </c>
      <c r="D60" s="16" t="s">
        <v>330</v>
      </c>
      <c r="E60" s="16" t="s">
        <v>330</v>
      </c>
      <c r="F60" s="16" t="s">
        <v>330</v>
      </c>
      <c r="G60" s="16" t="s">
        <v>330</v>
      </c>
    </row>
    <row r="61" spans="1:7">
      <c r="A61" s="12" t="s">
        <v>434</v>
      </c>
      <c r="B61" s="16">
        <v>230000</v>
      </c>
      <c r="C61" s="16">
        <v>250000</v>
      </c>
      <c r="D61" s="16">
        <v>260000</v>
      </c>
      <c r="E61" s="16">
        <v>260000</v>
      </c>
      <c r="F61" s="16">
        <v>280000</v>
      </c>
      <c r="G61" s="16">
        <v>280000</v>
      </c>
    </row>
    <row r="62" spans="1:7" ht="30" customHeight="1">
      <c r="A62" s="6" t="s">
        <v>288</v>
      </c>
      <c r="B62" s="16"/>
      <c r="C62" s="16"/>
      <c r="D62" s="16"/>
      <c r="E62" s="16"/>
      <c r="F62" s="16"/>
      <c r="G62" s="16"/>
    </row>
    <row r="63" spans="1:7">
      <c r="A63" s="12" t="s">
        <v>296</v>
      </c>
      <c r="B63" s="17" t="s">
        <v>416</v>
      </c>
      <c r="C63" s="17" t="s">
        <v>417</v>
      </c>
      <c r="D63" s="17" t="s">
        <v>418</v>
      </c>
      <c r="E63" s="17" t="s">
        <v>419</v>
      </c>
      <c r="F63" s="17" t="s">
        <v>420</v>
      </c>
      <c r="G63" s="17" t="s">
        <v>421</v>
      </c>
    </row>
    <row r="64" spans="1:7">
      <c r="A64" s="12" t="s">
        <v>342</v>
      </c>
      <c r="B64" s="16">
        <v>48</v>
      </c>
      <c r="C64" s="16">
        <v>48</v>
      </c>
      <c r="D64" s="16">
        <v>48</v>
      </c>
      <c r="E64" s="16">
        <v>48</v>
      </c>
      <c r="F64" s="16">
        <v>48</v>
      </c>
      <c r="G64" s="16">
        <v>49</v>
      </c>
    </row>
    <row r="65" spans="1:7">
      <c r="A65" s="12" t="s">
        <v>429</v>
      </c>
      <c r="B65" s="16">
        <v>58</v>
      </c>
      <c r="C65" s="16">
        <v>59</v>
      </c>
      <c r="D65" s="16">
        <v>60</v>
      </c>
      <c r="E65" s="16">
        <v>61</v>
      </c>
      <c r="F65" s="16">
        <v>62</v>
      </c>
      <c r="G65" s="16">
        <v>62</v>
      </c>
    </row>
    <row r="66" spans="1:7">
      <c r="A66" s="12" t="s">
        <v>430</v>
      </c>
      <c r="B66" s="16">
        <v>47</v>
      </c>
      <c r="C66" s="16">
        <v>48</v>
      </c>
      <c r="D66" s="16">
        <v>48</v>
      </c>
      <c r="E66" s="16">
        <v>48</v>
      </c>
      <c r="F66" s="16">
        <v>48</v>
      </c>
      <c r="G66" s="16">
        <v>49</v>
      </c>
    </row>
    <row r="67" spans="1:7">
      <c r="A67" s="12" t="s">
        <v>431</v>
      </c>
      <c r="B67" s="16">
        <v>51</v>
      </c>
      <c r="C67" s="16">
        <v>50</v>
      </c>
      <c r="D67" s="16">
        <v>50</v>
      </c>
      <c r="E67" s="16">
        <v>50</v>
      </c>
      <c r="F67" s="16">
        <v>49</v>
      </c>
      <c r="G67" s="16">
        <v>49</v>
      </c>
    </row>
    <row r="68" spans="1:7">
      <c r="A68" s="12" t="s">
        <v>432</v>
      </c>
      <c r="B68" s="16">
        <v>32</v>
      </c>
      <c r="C68" s="16">
        <v>32</v>
      </c>
      <c r="D68" s="16">
        <v>33</v>
      </c>
      <c r="E68" s="16">
        <v>35</v>
      </c>
      <c r="F68" s="16">
        <v>36</v>
      </c>
      <c r="G68" s="16">
        <v>37</v>
      </c>
    </row>
    <row r="69" spans="1:7">
      <c r="A69" s="12" t="s">
        <v>433</v>
      </c>
      <c r="B69" s="16">
        <v>48</v>
      </c>
      <c r="C69" s="16">
        <v>48</v>
      </c>
      <c r="D69" s="16">
        <v>50</v>
      </c>
      <c r="E69" s="16">
        <v>49</v>
      </c>
      <c r="F69" s="16">
        <v>50</v>
      </c>
      <c r="G69" s="16">
        <v>50</v>
      </c>
    </row>
    <row r="70" spans="1:7">
      <c r="A70" s="12" t="s">
        <v>434</v>
      </c>
      <c r="B70" s="16">
        <v>39</v>
      </c>
      <c r="C70" s="16">
        <v>40</v>
      </c>
      <c r="D70" s="16">
        <v>40</v>
      </c>
      <c r="E70" s="16">
        <v>40</v>
      </c>
      <c r="F70" s="16">
        <v>41</v>
      </c>
      <c r="G70" s="16">
        <v>41</v>
      </c>
    </row>
    <row r="71" spans="1:7" ht="30" customHeight="1">
      <c r="A71" s="6" t="s">
        <v>289</v>
      </c>
      <c r="B71" s="16"/>
      <c r="C71" s="16"/>
      <c r="D71" s="16"/>
      <c r="E71" s="16"/>
      <c r="F71" s="16"/>
      <c r="G71" s="16"/>
    </row>
    <row r="72" spans="1:7">
      <c r="A72" s="12" t="s">
        <v>296</v>
      </c>
      <c r="B72" s="17" t="s">
        <v>416</v>
      </c>
      <c r="C72" s="17" t="s">
        <v>417</v>
      </c>
      <c r="D72" s="17" t="s">
        <v>418</v>
      </c>
      <c r="E72" s="17" t="s">
        <v>419</v>
      </c>
      <c r="F72" s="17" t="s">
        <v>420</v>
      </c>
      <c r="G72" s="17" t="s">
        <v>421</v>
      </c>
    </row>
    <row r="73" spans="1:7">
      <c r="A73" s="12" t="s">
        <v>342</v>
      </c>
      <c r="B73" s="16">
        <v>25093</v>
      </c>
      <c r="C73" s="16">
        <v>24324</v>
      </c>
      <c r="D73" s="16">
        <v>23692</v>
      </c>
      <c r="E73" s="16">
        <v>23432</v>
      </c>
      <c r="F73" s="16">
        <v>23013</v>
      </c>
      <c r="G73" s="16">
        <v>20784</v>
      </c>
    </row>
    <row r="74" spans="1:7">
      <c r="A74" s="12" t="s">
        <v>429</v>
      </c>
      <c r="B74" s="16">
        <v>9003</v>
      </c>
      <c r="C74" s="16">
        <v>8357</v>
      </c>
      <c r="D74" s="16">
        <v>7820</v>
      </c>
      <c r="E74" s="16">
        <v>7335</v>
      </c>
      <c r="F74" s="16">
        <v>6888</v>
      </c>
      <c r="G74" s="16">
        <v>6097</v>
      </c>
    </row>
    <row r="75" spans="1:7">
      <c r="A75" s="12" t="s">
        <v>430</v>
      </c>
      <c r="B75" s="16">
        <v>3734</v>
      </c>
      <c r="C75" s="16">
        <v>3572</v>
      </c>
      <c r="D75" s="16">
        <v>3346</v>
      </c>
      <c r="E75" s="16">
        <v>3300</v>
      </c>
      <c r="F75" s="16">
        <v>3153</v>
      </c>
      <c r="G75" s="16">
        <v>2808</v>
      </c>
    </row>
    <row r="76" spans="1:7">
      <c r="A76" s="12" t="s">
        <v>431</v>
      </c>
      <c r="B76" s="16">
        <v>2045</v>
      </c>
      <c r="C76" s="16">
        <v>2066</v>
      </c>
      <c r="D76" s="16">
        <v>2043</v>
      </c>
      <c r="E76" s="16">
        <v>2023</v>
      </c>
      <c r="F76" s="16">
        <v>1901</v>
      </c>
      <c r="G76" s="16">
        <v>1729</v>
      </c>
    </row>
    <row r="77" spans="1:7">
      <c r="A77" s="12" t="s">
        <v>432</v>
      </c>
      <c r="B77" s="16">
        <v>234</v>
      </c>
      <c r="C77" s="16">
        <v>219</v>
      </c>
      <c r="D77" s="16">
        <v>219</v>
      </c>
      <c r="E77" s="16">
        <v>213</v>
      </c>
      <c r="F77" s="16">
        <v>249</v>
      </c>
      <c r="G77" s="16">
        <v>220</v>
      </c>
    </row>
    <row r="78" spans="1:7">
      <c r="A78" s="12" t="s">
        <v>433</v>
      </c>
      <c r="B78" s="16">
        <v>589</v>
      </c>
      <c r="C78" s="16">
        <v>601</v>
      </c>
      <c r="D78" s="16">
        <v>583</v>
      </c>
      <c r="E78" s="16">
        <v>591</v>
      </c>
      <c r="F78" s="16">
        <v>623</v>
      </c>
      <c r="G78" s="16">
        <v>558</v>
      </c>
    </row>
    <row r="79" spans="1:7">
      <c r="A79" s="12" t="s">
        <v>434</v>
      </c>
      <c r="B79" s="16">
        <v>9488</v>
      </c>
      <c r="C79" s="16">
        <v>9509</v>
      </c>
      <c r="D79" s="16">
        <v>9681</v>
      </c>
      <c r="E79" s="16">
        <v>9970</v>
      </c>
      <c r="F79" s="16">
        <v>10199</v>
      </c>
      <c r="G79" s="16">
        <v>9372</v>
      </c>
    </row>
    <row r="80" spans="1:7">
      <c r="A80" s="12"/>
      <c r="B80" s="16"/>
      <c r="C80" s="16"/>
      <c r="D80" s="16"/>
      <c r="E80" s="16"/>
      <c r="F80" s="16"/>
      <c r="G80" s="16"/>
    </row>
    <row r="81" spans="1:7">
      <c r="A81" s="12"/>
      <c r="B81" s="16"/>
      <c r="C81" s="16"/>
      <c r="D81" s="16"/>
      <c r="E81" s="16"/>
      <c r="F81" s="16"/>
      <c r="G81" s="16"/>
    </row>
    <row r="82" spans="1:7">
      <c r="A82" s="12"/>
      <c r="B82" s="10"/>
      <c r="C82" s="10"/>
      <c r="D82" s="10"/>
      <c r="E82" s="10"/>
      <c r="F82" s="10"/>
      <c r="G82" s="10"/>
    </row>
    <row r="83" spans="1:7">
      <c r="A83" s="12"/>
      <c r="B83" s="10"/>
      <c r="C83" s="10"/>
      <c r="D83" s="10"/>
      <c r="E83" s="10"/>
      <c r="F83" s="10"/>
      <c r="G83" s="10"/>
    </row>
    <row r="84" spans="1:7">
      <c r="A84" s="12"/>
      <c r="B84" s="10"/>
      <c r="C84" s="10"/>
      <c r="D84" s="10"/>
      <c r="E84" s="10"/>
      <c r="F84" s="10"/>
      <c r="G84" s="10"/>
    </row>
    <row r="85" spans="1:7">
      <c r="A85" s="12"/>
      <c r="B85" s="10"/>
      <c r="C85" s="10"/>
      <c r="D85" s="10"/>
      <c r="E85" s="10"/>
      <c r="F85" s="10"/>
      <c r="G85" s="10"/>
    </row>
    <row r="86" spans="1:7">
      <c r="A86" s="12"/>
      <c r="B86" s="10"/>
      <c r="C86" s="10"/>
      <c r="D86" s="10"/>
      <c r="E86" s="10"/>
      <c r="F86" s="10"/>
      <c r="G86" s="10"/>
    </row>
    <row r="87" spans="1:7">
      <c r="A87" s="12"/>
      <c r="B87" s="10"/>
      <c r="C87" s="10"/>
      <c r="D87" s="10"/>
      <c r="E87" s="10"/>
      <c r="F87" s="10"/>
      <c r="G87" s="10"/>
    </row>
    <row r="88" spans="1:7">
      <c r="A88" s="12"/>
      <c r="B88" s="10"/>
      <c r="C88" s="10"/>
      <c r="D88" s="10"/>
      <c r="E88" s="10"/>
      <c r="F88" s="10"/>
      <c r="G88" s="10"/>
    </row>
    <row r="89" spans="1:7">
      <c r="A89" s="12"/>
      <c r="B89" s="10"/>
      <c r="C89" s="10"/>
      <c r="D89" s="10"/>
      <c r="E89" s="10"/>
      <c r="F89" s="10"/>
      <c r="G89" s="10"/>
    </row>
    <row r="90" spans="1:7">
      <c r="A90" s="12"/>
      <c r="B90" s="10"/>
      <c r="C90" s="10"/>
      <c r="D90" s="10"/>
      <c r="E90" s="10"/>
      <c r="F90" s="10"/>
      <c r="G90" s="10"/>
    </row>
    <row r="91" spans="1:7">
      <c r="A91" s="12"/>
      <c r="B91" s="10"/>
      <c r="C91" s="10"/>
      <c r="D91" s="10"/>
      <c r="E91" s="10"/>
      <c r="F91" s="10"/>
      <c r="G91" s="10"/>
    </row>
    <row r="92" spans="1:7">
      <c r="A92" s="12"/>
      <c r="B92" s="10"/>
      <c r="C92" s="10"/>
      <c r="D92" s="10"/>
      <c r="E92" s="10"/>
      <c r="F92" s="10"/>
      <c r="G92" s="10"/>
    </row>
    <row r="93" spans="1:7">
      <c r="A93" s="12"/>
      <c r="B93" s="10"/>
      <c r="C93" s="10"/>
      <c r="D93" s="10"/>
      <c r="E93" s="10"/>
      <c r="F93" s="10"/>
      <c r="G93" s="10"/>
    </row>
    <row r="94" spans="1:7">
      <c r="A94" s="12"/>
      <c r="B94" s="10"/>
      <c r="C94" s="10"/>
      <c r="D94" s="10"/>
      <c r="E94" s="10"/>
      <c r="F94" s="10"/>
      <c r="G94" s="10"/>
    </row>
    <row r="95" spans="1:7">
      <c r="A95" s="12"/>
      <c r="B95" s="10"/>
      <c r="C95" s="10"/>
      <c r="D95" s="10"/>
      <c r="E95" s="10"/>
      <c r="F95" s="10"/>
      <c r="G95" s="10"/>
    </row>
    <row r="96" spans="1:7">
      <c r="A96" s="12"/>
      <c r="B96" s="10"/>
      <c r="C96" s="10"/>
      <c r="D96" s="10"/>
      <c r="E96" s="10"/>
      <c r="F96" s="10"/>
      <c r="G96" s="10"/>
    </row>
    <row r="97" spans="1:7">
      <c r="A97" s="12"/>
      <c r="B97" s="10"/>
      <c r="C97" s="10"/>
      <c r="D97" s="10"/>
      <c r="E97" s="10"/>
      <c r="F97" s="10"/>
      <c r="G97" s="10"/>
    </row>
    <row r="98" spans="1:7">
      <c r="A98" s="12"/>
      <c r="B98" s="10"/>
      <c r="C98" s="10"/>
      <c r="D98" s="10"/>
      <c r="E98" s="10"/>
      <c r="F98" s="10"/>
      <c r="G98" s="10"/>
    </row>
    <row r="99" spans="1:7">
      <c r="A99" s="12"/>
      <c r="B99" s="10"/>
      <c r="C99" s="10"/>
      <c r="D99" s="10"/>
      <c r="E99" s="10"/>
      <c r="F99" s="10"/>
      <c r="G99" s="10"/>
    </row>
    <row r="100" spans="1:7">
      <c r="A100" s="12"/>
      <c r="B100" s="10"/>
      <c r="C100" s="10"/>
      <c r="D100" s="10"/>
      <c r="E100" s="10"/>
      <c r="F100" s="10"/>
      <c r="G100" s="10"/>
    </row>
    <row r="101" spans="1:7">
      <c r="A101" s="12"/>
      <c r="B101" s="8"/>
      <c r="C101" s="8"/>
      <c r="D101" s="8"/>
      <c r="E101" s="8"/>
      <c r="F101" s="8"/>
      <c r="G101" s="8"/>
    </row>
    <row r="102" spans="1:7">
      <c r="A102" s="12"/>
      <c r="B102" s="8"/>
      <c r="C102" s="8"/>
      <c r="D102" s="8"/>
      <c r="E102" s="8"/>
      <c r="F102" s="8"/>
      <c r="G102" s="8"/>
    </row>
    <row r="103" spans="1:7">
      <c r="A103" s="12"/>
      <c r="B103" s="8"/>
      <c r="C103" s="8"/>
      <c r="D103" s="8"/>
      <c r="E103" s="8"/>
      <c r="F103" s="8"/>
      <c r="G103" s="8"/>
    </row>
    <row r="104" spans="1:7">
      <c r="A104" s="12"/>
      <c r="B104" s="8"/>
      <c r="C104" s="8"/>
      <c r="D104" s="8"/>
      <c r="E104" s="8"/>
      <c r="F104" s="8"/>
      <c r="G104" s="8"/>
    </row>
    <row r="105" spans="1:7">
      <c r="A105" s="12"/>
      <c r="B105" s="8"/>
      <c r="C105" s="8"/>
      <c r="D105" s="8"/>
      <c r="E105" s="8"/>
      <c r="F105" s="8"/>
      <c r="G105" s="8"/>
    </row>
    <row r="106" spans="1:7">
      <c r="A106" s="12"/>
      <c r="B106" s="8"/>
      <c r="C106" s="8"/>
      <c r="D106" s="8"/>
      <c r="E106" s="8"/>
      <c r="F106" s="8"/>
      <c r="G106" s="8"/>
    </row>
    <row r="107" spans="1:7">
      <c r="A107" s="12"/>
      <c r="B107" s="8"/>
      <c r="C107" s="8"/>
      <c r="D107" s="8"/>
      <c r="E107" s="8"/>
      <c r="F107" s="8"/>
      <c r="G107" s="8"/>
    </row>
    <row r="108" spans="1:7">
      <c r="A108" s="12"/>
      <c r="B108" s="8"/>
      <c r="C108" s="8"/>
      <c r="D108" s="8"/>
      <c r="E108" s="8"/>
      <c r="F108" s="8"/>
      <c r="G108" s="8"/>
    </row>
    <row r="109" spans="1:7">
      <c r="A109" s="12"/>
      <c r="B109" s="8"/>
      <c r="C109" s="8"/>
      <c r="D109" s="8"/>
      <c r="E109" s="8"/>
      <c r="F109" s="8"/>
      <c r="G109" s="8"/>
    </row>
    <row r="110" spans="1:7">
      <c r="A110" s="12"/>
      <c r="B110" s="8"/>
      <c r="C110" s="8"/>
      <c r="D110" s="8"/>
      <c r="E110" s="8"/>
      <c r="F110" s="8"/>
      <c r="G110" s="8"/>
    </row>
    <row r="111" spans="1:7">
      <c r="A111" s="12"/>
      <c r="B111" s="8"/>
      <c r="C111" s="8"/>
      <c r="D111" s="8"/>
      <c r="E111" s="8"/>
      <c r="F111" s="8"/>
      <c r="G111" s="8"/>
    </row>
    <row r="112" spans="1:7">
      <c r="A112" s="12"/>
      <c r="B112" s="8"/>
      <c r="C112" s="8"/>
      <c r="D112" s="8"/>
      <c r="E112" s="8"/>
      <c r="F112" s="8"/>
      <c r="G112" s="8"/>
    </row>
    <row r="113" spans="1:7">
      <c r="A113" s="12"/>
      <c r="B113" s="8"/>
      <c r="C113" s="8"/>
      <c r="D113" s="8"/>
      <c r="E113" s="8"/>
      <c r="F113" s="8"/>
      <c r="G113" s="8"/>
    </row>
    <row r="114" spans="1:7">
      <c r="A114" s="12"/>
      <c r="B114" s="8"/>
      <c r="C114" s="8"/>
      <c r="D114" s="8"/>
      <c r="E114" s="8"/>
      <c r="F114" s="8"/>
      <c r="G114" s="8"/>
    </row>
    <row r="115" spans="1:7">
      <c r="A115" s="12"/>
      <c r="B115" s="8"/>
      <c r="C115" s="8"/>
      <c r="D115" s="8"/>
      <c r="E115" s="8"/>
      <c r="F115" s="8"/>
      <c r="G115" s="8"/>
    </row>
    <row r="116" spans="1:7">
      <c r="A116" s="12"/>
      <c r="B116" s="8"/>
      <c r="C116" s="8"/>
      <c r="D116" s="8"/>
      <c r="E116" s="8"/>
      <c r="F116" s="8"/>
      <c r="G116" s="8"/>
    </row>
    <row r="117" spans="1:7">
      <c r="A117" s="12"/>
      <c r="B117" s="8"/>
      <c r="C117" s="8"/>
      <c r="D117" s="8"/>
      <c r="E117" s="8"/>
      <c r="F117" s="8"/>
      <c r="G117" s="8"/>
    </row>
    <row r="118" spans="1:7">
      <c r="A118" s="12"/>
      <c r="B118" s="8"/>
      <c r="C118" s="8"/>
      <c r="D118" s="8"/>
      <c r="E118" s="8"/>
      <c r="F118" s="8"/>
      <c r="G118" s="8"/>
    </row>
    <row r="119" spans="1:7">
      <c r="A119" s="12"/>
      <c r="B119" s="8"/>
      <c r="C119" s="8"/>
      <c r="D119" s="8"/>
      <c r="E119" s="8"/>
      <c r="F119" s="8"/>
      <c r="G119" s="8"/>
    </row>
    <row r="120" spans="1:7">
      <c r="A120" s="12"/>
      <c r="B120" s="8"/>
      <c r="C120" s="8"/>
      <c r="D120" s="8"/>
      <c r="E120" s="8"/>
      <c r="F120" s="8"/>
      <c r="G120" s="8"/>
    </row>
    <row r="121" spans="1:7">
      <c r="A121" s="12"/>
      <c r="B121" s="8"/>
      <c r="C121" s="8"/>
      <c r="D121" s="8"/>
      <c r="E121" s="8"/>
      <c r="F121" s="8"/>
      <c r="G121" s="8"/>
    </row>
    <row r="122" spans="1:7">
      <c r="A122" s="12"/>
      <c r="B122" s="8"/>
      <c r="C122" s="8"/>
      <c r="D122" s="8"/>
      <c r="E122" s="8"/>
      <c r="F122" s="8"/>
      <c r="G122" s="8"/>
    </row>
    <row r="123" spans="1:7">
      <c r="A123" s="12"/>
      <c r="B123" s="8"/>
      <c r="C123" s="8"/>
      <c r="D123" s="8"/>
      <c r="E123" s="8"/>
      <c r="F123" s="8"/>
      <c r="G123" s="8"/>
    </row>
    <row r="124" spans="1:7">
      <c r="A124" s="12"/>
      <c r="B124" s="8"/>
      <c r="C124" s="8"/>
      <c r="D124" s="8"/>
      <c r="E124" s="8"/>
      <c r="F124" s="8"/>
      <c r="G124" s="8"/>
    </row>
    <row r="125" spans="1:7">
      <c r="A125" s="12"/>
      <c r="B125" s="8"/>
      <c r="C125" s="8"/>
      <c r="D125" s="8"/>
      <c r="E125" s="8"/>
      <c r="F125" s="8"/>
      <c r="G125" s="8"/>
    </row>
    <row r="126" spans="1:7">
      <c r="A126" s="12"/>
      <c r="B126" s="8"/>
      <c r="C126" s="8"/>
      <c r="D126" s="8"/>
      <c r="E126" s="8"/>
      <c r="F126" s="8"/>
      <c r="G126" s="8"/>
    </row>
    <row r="127" spans="1:7">
      <c r="A127" s="12"/>
      <c r="B127" s="8"/>
      <c r="C127" s="8"/>
      <c r="D127" s="8"/>
      <c r="E127" s="8"/>
      <c r="F127" s="8"/>
      <c r="G127" s="8"/>
    </row>
    <row r="128" spans="1:7">
      <c r="A128" s="12"/>
      <c r="B128" s="8"/>
      <c r="C128" s="8"/>
      <c r="D128" s="8"/>
      <c r="E128" s="8"/>
      <c r="F128" s="8"/>
      <c r="G128" s="8"/>
    </row>
    <row r="129" spans="1:7">
      <c r="A129" s="12"/>
      <c r="B129" s="8"/>
      <c r="C129" s="8"/>
      <c r="D129" s="8"/>
      <c r="E129" s="8"/>
      <c r="F129" s="8"/>
      <c r="G129" s="8"/>
    </row>
    <row r="130" spans="1:7">
      <c r="A130" s="12"/>
      <c r="B130" s="8"/>
      <c r="C130" s="8"/>
      <c r="D130" s="8"/>
      <c r="E130" s="8"/>
      <c r="F130" s="8"/>
      <c r="G130" s="8"/>
    </row>
    <row r="131" spans="1:7">
      <c r="A131" s="12"/>
      <c r="B131" s="8"/>
      <c r="C131" s="8"/>
      <c r="D131" s="8"/>
      <c r="E131" s="8"/>
      <c r="F131" s="8"/>
      <c r="G131" s="8"/>
    </row>
    <row r="132" spans="1:7">
      <c r="A132" s="12"/>
      <c r="B132" s="8"/>
      <c r="C132" s="8"/>
      <c r="D132" s="8"/>
      <c r="E132" s="8"/>
      <c r="F132" s="8"/>
      <c r="G132" s="8"/>
    </row>
    <row r="133" spans="1:7">
      <c r="A133" s="12"/>
      <c r="B133" s="8"/>
      <c r="C133" s="8"/>
      <c r="D133" s="8"/>
      <c r="E133" s="8"/>
      <c r="F133" s="8"/>
      <c r="G133" s="8"/>
    </row>
    <row r="134" spans="1:7">
      <c r="A134" s="12"/>
      <c r="B134" s="8"/>
      <c r="C134" s="8"/>
      <c r="D134" s="8"/>
      <c r="E134" s="8"/>
      <c r="F134" s="8"/>
      <c r="G134" s="8"/>
    </row>
    <row r="135" spans="1:7">
      <c r="A135" s="12"/>
      <c r="B135" s="8"/>
      <c r="C135" s="8"/>
      <c r="D135" s="8"/>
      <c r="E135" s="8"/>
      <c r="F135" s="8"/>
      <c r="G135" s="8"/>
    </row>
    <row r="136" spans="1:7">
      <c r="A136" s="12"/>
      <c r="B136" s="8"/>
      <c r="C136" s="8"/>
      <c r="D136" s="8"/>
      <c r="E136" s="8"/>
      <c r="F136" s="8"/>
      <c r="G136" s="8"/>
    </row>
    <row r="137" spans="1:7">
      <c r="A137" s="12"/>
      <c r="B137" s="8"/>
      <c r="C137" s="8"/>
      <c r="D137" s="8"/>
      <c r="E137" s="8"/>
      <c r="F137" s="8"/>
      <c r="G137" s="8"/>
    </row>
    <row r="138" spans="1:7">
      <c r="A138" s="12"/>
      <c r="B138" s="8"/>
      <c r="C138" s="8"/>
      <c r="D138" s="8"/>
      <c r="E138" s="8"/>
      <c r="F138" s="8"/>
      <c r="G138" s="8"/>
    </row>
    <row r="139" spans="1:7">
      <c r="A139" s="12"/>
      <c r="B139" s="8"/>
      <c r="C139" s="8"/>
      <c r="D139" s="8"/>
      <c r="E139" s="8"/>
      <c r="F139" s="8"/>
      <c r="G139" s="8"/>
    </row>
    <row r="140" spans="1:7">
      <c r="A140" s="12"/>
      <c r="B140" s="8"/>
      <c r="C140" s="8"/>
      <c r="D140" s="8"/>
      <c r="E140" s="8"/>
      <c r="F140" s="8"/>
      <c r="G140" s="8"/>
    </row>
    <row r="141" spans="1:7">
      <c r="A141" s="12"/>
      <c r="B141" s="8"/>
      <c r="C141" s="8"/>
      <c r="D141" s="8"/>
      <c r="E141" s="8"/>
      <c r="F141" s="8"/>
      <c r="G141" s="8"/>
    </row>
    <row r="142" spans="1:7">
      <c r="A142" s="12"/>
      <c r="B142" s="8"/>
      <c r="C142" s="8"/>
      <c r="D142" s="8"/>
      <c r="E142" s="8"/>
      <c r="F142" s="8"/>
      <c r="G142" s="8"/>
    </row>
    <row r="143" spans="1:7">
      <c r="A143" s="12"/>
      <c r="B143" s="8"/>
      <c r="C143" s="8"/>
      <c r="D143" s="8"/>
      <c r="E143" s="8"/>
      <c r="F143" s="8"/>
      <c r="G143" s="8"/>
    </row>
    <row r="144" spans="1:7">
      <c r="A144" s="12"/>
      <c r="B144" s="8"/>
      <c r="C144" s="8"/>
      <c r="D144" s="8"/>
      <c r="E144" s="8"/>
      <c r="F144" s="8"/>
      <c r="G144" s="8"/>
    </row>
    <row r="145" spans="1:7">
      <c r="A145" s="12"/>
      <c r="B145" s="8"/>
      <c r="C145" s="8"/>
      <c r="D145" s="8"/>
      <c r="E145" s="8"/>
      <c r="F145" s="8"/>
      <c r="G145" s="8"/>
    </row>
    <row r="146" spans="1:7">
      <c r="A146" s="12"/>
      <c r="B146" s="8"/>
      <c r="C146" s="8"/>
      <c r="D146" s="8"/>
      <c r="E146" s="8"/>
      <c r="F146" s="8"/>
      <c r="G146" s="8"/>
    </row>
    <row r="147" spans="1:7">
      <c r="A147" s="12"/>
      <c r="B147" s="8"/>
      <c r="C147" s="8"/>
      <c r="D147" s="8"/>
      <c r="E147" s="8"/>
      <c r="F147" s="8"/>
      <c r="G147" s="8"/>
    </row>
    <row r="148" spans="1:7">
      <c r="A148" s="12"/>
      <c r="B148" s="8"/>
      <c r="C148" s="8"/>
      <c r="D148" s="8"/>
      <c r="E148" s="8"/>
      <c r="F148" s="8"/>
      <c r="G148" s="8"/>
    </row>
    <row r="149" spans="1:7">
      <c r="A149" s="12"/>
      <c r="B149" s="8"/>
      <c r="C149" s="8"/>
      <c r="D149" s="8"/>
      <c r="E149" s="8"/>
      <c r="F149" s="8"/>
      <c r="G149" s="8"/>
    </row>
    <row r="150" spans="1:7">
      <c r="A150" s="12"/>
      <c r="B150" s="8"/>
      <c r="C150" s="8"/>
      <c r="D150" s="8"/>
      <c r="E150" s="8"/>
      <c r="F150" s="8"/>
      <c r="G150" s="8"/>
    </row>
    <row r="151" spans="1:7">
      <c r="A151" s="12"/>
      <c r="B151" s="8"/>
      <c r="C151" s="8"/>
      <c r="D151" s="8"/>
      <c r="E151" s="8"/>
      <c r="F151" s="8"/>
      <c r="G151" s="8"/>
    </row>
    <row r="152" spans="1:7">
      <c r="A152" s="12"/>
      <c r="B152" s="8"/>
      <c r="C152" s="8"/>
      <c r="D152" s="8"/>
      <c r="E152" s="8"/>
      <c r="F152" s="8"/>
      <c r="G152" s="8"/>
    </row>
    <row r="153" spans="1:7">
      <c r="A153" s="12"/>
      <c r="B153" s="8"/>
      <c r="C153" s="8"/>
      <c r="D153" s="8"/>
      <c r="E153" s="8"/>
      <c r="F153" s="8"/>
      <c r="G153" s="8"/>
    </row>
    <row r="154" spans="1:7">
      <c r="A154" s="12"/>
      <c r="B154" s="8"/>
      <c r="C154" s="8"/>
      <c r="D154" s="8"/>
      <c r="E154" s="8"/>
      <c r="F154" s="8"/>
      <c r="G154" s="8"/>
    </row>
    <row r="155" spans="1:7">
      <c r="A155" s="12"/>
      <c r="B155" s="8"/>
      <c r="C155" s="8"/>
      <c r="D155" s="8"/>
      <c r="E155" s="8"/>
      <c r="F155" s="8"/>
      <c r="G155" s="8"/>
    </row>
    <row r="156" spans="1:7">
      <c r="A156" s="12"/>
      <c r="B156" s="8"/>
      <c r="C156" s="8"/>
      <c r="D156" s="8"/>
      <c r="E156" s="8"/>
      <c r="F156" s="8"/>
      <c r="G156" s="8"/>
    </row>
    <row r="157" spans="1:7">
      <c r="A157" s="12"/>
      <c r="B157" s="8"/>
      <c r="C157" s="8"/>
      <c r="D157" s="8"/>
      <c r="E157" s="8"/>
      <c r="F157" s="8"/>
      <c r="G157" s="8"/>
    </row>
    <row r="158" spans="1:7">
      <c r="A158" s="12"/>
      <c r="B158" s="8"/>
      <c r="C158" s="8"/>
      <c r="D158" s="8"/>
      <c r="E158" s="8"/>
      <c r="F158" s="8"/>
      <c r="G158" s="8"/>
    </row>
    <row r="159" spans="1:7">
      <c r="A159" s="12"/>
      <c r="B159" s="8"/>
      <c r="C159" s="8"/>
      <c r="D159" s="8"/>
      <c r="E159" s="8"/>
      <c r="F159" s="8"/>
      <c r="G159" s="8"/>
    </row>
    <row r="160" spans="1:7">
      <c r="A160" s="12"/>
      <c r="B160" s="8"/>
      <c r="C160" s="8"/>
      <c r="D160" s="8"/>
      <c r="E160" s="8"/>
      <c r="F160" s="8"/>
      <c r="G160" s="8"/>
    </row>
    <row r="161" spans="1:7">
      <c r="A161" s="12"/>
      <c r="B161" s="8"/>
      <c r="C161" s="8"/>
      <c r="D161" s="8"/>
      <c r="E161" s="8"/>
      <c r="F161" s="8"/>
      <c r="G161" s="8"/>
    </row>
    <row r="162" spans="1:7">
      <c r="A162" s="12"/>
      <c r="B162" s="8"/>
      <c r="C162" s="8"/>
      <c r="D162" s="8"/>
      <c r="E162" s="8"/>
      <c r="F162" s="8"/>
      <c r="G162" s="8"/>
    </row>
    <row r="163" spans="1:7">
      <c r="A163" s="12"/>
      <c r="B163" s="8"/>
      <c r="C163" s="8"/>
      <c r="D163" s="8"/>
      <c r="E163" s="8"/>
      <c r="F163" s="8"/>
      <c r="G163" s="8"/>
    </row>
    <row r="164" spans="1:7">
      <c r="A164" s="12"/>
      <c r="B164" s="8"/>
      <c r="C164" s="8"/>
      <c r="D164" s="8"/>
      <c r="E164" s="8"/>
      <c r="F164" s="8"/>
      <c r="G164" s="8"/>
    </row>
    <row r="165" spans="1:7">
      <c r="A165" s="12"/>
      <c r="B165" s="8"/>
      <c r="C165" s="8"/>
      <c r="D165" s="8"/>
      <c r="E165" s="8"/>
      <c r="F165" s="8"/>
      <c r="G165" s="8"/>
    </row>
    <row r="166" spans="1:7">
      <c r="A166" s="12"/>
      <c r="B166" s="8"/>
      <c r="C166" s="8"/>
      <c r="D166" s="8"/>
      <c r="E166" s="8"/>
      <c r="F166" s="8"/>
      <c r="G166" s="8"/>
    </row>
    <row r="167" spans="1:7">
      <c r="A167" s="12"/>
      <c r="B167" s="8"/>
      <c r="C167" s="8"/>
      <c r="D167" s="8"/>
      <c r="E167" s="8"/>
      <c r="F167" s="8"/>
      <c r="G167" s="8"/>
    </row>
    <row r="168" spans="1:7">
      <c r="A168" s="12"/>
      <c r="B168" s="8"/>
      <c r="C168" s="8"/>
      <c r="D168" s="8"/>
      <c r="E168" s="8"/>
      <c r="F168" s="8"/>
      <c r="G168" s="8"/>
    </row>
    <row r="169" spans="1:7">
      <c r="A169" s="12"/>
      <c r="B169" s="8"/>
      <c r="C169" s="8"/>
      <c r="D169" s="8"/>
      <c r="E169" s="8"/>
      <c r="F169" s="8"/>
      <c r="G169" s="8"/>
    </row>
    <row r="170" spans="1:7">
      <c r="A170" s="12"/>
      <c r="B170" s="8"/>
      <c r="C170" s="8"/>
      <c r="D170" s="8"/>
      <c r="E170" s="8"/>
      <c r="F170" s="8"/>
      <c r="G170" s="8"/>
    </row>
    <row r="171" spans="1:7">
      <c r="A171" s="12"/>
      <c r="B171" s="8"/>
      <c r="C171" s="8"/>
      <c r="D171" s="8"/>
      <c r="E171" s="8"/>
      <c r="F171" s="8"/>
      <c r="G171" s="8"/>
    </row>
    <row r="172" spans="1:7">
      <c r="A172" s="12"/>
      <c r="B172" s="8"/>
      <c r="C172" s="8"/>
      <c r="D172" s="8"/>
      <c r="E172" s="8"/>
      <c r="F172" s="8"/>
      <c r="G172" s="8"/>
    </row>
    <row r="173" spans="1:7">
      <c r="A173" s="12"/>
      <c r="B173" s="8"/>
      <c r="C173" s="8"/>
      <c r="D173" s="8"/>
      <c r="E173" s="8"/>
      <c r="F173" s="8"/>
      <c r="G173" s="8"/>
    </row>
    <row r="174" spans="1:7">
      <c r="A174" s="12"/>
      <c r="B174" s="8"/>
      <c r="C174" s="8"/>
      <c r="D174" s="8"/>
      <c r="E174" s="8"/>
      <c r="F174" s="8"/>
      <c r="G174" s="8"/>
    </row>
    <row r="175" spans="1:7">
      <c r="A175" s="12"/>
      <c r="B175" s="8"/>
      <c r="C175" s="8"/>
      <c r="D175" s="8"/>
      <c r="E175" s="8"/>
      <c r="F175" s="8"/>
      <c r="G175" s="8"/>
    </row>
    <row r="176" spans="1:7">
      <c r="A176" s="12"/>
      <c r="B176" s="8"/>
      <c r="C176" s="8"/>
      <c r="D176" s="8"/>
      <c r="E176" s="8"/>
      <c r="F176" s="8"/>
      <c r="G176" s="8"/>
    </row>
    <row r="177" spans="1:7">
      <c r="A177" s="12"/>
      <c r="B177" s="8"/>
      <c r="C177" s="8"/>
      <c r="D177" s="8"/>
      <c r="E177" s="8"/>
      <c r="F177" s="8"/>
      <c r="G177" s="8"/>
    </row>
    <row r="178" spans="1:7">
      <c r="A178" s="12"/>
      <c r="B178" s="8"/>
      <c r="C178" s="8"/>
      <c r="D178" s="8"/>
      <c r="E178" s="8"/>
      <c r="F178" s="8"/>
      <c r="G178" s="8"/>
    </row>
    <row r="179" spans="1:7">
      <c r="A179" s="12"/>
      <c r="B179" s="8"/>
      <c r="C179" s="8"/>
      <c r="D179" s="8"/>
      <c r="E179" s="8"/>
      <c r="F179" s="8"/>
      <c r="G179" s="8"/>
    </row>
    <row r="180" spans="1:7">
      <c r="A180" s="12"/>
      <c r="B180" s="8"/>
      <c r="C180" s="8"/>
      <c r="D180" s="8"/>
      <c r="E180" s="8"/>
      <c r="F180" s="8"/>
      <c r="G180" s="8"/>
    </row>
    <row r="181" spans="1:7">
      <c r="A181" s="12"/>
      <c r="B181" s="8"/>
      <c r="C181" s="8"/>
      <c r="D181" s="8"/>
      <c r="E181" s="8"/>
      <c r="F181" s="8"/>
      <c r="G181" s="8"/>
    </row>
    <row r="182" spans="1:7">
      <c r="A182" s="12"/>
      <c r="B182" s="8"/>
      <c r="C182" s="8"/>
      <c r="D182" s="8"/>
      <c r="E182" s="8"/>
      <c r="F182" s="8"/>
      <c r="G182" s="8"/>
    </row>
    <row r="183" spans="1:7">
      <c r="A183" s="12"/>
      <c r="B183" s="8"/>
      <c r="C183" s="8"/>
      <c r="D183" s="8"/>
      <c r="E183" s="8"/>
      <c r="F183" s="8"/>
      <c r="G183" s="8"/>
    </row>
    <row r="184" spans="1:7">
      <c r="A184" s="12"/>
      <c r="B184" s="8"/>
      <c r="C184" s="8"/>
      <c r="D184" s="8"/>
      <c r="E184" s="8"/>
      <c r="F184" s="8"/>
      <c r="G184" s="8"/>
    </row>
    <row r="185" spans="1:7">
      <c r="A185" s="12"/>
      <c r="B185" s="8"/>
      <c r="C185" s="8"/>
      <c r="D185" s="8"/>
      <c r="E185" s="8"/>
      <c r="F185" s="8"/>
      <c r="G185" s="8"/>
    </row>
    <row r="186" spans="1:7">
      <c r="A186" s="12"/>
      <c r="B186" s="8"/>
      <c r="C186" s="8"/>
      <c r="D186" s="8"/>
      <c r="E186" s="8"/>
      <c r="F186" s="8"/>
      <c r="G186" s="8"/>
    </row>
    <row r="187" spans="1:7">
      <c r="A187" s="12"/>
      <c r="B187" s="8"/>
      <c r="C187" s="8"/>
      <c r="D187" s="8"/>
      <c r="E187" s="8"/>
      <c r="F187" s="8"/>
      <c r="G187" s="8"/>
    </row>
    <row r="188" spans="1:7">
      <c r="A188" s="12"/>
      <c r="B188" s="8"/>
      <c r="C188" s="8"/>
      <c r="D188" s="8"/>
      <c r="E188" s="8"/>
      <c r="F188" s="8"/>
      <c r="G188" s="8"/>
    </row>
    <row r="189" spans="1:7">
      <c r="A189" s="12"/>
      <c r="B189" s="8"/>
      <c r="C189" s="8"/>
      <c r="D189" s="8"/>
      <c r="E189" s="8"/>
      <c r="F189" s="8"/>
      <c r="G189" s="8"/>
    </row>
    <row r="190" spans="1:7">
      <c r="A190" s="12"/>
      <c r="B190" s="8"/>
      <c r="C190" s="8"/>
      <c r="D190" s="8"/>
      <c r="E190" s="8"/>
      <c r="F190" s="8"/>
      <c r="G190" s="8"/>
    </row>
    <row r="191" spans="1:7">
      <c r="A191" s="12"/>
      <c r="B191" s="8"/>
      <c r="C191" s="8"/>
      <c r="D191" s="8"/>
      <c r="E191" s="8"/>
      <c r="F191" s="8"/>
      <c r="G191" s="8"/>
    </row>
    <row r="192" spans="1:7">
      <c r="A192" s="12"/>
      <c r="B192" s="8"/>
      <c r="C192" s="8"/>
      <c r="D192" s="8"/>
      <c r="E192" s="8"/>
      <c r="F192" s="8"/>
      <c r="G192" s="8"/>
    </row>
    <row r="193" spans="1:7">
      <c r="A193" s="12"/>
      <c r="B193" s="8"/>
      <c r="C193" s="8"/>
      <c r="D193" s="8"/>
      <c r="E193" s="8"/>
      <c r="F193" s="8"/>
      <c r="G193" s="8"/>
    </row>
    <row r="194" spans="1:7">
      <c r="A194" s="12"/>
      <c r="B194" s="8"/>
      <c r="C194" s="8"/>
      <c r="D194" s="8"/>
      <c r="E194" s="8"/>
      <c r="F194" s="8"/>
      <c r="G194" s="8"/>
    </row>
    <row r="195" spans="1:7">
      <c r="A195" s="12"/>
      <c r="B195" s="8"/>
      <c r="C195" s="8"/>
      <c r="D195" s="8"/>
      <c r="E195" s="8"/>
      <c r="F195" s="8"/>
      <c r="G195" s="8"/>
    </row>
    <row r="196" spans="1:7">
      <c r="A196" s="12"/>
      <c r="B196" s="8"/>
      <c r="C196" s="8"/>
      <c r="D196" s="8"/>
      <c r="E196" s="8"/>
      <c r="F196" s="8"/>
      <c r="G196" s="8"/>
    </row>
    <row r="197" spans="1:7">
      <c r="A197" s="12"/>
      <c r="B197" s="8"/>
      <c r="C197" s="8"/>
      <c r="D197" s="8"/>
      <c r="E197" s="8"/>
      <c r="F197" s="8"/>
      <c r="G197" s="8"/>
    </row>
    <row r="198" spans="1:7">
      <c r="A198" s="12"/>
      <c r="B198" s="8"/>
      <c r="C198" s="8"/>
      <c r="D198" s="8"/>
      <c r="E198" s="8"/>
      <c r="F198" s="8"/>
      <c r="G198" s="8"/>
    </row>
    <row r="199" spans="1:7">
      <c r="A199" s="12"/>
      <c r="B199" s="8"/>
      <c r="C199" s="8"/>
      <c r="D199" s="8"/>
      <c r="E199" s="8"/>
      <c r="F199" s="8"/>
      <c r="G199" s="8"/>
    </row>
    <row r="200" spans="1:7">
      <c r="A200" s="12"/>
      <c r="B200" s="8"/>
      <c r="C200" s="8"/>
      <c r="D200" s="8"/>
      <c r="E200" s="8"/>
      <c r="F200" s="8"/>
      <c r="G200" s="8"/>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E200"/>
  <sheetViews>
    <sheetView showGridLines="0" workbookViewId="0"/>
  </sheetViews>
  <sheetFormatPr defaultColWidth="10.90625" defaultRowHeight="14.5"/>
  <cols>
    <col min="1" max="1" width="70.7265625" customWidth="1"/>
  </cols>
  <sheetData>
    <row r="1" spans="1:5" ht="19.5">
      <c r="A1" s="4" t="s">
        <v>157</v>
      </c>
      <c r="B1" s="8"/>
      <c r="C1" s="8"/>
      <c r="D1" s="8"/>
      <c r="E1" s="8"/>
    </row>
    <row r="2" spans="1:5">
      <c r="A2" s="9" t="s">
        <v>326</v>
      </c>
      <c r="B2" s="8"/>
      <c r="C2" s="8"/>
      <c r="D2" s="8"/>
      <c r="E2" s="8"/>
    </row>
    <row r="3" spans="1:5" ht="29">
      <c r="A3" s="9" t="s">
        <v>295</v>
      </c>
      <c r="B3" s="10"/>
      <c r="C3" s="8"/>
      <c r="D3" s="8"/>
      <c r="E3" s="8"/>
    </row>
    <row r="4" spans="1:5" ht="58">
      <c r="A4" s="9" t="s">
        <v>435</v>
      </c>
      <c r="B4" s="10"/>
      <c r="C4" s="8"/>
      <c r="D4" s="8"/>
      <c r="E4" s="8"/>
    </row>
    <row r="5" spans="1:5" ht="29">
      <c r="A5" s="9" t="s">
        <v>436</v>
      </c>
      <c r="B5" s="10"/>
      <c r="C5" s="8"/>
      <c r="D5" s="8"/>
      <c r="E5" s="8"/>
    </row>
    <row r="6" spans="1:5">
      <c r="A6" s="11" t="s">
        <v>0</v>
      </c>
      <c r="B6" s="10"/>
      <c r="C6" s="8"/>
      <c r="D6" s="8"/>
      <c r="E6" s="8"/>
    </row>
    <row r="7" spans="1:5" ht="30" customHeight="1">
      <c r="A7" s="6" t="s">
        <v>156</v>
      </c>
      <c r="B7" s="10"/>
      <c r="C7" s="8"/>
      <c r="D7" s="8"/>
      <c r="E7" s="8"/>
    </row>
    <row r="8" spans="1:5">
      <c r="A8" s="12" t="s">
        <v>296</v>
      </c>
      <c r="B8" s="13" t="s">
        <v>437</v>
      </c>
      <c r="C8" s="13" t="s">
        <v>438</v>
      </c>
      <c r="D8" s="13" t="s">
        <v>439</v>
      </c>
      <c r="E8" s="13" t="s">
        <v>440</v>
      </c>
    </row>
    <row r="9" spans="1:5">
      <c r="A9" s="12" t="s">
        <v>322</v>
      </c>
      <c r="B9" s="14">
        <v>3.4880399999999999E-2</v>
      </c>
      <c r="C9" s="14">
        <v>3.2805300000000003E-2</v>
      </c>
      <c r="D9" s="14">
        <v>4.73967E-2</v>
      </c>
      <c r="E9" s="14">
        <v>0.88491770000000003</v>
      </c>
    </row>
    <row r="10" spans="1:5">
      <c r="A10" s="12" t="s">
        <v>441</v>
      </c>
      <c r="B10" s="14">
        <v>0.10889459999999999</v>
      </c>
      <c r="C10" s="14">
        <v>0.10395840000000001</v>
      </c>
      <c r="D10" s="14">
        <v>0.1025842</v>
      </c>
      <c r="E10" s="14">
        <v>0.68456280000000003</v>
      </c>
    </row>
    <row r="11" spans="1:5">
      <c r="A11" s="12" t="s">
        <v>442</v>
      </c>
      <c r="B11" s="14">
        <v>0.1168565</v>
      </c>
      <c r="C11" s="14">
        <v>9.7502599999999995E-2</v>
      </c>
      <c r="D11" s="14">
        <v>0.10129009999999999</v>
      </c>
      <c r="E11" s="14">
        <v>0.68435069999999998</v>
      </c>
    </row>
    <row r="12" spans="1:5" ht="30" customHeight="1">
      <c r="A12" s="6" t="s">
        <v>154</v>
      </c>
      <c r="B12" s="14"/>
      <c r="C12" s="14"/>
      <c r="D12" s="14"/>
      <c r="E12" s="14"/>
    </row>
    <row r="13" spans="1:5">
      <c r="A13" s="12" t="s">
        <v>296</v>
      </c>
      <c r="B13" s="15" t="s">
        <v>437</v>
      </c>
      <c r="C13" s="15" t="s">
        <v>438</v>
      </c>
      <c r="D13" s="15" t="s">
        <v>439</v>
      </c>
      <c r="E13" s="15" t="s">
        <v>440</v>
      </c>
    </row>
    <row r="14" spans="1:5">
      <c r="A14" s="12" t="s">
        <v>322</v>
      </c>
      <c r="B14" s="16">
        <v>190000</v>
      </c>
      <c r="C14" s="16">
        <v>170000</v>
      </c>
      <c r="D14" s="16">
        <v>250000</v>
      </c>
      <c r="E14" s="16">
        <v>4700000</v>
      </c>
    </row>
    <row r="15" spans="1:5">
      <c r="A15" s="12" t="s">
        <v>441</v>
      </c>
      <c r="B15" s="16" t="s">
        <v>330</v>
      </c>
      <c r="C15" s="16" t="s">
        <v>330</v>
      </c>
      <c r="D15" s="16" t="s">
        <v>330</v>
      </c>
      <c r="E15" s="16">
        <v>620000</v>
      </c>
    </row>
    <row r="16" spans="1:5">
      <c r="A16" s="12" t="s">
        <v>442</v>
      </c>
      <c r="B16" s="16" t="s">
        <v>330</v>
      </c>
      <c r="C16" s="16" t="s">
        <v>330</v>
      </c>
      <c r="D16" s="16" t="s">
        <v>330</v>
      </c>
      <c r="E16" s="16">
        <v>520000</v>
      </c>
    </row>
    <row r="17" spans="1:5" ht="30" customHeight="1">
      <c r="A17" s="6" t="s">
        <v>155</v>
      </c>
      <c r="B17" s="16"/>
      <c r="C17" s="16"/>
      <c r="D17" s="16"/>
      <c r="E17" s="16"/>
    </row>
    <row r="18" spans="1:5">
      <c r="A18" s="12" t="s">
        <v>296</v>
      </c>
      <c r="B18" s="17" t="s">
        <v>443</v>
      </c>
      <c r="C18" s="16"/>
      <c r="D18" s="16"/>
      <c r="E18" s="16"/>
    </row>
    <row r="19" spans="1:5">
      <c r="A19" s="12" t="s">
        <v>322</v>
      </c>
      <c r="B19" s="16">
        <v>4520</v>
      </c>
      <c r="C19" s="8"/>
      <c r="D19" s="8"/>
      <c r="E19" s="8"/>
    </row>
    <row r="20" spans="1:5">
      <c r="A20" s="12" t="s">
        <v>441</v>
      </c>
      <c r="B20" s="16">
        <v>885</v>
      </c>
      <c r="C20" s="8"/>
      <c r="D20" s="8"/>
      <c r="E20" s="8"/>
    </row>
    <row r="21" spans="1:5">
      <c r="A21" s="12" t="s">
        <v>442</v>
      </c>
      <c r="B21" s="16">
        <v>737</v>
      </c>
      <c r="C21" s="8"/>
      <c r="D21" s="8"/>
      <c r="E21" s="8"/>
    </row>
    <row r="22" spans="1:5">
      <c r="A22" s="12"/>
      <c r="B22" s="16"/>
      <c r="C22" s="8"/>
      <c r="D22" s="8"/>
      <c r="E22" s="8"/>
    </row>
    <row r="23" spans="1:5">
      <c r="A23" s="12"/>
      <c r="B23" s="16"/>
      <c r="C23" s="8"/>
      <c r="D23" s="8"/>
      <c r="E23" s="8"/>
    </row>
    <row r="24" spans="1:5">
      <c r="A24" s="12"/>
      <c r="B24" s="10"/>
      <c r="C24" s="8"/>
      <c r="D24" s="8"/>
      <c r="E24" s="8"/>
    </row>
    <row r="25" spans="1:5">
      <c r="A25" s="12"/>
      <c r="B25" s="10"/>
      <c r="C25" s="8"/>
      <c r="D25" s="8"/>
      <c r="E25" s="8"/>
    </row>
    <row r="26" spans="1:5">
      <c r="A26" s="12"/>
      <c r="B26" s="10"/>
      <c r="C26" s="8"/>
      <c r="D26" s="8"/>
      <c r="E26" s="8"/>
    </row>
    <row r="27" spans="1:5">
      <c r="A27" s="12"/>
      <c r="B27" s="10"/>
      <c r="C27" s="8"/>
      <c r="D27" s="8"/>
      <c r="E27" s="8"/>
    </row>
    <row r="28" spans="1:5">
      <c r="A28" s="12"/>
      <c r="B28" s="10"/>
      <c r="C28" s="8"/>
      <c r="D28" s="8"/>
      <c r="E28" s="8"/>
    </row>
    <row r="29" spans="1:5">
      <c r="A29" s="12"/>
      <c r="B29" s="10"/>
      <c r="C29" s="8"/>
      <c r="D29" s="8"/>
      <c r="E29" s="8"/>
    </row>
    <row r="30" spans="1:5">
      <c r="A30" s="12"/>
      <c r="B30" s="10"/>
      <c r="C30" s="8"/>
      <c r="D30" s="8"/>
      <c r="E30" s="8"/>
    </row>
    <row r="31" spans="1:5">
      <c r="A31" s="12"/>
      <c r="B31" s="10"/>
      <c r="C31" s="8"/>
      <c r="D31" s="8"/>
      <c r="E31" s="8"/>
    </row>
    <row r="32" spans="1:5">
      <c r="A32" s="12"/>
      <c r="B32" s="10"/>
      <c r="C32" s="8"/>
      <c r="D32" s="8"/>
      <c r="E32" s="8"/>
    </row>
    <row r="33" spans="1:5">
      <c r="A33" s="12"/>
      <c r="B33" s="10"/>
      <c r="C33" s="8"/>
      <c r="D33" s="8"/>
      <c r="E33" s="8"/>
    </row>
    <row r="34" spans="1:5">
      <c r="A34" s="12"/>
      <c r="B34" s="10"/>
      <c r="C34" s="8"/>
      <c r="D34" s="8"/>
      <c r="E34" s="8"/>
    </row>
    <row r="35" spans="1:5">
      <c r="A35" s="12"/>
      <c r="B35" s="10"/>
      <c r="C35" s="8"/>
      <c r="D35" s="8"/>
      <c r="E35" s="8"/>
    </row>
    <row r="36" spans="1:5">
      <c r="A36" s="12"/>
      <c r="B36" s="10"/>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Z200"/>
  <sheetViews>
    <sheetView showGridLines="0" workbookViewId="0"/>
  </sheetViews>
  <sheetFormatPr defaultColWidth="10.90625" defaultRowHeight="14.5"/>
  <cols>
    <col min="1" max="1" width="70.7265625" customWidth="1"/>
  </cols>
  <sheetData>
    <row r="1" spans="1:26" ht="19.5">
      <c r="A1" s="4" t="s">
        <v>165</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164</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342</v>
      </c>
      <c r="B7" s="14">
        <v>0.31713940000000002</v>
      </c>
      <c r="C7" s="14">
        <v>0.3190847</v>
      </c>
      <c r="D7" s="14">
        <v>0.3155983</v>
      </c>
      <c r="E7" s="14">
        <v>0.309896</v>
      </c>
      <c r="F7" s="14">
        <v>0.31244749999999999</v>
      </c>
      <c r="G7" s="14">
        <v>0.31238919999999998</v>
      </c>
      <c r="H7" s="14">
        <v>0.29609809999999998</v>
      </c>
      <c r="I7" s="14">
        <v>0.27851979999999998</v>
      </c>
      <c r="J7" s="14">
        <v>0.25814049999999999</v>
      </c>
      <c r="K7" s="14">
        <v>0.2499922</v>
      </c>
      <c r="L7" s="14">
        <v>0.2455253</v>
      </c>
      <c r="M7" s="14">
        <v>0.2409346</v>
      </c>
      <c r="N7" s="14">
        <v>0.24524689999999999</v>
      </c>
      <c r="O7" s="14">
        <v>0.24372530000000001</v>
      </c>
      <c r="P7" s="14">
        <v>0.23525389999999999</v>
      </c>
      <c r="Q7" s="14">
        <v>0.2143718</v>
      </c>
      <c r="R7" s="14">
        <v>0.2073566</v>
      </c>
      <c r="S7" s="14">
        <v>0.20983579999999999</v>
      </c>
      <c r="T7" s="14">
        <v>0.2161679</v>
      </c>
      <c r="U7" s="14">
        <v>0.22795380000000001</v>
      </c>
      <c r="V7" s="14">
        <v>0.23351949999999999</v>
      </c>
      <c r="W7" s="14">
        <v>0.2419675</v>
      </c>
      <c r="X7" s="14">
        <v>0.23227329999999999</v>
      </c>
      <c r="Y7" s="14">
        <v>0.24283840000000001</v>
      </c>
      <c r="Z7" s="14">
        <v>0.2103554</v>
      </c>
    </row>
    <row r="8" spans="1:26">
      <c r="A8" s="12" t="s">
        <v>444</v>
      </c>
      <c r="B8" s="14">
        <v>0.23902229999999999</v>
      </c>
      <c r="C8" s="14">
        <v>0.2382802</v>
      </c>
      <c r="D8" s="14">
        <v>0.23131380000000001</v>
      </c>
      <c r="E8" s="14">
        <v>0.22055559999999999</v>
      </c>
      <c r="F8" s="14">
        <v>0.21671219999999999</v>
      </c>
      <c r="G8" s="14">
        <v>0.2184759</v>
      </c>
      <c r="H8" s="14">
        <v>0.21014569999999999</v>
      </c>
      <c r="I8" s="14">
        <v>0.19359879999999999</v>
      </c>
      <c r="J8" s="14">
        <v>0.17997859999999999</v>
      </c>
      <c r="K8" s="14">
        <v>0.17954229999999999</v>
      </c>
      <c r="L8" s="14">
        <v>0.1787107</v>
      </c>
      <c r="M8" s="14">
        <v>0.1701146</v>
      </c>
      <c r="N8" s="14">
        <v>0.1670817</v>
      </c>
      <c r="O8" s="14">
        <v>0.1734009</v>
      </c>
      <c r="P8" s="14">
        <v>0.17948</v>
      </c>
      <c r="Q8" s="14">
        <v>0.16822699999999999</v>
      </c>
      <c r="R8" s="14">
        <v>0.16930619999999999</v>
      </c>
      <c r="S8" s="14">
        <v>0.17467009999999999</v>
      </c>
      <c r="T8" s="14">
        <v>0.18290039999999999</v>
      </c>
      <c r="U8" s="14">
        <v>0.18899640000000001</v>
      </c>
      <c r="V8" s="14">
        <v>0.18559890000000001</v>
      </c>
      <c r="W8" s="14">
        <v>0.1951841</v>
      </c>
      <c r="X8" s="14">
        <v>0.1902327</v>
      </c>
      <c r="Y8" s="14">
        <v>0.20088449999999999</v>
      </c>
      <c r="Z8" s="14">
        <v>0.1586967</v>
      </c>
    </row>
    <row r="9" spans="1:26">
      <c r="A9" s="12" t="s">
        <v>445</v>
      </c>
      <c r="B9" s="14">
        <v>0.61764520000000001</v>
      </c>
      <c r="C9" s="14">
        <v>0.60287630000000003</v>
      </c>
      <c r="D9" s="14">
        <v>0.61178100000000002</v>
      </c>
      <c r="E9" s="14">
        <v>0.5915707</v>
      </c>
      <c r="F9" s="14">
        <v>0.61312100000000003</v>
      </c>
      <c r="G9" s="14">
        <v>0.58000309999999999</v>
      </c>
      <c r="H9" s="14">
        <v>0.54181650000000003</v>
      </c>
      <c r="I9" s="14">
        <v>0.50541570000000002</v>
      </c>
      <c r="J9" s="14">
        <v>0.4747421</v>
      </c>
      <c r="K9" s="14">
        <v>0.4492582</v>
      </c>
      <c r="L9" s="14">
        <v>0.43883909999999998</v>
      </c>
      <c r="M9" s="14">
        <v>0.45136110000000002</v>
      </c>
      <c r="N9" s="14">
        <v>0.47551719999999997</v>
      </c>
      <c r="O9" s="14">
        <v>0.45405630000000002</v>
      </c>
      <c r="P9" s="14">
        <v>0.40657989999999999</v>
      </c>
      <c r="Q9" s="14">
        <v>0.35092909999999999</v>
      </c>
      <c r="R9" s="14">
        <v>0.3199398</v>
      </c>
      <c r="S9" s="14">
        <v>0.31205719999999998</v>
      </c>
      <c r="T9" s="14">
        <v>0.31803340000000002</v>
      </c>
      <c r="U9" s="14">
        <v>0.35163929999999999</v>
      </c>
      <c r="V9" s="14">
        <v>0.39199919999999999</v>
      </c>
      <c r="W9" s="14">
        <v>0.40097300000000002</v>
      </c>
      <c r="X9" s="14">
        <v>0.37539990000000001</v>
      </c>
      <c r="Y9" s="14">
        <v>0.37903740000000002</v>
      </c>
      <c r="Z9" s="14">
        <v>0.39849279999999998</v>
      </c>
    </row>
    <row r="10" spans="1:26" ht="30" customHeight="1">
      <c r="A10" s="6" t="s">
        <v>158</v>
      </c>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c r="A11" s="12" t="s">
        <v>296</v>
      </c>
      <c r="B11" s="15" t="s">
        <v>297</v>
      </c>
      <c r="C11" s="15" t="s">
        <v>298</v>
      </c>
      <c r="D11" s="15" t="s">
        <v>299</v>
      </c>
      <c r="E11" s="15" t="s">
        <v>300</v>
      </c>
      <c r="F11" s="15" t="s">
        <v>301</v>
      </c>
      <c r="G11" s="15" t="s">
        <v>302</v>
      </c>
      <c r="H11" s="15" t="s">
        <v>303</v>
      </c>
      <c r="I11" s="15" t="s">
        <v>304</v>
      </c>
      <c r="J11" s="15" t="s">
        <v>305</v>
      </c>
      <c r="K11" s="15" t="s">
        <v>306</v>
      </c>
      <c r="L11" s="15" t="s">
        <v>307</v>
      </c>
      <c r="M11" s="15" t="s">
        <v>308</v>
      </c>
      <c r="N11" s="15" t="s">
        <v>309</v>
      </c>
      <c r="O11" s="15" t="s">
        <v>310</v>
      </c>
      <c r="P11" s="15" t="s">
        <v>311</v>
      </c>
      <c r="Q11" s="15" t="s">
        <v>312</v>
      </c>
      <c r="R11" s="15" t="s">
        <v>313</v>
      </c>
      <c r="S11" s="15" t="s">
        <v>314</v>
      </c>
      <c r="T11" s="15" t="s">
        <v>315</v>
      </c>
      <c r="U11" s="15" t="s">
        <v>316</v>
      </c>
      <c r="V11" s="15" t="s">
        <v>317</v>
      </c>
      <c r="W11" s="15" t="s">
        <v>318</v>
      </c>
      <c r="X11" s="15" t="s">
        <v>319</v>
      </c>
      <c r="Y11" s="15" t="s">
        <v>320</v>
      </c>
      <c r="Z11" s="15" t="s">
        <v>321</v>
      </c>
    </row>
    <row r="12" spans="1:26">
      <c r="A12" s="12" t="s">
        <v>342</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row>
    <row r="13" spans="1:26">
      <c r="A13" s="12" t="s">
        <v>444</v>
      </c>
      <c r="B13" s="14">
        <v>0.5979101</v>
      </c>
      <c r="C13" s="14">
        <v>0.58046909999999996</v>
      </c>
      <c r="D13" s="14">
        <v>0.56991029999999998</v>
      </c>
      <c r="E13" s="14">
        <v>0.54040589999999999</v>
      </c>
      <c r="F13" s="14">
        <v>0.5257385</v>
      </c>
      <c r="G13" s="14">
        <v>0.51535330000000001</v>
      </c>
      <c r="H13" s="14">
        <v>0.52456219999999998</v>
      </c>
      <c r="I13" s="14">
        <v>0.50490349999999995</v>
      </c>
      <c r="J13" s="14">
        <v>0.51280870000000001</v>
      </c>
      <c r="K13" s="14">
        <v>0.53514059999999997</v>
      </c>
      <c r="L13" s="14">
        <v>0.54314309999999999</v>
      </c>
      <c r="M13" s="14">
        <v>0.53041000000000005</v>
      </c>
      <c r="N13" s="14">
        <v>0.50845609999999997</v>
      </c>
      <c r="O13" s="14">
        <v>0.53266800000000003</v>
      </c>
      <c r="P13" s="14">
        <v>0.57932989999999995</v>
      </c>
      <c r="Q13" s="14">
        <v>0.58816089999999999</v>
      </c>
      <c r="R13" s="14">
        <v>0.6096471</v>
      </c>
      <c r="S13" s="14">
        <v>0.61931270000000005</v>
      </c>
      <c r="T13" s="14">
        <v>0.63799170000000005</v>
      </c>
      <c r="U13" s="14">
        <v>0.63127250000000001</v>
      </c>
      <c r="V13" s="14">
        <v>0.60988370000000003</v>
      </c>
      <c r="W13" s="14">
        <v>0.62404230000000005</v>
      </c>
      <c r="X13" s="14">
        <v>0.63258800000000004</v>
      </c>
      <c r="Y13" s="14">
        <v>0.63477240000000001</v>
      </c>
      <c r="Z13" s="14">
        <v>0.56224229999999997</v>
      </c>
    </row>
    <row r="14" spans="1:26">
      <c r="A14" s="12" t="s">
        <v>445</v>
      </c>
      <c r="B14" s="14">
        <v>0.4020899</v>
      </c>
      <c r="C14" s="14">
        <v>0.41953089999999998</v>
      </c>
      <c r="D14" s="14">
        <v>0.43008970000000002</v>
      </c>
      <c r="E14" s="14">
        <v>0.45959410000000001</v>
      </c>
      <c r="F14" s="14">
        <v>0.4742615</v>
      </c>
      <c r="G14" s="14">
        <v>0.48464669999999999</v>
      </c>
      <c r="H14" s="14">
        <v>0.47543780000000002</v>
      </c>
      <c r="I14" s="14">
        <v>0.49509649999999999</v>
      </c>
      <c r="J14" s="14">
        <v>0.48719129999999999</v>
      </c>
      <c r="K14" s="14">
        <v>0.46485939999999998</v>
      </c>
      <c r="L14" s="14">
        <v>0.45685690000000001</v>
      </c>
      <c r="M14" s="14">
        <v>0.46959000000000001</v>
      </c>
      <c r="N14" s="14">
        <v>0.49154389999999998</v>
      </c>
      <c r="O14" s="14">
        <v>0.46733200000000003</v>
      </c>
      <c r="P14" s="14">
        <v>0.42067009999999999</v>
      </c>
      <c r="Q14" s="14">
        <v>0.41183910000000001</v>
      </c>
      <c r="R14" s="14">
        <v>0.3903529</v>
      </c>
      <c r="S14" s="14">
        <v>0.38068730000000001</v>
      </c>
      <c r="T14" s="14">
        <v>0.36200830000000001</v>
      </c>
      <c r="U14" s="14">
        <v>0.36872749999999999</v>
      </c>
      <c r="V14" s="14">
        <v>0.39011630000000003</v>
      </c>
      <c r="W14" s="14">
        <v>0.37595770000000001</v>
      </c>
      <c r="X14" s="14">
        <v>0.36741200000000002</v>
      </c>
      <c r="Y14" s="14">
        <v>0.36522759999999999</v>
      </c>
      <c r="Z14" s="14">
        <v>0.43775770000000003</v>
      </c>
    </row>
    <row r="15" spans="1:26" ht="30" customHeight="1">
      <c r="A15" s="6" t="s">
        <v>159</v>
      </c>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c r="A16" s="12" t="s">
        <v>296</v>
      </c>
      <c r="B16" s="15" t="s">
        <v>297</v>
      </c>
      <c r="C16" s="15" t="s">
        <v>298</v>
      </c>
      <c r="D16" s="15" t="s">
        <v>299</v>
      </c>
      <c r="E16" s="15" t="s">
        <v>300</v>
      </c>
      <c r="F16" s="15" t="s">
        <v>301</v>
      </c>
      <c r="G16" s="15" t="s">
        <v>302</v>
      </c>
      <c r="H16" s="15" t="s">
        <v>303</v>
      </c>
      <c r="I16" s="15" t="s">
        <v>304</v>
      </c>
      <c r="J16" s="15" t="s">
        <v>305</v>
      </c>
      <c r="K16" s="15" t="s">
        <v>306</v>
      </c>
      <c r="L16" s="15" t="s">
        <v>307</v>
      </c>
      <c r="M16" s="15" t="s">
        <v>308</v>
      </c>
      <c r="N16" s="15" t="s">
        <v>309</v>
      </c>
      <c r="O16" s="15" t="s">
        <v>310</v>
      </c>
      <c r="P16" s="15" t="s">
        <v>311</v>
      </c>
      <c r="Q16" s="15" t="s">
        <v>312</v>
      </c>
      <c r="R16" s="15" t="s">
        <v>313</v>
      </c>
      <c r="S16" s="15" t="s">
        <v>314</v>
      </c>
      <c r="T16" s="15" t="s">
        <v>315</v>
      </c>
      <c r="U16" s="15" t="s">
        <v>316</v>
      </c>
      <c r="V16" s="15" t="s">
        <v>317</v>
      </c>
      <c r="W16" s="15" t="s">
        <v>318</v>
      </c>
      <c r="X16" s="15" t="s">
        <v>319</v>
      </c>
      <c r="Y16" s="15" t="s">
        <v>320</v>
      </c>
      <c r="Z16" s="15" t="s">
        <v>321</v>
      </c>
    </row>
    <row r="17" spans="1:26">
      <c r="A17" s="12" t="s">
        <v>342</v>
      </c>
      <c r="B17" s="16">
        <v>350000</v>
      </c>
      <c r="C17" s="16">
        <v>350000</v>
      </c>
      <c r="D17" s="16">
        <v>340000</v>
      </c>
      <c r="E17" s="16">
        <v>330000</v>
      </c>
      <c r="F17" s="16">
        <v>330000</v>
      </c>
      <c r="G17" s="16">
        <v>330000</v>
      </c>
      <c r="H17" s="16">
        <v>310000</v>
      </c>
      <c r="I17" s="16">
        <v>290000</v>
      </c>
      <c r="J17" s="16">
        <v>260000</v>
      </c>
      <c r="K17" s="16">
        <v>250000</v>
      </c>
      <c r="L17" s="16">
        <v>250000</v>
      </c>
      <c r="M17" s="16">
        <v>240000</v>
      </c>
      <c r="N17" s="16">
        <v>240000</v>
      </c>
      <c r="O17" s="16">
        <v>240000</v>
      </c>
      <c r="P17" s="16">
        <v>230000</v>
      </c>
      <c r="Q17" s="16">
        <v>210000</v>
      </c>
      <c r="R17" s="16">
        <v>210000</v>
      </c>
      <c r="S17" s="16">
        <v>210000</v>
      </c>
      <c r="T17" s="16">
        <v>210000</v>
      </c>
      <c r="U17" s="16">
        <v>220000</v>
      </c>
      <c r="V17" s="16">
        <v>230000</v>
      </c>
      <c r="W17" s="16">
        <v>240000</v>
      </c>
      <c r="X17" s="16">
        <v>230000</v>
      </c>
      <c r="Y17" s="16">
        <v>240000</v>
      </c>
      <c r="Z17" s="16">
        <v>210000</v>
      </c>
    </row>
    <row r="18" spans="1:26">
      <c r="A18" s="12" t="s">
        <v>444</v>
      </c>
      <c r="B18" s="16">
        <v>210000</v>
      </c>
      <c r="C18" s="16">
        <v>200000</v>
      </c>
      <c r="D18" s="16">
        <v>200000</v>
      </c>
      <c r="E18" s="16">
        <v>180000</v>
      </c>
      <c r="F18" s="16">
        <v>180000</v>
      </c>
      <c r="G18" s="16">
        <v>170000</v>
      </c>
      <c r="H18" s="16">
        <v>160000</v>
      </c>
      <c r="I18" s="16">
        <v>150000</v>
      </c>
      <c r="J18" s="16">
        <v>140000</v>
      </c>
      <c r="K18" s="16">
        <v>130000</v>
      </c>
      <c r="L18" s="16">
        <v>130000</v>
      </c>
      <c r="M18" s="16">
        <v>130000</v>
      </c>
      <c r="N18" s="16">
        <v>120000</v>
      </c>
      <c r="O18" s="16">
        <v>130000</v>
      </c>
      <c r="P18" s="16">
        <v>140000</v>
      </c>
      <c r="Q18" s="16">
        <v>130000</v>
      </c>
      <c r="R18" s="16">
        <v>130000</v>
      </c>
      <c r="S18" s="16">
        <v>130000</v>
      </c>
      <c r="T18" s="16">
        <v>140000</v>
      </c>
      <c r="U18" s="16">
        <v>140000</v>
      </c>
      <c r="V18" s="16">
        <v>140000</v>
      </c>
      <c r="W18" s="16">
        <v>150000</v>
      </c>
      <c r="X18" s="16">
        <v>150000</v>
      </c>
      <c r="Y18" s="16">
        <v>150000</v>
      </c>
      <c r="Z18" s="16">
        <v>120000</v>
      </c>
    </row>
    <row r="19" spans="1:26">
      <c r="A19" s="12" t="s">
        <v>445</v>
      </c>
      <c r="B19" s="16">
        <v>140000</v>
      </c>
      <c r="C19" s="16">
        <v>150000</v>
      </c>
      <c r="D19" s="16">
        <v>150000</v>
      </c>
      <c r="E19" s="16">
        <v>150000</v>
      </c>
      <c r="F19" s="16">
        <v>160000</v>
      </c>
      <c r="G19" s="16">
        <v>160000</v>
      </c>
      <c r="H19" s="16">
        <v>150000</v>
      </c>
      <c r="I19" s="16">
        <v>140000</v>
      </c>
      <c r="J19" s="16">
        <v>130000</v>
      </c>
      <c r="K19" s="16">
        <v>120000</v>
      </c>
      <c r="L19" s="16">
        <v>110000</v>
      </c>
      <c r="M19" s="16">
        <v>110000</v>
      </c>
      <c r="N19" s="16">
        <v>120000</v>
      </c>
      <c r="O19" s="16">
        <v>110000</v>
      </c>
      <c r="P19" s="16">
        <v>100000</v>
      </c>
      <c r="Q19" s="16">
        <v>90000</v>
      </c>
      <c r="R19" s="16">
        <v>80000</v>
      </c>
      <c r="S19" s="16">
        <v>80000</v>
      </c>
      <c r="T19" s="16">
        <v>80000</v>
      </c>
      <c r="U19" s="16">
        <v>80000</v>
      </c>
      <c r="V19" s="16">
        <v>90000</v>
      </c>
      <c r="W19" s="16">
        <v>90000</v>
      </c>
      <c r="X19" s="16">
        <v>80000</v>
      </c>
      <c r="Y19" s="16">
        <v>90000</v>
      </c>
      <c r="Z19" s="16">
        <v>90000</v>
      </c>
    </row>
    <row r="20" spans="1:26" ht="30" customHeight="1">
      <c r="A20" s="6" t="s">
        <v>160</v>
      </c>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2" t="s">
        <v>296</v>
      </c>
      <c r="B21" s="17" t="s">
        <v>297</v>
      </c>
      <c r="C21" s="17" t="s">
        <v>298</v>
      </c>
      <c r="D21" s="17" t="s">
        <v>299</v>
      </c>
      <c r="E21" s="17" t="s">
        <v>300</v>
      </c>
      <c r="F21" s="17" t="s">
        <v>301</v>
      </c>
      <c r="G21" s="17" t="s">
        <v>302</v>
      </c>
      <c r="H21" s="17" t="s">
        <v>303</v>
      </c>
      <c r="I21" s="17" t="s">
        <v>304</v>
      </c>
      <c r="J21" s="17" t="s">
        <v>305</v>
      </c>
      <c r="K21" s="17" t="s">
        <v>306</v>
      </c>
      <c r="L21" s="17" t="s">
        <v>307</v>
      </c>
      <c r="M21" s="17" t="s">
        <v>308</v>
      </c>
      <c r="N21" s="17" t="s">
        <v>309</v>
      </c>
      <c r="O21" s="17" t="s">
        <v>310</v>
      </c>
      <c r="P21" s="17" t="s">
        <v>311</v>
      </c>
      <c r="Q21" s="17" t="s">
        <v>312</v>
      </c>
      <c r="R21" s="17" t="s">
        <v>313</v>
      </c>
      <c r="S21" s="17" t="s">
        <v>314</v>
      </c>
      <c r="T21" s="17" t="s">
        <v>315</v>
      </c>
      <c r="U21" s="17" t="s">
        <v>316</v>
      </c>
      <c r="V21" s="17" t="s">
        <v>317</v>
      </c>
      <c r="W21" s="17" t="s">
        <v>318</v>
      </c>
      <c r="X21" s="17" t="s">
        <v>319</v>
      </c>
      <c r="Y21" s="17" t="s">
        <v>320</v>
      </c>
      <c r="Z21" s="17" t="s">
        <v>321</v>
      </c>
    </row>
    <row r="22" spans="1:26">
      <c r="A22" s="12" t="s">
        <v>342</v>
      </c>
      <c r="B22" s="14">
        <v>0.20297419999999999</v>
      </c>
      <c r="C22" s="14">
        <v>0.21659220000000001</v>
      </c>
      <c r="D22" s="14">
        <v>0.23267199999999999</v>
      </c>
      <c r="E22" s="14">
        <v>0.2239613</v>
      </c>
      <c r="F22" s="14">
        <v>0.2054705</v>
      </c>
      <c r="G22" s="14">
        <v>0.1864286</v>
      </c>
      <c r="H22" s="14">
        <v>0.172572</v>
      </c>
      <c r="I22" s="14">
        <v>0.17238400000000001</v>
      </c>
      <c r="J22" s="14">
        <v>0.1671793</v>
      </c>
      <c r="K22" s="14">
        <v>0.1576709</v>
      </c>
      <c r="L22" s="14">
        <v>0.1532771</v>
      </c>
      <c r="M22" s="14">
        <v>0.1486519</v>
      </c>
      <c r="N22" s="14">
        <v>0.15103440000000001</v>
      </c>
      <c r="O22" s="14">
        <v>0.15094440000000001</v>
      </c>
      <c r="P22" s="14">
        <v>0.14469170000000001</v>
      </c>
      <c r="Q22" s="14">
        <v>0.12830349999999999</v>
      </c>
      <c r="R22" s="14">
        <v>0.1254564</v>
      </c>
      <c r="S22" s="14">
        <v>0.1247294</v>
      </c>
      <c r="T22" s="14">
        <v>0.12966</v>
      </c>
      <c r="U22" s="14">
        <v>0.1360961</v>
      </c>
      <c r="V22" s="14">
        <v>0.14267479999999999</v>
      </c>
      <c r="W22" s="14">
        <v>0.16386580000000001</v>
      </c>
      <c r="X22" s="14">
        <v>0.16098599999999999</v>
      </c>
      <c r="Y22" s="14">
        <v>0.1804269</v>
      </c>
      <c r="Z22" s="14">
        <v>0.15275540000000001</v>
      </c>
    </row>
    <row r="23" spans="1:26">
      <c r="A23" s="12" t="s">
        <v>444</v>
      </c>
      <c r="B23" s="14">
        <v>0.16403899999999999</v>
      </c>
      <c r="C23" s="14">
        <v>0.16119120000000001</v>
      </c>
      <c r="D23" s="14">
        <v>0.1648396</v>
      </c>
      <c r="E23" s="14">
        <v>0.1542705</v>
      </c>
      <c r="F23" s="14">
        <v>0.14709179999999999</v>
      </c>
      <c r="G23" s="14">
        <v>0.1343647</v>
      </c>
      <c r="H23" s="14">
        <v>0.1264332</v>
      </c>
      <c r="I23" s="14">
        <v>0.1188449</v>
      </c>
      <c r="J23" s="14">
        <v>0.1197883</v>
      </c>
      <c r="K23" s="14">
        <v>0.11835229999999999</v>
      </c>
      <c r="L23" s="14">
        <v>0.1160591</v>
      </c>
      <c r="M23" s="14">
        <v>0.1081453</v>
      </c>
      <c r="N23" s="14">
        <v>0.10299410000000001</v>
      </c>
      <c r="O23" s="14">
        <v>0.1056865</v>
      </c>
      <c r="P23" s="14">
        <v>0.1089958</v>
      </c>
      <c r="Q23" s="14">
        <v>0.100771</v>
      </c>
      <c r="R23" s="14">
        <v>0.10750560000000001</v>
      </c>
      <c r="S23" s="14">
        <v>0.11049920000000001</v>
      </c>
      <c r="T23" s="14">
        <v>0.1161758</v>
      </c>
      <c r="U23" s="14">
        <v>0.11947099999999999</v>
      </c>
      <c r="V23" s="14">
        <v>0.1184813</v>
      </c>
      <c r="W23" s="14">
        <v>0.138906</v>
      </c>
      <c r="X23" s="14">
        <v>0.13488720000000001</v>
      </c>
      <c r="Y23" s="14">
        <v>0.14897969999999999</v>
      </c>
      <c r="Z23" s="14">
        <v>0.1125053</v>
      </c>
    </row>
    <row r="24" spans="1:26">
      <c r="A24" s="12" t="s">
        <v>445</v>
      </c>
      <c r="B24" s="14">
        <v>0.35191299999999998</v>
      </c>
      <c r="C24" s="14">
        <v>0.41201660000000001</v>
      </c>
      <c r="D24" s="14">
        <v>0.46989560000000002</v>
      </c>
      <c r="E24" s="14">
        <v>0.44486720000000002</v>
      </c>
      <c r="F24" s="14">
        <v>0.38878560000000001</v>
      </c>
      <c r="G24" s="14">
        <v>0.3316885</v>
      </c>
      <c r="H24" s="14">
        <v>0.30145240000000001</v>
      </c>
      <c r="I24" s="14">
        <v>0.31560440000000001</v>
      </c>
      <c r="J24" s="14">
        <v>0.29885309999999998</v>
      </c>
      <c r="K24" s="14">
        <v>0.26823780000000003</v>
      </c>
      <c r="L24" s="14">
        <v>0.2605268</v>
      </c>
      <c r="M24" s="14">
        <v>0.26846059999999999</v>
      </c>
      <c r="N24" s="14">
        <v>0.29271009999999997</v>
      </c>
      <c r="O24" s="14">
        <v>0.28641810000000001</v>
      </c>
      <c r="P24" s="14">
        <v>0.25399630000000001</v>
      </c>
      <c r="Q24" s="14">
        <v>0.2098324</v>
      </c>
      <c r="R24" s="14">
        <v>0.1784771</v>
      </c>
      <c r="S24" s="14">
        <v>0.16552900000000001</v>
      </c>
      <c r="T24" s="14">
        <v>0.17099719999999999</v>
      </c>
      <c r="U24" s="14">
        <v>0.1889614</v>
      </c>
      <c r="V24" s="14">
        <v>0.22280340000000001</v>
      </c>
      <c r="W24" s="14">
        <v>0.24907650000000001</v>
      </c>
      <c r="X24" s="14">
        <v>0.2496186</v>
      </c>
      <c r="Y24" s="14">
        <v>0.28207369999999998</v>
      </c>
      <c r="Z24" s="14">
        <v>0.29921449999999999</v>
      </c>
    </row>
    <row r="25" spans="1:26" ht="30" customHeight="1">
      <c r="A25" s="6" t="s">
        <v>161</v>
      </c>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c r="A26" s="12" t="s">
        <v>296</v>
      </c>
      <c r="B26" s="15" t="s">
        <v>297</v>
      </c>
      <c r="C26" s="15" t="s">
        <v>298</v>
      </c>
      <c r="D26" s="15" t="s">
        <v>299</v>
      </c>
      <c r="E26" s="15" t="s">
        <v>300</v>
      </c>
      <c r="F26" s="15" t="s">
        <v>301</v>
      </c>
      <c r="G26" s="15" t="s">
        <v>302</v>
      </c>
      <c r="H26" s="15" t="s">
        <v>303</v>
      </c>
      <c r="I26" s="15" t="s">
        <v>304</v>
      </c>
      <c r="J26" s="15" t="s">
        <v>305</v>
      </c>
      <c r="K26" s="15" t="s">
        <v>306</v>
      </c>
      <c r="L26" s="15" t="s">
        <v>307</v>
      </c>
      <c r="M26" s="15" t="s">
        <v>308</v>
      </c>
      <c r="N26" s="15" t="s">
        <v>309</v>
      </c>
      <c r="O26" s="15" t="s">
        <v>310</v>
      </c>
      <c r="P26" s="15" t="s">
        <v>311</v>
      </c>
      <c r="Q26" s="15" t="s">
        <v>312</v>
      </c>
      <c r="R26" s="15" t="s">
        <v>313</v>
      </c>
      <c r="S26" s="15" t="s">
        <v>314</v>
      </c>
      <c r="T26" s="15" t="s">
        <v>315</v>
      </c>
      <c r="U26" s="15" t="s">
        <v>316</v>
      </c>
      <c r="V26" s="15" t="s">
        <v>317</v>
      </c>
      <c r="W26" s="15" t="s">
        <v>318</v>
      </c>
      <c r="X26" s="15" t="s">
        <v>319</v>
      </c>
      <c r="Y26" s="15" t="s">
        <v>320</v>
      </c>
      <c r="Z26" s="15" t="s">
        <v>321</v>
      </c>
    </row>
    <row r="27" spans="1:26">
      <c r="A27" s="12" t="s">
        <v>342</v>
      </c>
      <c r="B27" s="14">
        <v>1</v>
      </c>
      <c r="C27" s="14">
        <v>1</v>
      </c>
      <c r="D27" s="14">
        <v>1</v>
      </c>
      <c r="E27" s="14">
        <v>1</v>
      </c>
      <c r="F27" s="14">
        <v>1</v>
      </c>
      <c r="G27" s="14">
        <v>1</v>
      </c>
      <c r="H27" s="14">
        <v>1</v>
      </c>
      <c r="I27" s="14">
        <v>1</v>
      </c>
      <c r="J27" s="14">
        <v>1</v>
      </c>
      <c r="K27" s="14">
        <v>1</v>
      </c>
      <c r="L27" s="14">
        <v>1</v>
      </c>
      <c r="M27" s="14">
        <v>1</v>
      </c>
      <c r="N27" s="14">
        <v>1</v>
      </c>
      <c r="O27" s="14">
        <v>1</v>
      </c>
      <c r="P27" s="14">
        <v>1</v>
      </c>
      <c r="Q27" s="14">
        <v>1</v>
      </c>
      <c r="R27" s="14">
        <v>1</v>
      </c>
      <c r="S27" s="14">
        <v>1</v>
      </c>
      <c r="T27" s="14">
        <v>1</v>
      </c>
      <c r="U27" s="14">
        <v>1</v>
      </c>
      <c r="V27" s="14">
        <v>1</v>
      </c>
      <c r="W27" s="14">
        <v>1</v>
      </c>
      <c r="X27" s="14">
        <v>1</v>
      </c>
      <c r="Y27" s="14">
        <v>1</v>
      </c>
      <c r="Z27" s="14">
        <v>1</v>
      </c>
    </row>
    <row r="28" spans="1:26">
      <c r="A28" s="12" t="s">
        <v>444</v>
      </c>
      <c r="B28" s="14">
        <v>0.64600789999999997</v>
      </c>
      <c r="C28" s="14">
        <v>0.58097339999999997</v>
      </c>
      <c r="D28" s="14">
        <v>0.55082419999999999</v>
      </c>
      <c r="E28" s="14">
        <v>0.52291779999999999</v>
      </c>
      <c r="F28" s="14">
        <v>0.54730509999999999</v>
      </c>
      <c r="G28" s="14">
        <v>0.5340125</v>
      </c>
      <c r="H28" s="14">
        <v>0.54221140000000001</v>
      </c>
      <c r="I28" s="14">
        <v>0.50161630000000001</v>
      </c>
      <c r="J28" s="14">
        <v>0.52710489999999999</v>
      </c>
      <c r="K28" s="14">
        <v>0.56057840000000003</v>
      </c>
      <c r="L28" s="14">
        <v>0.56545719999999999</v>
      </c>
      <c r="M28" s="14">
        <v>0.54729539999999999</v>
      </c>
      <c r="N28" s="14">
        <v>0.50937600000000005</v>
      </c>
      <c r="O28" s="14">
        <v>0.52449920000000005</v>
      </c>
      <c r="P28" s="14">
        <v>0.57414379999999998</v>
      </c>
      <c r="Q28" s="14">
        <v>0.59137459999999997</v>
      </c>
      <c r="R28" s="14">
        <v>0.63678630000000003</v>
      </c>
      <c r="S28" s="14">
        <v>0.65683060000000004</v>
      </c>
      <c r="T28" s="14">
        <v>0.67492819999999998</v>
      </c>
      <c r="U28" s="14">
        <v>0.6680121</v>
      </c>
      <c r="V28" s="14">
        <v>0.63579889999999994</v>
      </c>
      <c r="W28" s="14">
        <v>0.65257419999999999</v>
      </c>
      <c r="X28" s="14">
        <v>0.64445149999999995</v>
      </c>
      <c r="Y28" s="14">
        <v>0.63408949999999997</v>
      </c>
      <c r="Z28" s="14">
        <v>0.54725590000000002</v>
      </c>
    </row>
    <row r="29" spans="1:26">
      <c r="A29" s="12" t="s">
        <v>445</v>
      </c>
      <c r="B29" s="14">
        <v>0.35399209999999998</v>
      </c>
      <c r="C29" s="14">
        <v>0.41902660000000003</v>
      </c>
      <c r="D29" s="14">
        <v>0.44917580000000001</v>
      </c>
      <c r="E29" s="14">
        <v>0.47708220000000001</v>
      </c>
      <c r="F29" s="14">
        <v>0.45269490000000001</v>
      </c>
      <c r="G29" s="14">
        <v>0.4659875</v>
      </c>
      <c r="H29" s="14">
        <v>0.45778859999999999</v>
      </c>
      <c r="I29" s="14">
        <v>0.49838369999999999</v>
      </c>
      <c r="J29" s="14">
        <v>0.47289510000000001</v>
      </c>
      <c r="K29" s="14">
        <v>0.43942160000000002</v>
      </c>
      <c r="L29" s="14">
        <v>0.43454280000000001</v>
      </c>
      <c r="M29" s="14">
        <v>0.45270460000000001</v>
      </c>
      <c r="N29" s="14">
        <v>0.490624</v>
      </c>
      <c r="O29" s="14">
        <v>0.4755008</v>
      </c>
      <c r="P29" s="14">
        <v>0.42585620000000002</v>
      </c>
      <c r="Q29" s="14">
        <v>0.40862540000000003</v>
      </c>
      <c r="R29" s="14">
        <v>0.36321369999999997</v>
      </c>
      <c r="S29" s="14">
        <v>0.34316940000000001</v>
      </c>
      <c r="T29" s="14">
        <v>0.32507180000000002</v>
      </c>
      <c r="U29" s="14">
        <v>0.3319879</v>
      </c>
      <c r="V29" s="14">
        <v>0.3642011</v>
      </c>
      <c r="W29" s="14">
        <v>0.34742580000000001</v>
      </c>
      <c r="X29" s="14">
        <v>0.35554849999999999</v>
      </c>
      <c r="Y29" s="14">
        <v>0.36591050000000003</v>
      </c>
      <c r="Z29" s="14">
        <v>0.45274409999999998</v>
      </c>
    </row>
    <row r="30" spans="1:26" ht="30" customHeight="1">
      <c r="A30" s="6" t="s">
        <v>162</v>
      </c>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c r="A31" s="12" t="s">
        <v>296</v>
      </c>
      <c r="B31" s="15" t="s">
        <v>297</v>
      </c>
      <c r="C31" s="15" t="s">
        <v>298</v>
      </c>
      <c r="D31" s="15" t="s">
        <v>299</v>
      </c>
      <c r="E31" s="15" t="s">
        <v>300</v>
      </c>
      <c r="F31" s="15" t="s">
        <v>301</v>
      </c>
      <c r="G31" s="15" t="s">
        <v>302</v>
      </c>
      <c r="H31" s="15" t="s">
        <v>303</v>
      </c>
      <c r="I31" s="15" t="s">
        <v>304</v>
      </c>
      <c r="J31" s="15" t="s">
        <v>305</v>
      </c>
      <c r="K31" s="15" t="s">
        <v>306</v>
      </c>
      <c r="L31" s="15" t="s">
        <v>307</v>
      </c>
      <c r="M31" s="15" t="s">
        <v>308</v>
      </c>
      <c r="N31" s="15" t="s">
        <v>309</v>
      </c>
      <c r="O31" s="15" t="s">
        <v>310</v>
      </c>
      <c r="P31" s="15" t="s">
        <v>311</v>
      </c>
      <c r="Q31" s="15" t="s">
        <v>312</v>
      </c>
      <c r="R31" s="15" t="s">
        <v>313</v>
      </c>
      <c r="S31" s="15" t="s">
        <v>314</v>
      </c>
      <c r="T31" s="15" t="s">
        <v>315</v>
      </c>
      <c r="U31" s="15" t="s">
        <v>316</v>
      </c>
      <c r="V31" s="15" t="s">
        <v>317</v>
      </c>
      <c r="W31" s="15" t="s">
        <v>318</v>
      </c>
      <c r="X31" s="15" t="s">
        <v>319</v>
      </c>
      <c r="Y31" s="15" t="s">
        <v>320</v>
      </c>
      <c r="Z31" s="15" t="s">
        <v>321</v>
      </c>
    </row>
    <row r="32" spans="1:26">
      <c r="A32" s="12" t="s">
        <v>342</v>
      </c>
      <c r="B32" s="16">
        <v>220000</v>
      </c>
      <c r="C32" s="16">
        <v>240000</v>
      </c>
      <c r="D32" s="16">
        <v>250000</v>
      </c>
      <c r="E32" s="16">
        <v>240000</v>
      </c>
      <c r="F32" s="16">
        <v>220000</v>
      </c>
      <c r="G32" s="16">
        <v>200000</v>
      </c>
      <c r="H32" s="16">
        <v>180000</v>
      </c>
      <c r="I32" s="16">
        <v>180000</v>
      </c>
      <c r="J32" s="16">
        <v>170000</v>
      </c>
      <c r="K32" s="16">
        <v>160000</v>
      </c>
      <c r="L32" s="16">
        <v>150000</v>
      </c>
      <c r="M32" s="16">
        <v>150000</v>
      </c>
      <c r="N32" s="16">
        <v>150000</v>
      </c>
      <c r="O32" s="16">
        <v>150000</v>
      </c>
      <c r="P32" s="16">
        <v>140000</v>
      </c>
      <c r="Q32" s="16">
        <v>130000</v>
      </c>
      <c r="R32" s="16">
        <v>120000</v>
      </c>
      <c r="S32" s="16">
        <v>120000</v>
      </c>
      <c r="T32" s="16">
        <v>130000</v>
      </c>
      <c r="U32" s="16">
        <v>130000</v>
      </c>
      <c r="V32" s="16">
        <v>140000</v>
      </c>
      <c r="W32" s="16">
        <v>160000</v>
      </c>
      <c r="X32" s="16">
        <v>160000</v>
      </c>
      <c r="Y32" s="16">
        <v>180000</v>
      </c>
      <c r="Z32" s="16">
        <v>150000</v>
      </c>
    </row>
    <row r="33" spans="1:26">
      <c r="A33" s="12" t="s">
        <v>444</v>
      </c>
      <c r="B33" s="16">
        <v>140000</v>
      </c>
      <c r="C33" s="16">
        <v>140000</v>
      </c>
      <c r="D33" s="16">
        <v>140000</v>
      </c>
      <c r="E33" s="16">
        <v>130000</v>
      </c>
      <c r="F33" s="16">
        <v>120000</v>
      </c>
      <c r="G33" s="16">
        <v>110000</v>
      </c>
      <c r="H33" s="16">
        <v>100000</v>
      </c>
      <c r="I33" s="16">
        <v>90000</v>
      </c>
      <c r="J33" s="16">
        <v>90000</v>
      </c>
      <c r="K33" s="16">
        <v>90000</v>
      </c>
      <c r="L33" s="16">
        <v>90000</v>
      </c>
      <c r="M33" s="16">
        <v>80000</v>
      </c>
      <c r="N33" s="16">
        <v>80000</v>
      </c>
      <c r="O33" s="16">
        <v>80000</v>
      </c>
      <c r="P33" s="16">
        <v>80000</v>
      </c>
      <c r="Q33" s="16">
        <v>80000</v>
      </c>
      <c r="R33" s="16">
        <v>80000</v>
      </c>
      <c r="S33" s="16">
        <v>80000</v>
      </c>
      <c r="T33" s="16">
        <v>90000</v>
      </c>
      <c r="U33" s="16">
        <v>90000</v>
      </c>
      <c r="V33" s="16">
        <v>90000</v>
      </c>
      <c r="W33" s="16">
        <v>110000</v>
      </c>
      <c r="X33" s="16">
        <v>100000</v>
      </c>
      <c r="Y33" s="16">
        <v>110000</v>
      </c>
      <c r="Z33" s="16">
        <v>90000</v>
      </c>
    </row>
    <row r="34" spans="1:26">
      <c r="A34" s="12" t="s">
        <v>445</v>
      </c>
      <c r="B34" s="16">
        <v>80000</v>
      </c>
      <c r="C34" s="16">
        <v>100000</v>
      </c>
      <c r="D34" s="16">
        <v>110000</v>
      </c>
      <c r="E34" s="16">
        <v>120000</v>
      </c>
      <c r="F34" s="16">
        <v>100000</v>
      </c>
      <c r="G34" s="16">
        <v>90000</v>
      </c>
      <c r="H34" s="16">
        <v>80000</v>
      </c>
      <c r="I34" s="16">
        <v>90000</v>
      </c>
      <c r="J34" s="16">
        <v>80000</v>
      </c>
      <c r="K34" s="16">
        <v>70000</v>
      </c>
      <c r="L34" s="16">
        <v>70000</v>
      </c>
      <c r="M34" s="16">
        <v>70000</v>
      </c>
      <c r="N34" s="16">
        <v>70000</v>
      </c>
      <c r="O34" s="16">
        <v>70000</v>
      </c>
      <c r="P34" s="16">
        <v>60000</v>
      </c>
      <c r="Q34" s="16">
        <v>50000</v>
      </c>
      <c r="R34" s="16">
        <v>40000</v>
      </c>
      <c r="S34" s="16">
        <v>40000</v>
      </c>
      <c r="T34" s="16">
        <v>40000</v>
      </c>
      <c r="U34" s="16">
        <v>40000</v>
      </c>
      <c r="V34" s="16">
        <v>50000</v>
      </c>
      <c r="W34" s="16">
        <v>60000</v>
      </c>
      <c r="X34" s="16">
        <v>60000</v>
      </c>
      <c r="Y34" s="16">
        <v>70000</v>
      </c>
      <c r="Z34" s="16">
        <v>70000</v>
      </c>
    </row>
    <row r="35" spans="1:26" ht="30" customHeight="1">
      <c r="A35" s="6" t="s">
        <v>163</v>
      </c>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c r="A36" s="12" t="s">
        <v>296</v>
      </c>
      <c r="B36" s="17" t="s">
        <v>297</v>
      </c>
      <c r="C36" s="17" t="s">
        <v>298</v>
      </c>
      <c r="D36" s="17" t="s">
        <v>299</v>
      </c>
      <c r="E36" s="17" t="s">
        <v>300</v>
      </c>
      <c r="F36" s="17" t="s">
        <v>301</v>
      </c>
      <c r="G36" s="17" t="s">
        <v>302</v>
      </c>
      <c r="H36" s="17" t="s">
        <v>303</v>
      </c>
      <c r="I36" s="17" t="s">
        <v>304</v>
      </c>
      <c r="J36" s="17" t="s">
        <v>305</v>
      </c>
      <c r="K36" s="17" t="s">
        <v>306</v>
      </c>
      <c r="L36" s="17" t="s">
        <v>307</v>
      </c>
      <c r="M36" s="17" t="s">
        <v>308</v>
      </c>
      <c r="N36" s="17" t="s">
        <v>309</v>
      </c>
      <c r="O36" s="17" t="s">
        <v>310</v>
      </c>
      <c r="P36" s="17" t="s">
        <v>311</v>
      </c>
      <c r="Q36" s="17" t="s">
        <v>312</v>
      </c>
      <c r="R36" s="17" t="s">
        <v>313</v>
      </c>
      <c r="S36" s="17" t="s">
        <v>314</v>
      </c>
      <c r="T36" s="17" t="s">
        <v>315</v>
      </c>
      <c r="U36" s="17" t="s">
        <v>316</v>
      </c>
      <c r="V36" s="17" t="s">
        <v>317</v>
      </c>
      <c r="W36" s="17" t="s">
        <v>318</v>
      </c>
      <c r="X36" s="17" t="s">
        <v>319</v>
      </c>
      <c r="Y36" s="17" t="s">
        <v>320</v>
      </c>
      <c r="Z36" s="17" t="s">
        <v>321</v>
      </c>
    </row>
    <row r="37" spans="1:26">
      <c r="A37" s="12" t="s">
        <v>342</v>
      </c>
      <c r="B37" s="16">
        <v>2277</v>
      </c>
      <c r="C37" s="16">
        <v>2168</v>
      </c>
      <c r="D37" s="16">
        <v>1980</v>
      </c>
      <c r="E37" s="16">
        <v>1921</v>
      </c>
      <c r="F37" s="16">
        <v>1858</v>
      </c>
      <c r="G37" s="16">
        <v>1967</v>
      </c>
      <c r="H37" s="16">
        <v>2708</v>
      </c>
      <c r="I37" s="16">
        <v>3414</v>
      </c>
      <c r="J37" s="16">
        <v>3963</v>
      </c>
      <c r="K37" s="16">
        <v>3771</v>
      </c>
      <c r="L37" s="16">
        <v>3543</v>
      </c>
      <c r="M37" s="16">
        <v>3498</v>
      </c>
      <c r="N37" s="16">
        <v>3443</v>
      </c>
      <c r="O37" s="16">
        <v>3417</v>
      </c>
      <c r="P37" s="16">
        <v>3364</v>
      </c>
      <c r="Q37" s="16">
        <v>3103</v>
      </c>
      <c r="R37" s="16">
        <v>2851</v>
      </c>
      <c r="S37" s="16">
        <v>2504</v>
      </c>
      <c r="T37" s="16">
        <v>2386</v>
      </c>
      <c r="U37" s="16">
        <v>2174</v>
      </c>
      <c r="V37" s="16">
        <v>2122</v>
      </c>
      <c r="W37" s="16">
        <v>1974</v>
      </c>
      <c r="X37" s="16">
        <v>2031</v>
      </c>
      <c r="Y37" s="16">
        <v>1947</v>
      </c>
      <c r="Z37" s="16">
        <v>1546</v>
      </c>
    </row>
    <row r="38" spans="1:26">
      <c r="A38" s="12" t="s">
        <v>444</v>
      </c>
      <c r="B38" s="16">
        <v>1662</v>
      </c>
      <c r="C38" s="16">
        <v>1575</v>
      </c>
      <c r="D38" s="16">
        <v>1453</v>
      </c>
      <c r="E38" s="16">
        <v>1394</v>
      </c>
      <c r="F38" s="16">
        <v>1333</v>
      </c>
      <c r="G38" s="16">
        <v>1387</v>
      </c>
      <c r="H38" s="16">
        <v>1915</v>
      </c>
      <c r="I38" s="16">
        <v>2390</v>
      </c>
      <c r="J38" s="16">
        <v>2776</v>
      </c>
      <c r="K38" s="16">
        <v>2663</v>
      </c>
      <c r="L38" s="16">
        <v>2519</v>
      </c>
      <c r="M38" s="16">
        <v>2501</v>
      </c>
      <c r="N38" s="16">
        <v>2450</v>
      </c>
      <c r="O38" s="16">
        <v>2438</v>
      </c>
      <c r="P38" s="16">
        <v>2421</v>
      </c>
      <c r="Q38" s="16">
        <v>2203</v>
      </c>
      <c r="R38" s="16">
        <v>2002</v>
      </c>
      <c r="S38" s="16">
        <v>1725</v>
      </c>
      <c r="T38" s="16">
        <v>1668</v>
      </c>
      <c r="U38" s="16">
        <v>1546</v>
      </c>
      <c r="V38" s="16">
        <v>1535</v>
      </c>
      <c r="W38" s="16">
        <v>1428</v>
      </c>
      <c r="X38" s="16">
        <v>1469</v>
      </c>
      <c r="Y38" s="16">
        <v>1390</v>
      </c>
      <c r="Z38" s="16">
        <v>1114</v>
      </c>
    </row>
    <row r="39" spans="1:26">
      <c r="A39" s="12" t="s">
        <v>445</v>
      </c>
      <c r="B39" s="16">
        <v>615</v>
      </c>
      <c r="C39" s="16">
        <v>593</v>
      </c>
      <c r="D39" s="16">
        <v>527</v>
      </c>
      <c r="E39" s="16">
        <v>527</v>
      </c>
      <c r="F39" s="16">
        <v>525</v>
      </c>
      <c r="G39" s="16">
        <v>580</v>
      </c>
      <c r="H39" s="16">
        <v>793</v>
      </c>
      <c r="I39" s="16">
        <v>1024</v>
      </c>
      <c r="J39" s="16">
        <v>1187</v>
      </c>
      <c r="K39" s="16">
        <v>1108</v>
      </c>
      <c r="L39" s="16">
        <v>1024</v>
      </c>
      <c r="M39" s="16">
        <v>997</v>
      </c>
      <c r="N39" s="16">
        <v>993</v>
      </c>
      <c r="O39" s="16">
        <v>979</v>
      </c>
      <c r="P39" s="16">
        <v>943</v>
      </c>
      <c r="Q39" s="16">
        <v>900</v>
      </c>
      <c r="R39" s="16">
        <v>849</v>
      </c>
      <c r="S39" s="16">
        <v>779</v>
      </c>
      <c r="T39" s="16">
        <v>718</v>
      </c>
      <c r="U39" s="16">
        <v>628</v>
      </c>
      <c r="V39" s="16">
        <v>587</v>
      </c>
      <c r="W39" s="16">
        <v>546</v>
      </c>
      <c r="X39" s="16">
        <v>562</v>
      </c>
      <c r="Y39" s="16">
        <v>557</v>
      </c>
      <c r="Z39" s="16">
        <v>432</v>
      </c>
    </row>
    <row r="40" spans="1:26">
      <c r="A40" s="12"/>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c r="A41" s="12"/>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Z200"/>
  <sheetViews>
    <sheetView showGridLines="0" workbookViewId="0"/>
  </sheetViews>
  <sheetFormatPr defaultColWidth="10.90625" defaultRowHeight="14.5"/>
  <cols>
    <col min="1" max="1" width="70.7265625" customWidth="1"/>
  </cols>
  <sheetData>
    <row r="1" spans="1:26" ht="19.5">
      <c r="A1" s="4" t="s">
        <v>173</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172</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342</v>
      </c>
      <c r="B7" s="14">
        <v>0.31713940000000002</v>
      </c>
      <c r="C7" s="14">
        <v>0.3190847</v>
      </c>
      <c r="D7" s="14">
        <v>0.3155983</v>
      </c>
      <c r="E7" s="14">
        <v>0.309896</v>
      </c>
      <c r="F7" s="14">
        <v>0.31244749999999999</v>
      </c>
      <c r="G7" s="14">
        <v>0.31238919999999998</v>
      </c>
      <c r="H7" s="14">
        <v>0.29609809999999998</v>
      </c>
      <c r="I7" s="14">
        <v>0.27851979999999998</v>
      </c>
      <c r="J7" s="14">
        <v>0.25814049999999999</v>
      </c>
      <c r="K7" s="14">
        <v>0.2499922</v>
      </c>
      <c r="L7" s="14">
        <v>0.2455253</v>
      </c>
      <c r="M7" s="14">
        <v>0.2409346</v>
      </c>
      <c r="N7" s="14">
        <v>0.24524689999999999</v>
      </c>
      <c r="O7" s="14">
        <v>0.24372530000000001</v>
      </c>
      <c r="P7" s="14">
        <v>0.23525389999999999</v>
      </c>
      <c r="Q7" s="14">
        <v>0.2143718</v>
      </c>
      <c r="R7" s="14">
        <v>0.2073566</v>
      </c>
      <c r="S7" s="14">
        <v>0.20983579999999999</v>
      </c>
      <c r="T7" s="14">
        <v>0.2161679</v>
      </c>
      <c r="U7" s="14">
        <v>0.22795380000000001</v>
      </c>
      <c r="V7" s="14">
        <v>0.23351949999999999</v>
      </c>
      <c r="W7" s="14">
        <v>0.2419675</v>
      </c>
      <c r="X7" s="14">
        <v>0.23227329999999999</v>
      </c>
      <c r="Y7" s="14">
        <v>0.24283840000000001</v>
      </c>
      <c r="Z7" s="14">
        <v>0.2103554</v>
      </c>
    </row>
    <row r="8" spans="1:26">
      <c r="A8" s="12" t="s">
        <v>446</v>
      </c>
      <c r="B8" s="14">
        <v>0.25897189999999998</v>
      </c>
      <c r="C8" s="14">
        <v>0.2513937</v>
      </c>
      <c r="D8" s="14">
        <v>0.23079169999999999</v>
      </c>
      <c r="E8" s="14">
        <v>0.23636409999999999</v>
      </c>
      <c r="F8" s="14">
        <v>0.2375419</v>
      </c>
      <c r="G8" s="14">
        <v>0.2512759</v>
      </c>
      <c r="H8" s="14">
        <v>0.24418719999999999</v>
      </c>
      <c r="I8" s="14">
        <v>0.24239479999999999</v>
      </c>
      <c r="J8" s="14">
        <v>0.231909</v>
      </c>
      <c r="K8" s="14">
        <v>0.22763140000000001</v>
      </c>
      <c r="L8" s="14">
        <v>0.22294919999999999</v>
      </c>
      <c r="M8" s="14">
        <v>0.2223724</v>
      </c>
      <c r="N8" s="14">
        <v>0.22380320000000001</v>
      </c>
      <c r="O8" s="14">
        <v>0.22699949999999999</v>
      </c>
      <c r="P8" s="14">
        <v>0.2156699</v>
      </c>
      <c r="Q8" s="14">
        <v>0.199798</v>
      </c>
      <c r="R8" s="14">
        <v>0.1898215</v>
      </c>
      <c r="S8" s="14">
        <v>0.19736860000000001</v>
      </c>
      <c r="T8" s="14">
        <v>0.19798270000000001</v>
      </c>
      <c r="U8" s="14">
        <v>0.20836270000000001</v>
      </c>
      <c r="V8" s="14">
        <v>0.21005370000000001</v>
      </c>
      <c r="W8" s="14">
        <v>0.2167425</v>
      </c>
      <c r="X8" s="14">
        <v>0.20915</v>
      </c>
      <c r="Y8" s="14">
        <v>0.21907799999999999</v>
      </c>
      <c r="Z8" s="14">
        <v>0.20222950000000001</v>
      </c>
    </row>
    <row r="9" spans="1:26">
      <c r="A9" s="12" t="s">
        <v>353</v>
      </c>
      <c r="B9" s="14">
        <v>0.43930190000000002</v>
      </c>
      <c r="C9" s="14">
        <v>0.46210679999999998</v>
      </c>
      <c r="D9" s="14">
        <v>0.49900870000000003</v>
      </c>
      <c r="E9" s="14">
        <v>0.47273900000000002</v>
      </c>
      <c r="F9" s="14">
        <v>0.48503499999999999</v>
      </c>
      <c r="G9" s="14">
        <v>0.45923540000000002</v>
      </c>
      <c r="H9" s="14">
        <v>0.4282899</v>
      </c>
      <c r="I9" s="14">
        <v>0.3734924</v>
      </c>
      <c r="J9" s="14">
        <v>0.33071889999999998</v>
      </c>
      <c r="K9" s="14">
        <v>0.3138898</v>
      </c>
      <c r="L9" s="14">
        <v>0.31226229999999999</v>
      </c>
      <c r="M9" s="14">
        <v>0.29998950000000002</v>
      </c>
      <c r="N9" s="14">
        <v>0.31983129999999999</v>
      </c>
      <c r="O9" s="14">
        <v>0.30405870000000002</v>
      </c>
      <c r="P9" s="14">
        <v>0.3046875</v>
      </c>
      <c r="Q9" s="14">
        <v>0.26403330000000003</v>
      </c>
      <c r="R9" s="14">
        <v>0.26990059999999999</v>
      </c>
      <c r="S9" s="14">
        <v>0.25526480000000001</v>
      </c>
      <c r="T9" s="14">
        <v>0.27952460000000001</v>
      </c>
      <c r="U9" s="14">
        <v>0.29536020000000002</v>
      </c>
      <c r="V9" s="14">
        <v>0.31302809999999998</v>
      </c>
      <c r="W9" s="14">
        <v>0.32084410000000002</v>
      </c>
      <c r="X9" s="14">
        <v>0.30136000000000002</v>
      </c>
      <c r="Y9" s="14">
        <v>0.31657449999999998</v>
      </c>
      <c r="Z9" s="14">
        <v>0.2391971</v>
      </c>
    </row>
    <row r="10" spans="1:26" ht="30" customHeight="1">
      <c r="A10" s="6" t="s">
        <v>166</v>
      </c>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c r="A11" s="12" t="s">
        <v>296</v>
      </c>
      <c r="B11" s="15" t="s">
        <v>297</v>
      </c>
      <c r="C11" s="15" t="s">
        <v>298</v>
      </c>
      <c r="D11" s="15" t="s">
        <v>299</v>
      </c>
      <c r="E11" s="15" t="s">
        <v>300</v>
      </c>
      <c r="F11" s="15" t="s">
        <v>301</v>
      </c>
      <c r="G11" s="15" t="s">
        <v>302</v>
      </c>
      <c r="H11" s="15" t="s">
        <v>303</v>
      </c>
      <c r="I11" s="15" t="s">
        <v>304</v>
      </c>
      <c r="J11" s="15" t="s">
        <v>305</v>
      </c>
      <c r="K11" s="15" t="s">
        <v>306</v>
      </c>
      <c r="L11" s="15" t="s">
        <v>307</v>
      </c>
      <c r="M11" s="15" t="s">
        <v>308</v>
      </c>
      <c r="N11" s="15" t="s">
        <v>309</v>
      </c>
      <c r="O11" s="15" t="s">
        <v>310</v>
      </c>
      <c r="P11" s="15" t="s">
        <v>311</v>
      </c>
      <c r="Q11" s="15" t="s">
        <v>312</v>
      </c>
      <c r="R11" s="15" t="s">
        <v>313</v>
      </c>
      <c r="S11" s="15" t="s">
        <v>314</v>
      </c>
      <c r="T11" s="15" t="s">
        <v>315</v>
      </c>
      <c r="U11" s="15" t="s">
        <v>316</v>
      </c>
      <c r="V11" s="15" t="s">
        <v>317</v>
      </c>
      <c r="W11" s="15" t="s">
        <v>318</v>
      </c>
      <c r="X11" s="15" t="s">
        <v>319</v>
      </c>
      <c r="Y11" s="15" t="s">
        <v>320</v>
      </c>
      <c r="Z11" s="15" t="s">
        <v>321</v>
      </c>
    </row>
    <row r="12" spans="1:26">
      <c r="A12" s="12" t="s">
        <v>342</v>
      </c>
      <c r="B12" s="14">
        <v>1</v>
      </c>
      <c r="C12" s="14">
        <v>1</v>
      </c>
      <c r="D12" s="14">
        <v>1</v>
      </c>
      <c r="E12" s="14">
        <v>1</v>
      </c>
      <c r="F12" s="14">
        <v>1</v>
      </c>
      <c r="G12" s="14">
        <v>1</v>
      </c>
      <c r="H12" s="14">
        <v>1</v>
      </c>
      <c r="I12" s="14">
        <v>1</v>
      </c>
      <c r="J12" s="14">
        <v>1</v>
      </c>
      <c r="K12" s="14">
        <v>1</v>
      </c>
      <c r="L12" s="14">
        <v>1</v>
      </c>
      <c r="M12" s="14">
        <v>1</v>
      </c>
      <c r="N12" s="14">
        <v>1</v>
      </c>
      <c r="O12" s="14">
        <v>1</v>
      </c>
      <c r="P12" s="14">
        <v>1</v>
      </c>
      <c r="Q12" s="14">
        <v>1</v>
      </c>
      <c r="R12" s="14">
        <v>1</v>
      </c>
      <c r="S12" s="14">
        <v>1</v>
      </c>
      <c r="T12" s="14">
        <v>1</v>
      </c>
      <c r="U12" s="14">
        <v>1</v>
      </c>
      <c r="V12" s="14">
        <v>1</v>
      </c>
      <c r="W12" s="14">
        <v>1</v>
      </c>
      <c r="X12" s="14">
        <v>1</v>
      </c>
      <c r="Y12" s="14">
        <v>1</v>
      </c>
      <c r="Z12" s="14">
        <v>1</v>
      </c>
    </row>
    <row r="13" spans="1:26">
      <c r="A13" s="12" t="s">
        <v>446</v>
      </c>
      <c r="B13" s="14">
        <v>0.5572163</v>
      </c>
      <c r="C13" s="14">
        <v>0.53646609999999995</v>
      </c>
      <c r="D13" s="14">
        <v>0.49993880000000002</v>
      </c>
      <c r="E13" s="14">
        <v>0.52436300000000002</v>
      </c>
      <c r="F13" s="14">
        <v>0.52955459999999999</v>
      </c>
      <c r="G13" s="14">
        <v>0.56694140000000004</v>
      </c>
      <c r="H13" s="14">
        <v>0.59669150000000004</v>
      </c>
      <c r="I13" s="14">
        <v>0.63646899999999995</v>
      </c>
      <c r="J13" s="14">
        <v>0.65987810000000002</v>
      </c>
      <c r="K13" s="14">
        <v>0.67521920000000002</v>
      </c>
      <c r="L13" s="14">
        <v>0.67985470000000003</v>
      </c>
      <c r="M13" s="14">
        <v>0.70245159999999995</v>
      </c>
      <c r="N13" s="14">
        <v>0.70671949999999994</v>
      </c>
      <c r="O13" s="14">
        <v>0.72450490000000001</v>
      </c>
      <c r="P13" s="14">
        <v>0.71032419999999996</v>
      </c>
      <c r="Q13" s="14">
        <v>0.71922660000000005</v>
      </c>
      <c r="R13" s="14">
        <v>0.71708369999999999</v>
      </c>
      <c r="S13" s="14">
        <v>0.73551469999999997</v>
      </c>
      <c r="T13" s="14">
        <v>0.71164830000000001</v>
      </c>
      <c r="U13" s="14">
        <v>0.70695249999999998</v>
      </c>
      <c r="V13" s="14">
        <v>0.69343109999999997</v>
      </c>
      <c r="W13" s="14">
        <v>0.68140389999999995</v>
      </c>
      <c r="X13" s="14">
        <v>0.67886849999999999</v>
      </c>
      <c r="Y13" s="14">
        <v>0.68513599999999997</v>
      </c>
      <c r="Z13" s="14">
        <v>0.75334429999999997</v>
      </c>
    </row>
    <row r="14" spans="1:26">
      <c r="A14" s="12" t="s">
        <v>353</v>
      </c>
      <c r="B14" s="14">
        <v>0.4427837</v>
      </c>
      <c r="C14" s="14">
        <v>0.4635339</v>
      </c>
      <c r="D14" s="14">
        <v>0.50006119999999998</v>
      </c>
      <c r="E14" s="14">
        <v>0.47563699999999998</v>
      </c>
      <c r="F14" s="14">
        <v>0.47044540000000001</v>
      </c>
      <c r="G14" s="14">
        <v>0.43305860000000002</v>
      </c>
      <c r="H14" s="14">
        <v>0.40330850000000001</v>
      </c>
      <c r="I14" s="14">
        <v>0.36353099999999999</v>
      </c>
      <c r="J14" s="14">
        <v>0.34012189999999998</v>
      </c>
      <c r="K14" s="14">
        <v>0.32478079999999998</v>
      </c>
      <c r="L14" s="14">
        <v>0.32014530000000002</v>
      </c>
      <c r="M14" s="14">
        <v>0.29754839999999999</v>
      </c>
      <c r="N14" s="14">
        <v>0.2932805</v>
      </c>
      <c r="O14" s="14">
        <v>0.27549509999999999</v>
      </c>
      <c r="P14" s="14">
        <v>0.28967579999999998</v>
      </c>
      <c r="Q14" s="14">
        <v>0.28077340000000001</v>
      </c>
      <c r="R14" s="14">
        <v>0.28291630000000001</v>
      </c>
      <c r="S14" s="14">
        <v>0.26448529999999998</v>
      </c>
      <c r="T14" s="14">
        <v>0.28835169999999999</v>
      </c>
      <c r="U14" s="14">
        <v>0.29304750000000002</v>
      </c>
      <c r="V14" s="14">
        <v>0.30656889999999998</v>
      </c>
      <c r="W14" s="14">
        <v>0.31859609999999999</v>
      </c>
      <c r="X14" s="14">
        <v>0.32113150000000001</v>
      </c>
      <c r="Y14" s="14">
        <v>0.31486399999999998</v>
      </c>
      <c r="Z14" s="14">
        <v>0.24665570000000001</v>
      </c>
    </row>
    <row r="15" spans="1:26" ht="30" customHeight="1">
      <c r="A15" s="6" t="s">
        <v>167</v>
      </c>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c r="A16" s="12" t="s">
        <v>296</v>
      </c>
      <c r="B16" s="15" t="s">
        <v>297</v>
      </c>
      <c r="C16" s="15" t="s">
        <v>298</v>
      </c>
      <c r="D16" s="15" t="s">
        <v>299</v>
      </c>
      <c r="E16" s="15" t="s">
        <v>300</v>
      </c>
      <c r="F16" s="15" t="s">
        <v>301</v>
      </c>
      <c r="G16" s="15" t="s">
        <v>302</v>
      </c>
      <c r="H16" s="15" t="s">
        <v>303</v>
      </c>
      <c r="I16" s="15" t="s">
        <v>304</v>
      </c>
      <c r="J16" s="15" t="s">
        <v>305</v>
      </c>
      <c r="K16" s="15" t="s">
        <v>306</v>
      </c>
      <c r="L16" s="15" t="s">
        <v>307</v>
      </c>
      <c r="M16" s="15" t="s">
        <v>308</v>
      </c>
      <c r="N16" s="15" t="s">
        <v>309</v>
      </c>
      <c r="O16" s="15" t="s">
        <v>310</v>
      </c>
      <c r="P16" s="15" t="s">
        <v>311</v>
      </c>
      <c r="Q16" s="15" t="s">
        <v>312</v>
      </c>
      <c r="R16" s="15" t="s">
        <v>313</v>
      </c>
      <c r="S16" s="15" t="s">
        <v>314</v>
      </c>
      <c r="T16" s="15" t="s">
        <v>315</v>
      </c>
      <c r="U16" s="15" t="s">
        <v>316</v>
      </c>
      <c r="V16" s="15" t="s">
        <v>317</v>
      </c>
      <c r="W16" s="15" t="s">
        <v>318</v>
      </c>
      <c r="X16" s="15" t="s">
        <v>319</v>
      </c>
      <c r="Y16" s="15" t="s">
        <v>320</v>
      </c>
      <c r="Z16" s="15" t="s">
        <v>321</v>
      </c>
    </row>
    <row r="17" spans="1:26">
      <c r="A17" s="12" t="s">
        <v>342</v>
      </c>
      <c r="B17" s="16">
        <v>350000</v>
      </c>
      <c r="C17" s="16">
        <v>350000</v>
      </c>
      <c r="D17" s="16">
        <v>340000</v>
      </c>
      <c r="E17" s="16">
        <v>330000</v>
      </c>
      <c r="F17" s="16">
        <v>330000</v>
      </c>
      <c r="G17" s="16">
        <v>330000</v>
      </c>
      <c r="H17" s="16">
        <v>310000</v>
      </c>
      <c r="I17" s="16">
        <v>290000</v>
      </c>
      <c r="J17" s="16">
        <v>260000</v>
      </c>
      <c r="K17" s="16">
        <v>250000</v>
      </c>
      <c r="L17" s="16">
        <v>250000</v>
      </c>
      <c r="M17" s="16">
        <v>240000</v>
      </c>
      <c r="N17" s="16">
        <v>240000</v>
      </c>
      <c r="O17" s="16">
        <v>240000</v>
      </c>
      <c r="P17" s="16">
        <v>230000</v>
      </c>
      <c r="Q17" s="16">
        <v>210000</v>
      </c>
      <c r="R17" s="16">
        <v>210000</v>
      </c>
      <c r="S17" s="16">
        <v>210000</v>
      </c>
      <c r="T17" s="16">
        <v>210000</v>
      </c>
      <c r="U17" s="16">
        <v>220000</v>
      </c>
      <c r="V17" s="16">
        <v>230000</v>
      </c>
      <c r="W17" s="16">
        <v>240000</v>
      </c>
      <c r="X17" s="16">
        <v>230000</v>
      </c>
      <c r="Y17" s="16">
        <v>240000</v>
      </c>
      <c r="Z17" s="16">
        <v>210000</v>
      </c>
    </row>
    <row r="18" spans="1:26">
      <c r="A18" s="12" t="s">
        <v>446</v>
      </c>
      <c r="B18" s="16">
        <v>190000</v>
      </c>
      <c r="C18" s="16">
        <v>190000</v>
      </c>
      <c r="D18" s="16">
        <v>170000</v>
      </c>
      <c r="E18" s="16">
        <v>180000</v>
      </c>
      <c r="F18" s="16">
        <v>180000</v>
      </c>
      <c r="G18" s="16">
        <v>190000</v>
      </c>
      <c r="H18" s="16">
        <v>180000</v>
      </c>
      <c r="I18" s="16">
        <v>180000</v>
      </c>
      <c r="J18" s="16">
        <v>170000</v>
      </c>
      <c r="K18" s="16">
        <v>170000</v>
      </c>
      <c r="L18" s="16">
        <v>170000</v>
      </c>
      <c r="M18" s="16">
        <v>170000</v>
      </c>
      <c r="N18" s="16">
        <v>170000</v>
      </c>
      <c r="O18" s="16">
        <v>180000</v>
      </c>
      <c r="P18" s="16">
        <v>170000</v>
      </c>
      <c r="Q18" s="16">
        <v>150000</v>
      </c>
      <c r="R18" s="16">
        <v>150000</v>
      </c>
      <c r="S18" s="16">
        <v>150000</v>
      </c>
      <c r="T18" s="16">
        <v>150000</v>
      </c>
      <c r="U18" s="16">
        <v>160000</v>
      </c>
      <c r="V18" s="16">
        <v>160000</v>
      </c>
      <c r="W18" s="16">
        <v>160000</v>
      </c>
      <c r="X18" s="16">
        <v>160000</v>
      </c>
      <c r="Y18" s="16">
        <v>160000</v>
      </c>
      <c r="Z18" s="16">
        <v>150000</v>
      </c>
    </row>
    <row r="19" spans="1:26">
      <c r="A19" s="12" t="s">
        <v>353</v>
      </c>
      <c r="B19" s="16">
        <v>160000</v>
      </c>
      <c r="C19" s="16">
        <v>160000</v>
      </c>
      <c r="D19" s="16">
        <v>170000</v>
      </c>
      <c r="E19" s="16">
        <v>160000</v>
      </c>
      <c r="F19" s="16">
        <v>160000</v>
      </c>
      <c r="G19" s="16">
        <v>140000</v>
      </c>
      <c r="H19" s="16">
        <v>130000</v>
      </c>
      <c r="I19" s="16">
        <v>110000</v>
      </c>
      <c r="J19" s="16">
        <v>90000</v>
      </c>
      <c r="K19" s="16">
        <v>80000</v>
      </c>
      <c r="L19" s="16">
        <v>80000</v>
      </c>
      <c r="M19" s="16">
        <v>70000</v>
      </c>
      <c r="N19" s="16">
        <v>70000</v>
      </c>
      <c r="O19" s="16">
        <v>70000</v>
      </c>
      <c r="P19" s="16">
        <v>70000</v>
      </c>
      <c r="Q19" s="16">
        <v>60000</v>
      </c>
      <c r="R19" s="16">
        <v>60000</v>
      </c>
      <c r="S19" s="16" t="s">
        <v>330</v>
      </c>
      <c r="T19" s="16" t="s">
        <v>330</v>
      </c>
      <c r="U19" s="16" t="s">
        <v>330</v>
      </c>
      <c r="V19" s="16" t="s">
        <v>330</v>
      </c>
      <c r="W19" s="16" t="s">
        <v>330</v>
      </c>
      <c r="X19" s="16" t="s">
        <v>330</v>
      </c>
      <c r="Y19" s="16" t="s">
        <v>330</v>
      </c>
      <c r="Z19" s="16" t="s">
        <v>330</v>
      </c>
    </row>
    <row r="20" spans="1:26" ht="30" customHeight="1">
      <c r="A20" s="6" t="s">
        <v>168</v>
      </c>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2" t="s">
        <v>296</v>
      </c>
      <c r="B21" s="17" t="s">
        <v>297</v>
      </c>
      <c r="C21" s="17" t="s">
        <v>298</v>
      </c>
      <c r="D21" s="17" t="s">
        <v>299</v>
      </c>
      <c r="E21" s="17" t="s">
        <v>300</v>
      </c>
      <c r="F21" s="17" t="s">
        <v>301</v>
      </c>
      <c r="G21" s="17" t="s">
        <v>302</v>
      </c>
      <c r="H21" s="17" t="s">
        <v>303</v>
      </c>
      <c r="I21" s="17" t="s">
        <v>304</v>
      </c>
      <c r="J21" s="17" t="s">
        <v>305</v>
      </c>
      <c r="K21" s="17" t="s">
        <v>306</v>
      </c>
      <c r="L21" s="17" t="s">
        <v>307</v>
      </c>
      <c r="M21" s="17" t="s">
        <v>308</v>
      </c>
      <c r="N21" s="17" t="s">
        <v>309</v>
      </c>
      <c r="O21" s="17" t="s">
        <v>310</v>
      </c>
      <c r="P21" s="17" t="s">
        <v>311</v>
      </c>
      <c r="Q21" s="17" t="s">
        <v>312</v>
      </c>
      <c r="R21" s="17" t="s">
        <v>313</v>
      </c>
      <c r="S21" s="17" t="s">
        <v>314</v>
      </c>
      <c r="T21" s="17" t="s">
        <v>315</v>
      </c>
      <c r="U21" s="17" t="s">
        <v>316</v>
      </c>
      <c r="V21" s="17" t="s">
        <v>317</v>
      </c>
      <c r="W21" s="17" t="s">
        <v>318</v>
      </c>
      <c r="X21" s="17" t="s">
        <v>319</v>
      </c>
      <c r="Y21" s="17" t="s">
        <v>320</v>
      </c>
      <c r="Z21" s="17" t="s">
        <v>321</v>
      </c>
    </row>
    <row r="22" spans="1:26">
      <c r="A22" s="12" t="s">
        <v>342</v>
      </c>
      <c r="B22" s="14">
        <v>0.20297419999999999</v>
      </c>
      <c r="C22" s="14">
        <v>0.21659220000000001</v>
      </c>
      <c r="D22" s="14">
        <v>0.23267199999999999</v>
      </c>
      <c r="E22" s="14">
        <v>0.2239613</v>
      </c>
      <c r="F22" s="14">
        <v>0.2054705</v>
      </c>
      <c r="G22" s="14">
        <v>0.1864286</v>
      </c>
      <c r="H22" s="14">
        <v>0.172572</v>
      </c>
      <c r="I22" s="14">
        <v>0.17238400000000001</v>
      </c>
      <c r="J22" s="14">
        <v>0.1671793</v>
      </c>
      <c r="K22" s="14">
        <v>0.1576709</v>
      </c>
      <c r="L22" s="14">
        <v>0.1532771</v>
      </c>
      <c r="M22" s="14">
        <v>0.1486519</v>
      </c>
      <c r="N22" s="14">
        <v>0.15103440000000001</v>
      </c>
      <c r="O22" s="14">
        <v>0.15094440000000001</v>
      </c>
      <c r="P22" s="14">
        <v>0.14469170000000001</v>
      </c>
      <c r="Q22" s="14">
        <v>0.12830349999999999</v>
      </c>
      <c r="R22" s="14">
        <v>0.1254564</v>
      </c>
      <c r="S22" s="14">
        <v>0.1247294</v>
      </c>
      <c r="T22" s="14">
        <v>0.12966</v>
      </c>
      <c r="U22" s="14">
        <v>0.1360961</v>
      </c>
      <c r="V22" s="14">
        <v>0.14267479999999999</v>
      </c>
      <c r="W22" s="14">
        <v>0.16386580000000001</v>
      </c>
      <c r="X22" s="14">
        <v>0.16098599999999999</v>
      </c>
      <c r="Y22" s="14">
        <v>0.1804269</v>
      </c>
      <c r="Z22" s="14">
        <v>0.15275540000000001</v>
      </c>
    </row>
    <row r="23" spans="1:26">
      <c r="A23" s="12" t="s">
        <v>446</v>
      </c>
      <c r="B23" s="14">
        <v>0.16409109999999999</v>
      </c>
      <c r="C23" s="14">
        <v>0.167464</v>
      </c>
      <c r="D23" s="14">
        <v>0.1614805</v>
      </c>
      <c r="E23" s="14">
        <v>0.15971540000000001</v>
      </c>
      <c r="F23" s="14">
        <v>0.14750369999999999</v>
      </c>
      <c r="G23" s="14">
        <v>0.1518091</v>
      </c>
      <c r="H23" s="14">
        <v>0.15494730000000001</v>
      </c>
      <c r="I23" s="14">
        <v>0.16176119999999999</v>
      </c>
      <c r="J23" s="14">
        <v>0.1527181</v>
      </c>
      <c r="K23" s="14">
        <v>0.14811959999999999</v>
      </c>
      <c r="L23" s="14">
        <v>0.1434764</v>
      </c>
      <c r="M23" s="14">
        <v>0.14245189999999999</v>
      </c>
      <c r="N23" s="14">
        <v>0.14066429999999999</v>
      </c>
      <c r="O23" s="14">
        <v>0.14450109999999999</v>
      </c>
      <c r="P23" s="14">
        <v>0.1392168</v>
      </c>
      <c r="Q23" s="14">
        <v>0.12125619999999999</v>
      </c>
      <c r="R23" s="14">
        <v>0.1173529</v>
      </c>
      <c r="S23" s="14">
        <v>0.11916110000000001</v>
      </c>
      <c r="T23" s="14">
        <v>0.1257481</v>
      </c>
      <c r="U23" s="14">
        <v>0.1269574</v>
      </c>
      <c r="V23" s="14">
        <v>0.1355006</v>
      </c>
      <c r="W23" s="14">
        <v>0.14371</v>
      </c>
      <c r="X23" s="14">
        <v>0.14387030000000001</v>
      </c>
      <c r="Y23" s="14">
        <v>0.15304110000000001</v>
      </c>
      <c r="Z23" s="14">
        <v>0.14038880000000001</v>
      </c>
    </row>
    <row r="24" spans="1:26">
      <c r="A24" s="12" t="s">
        <v>353</v>
      </c>
      <c r="B24" s="14">
        <v>0.2839758</v>
      </c>
      <c r="C24" s="14">
        <v>0.32002439999999999</v>
      </c>
      <c r="D24" s="14">
        <v>0.38649709999999998</v>
      </c>
      <c r="E24" s="14">
        <v>0.36613580000000001</v>
      </c>
      <c r="F24" s="14">
        <v>0.3369994</v>
      </c>
      <c r="G24" s="14">
        <v>0.26663769999999998</v>
      </c>
      <c r="H24" s="14">
        <v>0.21719240000000001</v>
      </c>
      <c r="I24" s="14">
        <v>0.2006049</v>
      </c>
      <c r="J24" s="14">
        <v>0.20741680000000001</v>
      </c>
      <c r="K24" s="14">
        <v>0.18382319999999999</v>
      </c>
      <c r="L24" s="14">
        <v>0.18128349999999999</v>
      </c>
      <c r="M24" s="14">
        <v>0.16971890000000001</v>
      </c>
      <c r="N24" s="14">
        <v>0.1861208</v>
      </c>
      <c r="O24" s="14">
        <v>0.17374529999999999</v>
      </c>
      <c r="P24" s="14">
        <v>0.1638404</v>
      </c>
      <c r="Q24" s="14">
        <v>0.15276039999999999</v>
      </c>
      <c r="R24" s="14">
        <v>0.15383869999999999</v>
      </c>
      <c r="S24" s="14">
        <v>0.1445613</v>
      </c>
      <c r="T24" s="14">
        <v>0.14304810000000001</v>
      </c>
      <c r="U24" s="14">
        <v>0.16857759999999999</v>
      </c>
      <c r="V24" s="14">
        <v>0.16871949999999999</v>
      </c>
      <c r="W24" s="14">
        <v>0.2246408</v>
      </c>
      <c r="X24" s="14">
        <v>0.20923849999999999</v>
      </c>
      <c r="Y24" s="14">
        <v>0.26482610000000001</v>
      </c>
      <c r="Z24" s="14">
        <v>0.19569539999999999</v>
      </c>
    </row>
    <row r="25" spans="1:26" ht="30" customHeight="1">
      <c r="A25" s="6" t="s">
        <v>169</v>
      </c>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c r="A26" s="12" t="s">
        <v>296</v>
      </c>
      <c r="B26" s="15" t="s">
        <v>297</v>
      </c>
      <c r="C26" s="15" t="s">
        <v>298</v>
      </c>
      <c r="D26" s="15" t="s">
        <v>299</v>
      </c>
      <c r="E26" s="15" t="s">
        <v>300</v>
      </c>
      <c r="F26" s="15" t="s">
        <v>301</v>
      </c>
      <c r="G26" s="15" t="s">
        <v>302</v>
      </c>
      <c r="H26" s="15" t="s">
        <v>303</v>
      </c>
      <c r="I26" s="15" t="s">
        <v>304</v>
      </c>
      <c r="J26" s="15" t="s">
        <v>305</v>
      </c>
      <c r="K26" s="15" t="s">
        <v>306</v>
      </c>
      <c r="L26" s="15" t="s">
        <v>307</v>
      </c>
      <c r="M26" s="15" t="s">
        <v>308</v>
      </c>
      <c r="N26" s="15" t="s">
        <v>309</v>
      </c>
      <c r="O26" s="15" t="s">
        <v>310</v>
      </c>
      <c r="P26" s="15" t="s">
        <v>311</v>
      </c>
      <c r="Q26" s="15" t="s">
        <v>312</v>
      </c>
      <c r="R26" s="15" t="s">
        <v>313</v>
      </c>
      <c r="S26" s="15" t="s">
        <v>314</v>
      </c>
      <c r="T26" s="15" t="s">
        <v>315</v>
      </c>
      <c r="U26" s="15" t="s">
        <v>316</v>
      </c>
      <c r="V26" s="15" t="s">
        <v>317</v>
      </c>
      <c r="W26" s="15" t="s">
        <v>318</v>
      </c>
      <c r="X26" s="15" t="s">
        <v>319</v>
      </c>
      <c r="Y26" s="15" t="s">
        <v>320</v>
      </c>
      <c r="Z26" s="15" t="s">
        <v>321</v>
      </c>
    </row>
    <row r="27" spans="1:26">
      <c r="A27" s="12" t="s">
        <v>342</v>
      </c>
      <c r="B27" s="14">
        <v>1</v>
      </c>
      <c r="C27" s="14">
        <v>1</v>
      </c>
      <c r="D27" s="14">
        <v>1</v>
      </c>
      <c r="E27" s="14">
        <v>1</v>
      </c>
      <c r="F27" s="14">
        <v>1</v>
      </c>
      <c r="G27" s="14">
        <v>1</v>
      </c>
      <c r="H27" s="14">
        <v>1</v>
      </c>
      <c r="I27" s="14">
        <v>1</v>
      </c>
      <c r="J27" s="14">
        <v>1</v>
      </c>
      <c r="K27" s="14">
        <v>1</v>
      </c>
      <c r="L27" s="14">
        <v>1</v>
      </c>
      <c r="M27" s="14">
        <v>1</v>
      </c>
      <c r="N27" s="14">
        <v>1</v>
      </c>
      <c r="O27" s="14">
        <v>1</v>
      </c>
      <c r="P27" s="14">
        <v>1</v>
      </c>
      <c r="Q27" s="14">
        <v>1</v>
      </c>
      <c r="R27" s="14">
        <v>1</v>
      </c>
      <c r="S27" s="14">
        <v>1</v>
      </c>
      <c r="T27" s="14">
        <v>1</v>
      </c>
      <c r="U27" s="14">
        <v>1</v>
      </c>
      <c r="V27" s="14">
        <v>1</v>
      </c>
      <c r="W27" s="14">
        <v>1</v>
      </c>
      <c r="X27" s="14">
        <v>1</v>
      </c>
      <c r="Y27" s="14">
        <v>1</v>
      </c>
      <c r="Z27" s="14">
        <v>1</v>
      </c>
    </row>
    <row r="28" spans="1:26">
      <c r="A28" s="12" t="s">
        <v>446</v>
      </c>
      <c r="B28" s="14">
        <v>0.56027850000000001</v>
      </c>
      <c r="C28" s="14">
        <v>0.5332595</v>
      </c>
      <c r="D28" s="14">
        <v>0.4752519</v>
      </c>
      <c r="E28" s="14">
        <v>0.49122450000000001</v>
      </c>
      <c r="F28" s="14">
        <v>0.50732200000000005</v>
      </c>
      <c r="G28" s="14">
        <v>0.57987710000000003</v>
      </c>
      <c r="H28" s="14">
        <v>0.64633960000000001</v>
      </c>
      <c r="I28" s="14">
        <v>0.68318999999999996</v>
      </c>
      <c r="J28" s="14">
        <v>0.6695892</v>
      </c>
      <c r="K28" s="14">
        <v>0.69917450000000003</v>
      </c>
      <c r="L28" s="14">
        <v>0.70312189999999997</v>
      </c>
      <c r="M28" s="14">
        <v>0.72886949999999995</v>
      </c>
      <c r="N28" s="14">
        <v>0.72070880000000004</v>
      </c>
      <c r="O28" s="14">
        <v>0.74362419999999996</v>
      </c>
      <c r="P28" s="14">
        <v>0.74432759999999998</v>
      </c>
      <c r="Q28" s="14">
        <v>0.72542119999999999</v>
      </c>
      <c r="R28" s="14">
        <v>0.72919270000000003</v>
      </c>
      <c r="S28" s="14">
        <v>0.74374430000000002</v>
      </c>
      <c r="T28" s="14">
        <v>0.7532548</v>
      </c>
      <c r="U28" s="14">
        <v>0.72568200000000005</v>
      </c>
      <c r="V28" s="14">
        <v>0.73566450000000005</v>
      </c>
      <c r="W28" s="14">
        <v>0.67611759999999999</v>
      </c>
      <c r="X28" s="14">
        <v>0.68263169999999995</v>
      </c>
      <c r="Y28" s="14">
        <v>0.64799240000000002</v>
      </c>
      <c r="Z28" s="14">
        <v>0.71853069999999997</v>
      </c>
    </row>
    <row r="29" spans="1:26">
      <c r="A29" s="12" t="s">
        <v>353</v>
      </c>
      <c r="B29" s="14">
        <v>0.43972149999999999</v>
      </c>
      <c r="C29" s="14">
        <v>0.4667405</v>
      </c>
      <c r="D29" s="14">
        <v>0.52474810000000005</v>
      </c>
      <c r="E29" s="14">
        <v>0.50877550000000005</v>
      </c>
      <c r="F29" s="14">
        <v>0.492678</v>
      </c>
      <c r="G29" s="14">
        <v>0.42012290000000002</v>
      </c>
      <c r="H29" s="14">
        <v>0.35366039999999999</v>
      </c>
      <c r="I29" s="14">
        <v>0.31680999999999998</v>
      </c>
      <c r="J29" s="14">
        <v>0.3304108</v>
      </c>
      <c r="K29" s="14">
        <v>0.30082550000000002</v>
      </c>
      <c r="L29" s="14">
        <v>0.29687809999999998</v>
      </c>
      <c r="M29" s="14">
        <v>0.2711305</v>
      </c>
      <c r="N29" s="14">
        <v>0.27929120000000002</v>
      </c>
      <c r="O29" s="14">
        <v>0.25637579999999999</v>
      </c>
      <c r="P29" s="14">
        <v>0.25567240000000002</v>
      </c>
      <c r="Q29" s="14">
        <v>0.27457880000000001</v>
      </c>
      <c r="R29" s="14">
        <v>0.27080729999999997</v>
      </c>
      <c r="S29" s="14">
        <v>0.25625569999999998</v>
      </c>
      <c r="T29" s="14">
        <v>0.2467452</v>
      </c>
      <c r="U29" s="14">
        <v>0.27431800000000001</v>
      </c>
      <c r="V29" s="14">
        <v>0.2643355</v>
      </c>
      <c r="W29" s="14">
        <v>0.32388240000000001</v>
      </c>
      <c r="X29" s="14">
        <v>0.31736829999999999</v>
      </c>
      <c r="Y29" s="14">
        <v>0.35200759999999998</v>
      </c>
      <c r="Z29" s="14">
        <v>0.28146929999999998</v>
      </c>
    </row>
    <row r="30" spans="1:26" ht="30" customHeight="1">
      <c r="A30" s="6" t="s">
        <v>170</v>
      </c>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c r="A31" s="12" t="s">
        <v>296</v>
      </c>
      <c r="B31" s="15" t="s">
        <v>297</v>
      </c>
      <c r="C31" s="15" t="s">
        <v>298</v>
      </c>
      <c r="D31" s="15" t="s">
        <v>299</v>
      </c>
      <c r="E31" s="15" t="s">
        <v>300</v>
      </c>
      <c r="F31" s="15" t="s">
        <v>301</v>
      </c>
      <c r="G31" s="15" t="s">
        <v>302</v>
      </c>
      <c r="H31" s="15" t="s">
        <v>303</v>
      </c>
      <c r="I31" s="15" t="s">
        <v>304</v>
      </c>
      <c r="J31" s="15" t="s">
        <v>305</v>
      </c>
      <c r="K31" s="15" t="s">
        <v>306</v>
      </c>
      <c r="L31" s="15" t="s">
        <v>307</v>
      </c>
      <c r="M31" s="15" t="s">
        <v>308</v>
      </c>
      <c r="N31" s="15" t="s">
        <v>309</v>
      </c>
      <c r="O31" s="15" t="s">
        <v>310</v>
      </c>
      <c r="P31" s="15" t="s">
        <v>311</v>
      </c>
      <c r="Q31" s="15" t="s">
        <v>312</v>
      </c>
      <c r="R31" s="15" t="s">
        <v>313</v>
      </c>
      <c r="S31" s="15" t="s">
        <v>314</v>
      </c>
      <c r="T31" s="15" t="s">
        <v>315</v>
      </c>
      <c r="U31" s="15" t="s">
        <v>316</v>
      </c>
      <c r="V31" s="15" t="s">
        <v>317</v>
      </c>
      <c r="W31" s="15" t="s">
        <v>318</v>
      </c>
      <c r="X31" s="15" t="s">
        <v>319</v>
      </c>
      <c r="Y31" s="15" t="s">
        <v>320</v>
      </c>
      <c r="Z31" s="15" t="s">
        <v>321</v>
      </c>
    </row>
    <row r="32" spans="1:26">
      <c r="A32" s="12" t="s">
        <v>342</v>
      </c>
      <c r="B32" s="16">
        <v>220000</v>
      </c>
      <c r="C32" s="16">
        <v>240000</v>
      </c>
      <c r="D32" s="16">
        <v>250000</v>
      </c>
      <c r="E32" s="16">
        <v>240000</v>
      </c>
      <c r="F32" s="16">
        <v>220000</v>
      </c>
      <c r="G32" s="16">
        <v>200000</v>
      </c>
      <c r="H32" s="16">
        <v>180000</v>
      </c>
      <c r="I32" s="16">
        <v>180000</v>
      </c>
      <c r="J32" s="16">
        <v>170000</v>
      </c>
      <c r="K32" s="16">
        <v>160000</v>
      </c>
      <c r="L32" s="16">
        <v>150000</v>
      </c>
      <c r="M32" s="16">
        <v>150000</v>
      </c>
      <c r="N32" s="16">
        <v>150000</v>
      </c>
      <c r="O32" s="16">
        <v>150000</v>
      </c>
      <c r="P32" s="16">
        <v>140000</v>
      </c>
      <c r="Q32" s="16">
        <v>130000</v>
      </c>
      <c r="R32" s="16">
        <v>120000</v>
      </c>
      <c r="S32" s="16">
        <v>120000</v>
      </c>
      <c r="T32" s="16">
        <v>130000</v>
      </c>
      <c r="U32" s="16">
        <v>130000</v>
      </c>
      <c r="V32" s="16">
        <v>140000</v>
      </c>
      <c r="W32" s="16">
        <v>160000</v>
      </c>
      <c r="X32" s="16">
        <v>160000</v>
      </c>
      <c r="Y32" s="16">
        <v>180000</v>
      </c>
      <c r="Z32" s="16">
        <v>150000</v>
      </c>
    </row>
    <row r="33" spans="1:26">
      <c r="A33" s="12" t="s">
        <v>446</v>
      </c>
      <c r="B33" s="16">
        <v>120000</v>
      </c>
      <c r="C33" s="16">
        <v>120000</v>
      </c>
      <c r="D33" s="16">
        <v>120000</v>
      </c>
      <c r="E33" s="16">
        <v>120000</v>
      </c>
      <c r="F33" s="16">
        <v>110000</v>
      </c>
      <c r="G33" s="16">
        <v>110000</v>
      </c>
      <c r="H33" s="16">
        <v>120000</v>
      </c>
      <c r="I33" s="16">
        <v>120000</v>
      </c>
      <c r="J33" s="16">
        <v>110000</v>
      </c>
      <c r="K33" s="16">
        <v>110000</v>
      </c>
      <c r="L33" s="16">
        <v>110000</v>
      </c>
      <c r="M33" s="16">
        <v>110000</v>
      </c>
      <c r="N33" s="16">
        <v>110000</v>
      </c>
      <c r="O33" s="16">
        <v>110000</v>
      </c>
      <c r="P33" s="16">
        <v>110000</v>
      </c>
      <c r="Q33" s="16">
        <v>90000</v>
      </c>
      <c r="R33" s="16">
        <v>90000</v>
      </c>
      <c r="S33" s="16">
        <v>90000</v>
      </c>
      <c r="T33" s="16">
        <v>100000</v>
      </c>
      <c r="U33" s="16">
        <v>100000</v>
      </c>
      <c r="V33" s="16">
        <v>100000</v>
      </c>
      <c r="W33" s="16">
        <v>110000</v>
      </c>
      <c r="X33" s="16">
        <v>110000</v>
      </c>
      <c r="Y33" s="16">
        <v>120000</v>
      </c>
      <c r="Z33" s="16">
        <v>110000</v>
      </c>
    </row>
    <row r="34" spans="1:26">
      <c r="A34" s="12" t="s">
        <v>353</v>
      </c>
      <c r="B34" s="16">
        <v>100000</v>
      </c>
      <c r="C34" s="16">
        <v>110000</v>
      </c>
      <c r="D34" s="16">
        <v>130000</v>
      </c>
      <c r="E34" s="16">
        <v>120000</v>
      </c>
      <c r="F34" s="16" t="s">
        <v>330</v>
      </c>
      <c r="G34" s="16" t="s">
        <v>330</v>
      </c>
      <c r="H34" s="16" t="s">
        <v>330</v>
      </c>
      <c r="I34" s="16" t="s">
        <v>330</v>
      </c>
      <c r="J34" s="16">
        <v>60000</v>
      </c>
      <c r="K34" s="16">
        <v>50000</v>
      </c>
      <c r="L34" s="16">
        <v>50000</v>
      </c>
      <c r="M34" s="16" t="s">
        <v>330</v>
      </c>
      <c r="N34" s="16" t="s">
        <v>330</v>
      </c>
      <c r="O34" s="16" t="s">
        <v>330</v>
      </c>
      <c r="P34" s="16" t="s">
        <v>330</v>
      </c>
      <c r="Q34" s="16" t="s">
        <v>330</v>
      </c>
      <c r="R34" s="16" t="s">
        <v>330</v>
      </c>
      <c r="S34" s="16" t="s">
        <v>330</v>
      </c>
      <c r="T34" s="16" t="s">
        <v>330</v>
      </c>
      <c r="U34" s="16" t="s">
        <v>330</v>
      </c>
      <c r="V34" s="16" t="s">
        <v>330</v>
      </c>
      <c r="W34" s="16" t="s">
        <v>330</v>
      </c>
      <c r="X34" s="16" t="s">
        <v>330</v>
      </c>
      <c r="Y34" s="16" t="s">
        <v>330</v>
      </c>
      <c r="Z34" s="16" t="s">
        <v>330</v>
      </c>
    </row>
    <row r="35" spans="1:26" ht="30" customHeight="1">
      <c r="A35" s="6" t="s">
        <v>171</v>
      </c>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c r="A36" s="12" t="s">
        <v>296</v>
      </c>
      <c r="B36" s="17" t="s">
        <v>297</v>
      </c>
      <c r="C36" s="17" t="s">
        <v>298</v>
      </c>
      <c r="D36" s="17" t="s">
        <v>299</v>
      </c>
      <c r="E36" s="17" t="s">
        <v>300</v>
      </c>
      <c r="F36" s="17" t="s">
        <v>301</v>
      </c>
      <c r="G36" s="17" t="s">
        <v>302</v>
      </c>
      <c r="H36" s="17" t="s">
        <v>303</v>
      </c>
      <c r="I36" s="17" t="s">
        <v>304</v>
      </c>
      <c r="J36" s="17" t="s">
        <v>305</v>
      </c>
      <c r="K36" s="17" t="s">
        <v>306</v>
      </c>
      <c r="L36" s="17" t="s">
        <v>307</v>
      </c>
      <c r="M36" s="17" t="s">
        <v>308</v>
      </c>
      <c r="N36" s="17" t="s">
        <v>309</v>
      </c>
      <c r="O36" s="17" t="s">
        <v>310</v>
      </c>
      <c r="P36" s="17" t="s">
        <v>311</v>
      </c>
      <c r="Q36" s="17" t="s">
        <v>312</v>
      </c>
      <c r="R36" s="17" t="s">
        <v>313</v>
      </c>
      <c r="S36" s="17" t="s">
        <v>314</v>
      </c>
      <c r="T36" s="17" t="s">
        <v>315</v>
      </c>
      <c r="U36" s="17" t="s">
        <v>316</v>
      </c>
      <c r="V36" s="17" t="s">
        <v>317</v>
      </c>
      <c r="W36" s="17" t="s">
        <v>318</v>
      </c>
      <c r="X36" s="17" t="s">
        <v>319</v>
      </c>
      <c r="Y36" s="17" t="s">
        <v>320</v>
      </c>
      <c r="Z36" s="17" t="s">
        <v>321</v>
      </c>
    </row>
    <row r="37" spans="1:26">
      <c r="A37" s="12" t="s">
        <v>342</v>
      </c>
      <c r="B37" s="16">
        <v>2277</v>
      </c>
      <c r="C37" s="16">
        <v>2168</v>
      </c>
      <c r="D37" s="16">
        <v>1980</v>
      </c>
      <c r="E37" s="16">
        <v>1921</v>
      </c>
      <c r="F37" s="16">
        <v>1858</v>
      </c>
      <c r="G37" s="16">
        <v>1967</v>
      </c>
      <c r="H37" s="16">
        <v>2708</v>
      </c>
      <c r="I37" s="16">
        <v>3414</v>
      </c>
      <c r="J37" s="16">
        <v>3963</v>
      </c>
      <c r="K37" s="16">
        <v>3771</v>
      </c>
      <c r="L37" s="16">
        <v>3543</v>
      </c>
      <c r="M37" s="16">
        <v>3498</v>
      </c>
      <c r="N37" s="16">
        <v>3443</v>
      </c>
      <c r="O37" s="16">
        <v>3417</v>
      </c>
      <c r="P37" s="16">
        <v>3364</v>
      </c>
      <c r="Q37" s="16">
        <v>3103</v>
      </c>
      <c r="R37" s="16">
        <v>2851</v>
      </c>
      <c r="S37" s="16">
        <v>2504</v>
      </c>
      <c r="T37" s="16">
        <v>2386</v>
      </c>
      <c r="U37" s="16">
        <v>2174</v>
      </c>
      <c r="V37" s="16">
        <v>2122</v>
      </c>
      <c r="W37" s="16">
        <v>1974</v>
      </c>
      <c r="X37" s="16">
        <v>2031</v>
      </c>
      <c r="Y37" s="16">
        <v>1947</v>
      </c>
      <c r="Z37" s="16">
        <v>1546</v>
      </c>
    </row>
    <row r="38" spans="1:26">
      <c r="A38" s="12" t="s">
        <v>446</v>
      </c>
      <c r="B38" s="16">
        <v>1895</v>
      </c>
      <c r="C38" s="16">
        <v>1795</v>
      </c>
      <c r="D38" s="16">
        <v>1642</v>
      </c>
      <c r="E38" s="16">
        <v>1601</v>
      </c>
      <c r="F38" s="16">
        <v>1561</v>
      </c>
      <c r="G38" s="16">
        <v>1667</v>
      </c>
      <c r="H38" s="16">
        <v>2301</v>
      </c>
      <c r="I38" s="16">
        <v>2896</v>
      </c>
      <c r="J38" s="16">
        <v>3331</v>
      </c>
      <c r="K38" s="16">
        <v>3189</v>
      </c>
      <c r="L38" s="16">
        <v>3011</v>
      </c>
      <c r="M38" s="16">
        <v>3023</v>
      </c>
      <c r="N38" s="16">
        <v>2978</v>
      </c>
      <c r="O38" s="16">
        <v>2956</v>
      </c>
      <c r="P38" s="16">
        <v>2882</v>
      </c>
      <c r="Q38" s="16">
        <v>2659</v>
      </c>
      <c r="R38" s="16">
        <v>2465</v>
      </c>
      <c r="S38" s="16">
        <v>2172</v>
      </c>
      <c r="T38" s="16">
        <v>2058</v>
      </c>
      <c r="U38" s="16">
        <v>1853</v>
      </c>
      <c r="V38" s="16">
        <v>1805</v>
      </c>
      <c r="W38" s="16">
        <v>1668</v>
      </c>
      <c r="X38" s="16">
        <v>1721</v>
      </c>
      <c r="Y38" s="16">
        <v>1656</v>
      </c>
      <c r="Z38" s="16">
        <v>1334</v>
      </c>
    </row>
    <row r="39" spans="1:26">
      <c r="A39" s="12" t="s">
        <v>353</v>
      </c>
      <c r="B39" s="16">
        <v>382</v>
      </c>
      <c r="C39" s="16">
        <v>373</v>
      </c>
      <c r="D39" s="16">
        <v>338</v>
      </c>
      <c r="E39" s="16">
        <v>320</v>
      </c>
      <c r="F39" s="16">
        <v>297</v>
      </c>
      <c r="G39" s="16">
        <v>300</v>
      </c>
      <c r="H39" s="16">
        <v>407</v>
      </c>
      <c r="I39" s="16">
        <v>518</v>
      </c>
      <c r="J39" s="16">
        <v>632</v>
      </c>
      <c r="K39" s="16">
        <v>582</v>
      </c>
      <c r="L39" s="16">
        <v>532</v>
      </c>
      <c r="M39" s="16">
        <v>475</v>
      </c>
      <c r="N39" s="16">
        <v>465</v>
      </c>
      <c r="O39" s="16">
        <v>461</v>
      </c>
      <c r="P39" s="16">
        <v>482</v>
      </c>
      <c r="Q39" s="16">
        <v>444</v>
      </c>
      <c r="R39" s="16">
        <v>386</v>
      </c>
      <c r="S39" s="16">
        <v>332</v>
      </c>
      <c r="T39" s="16">
        <v>328</v>
      </c>
      <c r="U39" s="16">
        <v>321</v>
      </c>
      <c r="V39" s="16">
        <v>317</v>
      </c>
      <c r="W39" s="16">
        <v>306</v>
      </c>
      <c r="X39" s="16">
        <v>310</v>
      </c>
      <c r="Y39" s="16">
        <v>291</v>
      </c>
      <c r="Z39" s="16">
        <v>212</v>
      </c>
    </row>
    <row r="40" spans="1:26">
      <c r="A40" s="12"/>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c r="A41" s="12"/>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Z200"/>
  <sheetViews>
    <sheetView showGridLines="0" workbookViewId="0"/>
  </sheetViews>
  <sheetFormatPr defaultColWidth="10.90625" defaultRowHeight="14.5"/>
  <cols>
    <col min="1" max="1" width="70.7265625" customWidth="1"/>
  </cols>
  <sheetData>
    <row r="1" spans="1:26" ht="19.5">
      <c r="A1" s="4" t="s">
        <v>181</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180</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342</v>
      </c>
      <c r="B7" s="14">
        <v>0.31713940000000002</v>
      </c>
      <c r="C7" s="14">
        <v>0.3190847</v>
      </c>
      <c r="D7" s="14">
        <v>0.3155983</v>
      </c>
      <c r="E7" s="14">
        <v>0.309896</v>
      </c>
      <c r="F7" s="14">
        <v>0.31244749999999999</v>
      </c>
      <c r="G7" s="14">
        <v>0.31238919999999998</v>
      </c>
      <c r="H7" s="14">
        <v>0.29609809999999998</v>
      </c>
      <c r="I7" s="14">
        <v>0.27851979999999998</v>
      </c>
      <c r="J7" s="14">
        <v>0.25814049999999999</v>
      </c>
      <c r="K7" s="14">
        <v>0.2499922</v>
      </c>
      <c r="L7" s="14">
        <v>0.2455253</v>
      </c>
      <c r="M7" s="14">
        <v>0.2409346</v>
      </c>
      <c r="N7" s="14">
        <v>0.24524689999999999</v>
      </c>
      <c r="O7" s="14">
        <v>0.24372530000000001</v>
      </c>
      <c r="P7" s="14">
        <v>0.23525389999999999</v>
      </c>
      <c r="Q7" s="14">
        <v>0.2143718</v>
      </c>
      <c r="R7" s="14">
        <v>0.2073566</v>
      </c>
      <c r="S7" s="14">
        <v>0.20983579999999999</v>
      </c>
      <c r="T7" s="14">
        <v>0.2161679</v>
      </c>
      <c r="U7" s="14">
        <v>0.22795380000000001</v>
      </c>
      <c r="V7" s="14">
        <v>0.23351949999999999</v>
      </c>
      <c r="W7" s="14">
        <v>0.2419675</v>
      </c>
      <c r="X7" s="14">
        <v>0.23227329999999999</v>
      </c>
      <c r="Y7" s="14">
        <v>0.24283840000000001</v>
      </c>
      <c r="Z7" s="14">
        <v>0.2103554</v>
      </c>
    </row>
    <row r="8" spans="1:26">
      <c r="A8" s="12" t="s">
        <v>447</v>
      </c>
      <c r="B8" s="14">
        <v>0.34596979999999999</v>
      </c>
      <c r="C8" s="14">
        <v>0.3310707</v>
      </c>
      <c r="D8" s="14">
        <v>0.3201483</v>
      </c>
      <c r="E8" s="14">
        <v>0.32890049999999998</v>
      </c>
      <c r="F8" s="14">
        <v>0.34172849999999999</v>
      </c>
      <c r="G8" s="14">
        <v>0.35138380000000002</v>
      </c>
      <c r="H8" s="14">
        <v>0.33058460000000001</v>
      </c>
      <c r="I8" s="14">
        <v>0.31367660000000003</v>
      </c>
      <c r="J8" s="14">
        <v>0.29385620000000001</v>
      </c>
      <c r="K8" s="14">
        <v>0.27937709999999999</v>
      </c>
      <c r="L8" s="14">
        <v>0.27780179999999999</v>
      </c>
      <c r="M8" s="14">
        <v>0.26891169999999998</v>
      </c>
      <c r="N8" s="14">
        <v>0.2755803</v>
      </c>
      <c r="O8" s="14">
        <v>0.2780339</v>
      </c>
      <c r="P8" s="14">
        <v>0.2679067</v>
      </c>
      <c r="Q8" s="14">
        <v>0.23081969999999999</v>
      </c>
      <c r="R8" s="14">
        <v>0.22166910000000001</v>
      </c>
      <c r="S8" s="14">
        <v>0.2364378</v>
      </c>
      <c r="T8" s="14">
        <v>0.25647229999999999</v>
      </c>
      <c r="U8" s="14">
        <v>0.27223779999999997</v>
      </c>
      <c r="V8" s="14">
        <v>0.27180949999999998</v>
      </c>
      <c r="W8" s="14">
        <v>0.27651369999999997</v>
      </c>
      <c r="X8" s="14">
        <v>0.26989819999999998</v>
      </c>
      <c r="Y8" s="14">
        <v>0.27603090000000002</v>
      </c>
      <c r="Z8" s="14">
        <v>0.23118759999999999</v>
      </c>
    </row>
    <row r="9" spans="1:26">
      <c r="A9" s="12" t="s">
        <v>448</v>
      </c>
      <c r="B9" s="14">
        <v>0.32325920000000002</v>
      </c>
      <c r="C9" s="14">
        <v>0.33119929999999997</v>
      </c>
      <c r="D9" s="14">
        <v>0.33890219999999999</v>
      </c>
      <c r="E9" s="14">
        <v>0.32679849999999999</v>
      </c>
      <c r="F9" s="14">
        <v>0.32485330000000001</v>
      </c>
      <c r="G9" s="14">
        <v>0.3051529</v>
      </c>
      <c r="H9" s="14">
        <v>0.28611199999999998</v>
      </c>
      <c r="I9" s="14">
        <v>0.26670700000000003</v>
      </c>
      <c r="J9" s="14">
        <v>0.2496575</v>
      </c>
      <c r="K9" s="14">
        <v>0.23901140000000001</v>
      </c>
      <c r="L9" s="14">
        <v>0.22866349999999999</v>
      </c>
      <c r="M9" s="14">
        <v>0.22039719999999999</v>
      </c>
      <c r="N9" s="14">
        <v>0.2207711</v>
      </c>
      <c r="O9" s="14">
        <v>0.21675800000000001</v>
      </c>
      <c r="P9" s="14">
        <v>0.20702809999999999</v>
      </c>
      <c r="Q9" s="14">
        <v>0.19238340000000001</v>
      </c>
      <c r="R9" s="14">
        <v>0.186255</v>
      </c>
      <c r="S9" s="14">
        <v>0.18838060000000001</v>
      </c>
      <c r="T9" s="14">
        <v>0.19454299999999999</v>
      </c>
      <c r="U9" s="14">
        <v>0.2054841</v>
      </c>
      <c r="V9" s="14">
        <v>0.21202270000000001</v>
      </c>
      <c r="W9" s="14">
        <v>0.2118574</v>
      </c>
      <c r="X9" s="14">
        <v>0.20873929999999999</v>
      </c>
      <c r="Y9" s="14">
        <v>0.21625810000000001</v>
      </c>
      <c r="Z9" s="14">
        <v>0.18001510000000001</v>
      </c>
    </row>
    <row r="10" spans="1:26">
      <c r="A10" s="12" t="s">
        <v>449</v>
      </c>
      <c r="B10" s="14">
        <v>0.2682679</v>
      </c>
      <c r="C10" s="14">
        <v>0.28093760000000001</v>
      </c>
      <c r="D10" s="14">
        <v>0.26694509999999999</v>
      </c>
      <c r="E10" s="14">
        <v>0.25887579999999999</v>
      </c>
      <c r="F10" s="14">
        <v>0.25853409999999999</v>
      </c>
      <c r="G10" s="14">
        <v>0.284194</v>
      </c>
      <c r="H10" s="14">
        <v>0.27943020000000002</v>
      </c>
      <c r="I10" s="14">
        <v>0.26460709999999998</v>
      </c>
      <c r="J10" s="14">
        <v>0.2372822</v>
      </c>
      <c r="K10" s="14">
        <v>0.23911250000000001</v>
      </c>
      <c r="L10" s="14">
        <v>0.24155070000000001</v>
      </c>
      <c r="M10" s="14">
        <v>0.2473678</v>
      </c>
      <c r="N10" s="14">
        <v>0.25359120000000002</v>
      </c>
      <c r="O10" s="14">
        <v>0.25045980000000001</v>
      </c>
      <c r="P10" s="14">
        <v>0.2436634</v>
      </c>
      <c r="Q10" s="14">
        <v>0.22994100000000001</v>
      </c>
      <c r="R10" s="14">
        <v>0.22220529999999999</v>
      </c>
      <c r="S10" s="14">
        <v>0.2127377</v>
      </c>
      <c r="T10" s="14">
        <v>0.2052534</v>
      </c>
      <c r="U10" s="14">
        <v>0.2113023</v>
      </c>
      <c r="V10" s="14">
        <v>0.2224003</v>
      </c>
      <c r="W10" s="14">
        <v>0.24857989999999999</v>
      </c>
      <c r="X10" s="14">
        <v>0.22982169999999999</v>
      </c>
      <c r="Y10" s="14">
        <v>0.25176110000000002</v>
      </c>
      <c r="Z10" s="14">
        <v>0.2340141</v>
      </c>
    </row>
    <row r="11" spans="1:26" ht="30" customHeight="1">
      <c r="A11" s="6" t="s">
        <v>174</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2" t="s">
        <v>296</v>
      </c>
      <c r="B12" s="15" t="s">
        <v>297</v>
      </c>
      <c r="C12" s="15" t="s">
        <v>298</v>
      </c>
      <c r="D12" s="15" t="s">
        <v>299</v>
      </c>
      <c r="E12" s="15" t="s">
        <v>300</v>
      </c>
      <c r="F12" s="15" t="s">
        <v>301</v>
      </c>
      <c r="G12" s="15" t="s">
        <v>302</v>
      </c>
      <c r="H12" s="15" t="s">
        <v>303</v>
      </c>
      <c r="I12" s="15" t="s">
        <v>304</v>
      </c>
      <c r="J12" s="15" t="s">
        <v>305</v>
      </c>
      <c r="K12" s="15" t="s">
        <v>306</v>
      </c>
      <c r="L12" s="15" t="s">
        <v>307</v>
      </c>
      <c r="M12" s="15" t="s">
        <v>308</v>
      </c>
      <c r="N12" s="15" t="s">
        <v>309</v>
      </c>
      <c r="O12" s="15" t="s">
        <v>310</v>
      </c>
      <c r="P12" s="15" t="s">
        <v>311</v>
      </c>
      <c r="Q12" s="15" t="s">
        <v>312</v>
      </c>
      <c r="R12" s="15" t="s">
        <v>313</v>
      </c>
      <c r="S12" s="15" t="s">
        <v>314</v>
      </c>
      <c r="T12" s="15" t="s">
        <v>315</v>
      </c>
      <c r="U12" s="15" t="s">
        <v>316</v>
      </c>
      <c r="V12" s="15" t="s">
        <v>317</v>
      </c>
      <c r="W12" s="15" t="s">
        <v>318</v>
      </c>
      <c r="X12" s="15" t="s">
        <v>319</v>
      </c>
      <c r="Y12" s="15" t="s">
        <v>320</v>
      </c>
      <c r="Z12" s="15" t="s">
        <v>321</v>
      </c>
    </row>
    <row r="13" spans="1:26">
      <c r="A13" s="12" t="s">
        <v>342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row>
    <row r="14" spans="1:26">
      <c r="A14" s="12" t="s">
        <v>447</v>
      </c>
      <c r="B14" s="14">
        <v>0.32449359999999999</v>
      </c>
      <c r="C14" s="14">
        <v>0.3004578</v>
      </c>
      <c r="D14" s="14">
        <v>0.29400690000000002</v>
      </c>
      <c r="E14" s="14">
        <v>0.30033870000000001</v>
      </c>
      <c r="F14" s="14">
        <v>0.3020544</v>
      </c>
      <c r="G14" s="14">
        <v>0.30440830000000002</v>
      </c>
      <c r="H14" s="14">
        <v>0.2954965</v>
      </c>
      <c r="I14" s="14">
        <v>0.2992168</v>
      </c>
      <c r="J14" s="14">
        <v>0.30300470000000002</v>
      </c>
      <c r="K14" s="14">
        <v>0.30254449999999999</v>
      </c>
      <c r="L14" s="14">
        <v>0.30540020000000001</v>
      </c>
      <c r="M14" s="14">
        <v>0.30116310000000002</v>
      </c>
      <c r="N14" s="14">
        <v>0.31371209999999999</v>
      </c>
      <c r="O14" s="14">
        <v>0.3260786</v>
      </c>
      <c r="P14" s="14">
        <v>0.3363891</v>
      </c>
      <c r="Q14" s="14">
        <v>0.32222030000000002</v>
      </c>
      <c r="R14" s="14">
        <v>0.32894380000000001</v>
      </c>
      <c r="S14" s="14">
        <v>0.343968</v>
      </c>
      <c r="T14" s="14">
        <v>0.3575506</v>
      </c>
      <c r="U14" s="14">
        <v>0.36993680000000001</v>
      </c>
      <c r="V14" s="14">
        <v>0.36048089999999999</v>
      </c>
      <c r="W14" s="14">
        <v>0.36155769999999998</v>
      </c>
      <c r="X14" s="14">
        <v>0.34448400000000001</v>
      </c>
      <c r="Y14" s="14">
        <v>0.33132780000000001</v>
      </c>
      <c r="Z14" s="14">
        <v>0.30428690000000003</v>
      </c>
    </row>
    <row r="15" spans="1:26">
      <c r="A15" s="12" t="s">
        <v>448</v>
      </c>
      <c r="B15" s="14">
        <v>0.47409950000000001</v>
      </c>
      <c r="C15" s="14">
        <v>0.48635349999999999</v>
      </c>
      <c r="D15" s="14">
        <v>0.4958381</v>
      </c>
      <c r="E15" s="14">
        <v>0.48845749999999999</v>
      </c>
      <c r="F15" s="14">
        <v>0.4904348</v>
      </c>
      <c r="G15" s="14">
        <v>0.4702423</v>
      </c>
      <c r="H15" s="14">
        <v>0.46973799999999999</v>
      </c>
      <c r="I15" s="14">
        <v>0.46106469999999999</v>
      </c>
      <c r="J15" s="14">
        <v>0.45539619999999997</v>
      </c>
      <c r="K15" s="14">
        <v>0.43989600000000001</v>
      </c>
      <c r="L15" s="14">
        <v>0.42179030000000001</v>
      </c>
      <c r="M15" s="14">
        <v>0.41544900000000001</v>
      </c>
      <c r="N15" s="14">
        <v>0.39994489999999999</v>
      </c>
      <c r="O15" s="14">
        <v>0.39013399999999998</v>
      </c>
      <c r="P15" s="14">
        <v>0.372581</v>
      </c>
      <c r="Q15" s="14">
        <v>0.3712626</v>
      </c>
      <c r="R15" s="14">
        <v>0.366676</v>
      </c>
      <c r="S15" s="14">
        <v>0.36905149999999998</v>
      </c>
      <c r="T15" s="14">
        <v>0.37816620000000001</v>
      </c>
      <c r="U15" s="14">
        <v>0.36779149999999999</v>
      </c>
      <c r="V15" s="14">
        <v>0.37902760000000002</v>
      </c>
      <c r="W15" s="14">
        <v>0.36633759999999999</v>
      </c>
      <c r="X15" s="14">
        <v>0.4066823</v>
      </c>
      <c r="Y15" s="14">
        <v>0.4080821</v>
      </c>
      <c r="Z15" s="14">
        <v>0.3966133</v>
      </c>
    </row>
    <row r="16" spans="1:26">
      <c r="A16" s="12" t="s">
        <v>449</v>
      </c>
      <c r="B16" s="14">
        <v>0.2014068</v>
      </c>
      <c r="C16" s="14">
        <v>0.21318870000000001</v>
      </c>
      <c r="D16" s="14">
        <v>0.21015490000000001</v>
      </c>
      <c r="E16" s="14">
        <v>0.2112039</v>
      </c>
      <c r="F16" s="14">
        <v>0.2075109</v>
      </c>
      <c r="G16" s="14">
        <v>0.22534950000000001</v>
      </c>
      <c r="H16" s="14">
        <v>0.23476559999999999</v>
      </c>
      <c r="I16" s="14">
        <v>0.2397185</v>
      </c>
      <c r="J16" s="14">
        <v>0.24159919999999999</v>
      </c>
      <c r="K16" s="14">
        <v>0.2575595</v>
      </c>
      <c r="L16" s="14">
        <v>0.27280949999999998</v>
      </c>
      <c r="M16" s="14">
        <v>0.28338790000000003</v>
      </c>
      <c r="N16" s="14">
        <v>0.28634300000000001</v>
      </c>
      <c r="O16" s="14">
        <v>0.28378740000000002</v>
      </c>
      <c r="P16" s="14">
        <v>0.29102980000000001</v>
      </c>
      <c r="Q16" s="14">
        <v>0.30651709999999999</v>
      </c>
      <c r="R16" s="14">
        <v>0.30438019999999999</v>
      </c>
      <c r="S16" s="14">
        <v>0.28698050000000003</v>
      </c>
      <c r="T16" s="14">
        <v>0.26428309999999999</v>
      </c>
      <c r="U16" s="14">
        <v>0.2622717</v>
      </c>
      <c r="V16" s="14">
        <v>0.26049149999999999</v>
      </c>
      <c r="W16" s="14">
        <v>0.27210469999999998</v>
      </c>
      <c r="X16" s="14">
        <v>0.24883379999999999</v>
      </c>
      <c r="Y16" s="14">
        <v>0.26059009999999999</v>
      </c>
      <c r="Z16" s="14">
        <v>0.29909970000000002</v>
      </c>
    </row>
    <row r="17" spans="1:26" ht="30" customHeight="1">
      <c r="A17" s="6" t="s">
        <v>175</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2" t="s">
        <v>296</v>
      </c>
      <c r="B18" s="15" t="s">
        <v>297</v>
      </c>
      <c r="C18" s="15" t="s">
        <v>298</v>
      </c>
      <c r="D18" s="15" t="s">
        <v>299</v>
      </c>
      <c r="E18" s="15" t="s">
        <v>300</v>
      </c>
      <c r="F18" s="15" t="s">
        <v>301</v>
      </c>
      <c r="G18" s="15" t="s">
        <v>302</v>
      </c>
      <c r="H18" s="15" t="s">
        <v>303</v>
      </c>
      <c r="I18" s="15" t="s">
        <v>304</v>
      </c>
      <c r="J18" s="15" t="s">
        <v>305</v>
      </c>
      <c r="K18" s="15" t="s">
        <v>306</v>
      </c>
      <c r="L18" s="15" t="s">
        <v>307</v>
      </c>
      <c r="M18" s="15" t="s">
        <v>308</v>
      </c>
      <c r="N18" s="15" t="s">
        <v>309</v>
      </c>
      <c r="O18" s="15" t="s">
        <v>310</v>
      </c>
      <c r="P18" s="15" t="s">
        <v>311</v>
      </c>
      <c r="Q18" s="15" t="s">
        <v>312</v>
      </c>
      <c r="R18" s="15" t="s">
        <v>313</v>
      </c>
      <c r="S18" s="15" t="s">
        <v>314</v>
      </c>
      <c r="T18" s="15" t="s">
        <v>315</v>
      </c>
      <c r="U18" s="15" t="s">
        <v>316</v>
      </c>
      <c r="V18" s="15" t="s">
        <v>317</v>
      </c>
      <c r="W18" s="15" t="s">
        <v>318</v>
      </c>
      <c r="X18" s="15" t="s">
        <v>319</v>
      </c>
      <c r="Y18" s="15" t="s">
        <v>320</v>
      </c>
      <c r="Z18" s="15" t="s">
        <v>321</v>
      </c>
    </row>
    <row r="19" spans="1:26">
      <c r="A19" s="12" t="s">
        <v>342</v>
      </c>
      <c r="B19" s="16">
        <v>350000</v>
      </c>
      <c r="C19" s="16">
        <v>350000</v>
      </c>
      <c r="D19" s="16">
        <v>340000</v>
      </c>
      <c r="E19" s="16">
        <v>330000</v>
      </c>
      <c r="F19" s="16">
        <v>330000</v>
      </c>
      <c r="G19" s="16">
        <v>330000</v>
      </c>
      <c r="H19" s="16">
        <v>310000</v>
      </c>
      <c r="I19" s="16">
        <v>290000</v>
      </c>
      <c r="J19" s="16">
        <v>260000</v>
      </c>
      <c r="K19" s="16">
        <v>250000</v>
      </c>
      <c r="L19" s="16">
        <v>250000</v>
      </c>
      <c r="M19" s="16">
        <v>240000</v>
      </c>
      <c r="N19" s="16">
        <v>240000</v>
      </c>
      <c r="O19" s="16">
        <v>240000</v>
      </c>
      <c r="P19" s="16">
        <v>230000</v>
      </c>
      <c r="Q19" s="16">
        <v>210000</v>
      </c>
      <c r="R19" s="16">
        <v>210000</v>
      </c>
      <c r="S19" s="16">
        <v>210000</v>
      </c>
      <c r="T19" s="16">
        <v>210000</v>
      </c>
      <c r="U19" s="16">
        <v>220000</v>
      </c>
      <c r="V19" s="16">
        <v>230000</v>
      </c>
      <c r="W19" s="16">
        <v>240000</v>
      </c>
      <c r="X19" s="16">
        <v>230000</v>
      </c>
      <c r="Y19" s="16">
        <v>240000</v>
      </c>
      <c r="Z19" s="16">
        <v>210000</v>
      </c>
    </row>
    <row r="20" spans="1:26">
      <c r="A20" s="12" t="s">
        <v>447</v>
      </c>
      <c r="B20" s="16">
        <v>110000</v>
      </c>
      <c r="C20" s="16">
        <v>110000</v>
      </c>
      <c r="D20" s="16">
        <v>100000</v>
      </c>
      <c r="E20" s="16">
        <v>100000</v>
      </c>
      <c r="F20" s="16">
        <v>100000</v>
      </c>
      <c r="G20" s="16">
        <v>100000</v>
      </c>
      <c r="H20" s="16">
        <v>90000</v>
      </c>
      <c r="I20" s="16">
        <v>90000</v>
      </c>
      <c r="J20" s="16">
        <v>80000</v>
      </c>
      <c r="K20" s="16">
        <v>80000</v>
      </c>
      <c r="L20" s="16">
        <v>80000</v>
      </c>
      <c r="M20" s="16">
        <v>70000</v>
      </c>
      <c r="N20" s="16">
        <v>80000</v>
      </c>
      <c r="O20" s="16">
        <v>80000</v>
      </c>
      <c r="P20" s="16">
        <v>80000</v>
      </c>
      <c r="Q20" s="16">
        <v>70000</v>
      </c>
      <c r="R20" s="16">
        <v>70000</v>
      </c>
      <c r="S20" s="16">
        <v>70000</v>
      </c>
      <c r="T20" s="16">
        <v>80000</v>
      </c>
      <c r="U20" s="16">
        <v>80000</v>
      </c>
      <c r="V20" s="16">
        <v>80000</v>
      </c>
      <c r="W20" s="16">
        <v>90000</v>
      </c>
      <c r="X20" s="16">
        <v>80000</v>
      </c>
      <c r="Y20" s="16">
        <v>80000</v>
      </c>
      <c r="Z20" s="16">
        <v>60000</v>
      </c>
    </row>
    <row r="21" spans="1:26">
      <c r="A21" s="12" t="s">
        <v>448</v>
      </c>
      <c r="B21" s="16">
        <v>170000</v>
      </c>
      <c r="C21" s="16">
        <v>170000</v>
      </c>
      <c r="D21" s="16">
        <v>170000</v>
      </c>
      <c r="E21" s="16">
        <v>160000</v>
      </c>
      <c r="F21" s="16">
        <v>160000</v>
      </c>
      <c r="G21" s="16">
        <v>160000</v>
      </c>
      <c r="H21" s="16">
        <v>150000</v>
      </c>
      <c r="I21" s="16">
        <v>130000</v>
      </c>
      <c r="J21" s="16">
        <v>120000</v>
      </c>
      <c r="K21" s="16">
        <v>110000</v>
      </c>
      <c r="L21" s="16">
        <v>100000</v>
      </c>
      <c r="M21" s="16">
        <v>100000</v>
      </c>
      <c r="N21" s="16">
        <v>100000</v>
      </c>
      <c r="O21" s="16">
        <v>90000</v>
      </c>
      <c r="P21" s="16">
        <v>90000</v>
      </c>
      <c r="Q21" s="16">
        <v>80000</v>
      </c>
      <c r="R21" s="16">
        <v>80000</v>
      </c>
      <c r="S21" s="16">
        <v>80000</v>
      </c>
      <c r="T21" s="16">
        <v>80000</v>
      </c>
      <c r="U21" s="16">
        <v>80000</v>
      </c>
      <c r="V21" s="16">
        <v>90000</v>
      </c>
      <c r="W21" s="16">
        <v>90000</v>
      </c>
      <c r="X21" s="16">
        <v>90000</v>
      </c>
      <c r="Y21" s="16">
        <v>100000</v>
      </c>
      <c r="Z21" s="16">
        <v>80000</v>
      </c>
    </row>
    <row r="22" spans="1:26">
      <c r="A22" s="12" t="s">
        <v>449</v>
      </c>
      <c r="B22" s="16">
        <v>70000</v>
      </c>
      <c r="C22" s="16">
        <v>70000</v>
      </c>
      <c r="D22" s="16">
        <v>70000</v>
      </c>
      <c r="E22" s="16">
        <v>70000</v>
      </c>
      <c r="F22" s="16">
        <v>70000</v>
      </c>
      <c r="G22" s="16">
        <v>70000</v>
      </c>
      <c r="H22" s="16">
        <v>70000</v>
      </c>
      <c r="I22" s="16">
        <v>70000</v>
      </c>
      <c r="J22" s="16">
        <v>60000</v>
      </c>
      <c r="K22" s="16">
        <v>70000</v>
      </c>
      <c r="L22" s="16">
        <v>70000</v>
      </c>
      <c r="M22" s="16">
        <v>70000</v>
      </c>
      <c r="N22" s="16">
        <v>70000</v>
      </c>
      <c r="O22" s="16">
        <v>70000</v>
      </c>
      <c r="P22" s="16">
        <v>70000</v>
      </c>
      <c r="Q22" s="16">
        <v>70000</v>
      </c>
      <c r="R22" s="16">
        <v>60000</v>
      </c>
      <c r="S22" s="16">
        <v>60000</v>
      </c>
      <c r="T22" s="16">
        <v>60000</v>
      </c>
      <c r="U22" s="16">
        <v>60000</v>
      </c>
      <c r="V22" s="16">
        <v>60000</v>
      </c>
      <c r="W22" s="16">
        <v>60000</v>
      </c>
      <c r="X22" s="16">
        <v>60000</v>
      </c>
      <c r="Y22" s="16">
        <v>60000</v>
      </c>
      <c r="Z22" s="16">
        <v>60000</v>
      </c>
    </row>
    <row r="23" spans="1:26" ht="30" customHeight="1">
      <c r="A23" s="6" t="s">
        <v>176</v>
      </c>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2" t="s">
        <v>296</v>
      </c>
      <c r="B24" s="17" t="s">
        <v>297</v>
      </c>
      <c r="C24" s="17" t="s">
        <v>298</v>
      </c>
      <c r="D24" s="17" t="s">
        <v>299</v>
      </c>
      <c r="E24" s="17" t="s">
        <v>300</v>
      </c>
      <c r="F24" s="17" t="s">
        <v>301</v>
      </c>
      <c r="G24" s="17" t="s">
        <v>302</v>
      </c>
      <c r="H24" s="17" t="s">
        <v>303</v>
      </c>
      <c r="I24" s="17" t="s">
        <v>304</v>
      </c>
      <c r="J24" s="17" t="s">
        <v>305</v>
      </c>
      <c r="K24" s="17" t="s">
        <v>306</v>
      </c>
      <c r="L24" s="17" t="s">
        <v>307</v>
      </c>
      <c r="M24" s="17" t="s">
        <v>308</v>
      </c>
      <c r="N24" s="17" t="s">
        <v>309</v>
      </c>
      <c r="O24" s="17" t="s">
        <v>310</v>
      </c>
      <c r="P24" s="17" t="s">
        <v>311</v>
      </c>
      <c r="Q24" s="17" t="s">
        <v>312</v>
      </c>
      <c r="R24" s="17" t="s">
        <v>313</v>
      </c>
      <c r="S24" s="17" t="s">
        <v>314</v>
      </c>
      <c r="T24" s="17" t="s">
        <v>315</v>
      </c>
      <c r="U24" s="17" t="s">
        <v>316</v>
      </c>
      <c r="V24" s="17" t="s">
        <v>317</v>
      </c>
      <c r="W24" s="17" t="s">
        <v>318</v>
      </c>
      <c r="X24" s="17" t="s">
        <v>319</v>
      </c>
      <c r="Y24" s="17" t="s">
        <v>320</v>
      </c>
      <c r="Z24" s="17" t="s">
        <v>321</v>
      </c>
    </row>
    <row r="25" spans="1:26">
      <c r="A25" s="12" t="s">
        <v>342</v>
      </c>
      <c r="B25" s="14">
        <v>0.20297419999999999</v>
      </c>
      <c r="C25" s="14">
        <v>0.21659220000000001</v>
      </c>
      <c r="D25" s="14">
        <v>0.23267199999999999</v>
      </c>
      <c r="E25" s="14">
        <v>0.2239613</v>
      </c>
      <c r="F25" s="14">
        <v>0.2054705</v>
      </c>
      <c r="G25" s="14">
        <v>0.1864286</v>
      </c>
      <c r="H25" s="14">
        <v>0.172572</v>
      </c>
      <c r="I25" s="14">
        <v>0.17238400000000001</v>
      </c>
      <c r="J25" s="14">
        <v>0.1671793</v>
      </c>
      <c r="K25" s="14">
        <v>0.1576709</v>
      </c>
      <c r="L25" s="14">
        <v>0.1532771</v>
      </c>
      <c r="M25" s="14">
        <v>0.1486519</v>
      </c>
      <c r="N25" s="14">
        <v>0.15103440000000001</v>
      </c>
      <c r="O25" s="14">
        <v>0.15094440000000001</v>
      </c>
      <c r="P25" s="14">
        <v>0.14469170000000001</v>
      </c>
      <c r="Q25" s="14">
        <v>0.12830349999999999</v>
      </c>
      <c r="R25" s="14">
        <v>0.1254564</v>
      </c>
      <c r="S25" s="14">
        <v>0.1247294</v>
      </c>
      <c r="T25" s="14">
        <v>0.12966</v>
      </c>
      <c r="U25" s="14">
        <v>0.1360961</v>
      </c>
      <c r="V25" s="14">
        <v>0.14267479999999999</v>
      </c>
      <c r="W25" s="14">
        <v>0.16386580000000001</v>
      </c>
      <c r="X25" s="14">
        <v>0.16098599999999999</v>
      </c>
      <c r="Y25" s="14">
        <v>0.1804269</v>
      </c>
      <c r="Z25" s="14">
        <v>0.15275540000000001</v>
      </c>
    </row>
    <row r="26" spans="1:26">
      <c r="A26" s="12" t="s">
        <v>447</v>
      </c>
      <c r="B26" s="14">
        <v>0.2415332</v>
      </c>
      <c r="C26" s="14">
        <v>0.24310799999999999</v>
      </c>
      <c r="D26" s="14">
        <v>0.2459488</v>
      </c>
      <c r="E26" s="14">
        <v>0.2345556</v>
      </c>
      <c r="F26" s="14">
        <v>0.2214458</v>
      </c>
      <c r="G26" s="14">
        <v>0.20028989999999999</v>
      </c>
      <c r="H26" s="14">
        <v>0.18800410000000001</v>
      </c>
      <c r="I26" s="14">
        <v>0.18719369999999999</v>
      </c>
      <c r="J26" s="14">
        <v>0.1854577</v>
      </c>
      <c r="K26" s="14">
        <v>0.1697476</v>
      </c>
      <c r="L26" s="14">
        <v>0.1679118</v>
      </c>
      <c r="M26" s="14">
        <v>0.16276940000000001</v>
      </c>
      <c r="N26" s="14">
        <v>0.1623472</v>
      </c>
      <c r="O26" s="14">
        <v>0.16512279999999999</v>
      </c>
      <c r="P26" s="14">
        <v>0.1635395</v>
      </c>
      <c r="Q26" s="14">
        <v>0.13999809999999999</v>
      </c>
      <c r="R26" s="14">
        <v>0.13747909999999999</v>
      </c>
      <c r="S26" s="14">
        <v>0.14313590000000001</v>
      </c>
      <c r="T26" s="14">
        <v>0.1563715</v>
      </c>
      <c r="U26" s="14">
        <v>0.16884179999999999</v>
      </c>
      <c r="V26" s="14">
        <v>0.17009460000000001</v>
      </c>
      <c r="W26" s="14">
        <v>0.1876188</v>
      </c>
      <c r="X26" s="14">
        <v>0.18121609999999999</v>
      </c>
      <c r="Y26" s="14">
        <v>0.20163900000000001</v>
      </c>
      <c r="Z26" s="14">
        <v>0.17947460000000001</v>
      </c>
    </row>
    <row r="27" spans="1:26">
      <c r="A27" s="12" t="s">
        <v>448</v>
      </c>
      <c r="B27" s="14">
        <v>0.19464010000000001</v>
      </c>
      <c r="C27" s="14">
        <v>0.21381130000000001</v>
      </c>
      <c r="D27" s="14">
        <v>0.24506030000000001</v>
      </c>
      <c r="E27" s="14">
        <v>0.24083589999999999</v>
      </c>
      <c r="F27" s="14">
        <v>0.2213349</v>
      </c>
      <c r="G27" s="14">
        <v>0.18156159999999999</v>
      </c>
      <c r="H27" s="14">
        <v>0.1591043</v>
      </c>
      <c r="I27" s="14">
        <v>0.15584999999999999</v>
      </c>
      <c r="J27" s="14">
        <v>0.15477479999999999</v>
      </c>
      <c r="K27" s="14">
        <v>0.14535310000000001</v>
      </c>
      <c r="L27" s="14">
        <v>0.1381781</v>
      </c>
      <c r="M27" s="14">
        <v>0.13516810000000001</v>
      </c>
      <c r="N27" s="14">
        <v>0.1342004</v>
      </c>
      <c r="O27" s="14">
        <v>0.13055810000000001</v>
      </c>
      <c r="P27" s="14">
        <v>0.1188758</v>
      </c>
      <c r="Q27" s="14">
        <v>0.1096237</v>
      </c>
      <c r="R27" s="14">
        <v>0.1096322</v>
      </c>
      <c r="S27" s="14">
        <v>0.11073860000000001</v>
      </c>
      <c r="T27" s="14">
        <v>0.1137509</v>
      </c>
      <c r="U27" s="14">
        <v>0.1157704</v>
      </c>
      <c r="V27" s="14">
        <v>0.12368170000000001</v>
      </c>
      <c r="W27" s="14">
        <v>0.13790910000000001</v>
      </c>
      <c r="X27" s="14">
        <v>0.14274010000000001</v>
      </c>
      <c r="Y27" s="14">
        <v>0.15773519999999999</v>
      </c>
      <c r="Z27" s="14">
        <v>0.12619759999999999</v>
      </c>
    </row>
    <row r="28" spans="1:26">
      <c r="A28" s="12" t="s">
        <v>449</v>
      </c>
      <c r="B28" s="14">
        <v>0.1710555</v>
      </c>
      <c r="C28" s="14">
        <v>0.18992890000000001</v>
      </c>
      <c r="D28" s="14">
        <v>0.1942036</v>
      </c>
      <c r="E28" s="14">
        <v>0.18184110000000001</v>
      </c>
      <c r="F28" s="14">
        <v>0.1593647</v>
      </c>
      <c r="G28" s="14">
        <v>0.18139830000000001</v>
      </c>
      <c r="H28" s="14">
        <v>0.18313389999999999</v>
      </c>
      <c r="I28" s="14">
        <v>0.18928619999999999</v>
      </c>
      <c r="J28" s="14">
        <v>0.1708616</v>
      </c>
      <c r="K28" s="14">
        <v>0.1664706</v>
      </c>
      <c r="L28" s="14">
        <v>0.16364790000000001</v>
      </c>
      <c r="M28" s="14">
        <v>0.1569682</v>
      </c>
      <c r="N28" s="14">
        <v>0.16632830000000001</v>
      </c>
      <c r="O28" s="14">
        <v>0.16799919999999999</v>
      </c>
      <c r="P28" s="14">
        <v>0.16387350000000001</v>
      </c>
      <c r="Q28" s="14">
        <v>0.14406869999999999</v>
      </c>
      <c r="R28" s="14">
        <v>0.13537170000000001</v>
      </c>
      <c r="S28" s="14">
        <v>0.12569240000000001</v>
      </c>
      <c r="T28" s="14">
        <v>0.12478939999999999</v>
      </c>
      <c r="U28" s="14">
        <v>0.12867680000000001</v>
      </c>
      <c r="V28" s="14">
        <v>0.13941680000000001</v>
      </c>
      <c r="W28" s="14">
        <v>0.17635049999999999</v>
      </c>
      <c r="X28" s="14">
        <v>0.1697659</v>
      </c>
      <c r="Y28" s="14">
        <v>0.19684280000000001</v>
      </c>
      <c r="Z28" s="14">
        <v>0.16723850000000001</v>
      </c>
    </row>
    <row r="29" spans="1:26" ht="30" customHeight="1">
      <c r="A29" s="6" t="s">
        <v>177</v>
      </c>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c r="A30" s="12" t="s">
        <v>296</v>
      </c>
      <c r="B30" s="15" t="s">
        <v>297</v>
      </c>
      <c r="C30" s="15" t="s">
        <v>298</v>
      </c>
      <c r="D30" s="15" t="s">
        <v>299</v>
      </c>
      <c r="E30" s="15" t="s">
        <v>300</v>
      </c>
      <c r="F30" s="15" t="s">
        <v>301</v>
      </c>
      <c r="G30" s="15" t="s">
        <v>302</v>
      </c>
      <c r="H30" s="15" t="s">
        <v>303</v>
      </c>
      <c r="I30" s="15" t="s">
        <v>304</v>
      </c>
      <c r="J30" s="15" t="s">
        <v>305</v>
      </c>
      <c r="K30" s="15" t="s">
        <v>306</v>
      </c>
      <c r="L30" s="15" t="s">
        <v>307</v>
      </c>
      <c r="M30" s="15" t="s">
        <v>308</v>
      </c>
      <c r="N30" s="15" t="s">
        <v>309</v>
      </c>
      <c r="O30" s="15" t="s">
        <v>310</v>
      </c>
      <c r="P30" s="15" t="s">
        <v>311</v>
      </c>
      <c r="Q30" s="15" t="s">
        <v>312</v>
      </c>
      <c r="R30" s="15" t="s">
        <v>313</v>
      </c>
      <c r="S30" s="15" t="s">
        <v>314</v>
      </c>
      <c r="T30" s="15" t="s">
        <v>315</v>
      </c>
      <c r="U30" s="15" t="s">
        <v>316</v>
      </c>
      <c r="V30" s="15" t="s">
        <v>317</v>
      </c>
      <c r="W30" s="15" t="s">
        <v>318</v>
      </c>
      <c r="X30" s="15" t="s">
        <v>319</v>
      </c>
      <c r="Y30" s="15" t="s">
        <v>320</v>
      </c>
      <c r="Z30" s="15" t="s">
        <v>321</v>
      </c>
    </row>
    <row r="31" spans="1:26">
      <c r="A31" s="12" t="s">
        <v>342</v>
      </c>
      <c r="B31" s="14">
        <v>1</v>
      </c>
      <c r="C31" s="14">
        <v>1</v>
      </c>
      <c r="D31" s="14">
        <v>1</v>
      </c>
      <c r="E31" s="14">
        <v>1</v>
      </c>
      <c r="F31" s="14">
        <v>1</v>
      </c>
      <c r="G31" s="14">
        <v>1</v>
      </c>
      <c r="H31" s="14">
        <v>1</v>
      </c>
      <c r="I31" s="14">
        <v>1</v>
      </c>
      <c r="J31" s="14">
        <v>1</v>
      </c>
      <c r="K31" s="14">
        <v>1</v>
      </c>
      <c r="L31" s="14">
        <v>1</v>
      </c>
      <c r="M31" s="14">
        <v>1</v>
      </c>
      <c r="N31" s="14">
        <v>1</v>
      </c>
      <c r="O31" s="14">
        <v>1</v>
      </c>
      <c r="P31" s="14">
        <v>1</v>
      </c>
      <c r="Q31" s="14">
        <v>1</v>
      </c>
      <c r="R31" s="14">
        <v>1</v>
      </c>
      <c r="S31" s="14">
        <v>1</v>
      </c>
      <c r="T31" s="14">
        <v>1</v>
      </c>
      <c r="U31" s="14">
        <v>1</v>
      </c>
      <c r="V31" s="14">
        <v>1</v>
      </c>
      <c r="W31" s="14">
        <v>1</v>
      </c>
      <c r="X31" s="14">
        <v>1</v>
      </c>
      <c r="Y31" s="14">
        <v>1</v>
      </c>
      <c r="Z31" s="14">
        <v>1</v>
      </c>
    </row>
    <row r="32" spans="1:26">
      <c r="A32" s="12" t="s">
        <v>447</v>
      </c>
      <c r="B32" s="14">
        <v>0.35322179999999997</v>
      </c>
      <c r="C32" s="14">
        <v>0.32539430000000003</v>
      </c>
      <c r="D32" s="14">
        <v>0.30653249999999999</v>
      </c>
      <c r="E32" s="14">
        <v>0.29674709999999999</v>
      </c>
      <c r="F32" s="14">
        <v>0.29872209999999999</v>
      </c>
      <c r="G32" s="14">
        <v>0.29127500000000001</v>
      </c>
      <c r="H32" s="14">
        <v>0.28757280000000002</v>
      </c>
      <c r="I32" s="14">
        <v>0.28790399999999999</v>
      </c>
      <c r="J32" s="14">
        <v>0.29502230000000002</v>
      </c>
      <c r="K32" s="14">
        <v>0.29143859999999999</v>
      </c>
      <c r="L32" s="14">
        <v>0.29564000000000001</v>
      </c>
      <c r="M32" s="14">
        <v>0.29547250000000003</v>
      </c>
      <c r="N32" s="14">
        <v>0.29972199999999999</v>
      </c>
      <c r="O32" s="14">
        <v>0.31259009999999998</v>
      </c>
      <c r="P32" s="14">
        <v>0.33393850000000003</v>
      </c>
      <c r="Q32" s="14">
        <v>0.32598280000000002</v>
      </c>
      <c r="R32" s="14">
        <v>0.3369065</v>
      </c>
      <c r="S32" s="14">
        <v>0.35011419999999999</v>
      </c>
      <c r="T32" s="14">
        <v>0.36379159999999999</v>
      </c>
      <c r="U32" s="14">
        <v>0.38569619999999999</v>
      </c>
      <c r="V32" s="14">
        <v>0.37042510000000001</v>
      </c>
      <c r="W32" s="14">
        <v>0.36289529999999998</v>
      </c>
      <c r="X32" s="14">
        <v>0.3346481</v>
      </c>
      <c r="Y32" s="14">
        <v>0.32605899999999999</v>
      </c>
      <c r="Z32" s="14">
        <v>0.32518989999999998</v>
      </c>
    </row>
    <row r="33" spans="1:26">
      <c r="A33" s="12" t="s">
        <v>448</v>
      </c>
      <c r="B33" s="14">
        <v>0.4459167</v>
      </c>
      <c r="C33" s="14">
        <v>0.4616285</v>
      </c>
      <c r="D33" s="14">
        <v>0.48605310000000002</v>
      </c>
      <c r="E33" s="14">
        <v>0.4979555</v>
      </c>
      <c r="F33" s="14">
        <v>0.50648939999999998</v>
      </c>
      <c r="G33" s="14">
        <v>0.46807680000000002</v>
      </c>
      <c r="H33" s="14">
        <v>0.4482951</v>
      </c>
      <c r="I33" s="14">
        <v>0.43491859999999999</v>
      </c>
      <c r="J33" s="14">
        <v>0.43611109999999997</v>
      </c>
      <c r="K33" s="14">
        <v>0.42425619999999997</v>
      </c>
      <c r="L33" s="14">
        <v>0.40823480000000001</v>
      </c>
      <c r="M33" s="14">
        <v>0.41300520000000002</v>
      </c>
      <c r="N33" s="14">
        <v>0.3952638</v>
      </c>
      <c r="O33" s="14">
        <v>0.37993860000000002</v>
      </c>
      <c r="P33" s="14">
        <v>0.34807070000000001</v>
      </c>
      <c r="Q33" s="14">
        <v>0.35378670000000001</v>
      </c>
      <c r="R33" s="14">
        <v>0.35719010000000001</v>
      </c>
      <c r="S33" s="14">
        <v>0.36531249999999998</v>
      </c>
      <c r="T33" s="14">
        <v>0.36862859999999997</v>
      </c>
      <c r="U33" s="14">
        <v>0.3467536</v>
      </c>
      <c r="V33" s="14">
        <v>0.36221720000000002</v>
      </c>
      <c r="W33" s="14">
        <v>0.35308079999999997</v>
      </c>
      <c r="X33" s="14">
        <v>0.4003582</v>
      </c>
      <c r="Y33" s="14">
        <v>0.39955819999999997</v>
      </c>
      <c r="Z33" s="14">
        <v>0.3829283</v>
      </c>
    </row>
    <row r="34" spans="1:26">
      <c r="A34" s="12" t="s">
        <v>449</v>
      </c>
      <c r="B34" s="14">
        <v>0.2008616</v>
      </c>
      <c r="C34" s="14">
        <v>0.2129771</v>
      </c>
      <c r="D34" s="14">
        <v>0.2074144</v>
      </c>
      <c r="E34" s="14">
        <v>0.20529739999999999</v>
      </c>
      <c r="F34" s="14">
        <v>0.1947885</v>
      </c>
      <c r="G34" s="14">
        <v>0.2406481</v>
      </c>
      <c r="H34" s="14">
        <v>0.26413209999999998</v>
      </c>
      <c r="I34" s="14">
        <v>0.27717740000000002</v>
      </c>
      <c r="J34" s="14">
        <v>0.26886660000000001</v>
      </c>
      <c r="K34" s="14">
        <v>0.28430519999999998</v>
      </c>
      <c r="L34" s="14">
        <v>0.29612519999999998</v>
      </c>
      <c r="M34" s="14">
        <v>0.29152240000000001</v>
      </c>
      <c r="N34" s="14">
        <v>0.30501420000000001</v>
      </c>
      <c r="O34" s="14">
        <v>0.3074713</v>
      </c>
      <c r="P34" s="14">
        <v>0.31799080000000002</v>
      </c>
      <c r="Q34" s="14">
        <v>0.32023040000000003</v>
      </c>
      <c r="R34" s="14">
        <v>0.30590339999999999</v>
      </c>
      <c r="S34" s="14">
        <v>0.28457329999999997</v>
      </c>
      <c r="T34" s="14">
        <v>0.26757979999999998</v>
      </c>
      <c r="U34" s="14">
        <v>0.26755020000000002</v>
      </c>
      <c r="V34" s="14">
        <v>0.26735769999999998</v>
      </c>
      <c r="W34" s="14">
        <v>0.2840239</v>
      </c>
      <c r="X34" s="14">
        <v>0.2649938</v>
      </c>
      <c r="Y34" s="14">
        <v>0.27438269999999998</v>
      </c>
      <c r="Z34" s="14">
        <v>0.29188180000000002</v>
      </c>
    </row>
    <row r="35" spans="1:26" ht="30" customHeight="1">
      <c r="A35" s="6" t="s">
        <v>178</v>
      </c>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c r="A36" s="12" t="s">
        <v>296</v>
      </c>
      <c r="B36" s="15" t="s">
        <v>297</v>
      </c>
      <c r="C36" s="15" t="s">
        <v>298</v>
      </c>
      <c r="D36" s="15" t="s">
        <v>299</v>
      </c>
      <c r="E36" s="15" t="s">
        <v>300</v>
      </c>
      <c r="F36" s="15" t="s">
        <v>301</v>
      </c>
      <c r="G36" s="15" t="s">
        <v>302</v>
      </c>
      <c r="H36" s="15" t="s">
        <v>303</v>
      </c>
      <c r="I36" s="15" t="s">
        <v>304</v>
      </c>
      <c r="J36" s="15" t="s">
        <v>305</v>
      </c>
      <c r="K36" s="15" t="s">
        <v>306</v>
      </c>
      <c r="L36" s="15" t="s">
        <v>307</v>
      </c>
      <c r="M36" s="15" t="s">
        <v>308</v>
      </c>
      <c r="N36" s="15" t="s">
        <v>309</v>
      </c>
      <c r="O36" s="15" t="s">
        <v>310</v>
      </c>
      <c r="P36" s="15" t="s">
        <v>311</v>
      </c>
      <c r="Q36" s="15" t="s">
        <v>312</v>
      </c>
      <c r="R36" s="15" t="s">
        <v>313</v>
      </c>
      <c r="S36" s="15" t="s">
        <v>314</v>
      </c>
      <c r="T36" s="15" t="s">
        <v>315</v>
      </c>
      <c r="U36" s="15" t="s">
        <v>316</v>
      </c>
      <c r="V36" s="15" t="s">
        <v>317</v>
      </c>
      <c r="W36" s="15" t="s">
        <v>318</v>
      </c>
      <c r="X36" s="15" t="s">
        <v>319</v>
      </c>
      <c r="Y36" s="15" t="s">
        <v>320</v>
      </c>
      <c r="Z36" s="15" t="s">
        <v>321</v>
      </c>
    </row>
    <row r="37" spans="1:26">
      <c r="A37" s="12" t="s">
        <v>342</v>
      </c>
      <c r="B37" s="16">
        <v>220000</v>
      </c>
      <c r="C37" s="16">
        <v>240000</v>
      </c>
      <c r="D37" s="16">
        <v>250000</v>
      </c>
      <c r="E37" s="16">
        <v>240000</v>
      </c>
      <c r="F37" s="16">
        <v>220000</v>
      </c>
      <c r="G37" s="16">
        <v>200000</v>
      </c>
      <c r="H37" s="16">
        <v>180000</v>
      </c>
      <c r="I37" s="16">
        <v>180000</v>
      </c>
      <c r="J37" s="16">
        <v>170000</v>
      </c>
      <c r="K37" s="16">
        <v>160000</v>
      </c>
      <c r="L37" s="16">
        <v>150000</v>
      </c>
      <c r="M37" s="16">
        <v>150000</v>
      </c>
      <c r="N37" s="16">
        <v>150000</v>
      </c>
      <c r="O37" s="16">
        <v>150000</v>
      </c>
      <c r="P37" s="16">
        <v>140000</v>
      </c>
      <c r="Q37" s="16">
        <v>130000</v>
      </c>
      <c r="R37" s="16">
        <v>120000</v>
      </c>
      <c r="S37" s="16">
        <v>120000</v>
      </c>
      <c r="T37" s="16">
        <v>130000</v>
      </c>
      <c r="U37" s="16">
        <v>130000</v>
      </c>
      <c r="V37" s="16">
        <v>140000</v>
      </c>
      <c r="W37" s="16">
        <v>160000</v>
      </c>
      <c r="X37" s="16">
        <v>160000</v>
      </c>
      <c r="Y37" s="16">
        <v>180000</v>
      </c>
      <c r="Z37" s="16">
        <v>150000</v>
      </c>
    </row>
    <row r="38" spans="1:26">
      <c r="A38" s="12" t="s">
        <v>447</v>
      </c>
      <c r="B38" s="16">
        <v>80000</v>
      </c>
      <c r="C38" s="16">
        <v>80000</v>
      </c>
      <c r="D38" s="16">
        <v>80000</v>
      </c>
      <c r="E38" s="16">
        <v>70000</v>
      </c>
      <c r="F38" s="16">
        <v>70000</v>
      </c>
      <c r="G38" s="16">
        <v>60000</v>
      </c>
      <c r="H38" s="16">
        <v>50000</v>
      </c>
      <c r="I38" s="16">
        <v>50000</v>
      </c>
      <c r="J38" s="16">
        <v>50000</v>
      </c>
      <c r="K38" s="16">
        <v>50000</v>
      </c>
      <c r="L38" s="16">
        <v>50000</v>
      </c>
      <c r="M38" s="16">
        <v>40000</v>
      </c>
      <c r="N38" s="16">
        <v>50000</v>
      </c>
      <c r="O38" s="16">
        <v>50000</v>
      </c>
      <c r="P38" s="16">
        <v>50000</v>
      </c>
      <c r="Q38" s="16">
        <v>40000</v>
      </c>
      <c r="R38" s="16">
        <v>40000</v>
      </c>
      <c r="S38" s="16">
        <v>40000</v>
      </c>
      <c r="T38" s="16">
        <v>50000</v>
      </c>
      <c r="U38" s="16">
        <v>50000</v>
      </c>
      <c r="V38" s="16">
        <v>50000</v>
      </c>
      <c r="W38" s="16">
        <v>60000</v>
      </c>
      <c r="X38" s="16">
        <v>50000</v>
      </c>
      <c r="Y38" s="16">
        <v>60000</v>
      </c>
      <c r="Z38" s="16">
        <v>50000</v>
      </c>
    </row>
    <row r="39" spans="1:26">
      <c r="A39" s="12" t="s">
        <v>448</v>
      </c>
      <c r="B39" s="16">
        <v>100000</v>
      </c>
      <c r="C39" s="16">
        <v>110000</v>
      </c>
      <c r="D39" s="16">
        <v>120000</v>
      </c>
      <c r="E39" s="16">
        <v>120000</v>
      </c>
      <c r="F39" s="16">
        <v>110000</v>
      </c>
      <c r="G39" s="16">
        <v>90000</v>
      </c>
      <c r="H39" s="16">
        <v>80000</v>
      </c>
      <c r="I39" s="16">
        <v>80000</v>
      </c>
      <c r="J39" s="16">
        <v>70000</v>
      </c>
      <c r="K39" s="16">
        <v>70000</v>
      </c>
      <c r="L39" s="16">
        <v>60000</v>
      </c>
      <c r="M39" s="16">
        <v>60000</v>
      </c>
      <c r="N39" s="16">
        <v>60000</v>
      </c>
      <c r="O39" s="16">
        <v>60000</v>
      </c>
      <c r="P39" s="16">
        <v>50000</v>
      </c>
      <c r="Q39" s="16">
        <v>50000</v>
      </c>
      <c r="R39" s="16">
        <v>40000</v>
      </c>
      <c r="S39" s="16">
        <v>50000</v>
      </c>
      <c r="T39" s="16">
        <v>50000</v>
      </c>
      <c r="U39" s="16">
        <v>50000</v>
      </c>
      <c r="V39" s="16">
        <v>50000</v>
      </c>
      <c r="W39" s="16">
        <v>60000</v>
      </c>
      <c r="X39" s="16">
        <v>60000</v>
      </c>
      <c r="Y39" s="16">
        <v>70000</v>
      </c>
      <c r="Z39" s="16">
        <v>60000</v>
      </c>
    </row>
    <row r="40" spans="1:26">
      <c r="A40" s="12" t="s">
        <v>449</v>
      </c>
      <c r="B40" s="16">
        <v>40000</v>
      </c>
      <c r="C40" s="16">
        <v>50000</v>
      </c>
      <c r="D40" s="16">
        <v>50000</v>
      </c>
      <c r="E40" s="16">
        <v>50000</v>
      </c>
      <c r="F40" s="16">
        <v>40000</v>
      </c>
      <c r="G40" s="16">
        <v>50000</v>
      </c>
      <c r="H40" s="16">
        <v>50000</v>
      </c>
      <c r="I40" s="16">
        <v>50000</v>
      </c>
      <c r="J40" s="16">
        <v>50000</v>
      </c>
      <c r="K40" s="16">
        <v>50000</v>
      </c>
      <c r="L40" s="16">
        <v>50000</v>
      </c>
      <c r="M40" s="16">
        <v>40000</v>
      </c>
      <c r="N40" s="16">
        <v>50000</v>
      </c>
      <c r="O40" s="16">
        <v>50000</v>
      </c>
      <c r="P40" s="16">
        <v>50000</v>
      </c>
      <c r="Q40" s="16">
        <v>40000</v>
      </c>
      <c r="R40" s="16">
        <v>40000</v>
      </c>
      <c r="S40" s="16">
        <v>40000</v>
      </c>
      <c r="T40" s="16">
        <v>30000</v>
      </c>
      <c r="U40" s="16">
        <v>40000</v>
      </c>
      <c r="V40" s="16">
        <v>40000</v>
      </c>
      <c r="W40" s="16">
        <v>50000</v>
      </c>
      <c r="X40" s="16">
        <v>40000</v>
      </c>
      <c r="Y40" s="16">
        <v>50000</v>
      </c>
      <c r="Z40" s="16">
        <v>40000</v>
      </c>
    </row>
    <row r="41" spans="1:26" ht="30" customHeight="1">
      <c r="A41" s="6" t="s">
        <v>179</v>
      </c>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c r="A42" s="12" t="s">
        <v>296</v>
      </c>
      <c r="B42" s="17" t="s">
        <v>297</v>
      </c>
      <c r="C42" s="17" t="s">
        <v>298</v>
      </c>
      <c r="D42" s="17" t="s">
        <v>299</v>
      </c>
      <c r="E42" s="17" t="s">
        <v>300</v>
      </c>
      <c r="F42" s="17" t="s">
        <v>301</v>
      </c>
      <c r="G42" s="17" t="s">
        <v>302</v>
      </c>
      <c r="H42" s="17" t="s">
        <v>303</v>
      </c>
      <c r="I42" s="17" t="s">
        <v>304</v>
      </c>
      <c r="J42" s="17" t="s">
        <v>305</v>
      </c>
      <c r="K42" s="17" t="s">
        <v>306</v>
      </c>
      <c r="L42" s="17" t="s">
        <v>307</v>
      </c>
      <c r="M42" s="17" t="s">
        <v>308</v>
      </c>
      <c r="N42" s="17" t="s">
        <v>309</v>
      </c>
      <c r="O42" s="17" t="s">
        <v>310</v>
      </c>
      <c r="P42" s="17" t="s">
        <v>311</v>
      </c>
      <c r="Q42" s="17" t="s">
        <v>312</v>
      </c>
      <c r="R42" s="17" t="s">
        <v>313</v>
      </c>
      <c r="S42" s="17" t="s">
        <v>314</v>
      </c>
      <c r="T42" s="17" t="s">
        <v>315</v>
      </c>
      <c r="U42" s="17" t="s">
        <v>316</v>
      </c>
      <c r="V42" s="17" t="s">
        <v>317</v>
      </c>
      <c r="W42" s="17" t="s">
        <v>318</v>
      </c>
      <c r="X42" s="17" t="s">
        <v>319</v>
      </c>
      <c r="Y42" s="17" t="s">
        <v>320</v>
      </c>
      <c r="Z42" s="17" t="s">
        <v>321</v>
      </c>
    </row>
    <row r="43" spans="1:26">
      <c r="A43" s="12" t="s">
        <v>342</v>
      </c>
      <c r="B43" s="16">
        <v>2277</v>
      </c>
      <c r="C43" s="16">
        <v>2168</v>
      </c>
      <c r="D43" s="16">
        <v>1980</v>
      </c>
      <c r="E43" s="16">
        <v>1921</v>
      </c>
      <c r="F43" s="16">
        <v>1858</v>
      </c>
      <c r="G43" s="16">
        <v>1967</v>
      </c>
      <c r="H43" s="16">
        <v>2708</v>
      </c>
      <c r="I43" s="16">
        <v>3414</v>
      </c>
      <c r="J43" s="16">
        <v>3963</v>
      </c>
      <c r="K43" s="16">
        <v>3771</v>
      </c>
      <c r="L43" s="16">
        <v>3543</v>
      </c>
      <c r="M43" s="16">
        <v>3498</v>
      </c>
      <c r="N43" s="16">
        <v>3443</v>
      </c>
      <c r="O43" s="16">
        <v>3417</v>
      </c>
      <c r="P43" s="16">
        <v>3364</v>
      </c>
      <c r="Q43" s="16">
        <v>3103</v>
      </c>
      <c r="R43" s="16">
        <v>2851</v>
      </c>
      <c r="S43" s="16">
        <v>2504</v>
      </c>
      <c r="T43" s="16">
        <v>2386</v>
      </c>
      <c r="U43" s="16">
        <v>2174</v>
      </c>
      <c r="V43" s="16">
        <v>2122</v>
      </c>
      <c r="W43" s="16">
        <v>1974</v>
      </c>
      <c r="X43" s="16">
        <v>2031</v>
      </c>
      <c r="Y43" s="16">
        <v>1947</v>
      </c>
      <c r="Z43" s="16">
        <v>1546</v>
      </c>
    </row>
    <row r="44" spans="1:26">
      <c r="A44" s="12" t="s">
        <v>447</v>
      </c>
      <c r="B44" s="16">
        <v>1002</v>
      </c>
      <c r="C44" s="16">
        <v>915</v>
      </c>
      <c r="D44" s="16">
        <v>810</v>
      </c>
      <c r="E44" s="16">
        <v>749</v>
      </c>
      <c r="F44" s="16">
        <v>723</v>
      </c>
      <c r="G44" s="16">
        <v>758</v>
      </c>
      <c r="H44" s="16">
        <v>1015</v>
      </c>
      <c r="I44" s="16">
        <v>1275</v>
      </c>
      <c r="J44" s="16">
        <v>1501</v>
      </c>
      <c r="K44" s="16">
        <v>1404</v>
      </c>
      <c r="L44" s="16">
        <v>1316</v>
      </c>
      <c r="M44" s="16">
        <v>1242</v>
      </c>
      <c r="N44" s="16">
        <v>1276</v>
      </c>
      <c r="O44" s="16">
        <v>1267</v>
      </c>
      <c r="P44" s="16">
        <v>1290</v>
      </c>
      <c r="Q44" s="16">
        <v>1226</v>
      </c>
      <c r="R44" s="16">
        <v>1145</v>
      </c>
      <c r="S44" s="16">
        <v>1005</v>
      </c>
      <c r="T44" s="16">
        <v>940</v>
      </c>
      <c r="U44" s="16">
        <v>889</v>
      </c>
      <c r="V44" s="16">
        <v>877</v>
      </c>
      <c r="W44" s="16">
        <v>835</v>
      </c>
      <c r="X44" s="16">
        <v>822</v>
      </c>
      <c r="Y44" s="16">
        <v>773</v>
      </c>
      <c r="Z44" s="16">
        <v>570</v>
      </c>
    </row>
    <row r="45" spans="1:26">
      <c r="A45" s="12" t="s">
        <v>448</v>
      </c>
      <c r="B45" s="16">
        <v>1312</v>
      </c>
      <c r="C45" s="16">
        <v>1268</v>
      </c>
      <c r="D45" s="16">
        <v>1133</v>
      </c>
      <c r="E45" s="16">
        <v>1084</v>
      </c>
      <c r="F45" s="16">
        <v>1061</v>
      </c>
      <c r="G45" s="16">
        <v>1136</v>
      </c>
      <c r="H45" s="16">
        <v>1603</v>
      </c>
      <c r="I45" s="16">
        <v>2008</v>
      </c>
      <c r="J45" s="16">
        <v>2337</v>
      </c>
      <c r="K45" s="16">
        <v>2164</v>
      </c>
      <c r="L45" s="16">
        <v>2020</v>
      </c>
      <c r="M45" s="16">
        <v>1973</v>
      </c>
      <c r="N45" s="16">
        <v>1965</v>
      </c>
      <c r="O45" s="16">
        <v>1918</v>
      </c>
      <c r="P45" s="16">
        <v>1835</v>
      </c>
      <c r="Q45" s="16">
        <v>1635</v>
      </c>
      <c r="R45" s="16">
        <v>1476</v>
      </c>
      <c r="S45" s="16">
        <v>1308</v>
      </c>
      <c r="T45" s="16">
        <v>1269</v>
      </c>
      <c r="U45" s="16">
        <v>1173</v>
      </c>
      <c r="V45" s="16">
        <v>1159</v>
      </c>
      <c r="W45" s="16">
        <v>1088</v>
      </c>
      <c r="X45" s="16">
        <v>1152</v>
      </c>
      <c r="Y45" s="16">
        <v>1129</v>
      </c>
      <c r="Z45" s="16">
        <v>897</v>
      </c>
    </row>
    <row r="46" spans="1:26">
      <c r="A46" s="12" t="s">
        <v>449</v>
      </c>
      <c r="B46" s="16">
        <v>732</v>
      </c>
      <c r="C46" s="16">
        <v>730</v>
      </c>
      <c r="D46" s="16">
        <v>714</v>
      </c>
      <c r="E46" s="16">
        <v>722</v>
      </c>
      <c r="F46" s="16">
        <v>669</v>
      </c>
      <c r="G46" s="16">
        <v>694</v>
      </c>
      <c r="H46" s="16">
        <v>973</v>
      </c>
      <c r="I46" s="16">
        <v>1231</v>
      </c>
      <c r="J46" s="16">
        <v>1447</v>
      </c>
      <c r="K46" s="16">
        <v>1413</v>
      </c>
      <c r="L46" s="16">
        <v>1343</v>
      </c>
      <c r="M46" s="16">
        <v>1347</v>
      </c>
      <c r="N46" s="16">
        <v>1307</v>
      </c>
      <c r="O46" s="16">
        <v>1310</v>
      </c>
      <c r="P46" s="16">
        <v>1310</v>
      </c>
      <c r="Q46" s="16">
        <v>1198</v>
      </c>
      <c r="R46" s="16">
        <v>1099</v>
      </c>
      <c r="S46" s="16">
        <v>966</v>
      </c>
      <c r="T46" s="16">
        <v>923</v>
      </c>
      <c r="U46" s="16">
        <v>846</v>
      </c>
      <c r="V46" s="16">
        <v>799</v>
      </c>
      <c r="W46" s="16">
        <v>720</v>
      </c>
      <c r="X46" s="16">
        <v>699</v>
      </c>
      <c r="Y46" s="16">
        <v>666</v>
      </c>
      <c r="Z46" s="16">
        <v>554</v>
      </c>
    </row>
    <row r="47" spans="1:26">
      <c r="A47" s="12"/>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c r="A48" s="12"/>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Z200"/>
  <sheetViews>
    <sheetView showGridLines="0" workbookViewId="0"/>
  </sheetViews>
  <sheetFormatPr defaultColWidth="10.90625" defaultRowHeight="14.5"/>
  <cols>
    <col min="1" max="1" width="70.7265625" customWidth="1"/>
  </cols>
  <sheetData>
    <row r="1" spans="1:26" ht="19.5">
      <c r="A1" s="4" t="s">
        <v>189</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9" t="s">
        <v>450</v>
      </c>
      <c r="B4" s="10"/>
      <c r="C4" s="10"/>
      <c r="D4" s="10"/>
      <c r="E4" s="10"/>
      <c r="F4" s="10"/>
      <c r="G4" s="10"/>
      <c r="H4" s="10"/>
      <c r="I4" s="10"/>
      <c r="J4" s="10"/>
      <c r="K4" s="10"/>
      <c r="L4" s="10"/>
      <c r="M4" s="10"/>
      <c r="N4" s="10"/>
      <c r="O4" s="10"/>
      <c r="P4" s="10"/>
      <c r="Q4" s="10"/>
      <c r="R4" s="10"/>
      <c r="S4" s="10"/>
      <c r="T4" s="10"/>
      <c r="U4" s="10"/>
      <c r="V4" s="10"/>
      <c r="W4" s="10"/>
      <c r="X4" s="10"/>
      <c r="Y4" s="10"/>
      <c r="Z4" s="10"/>
    </row>
    <row r="5" spans="1:26">
      <c r="A5" s="11" t="s">
        <v>0</v>
      </c>
      <c r="B5" s="10"/>
      <c r="C5" s="10"/>
      <c r="D5" s="10"/>
      <c r="E5" s="10"/>
      <c r="F5" s="10"/>
      <c r="G5" s="10"/>
      <c r="H5" s="10"/>
      <c r="I5" s="10"/>
      <c r="J5" s="10"/>
      <c r="K5" s="10"/>
      <c r="L5" s="10"/>
      <c r="M5" s="10"/>
      <c r="N5" s="10"/>
      <c r="O5" s="10"/>
      <c r="P5" s="10"/>
      <c r="Q5" s="10"/>
      <c r="R5" s="10"/>
      <c r="S5" s="10"/>
      <c r="T5" s="10"/>
      <c r="U5" s="10"/>
      <c r="V5" s="10"/>
      <c r="W5" s="10"/>
      <c r="X5" s="10"/>
      <c r="Y5" s="10"/>
      <c r="Z5" s="10"/>
    </row>
    <row r="6" spans="1:26" ht="30" customHeight="1">
      <c r="A6" s="6" t="s">
        <v>188</v>
      </c>
      <c r="B6" s="10"/>
      <c r="C6" s="10"/>
      <c r="D6" s="10"/>
      <c r="E6" s="10"/>
      <c r="F6" s="10"/>
      <c r="G6" s="10"/>
      <c r="H6" s="10"/>
      <c r="I6" s="10"/>
      <c r="J6" s="10"/>
      <c r="K6" s="10"/>
      <c r="L6" s="10"/>
      <c r="M6" s="10"/>
      <c r="N6" s="10"/>
      <c r="O6" s="10"/>
      <c r="P6" s="10"/>
      <c r="Q6" s="10"/>
      <c r="R6" s="10"/>
      <c r="S6" s="10"/>
      <c r="T6" s="10"/>
      <c r="U6" s="10"/>
      <c r="V6" s="10"/>
      <c r="W6" s="10"/>
      <c r="X6" s="10"/>
      <c r="Y6" s="10"/>
      <c r="Z6" s="10"/>
    </row>
    <row r="7" spans="1:26">
      <c r="A7" s="12" t="s">
        <v>296</v>
      </c>
      <c r="B7" s="13" t="s">
        <v>297</v>
      </c>
      <c r="C7" s="13" t="s">
        <v>298</v>
      </c>
      <c r="D7" s="13" t="s">
        <v>299</v>
      </c>
      <c r="E7" s="13" t="s">
        <v>300</v>
      </c>
      <c r="F7" s="13" t="s">
        <v>301</v>
      </c>
      <c r="G7" s="13" t="s">
        <v>302</v>
      </c>
      <c r="H7" s="13" t="s">
        <v>303</v>
      </c>
      <c r="I7" s="13" t="s">
        <v>304</v>
      </c>
      <c r="J7" s="13" t="s">
        <v>305</v>
      </c>
      <c r="K7" s="13" t="s">
        <v>306</v>
      </c>
      <c r="L7" s="13" t="s">
        <v>307</v>
      </c>
      <c r="M7" s="13" t="s">
        <v>308</v>
      </c>
      <c r="N7" s="13" t="s">
        <v>309</v>
      </c>
      <c r="O7" s="13" t="s">
        <v>310</v>
      </c>
      <c r="P7" s="13" t="s">
        <v>311</v>
      </c>
      <c r="Q7" s="13" t="s">
        <v>312</v>
      </c>
      <c r="R7" s="13" t="s">
        <v>313</v>
      </c>
      <c r="S7" s="13" t="s">
        <v>314</v>
      </c>
      <c r="T7" s="13" t="s">
        <v>315</v>
      </c>
      <c r="U7" s="13" t="s">
        <v>316</v>
      </c>
      <c r="V7" s="13" t="s">
        <v>317</v>
      </c>
      <c r="W7" s="13" t="s">
        <v>318</v>
      </c>
      <c r="X7" s="13" t="s">
        <v>319</v>
      </c>
      <c r="Y7" s="13" t="s">
        <v>320</v>
      </c>
      <c r="Z7" s="13" t="s">
        <v>321</v>
      </c>
    </row>
    <row r="8" spans="1:26">
      <c r="A8" s="12" t="s">
        <v>342</v>
      </c>
      <c r="B8" s="14">
        <v>0.31713940000000002</v>
      </c>
      <c r="C8" s="14">
        <v>0.3190847</v>
      </c>
      <c r="D8" s="14">
        <v>0.3155983</v>
      </c>
      <c r="E8" s="14">
        <v>0.309896</v>
      </c>
      <c r="F8" s="14">
        <v>0.31244749999999999</v>
      </c>
      <c r="G8" s="14">
        <v>0.31238919999999998</v>
      </c>
      <c r="H8" s="14">
        <v>0.29609809999999998</v>
      </c>
      <c r="I8" s="14">
        <v>0.27851979999999998</v>
      </c>
      <c r="J8" s="14">
        <v>0.25814049999999999</v>
      </c>
      <c r="K8" s="14">
        <v>0.2499922</v>
      </c>
      <c r="L8" s="14">
        <v>0.2455253</v>
      </c>
      <c r="M8" s="14">
        <v>0.2409346</v>
      </c>
      <c r="N8" s="14">
        <v>0.24524689999999999</v>
      </c>
      <c r="O8" s="14">
        <v>0.24372530000000001</v>
      </c>
      <c r="P8" s="14">
        <v>0.23525389999999999</v>
      </c>
      <c r="Q8" s="14">
        <v>0.2143718</v>
      </c>
      <c r="R8" s="14">
        <v>0.2073566</v>
      </c>
      <c r="S8" s="14">
        <v>0.20983579999999999</v>
      </c>
      <c r="T8" s="14">
        <v>0.2161679</v>
      </c>
      <c r="U8" s="14">
        <v>0.22795380000000001</v>
      </c>
      <c r="V8" s="14">
        <v>0.23351949999999999</v>
      </c>
      <c r="W8" s="14">
        <v>0.2419675</v>
      </c>
      <c r="X8" s="14">
        <v>0.23227329999999999</v>
      </c>
      <c r="Y8" s="14">
        <v>0.24283840000000001</v>
      </c>
      <c r="Z8" s="14">
        <v>0.2103554</v>
      </c>
    </row>
    <row r="9" spans="1:26">
      <c r="A9" s="12" t="s">
        <v>451</v>
      </c>
      <c r="B9" s="14">
        <v>0.30330230000000002</v>
      </c>
      <c r="C9" s="14">
        <v>0.30340709999999999</v>
      </c>
      <c r="D9" s="14">
        <v>0.29648780000000002</v>
      </c>
      <c r="E9" s="14">
        <v>0.29355609999999999</v>
      </c>
      <c r="F9" s="14">
        <v>0.29782389999999997</v>
      </c>
      <c r="G9" s="14">
        <v>0.30093510000000001</v>
      </c>
      <c r="H9" s="14" t="s">
        <v>503</v>
      </c>
      <c r="I9" s="14" t="s">
        <v>503</v>
      </c>
      <c r="J9" s="14" t="s">
        <v>503</v>
      </c>
      <c r="K9" s="14" t="s">
        <v>503</v>
      </c>
      <c r="L9" s="14" t="s">
        <v>503</v>
      </c>
      <c r="M9" s="14" t="s">
        <v>503</v>
      </c>
      <c r="N9" s="14" t="s">
        <v>503</v>
      </c>
      <c r="O9" s="14" t="s">
        <v>503</v>
      </c>
      <c r="P9" s="14">
        <v>0.22673070000000001</v>
      </c>
      <c r="Q9" s="14">
        <v>0.2073614</v>
      </c>
      <c r="R9" s="14">
        <v>0.2044271</v>
      </c>
      <c r="S9" s="14">
        <v>0.2028913</v>
      </c>
      <c r="T9" s="14">
        <v>0.20819799999999999</v>
      </c>
      <c r="U9" s="14">
        <v>0.2168814</v>
      </c>
      <c r="V9" s="14">
        <v>0.2245933</v>
      </c>
      <c r="W9" s="14">
        <v>0.2328153</v>
      </c>
      <c r="X9" s="14">
        <v>0.22299150000000001</v>
      </c>
      <c r="Y9" s="14">
        <v>0.23211560000000001</v>
      </c>
      <c r="Z9" s="14">
        <v>0.20542930000000001</v>
      </c>
    </row>
    <row r="10" spans="1:26">
      <c r="A10" s="12" t="s">
        <v>452</v>
      </c>
      <c r="B10" s="14">
        <v>0.43669059999999998</v>
      </c>
      <c r="C10" s="14">
        <v>0.46047290000000002</v>
      </c>
      <c r="D10" s="14">
        <v>0.483539</v>
      </c>
      <c r="E10" s="14">
        <v>0.45814319999999997</v>
      </c>
      <c r="F10" s="14">
        <v>0.44467119999999999</v>
      </c>
      <c r="G10" s="14">
        <v>0.4223923</v>
      </c>
      <c r="H10" s="14" t="s">
        <v>503</v>
      </c>
      <c r="I10" s="14" t="s">
        <v>503</v>
      </c>
      <c r="J10" s="14" t="s">
        <v>503</v>
      </c>
      <c r="K10" s="14" t="s">
        <v>503</v>
      </c>
      <c r="L10" s="14" t="s">
        <v>503</v>
      </c>
      <c r="M10" s="14" t="s">
        <v>503</v>
      </c>
      <c r="N10" s="14" t="s">
        <v>503</v>
      </c>
      <c r="O10" s="14" t="s">
        <v>503</v>
      </c>
      <c r="P10" s="14">
        <v>0.3039442</v>
      </c>
      <c r="Q10" s="14">
        <v>0.26949800000000002</v>
      </c>
      <c r="R10" s="14">
        <v>0.23385880000000001</v>
      </c>
      <c r="S10" s="14">
        <v>0.2688062</v>
      </c>
      <c r="T10" s="14">
        <v>0.27963510000000003</v>
      </c>
      <c r="U10" s="14">
        <v>0.31646410000000003</v>
      </c>
      <c r="V10" s="14">
        <v>0.30399409999999999</v>
      </c>
      <c r="W10" s="14">
        <v>0.31797900000000001</v>
      </c>
      <c r="X10" s="14">
        <v>0.31320340000000002</v>
      </c>
      <c r="Y10" s="14">
        <v>0.33960499999999999</v>
      </c>
      <c r="Z10" s="14">
        <v>0.246029</v>
      </c>
    </row>
    <row r="11" spans="1:26" ht="30" customHeight="1">
      <c r="A11" s="6" t="s">
        <v>182</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2" t="s">
        <v>296</v>
      </c>
      <c r="B12" s="15" t="s">
        <v>297</v>
      </c>
      <c r="C12" s="15" t="s">
        <v>298</v>
      </c>
      <c r="D12" s="15" t="s">
        <v>299</v>
      </c>
      <c r="E12" s="15" t="s">
        <v>300</v>
      </c>
      <c r="F12" s="15" t="s">
        <v>301</v>
      </c>
      <c r="G12" s="15" t="s">
        <v>302</v>
      </c>
      <c r="H12" s="15" t="s">
        <v>303</v>
      </c>
      <c r="I12" s="15" t="s">
        <v>304</v>
      </c>
      <c r="J12" s="15" t="s">
        <v>305</v>
      </c>
      <c r="K12" s="15" t="s">
        <v>306</v>
      </c>
      <c r="L12" s="15" t="s">
        <v>307</v>
      </c>
      <c r="M12" s="15" t="s">
        <v>308</v>
      </c>
      <c r="N12" s="15" t="s">
        <v>309</v>
      </c>
      <c r="O12" s="15" t="s">
        <v>310</v>
      </c>
      <c r="P12" s="15" t="s">
        <v>311</v>
      </c>
      <c r="Q12" s="15" t="s">
        <v>312</v>
      </c>
      <c r="R12" s="15" t="s">
        <v>313</v>
      </c>
      <c r="S12" s="15" t="s">
        <v>314</v>
      </c>
      <c r="T12" s="15" t="s">
        <v>315</v>
      </c>
      <c r="U12" s="15" t="s">
        <v>316</v>
      </c>
      <c r="V12" s="15" t="s">
        <v>317</v>
      </c>
      <c r="W12" s="15" t="s">
        <v>318</v>
      </c>
      <c r="X12" s="15" t="s">
        <v>319</v>
      </c>
      <c r="Y12" s="15" t="s">
        <v>320</v>
      </c>
      <c r="Z12" s="15" t="s">
        <v>321</v>
      </c>
    </row>
    <row r="13" spans="1:26">
      <c r="A13" s="12" t="s">
        <v>342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row>
    <row r="14" spans="1:26">
      <c r="A14" s="12" t="s">
        <v>451</v>
      </c>
      <c r="B14" s="14">
        <v>0.85885310000000004</v>
      </c>
      <c r="C14" s="14">
        <v>0.85713890000000004</v>
      </c>
      <c r="D14" s="14">
        <v>0.84254640000000003</v>
      </c>
      <c r="E14" s="14">
        <v>0.85097509999999998</v>
      </c>
      <c r="F14" s="14">
        <v>0.85660769999999997</v>
      </c>
      <c r="G14" s="14">
        <v>0.87980250000000004</v>
      </c>
      <c r="H14" s="14" t="s">
        <v>503</v>
      </c>
      <c r="I14" s="14" t="s">
        <v>503</v>
      </c>
      <c r="J14" s="14" t="s">
        <v>503</v>
      </c>
      <c r="K14" s="14" t="s">
        <v>503</v>
      </c>
      <c r="L14" s="14" t="s">
        <v>503</v>
      </c>
      <c r="M14" s="14" t="s">
        <v>503</v>
      </c>
      <c r="N14" s="14" t="s">
        <v>503</v>
      </c>
      <c r="O14" s="14" t="s">
        <v>503</v>
      </c>
      <c r="P14" s="14">
        <v>0.85670250000000003</v>
      </c>
      <c r="Q14" s="14">
        <v>0.8586376</v>
      </c>
      <c r="R14" s="14">
        <v>0.87833689999999998</v>
      </c>
      <c r="S14" s="14">
        <v>0.86519330000000005</v>
      </c>
      <c r="T14" s="14">
        <v>0.85728400000000005</v>
      </c>
      <c r="U14" s="14">
        <v>0.84546670000000002</v>
      </c>
      <c r="V14" s="14">
        <v>0.8535007</v>
      </c>
      <c r="W14" s="14">
        <v>0.85823910000000003</v>
      </c>
      <c r="X14" s="14">
        <v>0.85879910000000004</v>
      </c>
      <c r="Y14" s="14">
        <v>0.86036889999999999</v>
      </c>
      <c r="Z14" s="14">
        <v>0.90217550000000002</v>
      </c>
    </row>
    <row r="15" spans="1:26">
      <c r="A15" s="12" t="s">
        <v>452</v>
      </c>
      <c r="B15" s="14">
        <v>0.14114689999999999</v>
      </c>
      <c r="C15" s="14">
        <v>0.14286109999999999</v>
      </c>
      <c r="D15" s="14">
        <v>0.1574536</v>
      </c>
      <c r="E15" s="14">
        <v>0.14902489999999999</v>
      </c>
      <c r="F15" s="14">
        <v>0.1433923</v>
      </c>
      <c r="G15" s="14">
        <v>0.1201975</v>
      </c>
      <c r="H15" s="14" t="s">
        <v>503</v>
      </c>
      <c r="I15" s="14" t="s">
        <v>503</v>
      </c>
      <c r="J15" s="14" t="s">
        <v>503</v>
      </c>
      <c r="K15" s="14" t="s">
        <v>503</v>
      </c>
      <c r="L15" s="14" t="s">
        <v>503</v>
      </c>
      <c r="M15" s="14" t="s">
        <v>503</v>
      </c>
      <c r="N15" s="14" t="s">
        <v>503</v>
      </c>
      <c r="O15" s="14" t="s">
        <v>503</v>
      </c>
      <c r="P15" s="14">
        <v>0.14329749999999999</v>
      </c>
      <c r="Q15" s="14">
        <v>0.1413624</v>
      </c>
      <c r="R15" s="14">
        <v>0.1216631</v>
      </c>
      <c r="S15" s="14">
        <v>0.1348067</v>
      </c>
      <c r="T15" s="14">
        <v>0.14271600000000001</v>
      </c>
      <c r="U15" s="14">
        <v>0.15453330000000001</v>
      </c>
      <c r="V15" s="14">
        <v>0.1464993</v>
      </c>
      <c r="W15" s="14">
        <v>0.1417609</v>
      </c>
      <c r="X15" s="14">
        <v>0.14120089999999999</v>
      </c>
      <c r="Y15" s="14">
        <v>0.13963110000000001</v>
      </c>
      <c r="Z15" s="14">
        <v>9.7824499999999995E-2</v>
      </c>
    </row>
    <row r="16" spans="1:26" ht="30" customHeight="1">
      <c r="A16" s="6" t="s">
        <v>183</v>
      </c>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c r="A17" s="12" t="s">
        <v>296</v>
      </c>
      <c r="B17" s="15" t="s">
        <v>297</v>
      </c>
      <c r="C17" s="15" t="s">
        <v>298</v>
      </c>
      <c r="D17" s="15" t="s">
        <v>299</v>
      </c>
      <c r="E17" s="15" t="s">
        <v>300</v>
      </c>
      <c r="F17" s="15" t="s">
        <v>301</v>
      </c>
      <c r="G17" s="15" t="s">
        <v>302</v>
      </c>
      <c r="H17" s="15" t="s">
        <v>303</v>
      </c>
      <c r="I17" s="15" t="s">
        <v>304</v>
      </c>
      <c r="J17" s="15" t="s">
        <v>305</v>
      </c>
      <c r="K17" s="15" t="s">
        <v>306</v>
      </c>
      <c r="L17" s="15" t="s">
        <v>307</v>
      </c>
      <c r="M17" s="15" t="s">
        <v>308</v>
      </c>
      <c r="N17" s="15" t="s">
        <v>309</v>
      </c>
      <c r="O17" s="15" t="s">
        <v>310</v>
      </c>
      <c r="P17" s="15" t="s">
        <v>311</v>
      </c>
      <c r="Q17" s="15" t="s">
        <v>312</v>
      </c>
      <c r="R17" s="15" t="s">
        <v>313</v>
      </c>
      <c r="S17" s="15" t="s">
        <v>314</v>
      </c>
      <c r="T17" s="15" t="s">
        <v>315</v>
      </c>
      <c r="U17" s="15" t="s">
        <v>316</v>
      </c>
      <c r="V17" s="15" t="s">
        <v>317</v>
      </c>
      <c r="W17" s="15" t="s">
        <v>318</v>
      </c>
      <c r="X17" s="15" t="s">
        <v>319</v>
      </c>
      <c r="Y17" s="15" t="s">
        <v>320</v>
      </c>
      <c r="Z17" s="15" t="s">
        <v>321</v>
      </c>
    </row>
    <row r="18" spans="1:26">
      <c r="A18" s="12" t="s">
        <v>342</v>
      </c>
      <c r="B18" s="16">
        <v>350000</v>
      </c>
      <c r="C18" s="16">
        <v>350000</v>
      </c>
      <c r="D18" s="16">
        <v>340000</v>
      </c>
      <c r="E18" s="16">
        <v>330000</v>
      </c>
      <c r="F18" s="16">
        <v>330000</v>
      </c>
      <c r="G18" s="16">
        <v>330000</v>
      </c>
      <c r="H18" s="16">
        <v>310000</v>
      </c>
      <c r="I18" s="16">
        <v>290000</v>
      </c>
      <c r="J18" s="16">
        <v>260000</v>
      </c>
      <c r="K18" s="16">
        <v>250000</v>
      </c>
      <c r="L18" s="16">
        <v>250000</v>
      </c>
      <c r="M18" s="16">
        <v>240000</v>
      </c>
      <c r="N18" s="16">
        <v>240000</v>
      </c>
      <c r="O18" s="16">
        <v>240000</v>
      </c>
      <c r="P18" s="16">
        <v>230000</v>
      </c>
      <c r="Q18" s="16">
        <v>210000</v>
      </c>
      <c r="R18" s="16">
        <v>210000</v>
      </c>
      <c r="S18" s="16">
        <v>210000</v>
      </c>
      <c r="T18" s="16">
        <v>210000</v>
      </c>
      <c r="U18" s="16">
        <v>220000</v>
      </c>
      <c r="V18" s="16">
        <v>230000</v>
      </c>
      <c r="W18" s="16">
        <v>240000</v>
      </c>
      <c r="X18" s="16">
        <v>230000</v>
      </c>
      <c r="Y18" s="16">
        <v>240000</v>
      </c>
      <c r="Z18" s="16">
        <v>210000</v>
      </c>
    </row>
    <row r="19" spans="1:26">
      <c r="A19" s="12" t="s">
        <v>451</v>
      </c>
      <c r="B19" s="16">
        <v>300000</v>
      </c>
      <c r="C19" s="16">
        <v>300000</v>
      </c>
      <c r="D19" s="16">
        <v>290000</v>
      </c>
      <c r="E19" s="16">
        <v>280000</v>
      </c>
      <c r="F19" s="16">
        <v>290000</v>
      </c>
      <c r="G19" s="16">
        <v>290000</v>
      </c>
      <c r="H19" s="16" t="s">
        <v>503</v>
      </c>
      <c r="I19" s="16" t="s">
        <v>503</v>
      </c>
      <c r="J19" s="16" t="s">
        <v>503</v>
      </c>
      <c r="K19" s="16" t="s">
        <v>503</v>
      </c>
      <c r="L19" s="16" t="s">
        <v>503</v>
      </c>
      <c r="M19" s="16" t="s">
        <v>503</v>
      </c>
      <c r="N19" s="16" t="s">
        <v>503</v>
      </c>
      <c r="O19" s="16" t="s">
        <v>503</v>
      </c>
      <c r="P19" s="16">
        <v>200000</v>
      </c>
      <c r="Q19" s="16">
        <v>180000</v>
      </c>
      <c r="R19" s="16">
        <v>180000</v>
      </c>
      <c r="S19" s="16">
        <v>180000</v>
      </c>
      <c r="T19" s="16">
        <v>180000</v>
      </c>
      <c r="U19" s="16">
        <v>190000</v>
      </c>
      <c r="V19" s="16">
        <v>200000</v>
      </c>
      <c r="W19" s="16">
        <v>200000</v>
      </c>
      <c r="X19" s="16">
        <v>200000</v>
      </c>
      <c r="Y19" s="16">
        <v>210000</v>
      </c>
      <c r="Z19" s="16">
        <v>190000</v>
      </c>
    </row>
    <row r="20" spans="1:26">
      <c r="A20" s="12" t="s">
        <v>452</v>
      </c>
      <c r="B20" s="16">
        <v>50000</v>
      </c>
      <c r="C20" s="16" t="s">
        <v>330</v>
      </c>
      <c r="D20" s="16" t="s">
        <v>330</v>
      </c>
      <c r="E20" s="16" t="s">
        <v>330</v>
      </c>
      <c r="F20" s="16" t="s">
        <v>330</v>
      </c>
      <c r="G20" s="16" t="s">
        <v>330</v>
      </c>
      <c r="H20" s="16" t="s">
        <v>503</v>
      </c>
      <c r="I20" s="16" t="s">
        <v>503</v>
      </c>
      <c r="J20" s="16" t="s">
        <v>503</v>
      </c>
      <c r="K20" s="16" t="s">
        <v>503</v>
      </c>
      <c r="L20" s="16" t="s">
        <v>503</v>
      </c>
      <c r="M20" s="16" t="s">
        <v>503</v>
      </c>
      <c r="N20" s="16" t="s">
        <v>503</v>
      </c>
      <c r="O20" s="16" t="s">
        <v>503</v>
      </c>
      <c r="P20" s="16">
        <v>30000</v>
      </c>
      <c r="Q20" s="16" t="s">
        <v>330</v>
      </c>
      <c r="R20" s="16" t="s">
        <v>330</v>
      </c>
      <c r="S20" s="16" t="s">
        <v>330</v>
      </c>
      <c r="T20" s="16" t="s">
        <v>330</v>
      </c>
      <c r="U20" s="16" t="s">
        <v>330</v>
      </c>
      <c r="V20" s="16" t="s">
        <v>330</v>
      </c>
      <c r="W20" s="16" t="s">
        <v>330</v>
      </c>
      <c r="X20" s="16" t="s">
        <v>330</v>
      </c>
      <c r="Y20" s="16" t="s">
        <v>330</v>
      </c>
      <c r="Z20" s="16" t="s">
        <v>330</v>
      </c>
    </row>
    <row r="21" spans="1:26" ht="30" customHeight="1">
      <c r="A21" s="6" t="s">
        <v>184</v>
      </c>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c r="A22" s="12" t="s">
        <v>296</v>
      </c>
      <c r="B22" s="17" t="s">
        <v>297</v>
      </c>
      <c r="C22" s="17" t="s">
        <v>298</v>
      </c>
      <c r="D22" s="17" t="s">
        <v>299</v>
      </c>
      <c r="E22" s="17" t="s">
        <v>300</v>
      </c>
      <c r="F22" s="17" t="s">
        <v>301</v>
      </c>
      <c r="G22" s="17" t="s">
        <v>302</v>
      </c>
      <c r="H22" s="17" t="s">
        <v>303</v>
      </c>
      <c r="I22" s="17" t="s">
        <v>304</v>
      </c>
      <c r="J22" s="17" t="s">
        <v>305</v>
      </c>
      <c r="K22" s="17" t="s">
        <v>306</v>
      </c>
      <c r="L22" s="17" t="s">
        <v>307</v>
      </c>
      <c r="M22" s="17" t="s">
        <v>308</v>
      </c>
      <c r="N22" s="17" t="s">
        <v>309</v>
      </c>
      <c r="O22" s="17" t="s">
        <v>310</v>
      </c>
      <c r="P22" s="17" t="s">
        <v>311</v>
      </c>
      <c r="Q22" s="17" t="s">
        <v>312</v>
      </c>
      <c r="R22" s="17" t="s">
        <v>313</v>
      </c>
      <c r="S22" s="17" t="s">
        <v>314</v>
      </c>
      <c r="T22" s="17" t="s">
        <v>315</v>
      </c>
      <c r="U22" s="17" t="s">
        <v>316</v>
      </c>
      <c r="V22" s="17" t="s">
        <v>317</v>
      </c>
      <c r="W22" s="17" t="s">
        <v>318</v>
      </c>
      <c r="X22" s="17" t="s">
        <v>319</v>
      </c>
      <c r="Y22" s="17" t="s">
        <v>320</v>
      </c>
      <c r="Z22" s="17" t="s">
        <v>321</v>
      </c>
    </row>
    <row r="23" spans="1:26">
      <c r="A23" s="12" t="s">
        <v>342</v>
      </c>
      <c r="B23" s="14">
        <v>0.20297419999999999</v>
      </c>
      <c r="C23" s="14">
        <v>0.21659220000000001</v>
      </c>
      <c r="D23" s="14">
        <v>0.23267199999999999</v>
      </c>
      <c r="E23" s="14">
        <v>0.2239613</v>
      </c>
      <c r="F23" s="14">
        <v>0.2054705</v>
      </c>
      <c r="G23" s="14">
        <v>0.1864286</v>
      </c>
      <c r="H23" s="14">
        <v>0.172572</v>
      </c>
      <c r="I23" s="14">
        <v>0.17238400000000001</v>
      </c>
      <c r="J23" s="14">
        <v>0.1671793</v>
      </c>
      <c r="K23" s="14">
        <v>0.1576709</v>
      </c>
      <c r="L23" s="14">
        <v>0.1532771</v>
      </c>
      <c r="M23" s="14">
        <v>0.1486519</v>
      </c>
      <c r="N23" s="14">
        <v>0.15103440000000001</v>
      </c>
      <c r="O23" s="14">
        <v>0.15094440000000001</v>
      </c>
      <c r="P23" s="14">
        <v>0.14469170000000001</v>
      </c>
      <c r="Q23" s="14">
        <v>0.12830349999999999</v>
      </c>
      <c r="R23" s="14">
        <v>0.1254564</v>
      </c>
      <c r="S23" s="14">
        <v>0.1247294</v>
      </c>
      <c r="T23" s="14">
        <v>0.12966</v>
      </c>
      <c r="U23" s="14">
        <v>0.1360961</v>
      </c>
      <c r="V23" s="14">
        <v>0.14267479999999999</v>
      </c>
      <c r="W23" s="14">
        <v>0.16386580000000001</v>
      </c>
      <c r="X23" s="14">
        <v>0.16098599999999999</v>
      </c>
      <c r="Y23" s="14">
        <v>0.1804269</v>
      </c>
      <c r="Z23" s="14">
        <v>0.15275540000000001</v>
      </c>
    </row>
    <row r="24" spans="1:26">
      <c r="A24" s="12" t="s">
        <v>451</v>
      </c>
      <c r="B24" s="14">
        <v>0.19231190000000001</v>
      </c>
      <c r="C24" s="14">
        <v>0.20462530000000001</v>
      </c>
      <c r="D24" s="14">
        <v>0.2201477</v>
      </c>
      <c r="E24" s="14">
        <v>0.2136102</v>
      </c>
      <c r="F24" s="14">
        <v>0.19657250000000001</v>
      </c>
      <c r="G24" s="14">
        <v>0.18178430000000001</v>
      </c>
      <c r="H24" s="14" t="s">
        <v>503</v>
      </c>
      <c r="I24" s="14" t="s">
        <v>503</v>
      </c>
      <c r="J24" s="14" t="s">
        <v>503</v>
      </c>
      <c r="K24" s="14" t="s">
        <v>503</v>
      </c>
      <c r="L24" s="14" t="s">
        <v>503</v>
      </c>
      <c r="M24" s="14" t="s">
        <v>503</v>
      </c>
      <c r="N24" s="14" t="s">
        <v>503</v>
      </c>
      <c r="O24" s="14" t="s">
        <v>503</v>
      </c>
      <c r="P24" s="14">
        <v>0.14058029999999999</v>
      </c>
      <c r="Q24" s="14">
        <v>0.12334009999999999</v>
      </c>
      <c r="R24" s="14">
        <v>0.1232082</v>
      </c>
      <c r="S24" s="14">
        <v>0.1193843</v>
      </c>
      <c r="T24" s="14">
        <v>0.1228569</v>
      </c>
      <c r="U24" s="14">
        <v>0.12568550000000001</v>
      </c>
      <c r="V24" s="14">
        <v>0.1336841</v>
      </c>
      <c r="W24" s="14">
        <v>0.15495310000000001</v>
      </c>
      <c r="X24" s="14">
        <v>0.15208769999999999</v>
      </c>
      <c r="Y24" s="14">
        <v>0.17174980000000001</v>
      </c>
      <c r="Z24" s="14">
        <v>0.1491294</v>
      </c>
    </row>
    <row r="25" spans="1:26">
      <c r="A25" s="12" t="s">
        <v>452</v>
      </c>
      <c r="B25" s="14">
        <v>0.29663270000000003</v>
      </c>
      <c r="C25" s="14">
        <v>0.32412200000000002</v>
      </c>
      <c r="D25" s="14">
        <v>0.34045609999999998</v>
      </c>
      <c r="E25" s="14">
        <v>0.3153397</v>
      </c>
      <c r="F25" s="14">
        <v>0.28305629999999998</v>
      </c>
      <c r="G25" s="14">
        <v>0.228515</v>
      </c>
      <c r="H25" s="14" t="s">
        <v>503</v>
      </c>
      <c r="I25" s="14" t="s">
        <v>503</v>
      </c>
      <c r="J25" s="14" t="s">
        <v>503</v>
      </c>
      <c r="K25" s="14" t="s">
        <v>503</v>
      </c>
      <c r="L25" s="14" t="s">
        <v>503</v>
      </c>
      <c r="M25" s="14" t="s">
        <v>503</v>
      </c>
      <c r="N25" s="14" t="s">
        <v>503</v>
      </c>
      <c r="O25" s="14" t="s">
        <v>503</v>
      </c>
      <c r="P25" s="14">
        <v>0.17750489999999999</v>
      </c>
      <c r="Q25" s="14">
        <v>0.168299</v>
      </c>
      <c r="R25" s="14">
        <v>0.14525569999999999</v>
      </c>
      <c r="S25" s="14">
        <v>0.16989770000000001</v>
      </c>
      <c r="T25" s="14">
        <v>0.18256459999999999</v>
      </c>
      <c r="U25" s="14">
        <v>0.2188069</v>
      </c>
      <c r="V25" s="14">
        <v>0.21323929999999999</v>
      </c>
      <c r="W25" s="14">
        <v>0.23781459999999999</v>
      </c>
      <c r="X25" s="14">
        <v>0.23788409999999999</v>
      </c>
      <c r="Y25" s="14">
        <v>0.25766050000000001</v>
      </c>
      <c r="Z25" s="14">
        <v>0.18061930000000001</v>
      </c>
    </row>
    <row r="26" spans="1:26" ht="30" customHeight="1">
      <c r="A26" s="6" t="s">
        <v>185</v>
      </c>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c r="A27" s="12" t="s">
        <v>296</v>
      </c>
      <c r="B27" s="15" t="s">
        <v>297</v>
      </c>
      <c r="C27" s="15" t="s">
        <v>298</v>
      </c>
      <c r="D27" s="15" t="s">
        <v>299</v>
      </c>
      <c r="E27" s="15" t="s">
        <v>300</v>
      </c>
      <c r="F27" s="15" t="s">
        <v>301</v>
      </c>
      <c r="G27" s="15" t="s">
        <v>302</v>
      </c>
      <c r="H27" s="15" t="s">
        <v>303</v>
      </c>
      <c r="I27" s="15" t="s">
        <v>304</v>
      </c>
      <c r="J27" s="15" t="s">
        <v>305</v>
      </c>
      <c r="K27" s="15" t="s">
        <v>306</v>
      </c>
      <c r="L27" s="15" t="s">
        <v>307</v>
      </c>
      <c r="M27" s="15" t="s">
        <v>308</v>
      </c>
      <c r="N27" s="15" t="s">
        <v>309</v>
      </c>
      <c r="O27" s="15" t="s">
        <v>310</v>
      </c>
      <c r="P27" s="15" t="s">
        <v>311</v>
      </c>
      <c r="Q27" s="15" t="s">
        <v>312</v>
      </c>
      <c r="R27" s="15" t="s">
        <v>313</v>
      </c>
      <c r="S27" s="15" t="s">
        <v>314</v>
      </c>
      <c r="T27" s="15" t="s">
        <v>315</v>
      </c>
      <c r="U27" s="15" t="s">
        <v>316</v>
      </c>
      <c r="V27" s="15" t="s">
        <v>317</v>
      </c>
      <c r="W27" s="15" t="s">
        <v>318</v>
      </c>
      <c r="X27" s="15" t="s">
        <v>319</v>
      </c>
      <c r="Y27" s="15" t="s">
        <v>320</v>
      </c>
      <c r="Z27" s="15" t="s">
        <v>321</v>
      </c>
    </row>
    <row r="28" spans="1:26">
      <c r="A28" s="12" t="s">
        <v>342</v>
      </c>
      <c r="B28" s="14">
        <v>1</v>
      </c>
      <c r="C28" s="14">
        <v>1</v>
      </c>
      <c r="D28" s="14">
        <v>1</v>
      </c>
      <c r="E28" s="14">
        <v>1</v>
      </c>
      <c r="F28" s="14">
        <v>1</v>
      </c>
      <c r="G28" s="14">
        <v>1</v>
      </c>
      <c r="H28" s="14">
        <v>1</v>
      </c>
      <c r="I28" s="14">
        <v>1</v>
      </c>
      <c r="J28" s="14">
        <v>1</v>
      </c>
      <c r="K28" s="14">
        <v>1</v>
      </c>
      <c r="L28" s="14">
        <v>1</v>
      </c>
      <c r="M28" s="14">
        <v>1</v>
      </c>
      <c r="N28" s="14">
        <v>1</v>
      </c>
      <c r="O28" s="14">
        <v>1</v>
      </c>
      <c r="P28" s="14">
        <v>1</v>
      </c>
      <c r="Q28" s="14">
        <v>1</v>
      </c>
      <c r="R28" s="14">
        <v>1</v>
      </c>
      <c r="S28" s="14">
        <v>1</v>
      </c>
      <c r="T28" s="14">
        <v>1</v>
      </c>
      <c r="U28" s="14">
        <v>1</v>
      </c>
      <c r="V28" s="14">
        <v>1</v>
      </c>
      <c r="W28" s="14">
        <v>1</v>
      </c>
      <c r="X28" s="14">
        <v>1</v>
      </c>
      <c r="Y28" s="14">
        <v>1</v>
      </c>
      <c r="Z28" s="14">
        <v>1</v>
      </c>
    </row>
    <row r="29" spans="1:26">
      <c r="A29" s="12" t="s">
        <v>451</v>
      </c>
      <c r="B29" s="14">
        <v>0.85245269999999995</v>
      </c>
      <c r="C29" s="14">
        <v>0.85187930000000001</v>
      </c>
      <c r="D29" s="14">
        <v>0.84858140000000004</v>
      </c>
      <c r="E29" s="14">
        <v>0.85682990000000003</v>
      </c>
      <c r="F29" s="14">
        <v>0.86150170000000004</v>
      </c>
      <c r="G29" s="14">
        <v>0.89259259999999996</v>
      </c>
      <c r="H29" s="14" t="s">
        <v>503</v>
      </c>
      <c r="I29" s="14" t="s">
        <v>503</v>
      </c>
      <c r="J29" s="14" t="s">
        <v>503</v>
      </c>
      <c r="K29" s="14" t="s">
        <v>503</v>
      </c>
      <c r="L29" s="14" t="s">
        <v>503</v>
      </c>
      <c r="M29" s="14" t="s">
        <v>503</v>
      </c>
      <c r="N29" s="14" t="s">
        <v>503</v>
      </c>
      <c r="O29" s="14" t="s">
        <v>503</v>
      </c>
      <c r="P29" s="14">
        <v>0.86327770000000004</v>
      </c>
      <c r="Q29" s="14">
        <v>0.8508057</v>
      </c>
      <c r="R29" s="14">
        <v>0.87180429999999998</v>
      </c>
      <c r="S29" s="14">
        <v>0.85312160000000004</v>
      </c>
      <c r="T29" s="14">
        <v>0.84055060000000004</v>
      </c>
      <c r="U29" s="14">
        <v>0.81920490000000001</v>
      </c>
      <c r="V29" s="14">
        <v>0.82968540000000002</v>
      </c>
      <c r="W29" s="14">
        <v>0.84434560000000003</v>
      </c>
      <c r="X29" s="14">
        <v>0.84628150000000002</v>
      </c>
      <c r="Y29" s="14">
        <v>0.85578880000000002</v>
      </c>
      <c r="Z29" s="14">
        <v>0.89927990000000002</v>
      </c>
    </row>
    <row r="30" spans="1:26">
      <c r="A30" s="12" t="s">
        <v>452</v>
      </c>
      <c r="B30" s="14">
        <v>0.14754729999999999</v>
      </c>
      <c r="C30" s="14">
        <v>0.14812069999999999</v>
      </c>
      <c r="D30" s="14">
        <v>0.15141859999999999</v>
      </c>
      <c r="E30" s="14">
        <v>0.14317009999999999</v>
      </c>
      <c r="F30" s="14">
        <v>0.13849829999999999</v>
      </c>
      <c r="G30" s="14">
        <v>0.1074074</v>
      </c>
      <c r="H30" s="14" t="s">
        <v>503</v>
      </c>
      <c r="I30" s="14" t="s">
        <v>503</v>
      </c>
      <c r="J30" s="14" t="s">
        <v>503</v>
      </c>
      <c r="K30" s="14" t="s">
        <v>503</v>
      </c>
      <c r="L30" s="14" t="s">
        <v>503</v>
      </c>
      <c r="M30" s="14" t="s">
        <v>503</v>
      </c>
      <c r="N30" s="14" t="s">
        <v>503</v>
      </c>
      <c r="O30" s="14" t="s">
        <v>503</v>
      </c>
      <c r="P30" s="14">
        <v>0.13672229999999999</v>
      </c>
      <c r="Q30" s="14">
        <v>0.1491943</v>
      </c>
      <c r="R30" s="14">
        <v>0.1281957</v>
      </c>
      <c r="S30" s="14">
        <v>0.14687839999999999</v>
      </c>
      <c r="T30" s="14">
        <v>0.15944939999999999</v>
      </c>
      <c r="U30" s="14">
        <v>0.18079509999999999</v>
      </c>
      <c r="V30" s="14">
        <v>0.17031460000000001</v>
      </c>
      <c r="W30" s="14">
        <v>0.1556544</v>
      </c>
      <c r="X30" s="14">
        <v>0.15371850000000001</v>
      </c>
      <c r="Y30" s="14">
        <v>0.14421120000000001</v>
      </c>
      <c r="Z30" s="14">
        <v>0.10072010000000001</v>
      </c>
    </row>
    <row r="31" spans="1:26" ht="30" customHeight="1">
      <c r="A31" s="6" t="s">
        <v>186</v>
      </c>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c r="A32" s="12" t="s">
        <v>296</v>
      </c>
      <c r="B32" s="15" t="s">
        <v>297</v>
      </c>
      <c r="C32" s="15" t="s">
        <v>298</v>
      </c>
      <c r="D32" s="15" t="s">
        <v>299</v>
      </c>
      <c r="E32" s="15" t="s">
        <v>300</v>
      </c>
      <c r="F32" s="15" t="s">
        <v>301</v>
      </c>
      <c r="G32" s="15" t="s">
        <v>302</v>
      </c>
      <c r="H32" s="15" t="s">
        <v>303</v>
      </c>
      <c r="I32" s="15" t="s">
        <v>304</v>
      </c>
      <c r="J32" s="15" t="s">
        <v>305</v>
      </c>
      <c r="K32" s="15" t="s">
        <v>306</v>
      </c>
      <c r="L32" s="15" t="s">
        <v>307</v>
      </c>
      <c r="M32" s="15" t="s">
        <v>308</v>
      </c>
      <c r="N32" s="15" t="s">
        <v>309</v>
      </c>
      <c r="O32" s="15" t="s">
        <v>310</v>
      </c>
      <c r="P32" s="15" t="s">
        <v>311</v>
      </c>
      <c r="Q32" s="15" t="s">
        <v>312</v>
      </c>
      <c r="R32" s="15" t="s">
        <v>313</v>
      </c>
      <c r="S32" s="15" t="s">
        <v>314</v>
      </c>
      <c r="T32" s="15" t="s">
        <v>315</v>
      </c>
      <c r="U32" s="15" t="s">
        <v>316</v>
      </c>
      <c r="V32" s="15" t="s">
        <v>317</v>
      </c>
      <c r="W32" s="15" t="s">
        <v>318</v>
      </c>
      <c r="X32" s="15" t="s">
        <v>319</v>
      </c>
      <c r="Y32" s="15" t="s">
        <v>320</v>
      </c>
      <c r="Z32" s="15" t="s">
        <v>321</v>
      </c>
    </row>
    <row r="33" spans="1:26">
      <c r="A33" s="12" t="s">
        <v>342</v>
      </c>
      <c r="B33" s="16">
        <v>220000</v>
      </c>
      <c r="C33" s="16">
        <v>240000</v>
      </c>
      <c r="D33" s="16">
        <v>250000</v>
      </c>
      <c r="E33" s="16">
        <v>240000</v>
      </c>
      <c r="F33" s="16">
        <v>220000</v>
      </c>
      <c r="G33" s="16">
        <v>200000</v>
      </c>
      <c r="H33" s="16">
        <v>180000</v>
      </c>
      <c r="I33" s="16">
        <v>180000</v>
      </c>
      <c r="J33" s="16">
        <v>170000</v>
      </c>
      <c r="K33" s="16">
        <v>160000</v>
      </c>
      <c r="L33" s="16">
        <v>150000</v>
      </c>
      <c r="M33" s="16">
        <v>150000</v>
      </c>
      <c r="N33" s="16">
        <v>150000</v>
      </c>
      <c r="O33" s="16">
        <v>150000</v>
      </c>
      <c r="P33" s="16">
        <v>140000</v>
      </c>
      <c r="Q33" s="16">
        <v>130000</v>
      </c>
      <c r="R33" s="16">
        <v>120000</v>
      </c>
      <c r="S33" s="16">
        <v>120000</v>
      </c>
      <c r="T33" s="16">
        <v>130000</v>
      </c>
      <c r="U33" s="16">
        <v>130000</v>
      </c>
      <c r="V33" s="16">
        <v>140000</v>
      </c>
      <c r="W33" s="16">
        <v>160000</v>
      </c>
      <c r="X33" s="16">
        <v>160000</v>
      </c>
      <c r="Y33" s="16">
        <v>180000</v>
      </c>
      <c r="Z33" s="16">
        <v>150000</v>
      </c>
    </row>
    <row r="34" spans="1:26">
      <c r="A34" s="12" t="s">
        <v>451</v>
      </c>
      <c r="B34" s="16">
        <v>190000</v>
      </c>
      <c r="C34" s="16">
        <v>200000</v>
      </c>
      <c r="D34" s="16">
        <v>210000</v>
      </c>
      <c r="E34" s="16">
        <v>210000</v>
      </c>
      <c r="F34" s="16">
        <v>190000</v>
      </c>
      <c r="G34" s="16">
        <v>180000</v>
      </c>
      <c r="H34" s="16" t="s">
        <v>503</v>
      </c>
      <c r="I34" s="16" t="s">
        <v>503</v>
      </c>
      <c r="J34" s="16" t="s">
        <v>503</v>
      </c>
      <c r="K34" s="16" t="s">
        <v>503</v>
      </c>
      <c r="L34" s="16" t="s">
        <v>503</v>
      </c>
      <c r="M34" s="16" t="s">
        <v>503</v>
      </c>
      <c r="N34" s="16" t="s">
        <v>503</v>
      </c>
      <c r="O34" s="16" t="s">
        <v>503</v>
      </c>
      <c r="P34" s="16">
        <v>120000</v>
      </c>
      <c r="Q34" s="16">
        <v>110000</v>
      </c>
      <c r="R34" s="16">
        <v>110000</v>
      </c>
      <c r="S34" s="16">
        <v>110000</v>
      </c>
      <c r="T34" s="16">
        <v>110000</v>
      </c>
      <c r="U34" s="16">
        <v>110000</v>
      </c>
      <c r="V34" s="16">
        <v>120000</v>
      </c>
      <c r="W34" s="16">
        <v>140000</v>
      </c>
      <c r="X34" s="16">
        <v>130000</v>
      </c>
      <c r="Y34" s="16">
        <v>150000</v>
      </c>
      <c r="Z34" s="16">
        <v>140000</v>
      </c>
    </row>
    <row r="35" spans="1:26">
      <c r="A35" s="12" t="s">
        <v>452</v>
      </c>
      <c r="B35" s="16" t="s">
        <v>330</v>
      </c>
      <c r="C35" s="16" t="s">
        <v>330</v>
      </c>
      <c r="D35" s="16" t="s">
        <v>330</v>
      </c>
      <c r="E35" s="16" t="s">
        <v>330</v>
      </c>
      <c r="F35" s="16" t="s">
        <v>330</v>
      </c>
      <c r="G35" s="16" t="s">
        <v>330</v>
      </c>
      <c r="H35" s="16" t="s">
        <v>503</v>
      </c>
      <c r="I35" s="16" t="s">
        <v>503</v>
      </c>
      <c r="J35" s="16" t="s">
        <v>503</v>
      </c>
      <c r="K35" s="16" t="s">
        <v>503</v>
      </c>
      <c r="L35" s="16" t="s">
        <v>503</v>
      </c>
      <c r="M35" s="16" t="s">
        <v>503</v>
      </c>
      <c r="N35" s="16" t="s">
        <v>503</v>
      </c>
      <c r="O35" s="16" t="s">
        <v>503</v>
      </c>
      <c r="P35" s="16" t="s">
        <v>330</v>
      </c>
      <c r="Q35" s="16" t="s">
        <v>330</v>
      </c>
      <c r="R35" s="16" t="s">
        <v>330</v>
      </c>
      <c r="S35" s="16" t="s">
        <v>330</v>
      </c>
      <c r="T35" s="16" t="s">
        <v>330</v>
      </c>
      <c r="U35" s="16" t="s">
        <v>330</v>
      </c>
      <c r="V35" s="16" t="s">
        <v>330</v>
      </c>
      <c r="W35" s="16" t="s">
        <v>330</v>
      </c>
      <c r="X35" s="16" t="s">
        <v>330</v>
      </c>
      <c r="Y35" s="16" t="s">
        <v>330</v>
      </c>
      <c r="Z35" s="16" t="s">
        <v>330</v>
      </c>
    </row>
    <row r="36" spans="1:26" ht="30" customHeight="1">
      <c r="A36" s="6" t="s">
        <v>187</v>
      </c>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c r="A37" s="12" t="s">
        <v>296</v>
      </c>
      <c r="B37" s="17" t="s">
        <v>297</v>
      </c>
      <c r="C37" s="17" t="s">
        <v>298</v>
      </c>
      <c r="D37" s="17" t="s">
        <v>299</v>
      </c>
      <c r="E37" s="17" t="s">
        <v>300</v>
      </c>
      <c r="F37" s="17" t="s">
        <v>301</v>
      </c>
      <c r="G37" s="17" t="s">
        <v>302</v>
      </c>
      <c r="H37" s="17" t="s">
        <v>303</v>
      </c>
      <c r="I37" s="17" t="s">
        <v>304</v>
      </c>
      <c r="J37" s="17" t="s">
        <v>305</v>
      </c>
      <c r="K37" s="17" t="s">
        <v>306</v>
      </c>
      <c r="L37" s="17" t="s">
        <v>307</v>
      </c>
      <c r="M37" s="17" t="s">
        <v>308</v>
      </c>
      <c r="N37" s="17" t="s">
        <v>309</v>
      </c>
      <c r="O37" s="17" t="s">
        <v>310</v>
      </c>
      <c r="P37" s="17" t="s">
        <v>311</v>
      </c>
      <c r="Q37" s="17" t="s">
        <v>312</v>
      </c>
      <c r="R37" s="17" t="s">
        <v>313</v>
      </c>
      <c r="S37" s="17" t="s">
        <v>314</v>
      </c>
      <c r="T37" s="17" t="s">
        <v>315</v>
      </c>
      <c r="U37" s="17" t="s">
        <v>316</v>
      </c>
      <c r="V37" s="17" t="s">
        <v>317</v>
      </c>
      <c r="W37" s="17" t="s">
        <v>318</v>
      </c>
      <c r="X37" s="17" t="s">
        <v>319</v>
      </c>
      <c r="Y37" s="17" t="s">
        <v>320</v>
      </c>
      <c r="Z37" s="17" t="s">
        <v>321</v>
      </c>
    </row>
    <row r="38" spans="1:26">
      <c r="A38" s="12" t="s">
        <v>342</v>
      </c>
      <c r="B38" s="16">
        <v>2277</v>
      </c>
      <c r="C38" s="16">
        <v>2168</v>
      </c>
      <c r="D38" s="16">
        <v>1980</v>
      </c>
      <c r="E38" s="16">
        <v>1921</v>
      </c>
      <c r="F38" s="16">
        <v>1858</v>
      </c>
      <c r="G38" s="16">
        <v>1967</v>
      </c>
      <c r="H38" s="16">
        <v>2708</v>
      </c>
      <c r="I38" s="16">
        <v>3414</v>
      </c>
      <c r="J38" s="16">
        <v>3963</v>
      </c>
      <c r="K38" s="16">
        <v>3771</v>
      </c>
      <c r="L38" s="16">
        <v>3543</v>
      </c>
      <c r="M38" s="16">
        <v>3498</v>
      </c>
      <c r="N38" s="16">
        <v>3443</v>
      </c>
      <c r="O38" s="16">
        <v>3417</v>
      </c>
      <c r="P38" s="16">
        <v>3364</v>
      </c>
      <c r="Q38" s="16">
        <v>3103</v>
      </c>
      <c r="R38" s="16">
        <v>2851</v>
      </c>
      <c r="S38" s="16">
        <v>2504</v>
      </c>
      <c r="T38" s="16">
        <v>2386</v>
      </c>
      <c r="U38" s="16">
        <v>2174</v>
      </c>
      <c r="V38" s="16">
        <v>2122</v>
      </c>
      <c r="W38" s="16">
        <v>1974</v>
      </c>
      <c r="X38" s="16">
        <v>2031</v>
      </c>
      <c r="Y38" s="16">
        <v>1947</v>
      </c>
      <c r="Z38" s="16">
        <v>1546</v>
      </c>
    </row>
    <row r="39" spans="1:26">
      <c r="A39" s="12" t="s">
        <v>451</v>
      </c>
      <c r="B39" s="16">
        <v>2031</v>
      </c>
      <c r="C39" s="16">
        <v>1952</v>
      </c>
      <c r="D39" s="16">
        <v>1786</v>
      </c>
      <c r="E39" s="16">
        <v>1739</v>
      </c>
      <c r="F39" s="16">
        <v>1681</v>
      </c>
      <c r="G39" s="16">
        <v>1798</v>
      </c>
      <c r="H39" s="16" t="s">
        <v>503</v>
      </c>
      <c r="I39" s="16" t="s">
        <v>503</v>
      </c>
      <c r="J39" s="16" t="s">
        <v>503</v>
      </c>
      <c r="K39" s="16" t="s">
        <v>503</v>
      </c>
      <c r="L39" s="16" t="s">
        <v>503</v>
      </c>
      <c r="M39" s="16" t="s">
        <v>503</v>
      </c>
      <c r="N39" s="16" t="s">
        <v>503</v>
      </c>
      <c r="O39" s="16" t="s">
        <v>503</v>
      </c>
      <c r="P39" s="16">
        <v>3019</v>
      </c>
      <c r="Q39" s="16">
        <v>2778</v>
      </c>
      <c r="R39" s="16">
        <v>2568</v>
      </c>
      <c r="S39" s="16">
        <v>2267</v>
      </c>
      <c r="T39" s="16">
        <v>2156</v>
      </c>
      <c r="U39" s="16">
        <v>1956</v>
      </c>
      <c r="V39" s="16">
        <v>1901</v>
      </c>
      <c r="W39" s="16">
        <v>1773</v>
      </c>
      <c r="X39" s="16">
        <v>1828</v>
      </c>
      <c r="Y39" s="16">
        <v>1770</v>
      </c>
      <c r="Z39" s="16">
        <v>1417</v>
      </c>
    </row>
    <row r="40" spans="1:26">
      <c r="A40" s="12" t="s">
        <v>452</v>
      </c>
      <c r="B40" s="16">
        <v>246</v>
      </c>
      <c r="C40" s="16">
        <v>216</v>
      </c>
      <c r="D40" s="16">
        <v>194</v>
      </c>
      <c r="E40" s="16">
        <v>182</v>
      </c>
      <c r="F40" s="16">
        <v>177</v>
      </c>
      <c r="G40" s="16">
        <v>169</v>
      </c>
      <c r="H40" s="16" t="s">
        <v>503</v>
      </c>
      <c r="I40" s="16" t="s">
        <v>503</v>
      </c>
      <c r="J40" s="16" t="s">
        <v>503</v>
      </c>
      <c r="K40" s="16" t="s">
        <v>503</v>
      </c>
      <c r="L40" s="16" t="s">
        <v>503</v>
      </c>
      <c r="M40" s="16" t="s">
        <v>503</v>
      </c>
      <c r="N40" s="16" t="s">
        <v>503</v>
      </c>
      <c r="O40" s="16" t="s">
        <v>503</v>
      </c>
      <c r="P40" s="16">
        <v>345</v>
      </c>
      <c r="Q40" s="16">
        <v>325</v>
      </c>
      <c r="R40" s="16">
        <v>283</v>
      </c>
      <c r="S40" s="16">
        <v>237</v>
      </c>
      <c r="T40" s="16">
        <v>230</v>
      </c>
      <c r="U40" s="16">
        <v>218</v>
      </c>
      <c r="V40" s="16">
        <v>221</v>
      </c>
      <c r="W40" s="16">
        <v>201</v>
      </c>
      <c r="X40" s="16">
        <v>203</v>
      </c>
      <c r="Y40" s="16">
        <v>177</v>
      </c>
      <c r="Z40" s="16">
        <v>129</v>
      </c>
    </row>
    <row r="41" spans="1:26">
      <c r="A41" s="12"/>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c r="A42" s="12"/>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W200"/>
  <sheetViews>
    <sheetView showGridLines="0" workbookViewId="0"/>
  </sheetViews>
  <sheetFormatPr defaultColWidth="10.90625" defaultRowHeight="14.5"/>
  <cols>
    <col min="1" max="1" width="70.7265625" customWidth="1"/>
  </cols>
  <sheetData>
    <row r="1" spans="1:23" ht="19.5">
      <c r="A1" s="4" t="s">
        <v>197</v>
      </c>
      <c r="B1" s="8"/>
      <c r="C1" s="8"/>
      <c r="D1" s="8"/>
      <c r="E1" s="8"/>
      <c r="F1" s="8"/>
      <c r="G1" s="8"/>
      <c r="H1" s="8"/>
      <c r="I1" s="8"/>
      <c r="J1" s="8"/>
      <c r="K1" s="8"/>
      <c r="L1" s="8"/>
      <c r="M1" s="8"/>
      <c r="N1" s="8"/>
      <c r="O1" s="8"/>
      <c r="P1" s="8"/>
      <c r="Q1" s="8"/>
      <c r="R1" s="8"/>
      <c r="S1" s="8"/>
      <c r="T1" s="8"/>
      <c r="U1" s="8"/>
      <c r="V1" s="8"/>
      <c r="W1" s="8"/>
    </row>
    <row r="2" spans="1:23">
      <c r="A2" s="9" t="s">
        <v>338</v>
      </c>
      <c r="B2" s="8"/>
      <c r="C2" s="8"/>
      <c r="D2" s="8"/>
      <c r="E2" s="8"/>
      <c r="F2" s="8"/>
      <c r="G2" s="8"/>
      <c r="H2" s="8"/>
      <c r="I2" s="8"/>
      <c r="J2" s="8"/>
      <c r="K2" s="8"/>
      <c r="L2" s="8"/>
      <c r="M2" s="8"/>
      <c r="N2" s="8"/>
      <c r="O2" s="8"/>
      <c r="P2" s="8"/>
      <c r="Q2" s="8"/>
      <c r="R2" s="8"/>
      <c r="S2" s="8"/>
      <c r="T2" s="8"/>
      <c r="U2" s="8"/>
      <c r="V2" s="8"/>
      <c r="W2" s="8"/>
    </row>
    <row r="3" spans="1:23" ht="29">
      <c r="A3" s="9" t="s">
        <v>295</v>
      </c>
      <c r="B3" s="10"/>
      <c r="C3" s="10"/>
      <c r="D3" s="10"/>
      <c r="E3" s="10"/>
      <c r="F3" s="10"/>
      <c r="G3" s="10"/>
      <c r="H3" s="10"/>
      <c r="I3" s="10"/>
      <c r="J3" s="10"/>
      <c r="K3" s="10"/>
      <c r="L3" s="10"/>
      <c r="M3" s="10"/>
      <c r="N3" s="10"/>
      <c r="O3" s="10"/>
      <c r="P3" s="10"/>
      <c r="Q3" s="10"/>
      <c r="R3" s="10"/>
      <c r="S3" s="10"/>
      <c r="T3" s="10"/>
      <c r="U3" s="10"/>
      <c r="V3" s="10"/>
      <c r="W3" s="10"/>
    </row>
    <row r="4" spans="1:23">
      <c r="A4" s="9" t="s">
        <v>453</v>
      </c>
      <c r="B4" s="10"/>
      <c r="C4" s="10"/>
      <c r="D4" s="10"/>
      <c r="E4" s="10"/>
      <c r="F4" s="10"/>
      <c r="G4" s="10"/>
      <c r="H4" s="10"/>
      <c r="I4" s="10"/>
      <c r="J4" s="10"/>
      <c r="K4" s="10"/>
      <c r="L4" s="10"/>
      <c r="M4" s="10"/>
      <c r="N4" s="10"/>
      <c r="O4" s="10"/>
      <c r="P4" s="10"/>
      <c r="Q4" s="10"/>
      <c r="R4" s="10"/>
      <c r="S4" s="10"/>
      <c r="T4" s="10"/>
      <c r="U4" s="10"/>
      <c r="V4" s="10"/>
      <c r="W4" s="10"/>
    </row>
    <row r="5" spans="1:23">
      <c r="A5" s="11" t="s">
        <v>0</v>
      </c>
      <c r="B5" s="10"/>
      <c r="C5" s="10"/>
      <c r="D5" s="10"/>
      <c r="E5" s="10"/>
      <c r="F5" s="10"/>
      <c r="G5" s="10"/>
      <c r="H5" s="10"/>
      <c r="I5" s="10"/>
      <c r="J5" s="10"/>
      <c r="K5" s="10"/>
      <c r="L5" s="10"/>
      <c r="M5" s="10"/>
      <c r="N5" s="10"/>
      <c r="O5" s="10"/>
      <c r="P5" s="10"/>
      <c r="Q5" s="10"/>
      <c r="R5" s="10"/>
      <c r="S5" s="10"/>
      <c r="T5" s="10"/>
      <c r="U5" s="10"/>
      <c r="V5" s="10"/>
      <c r="W5" s="10"/>
    </row>
    <row r="6" spans="1:23" ht="30" customHeight="1">
      <c r="A6" s="6" t="s">
        <v>196</v>
      </c>
      <c r="B6" s="10"/>
      <c r="C6" s="10"/>
      <c r="D6" s="10"/>
      <c r="E6" s="10"/>
      <c r="F6" s="10"/>
      <c r="G6" s="10"/>
      <c r="H6" s="10"/>
      <c r="I6" s="10"/>
      <c r="J6" s="10"/>
      <c r="K6" s="10"/>
      <c r="L6" s="10"/>
      <c r="M6" s="10"/>
      <c r="N6" s="10"/>
      <c r="O6" s="10"/>
      <c r="P6" s="10"/>
      <c r="Q6" s="10"/>
      <c r="R6" s="10"/>
      <c r="S6" s="10"/>
      <c r="T6" s="10"/>
      <c r="U6" s="10"/>
      <c r="V6" s="10"/>
      <c r="W6" s="10"/>
    </row>
    <row r="7" spans="1:23">
      <c r="A7" s="12" t="s">
        <v>296</v>
      </c>
      <c r="B7" s="13" t="s">
        <v>300</v>
      </c>
      <c r="C7" s="13" t="s">
        <v>301</v>
      </c>
      <c r="D7" s="13" t="s">
        <v>302</v>
      </c>
      <c r="E7" s="13" t="s">
        <v>303</v>
      </c>
      <c r="F7" s="13" t="s">
        <v>304</v>
      </c>
      <c r="G7" s="13" t="s">
        <v>305</v>
      </c>
      <c r="H7" s="13" t="s">
        <v>306</v>
      </c>
      <c r="I7" s="13" t="s">
        <v>307</v>
      </c>
      <c r="J7" s="13" t="s">
        <v>308</v>
      </c>
      <c r="K7" s="13" t="s">
        <v>309</v>
      </c>
      <c r="L7" s="13" t="s">
        <v>310</v>
      </c>
      <c r="M7" s="13" t="s">
        <v>311</v>
      </c>
      <c r="N7" s="13" t="s">
        <v>312</v>
      </c>
      <c r="O7" s="13" t="s">
        <v>313</v>
      </c>
      <c r="P7" s="13" t="s">
        <v>314</v>
      </c>
      <c r="Q7" s="13" t="s">
        <v>315</v>
      </c>
      <c r="R7" s="13" t="s">
        <v>316</v>
      </c>
      <c r="S7" s="13" t="s">
        <v>317</v>
      </c>
      <c r="T7" s="13" t="s">
        <v>318</v>
      </c>
      <c r="U7" s="13" t="s">
        <v>319</v>
      </c>
      <c r="V7" s="13" t="s">
        <v>320</v>
      </c>
      <c r="W7" s="13" t="s">
        <v>321</v>
      </c>
    </row>
    <row r="8" spans="1:23">
      <c r="A8" s="12" t="s">
        <v>342</v>
      </c>
      <c r="B8" s="14">
        <v>0.309896</v>
      </c>
      <c r="C8" s="14">
        <v>0.31244749999999999</v>
      </c>
      <c r="D8" s="14">
        <v>0.31238919999999998</v>
      </c>
      <c r="E8" s="14">
        <v>0.29609809999999998</v>
      </c>
      <c r="F8" s="14">
        <v>0.27851979999999998</v>
      </c>
      <c r="G8" s="14">
        <v>0.25814049999999999</v>
      </c>
      <c r="H8" s="14">
        <v>0.2499922</v>
      </c>
      <c r="I8" s="14">
        <v>0.2455253</v>
      </c>
      <c r="J8" s="14">
        <v>0.2409346</v>
      </c>
      <c r="K8" s="14">
        <v>0.24524689999999999</v>
      </c>
      <c r="L8" s="14">
        <v>0.24372530000000001</v>
      </c>
      <c r="M8" s="14">
        <v>0.23525389999999999</v>
      </c>
      <c r="N8" s="14">
        <v>0.2143718</v>
      </c>
      <c r="O8" s="14">
        <v>0.2073566</v>
      </c>
      <c r="P8" s="14">
        <v>0.20983579999999999</v>
      </c>
      <c r="Q8" s="14">
        <v>0.2161679</v>
      </c>
      <c r="R8" s="14">
        <v>0.22795380000000001</v>
      </c>
      <c r="S8" s="14">
        <v>0.23351949999999999</v>
      </c>
      <c r="T8" s="14">
        <v>0.2419675</v>
      </c>
      <c r="U8" s="14">
        <v>0.23227329999999999</v>
      </c>
      <c r="V8" s="14">
        <v>0.24283840000000001</v>
      </c>
      <c r="W8" s="14">
        <v>0.2103554</v>
      </c>
    </row>
    <row r="9" spans="1:23">
      <c r="A9" s="12" t="s">
        <v>454</v>
      </c>
      <c r="B9" s="14">
        <v>0.60052550000000005</v>
      </c>
      <c r="C9" s="14">
        <v>0.61715279999999995</v>
      </c>
      <c r="D9" s="14">
        <v>0.55449479999999995</v>
      </c>
      <c r="E9" s="14" t="s">
        <v>503</v>
      </c>
      <c r="F9" s="14" t="s">
        <v>503</v>
      </c>
      <c r="G9" s="14" t="s">
        <v>503</v>
      </c>
      <c r="H9" s="14" t="s">
        <v>503</v>
      </c>
      <c r="I9" s="14" t="s">
        <v>503</v>
      </c>
      <c r="J9" s="14" t="s">
        <v>503</v>
      </c>
      <c r="K9" s="14" t="s">
        <v>503</v>
      </c>
      <c r="L9" s="14" t="s">
        <v>503</v>
      </c>
      <c r="M9" s="14">
        <v>0.57154020000000005</v>
      </c>
      <c r="N9" s="14">
        <v>0.48782209999999998</v>
      </c>
      <c r="O9" s="14">
        <v>0.47128540000000002</v>
      </c>
      <c r="P9" s="14">
        <v>0.45915099999999998</v>
      </c>
      <c r="Q9" s="14">
        <v>0.49255260000000001</v>
      </c>
      <c r="R9" s="14">
        <v>0.42387219999999998</v>
      </c>
      <c r="S9" s="14">
        <v>0.5059553</v>
      </c>
      <c r="T9" s="14">
        <v>0.5498246</v>
      </c>
      <c r="U9" s="14" t="s">
        <v>330</v>
      </c>
      <c r="V9" s="14" t="s">
        <v>330</v>
      </c>
      <c r="W9" s="14" t="s">
        <v>330</v>
      </c>
    </row>
    <row r="10" spans="1:23">
      <c r="A10" s="12" t="s">
        <v>455</v>
      </c>
      <c r="B10" s="14">
        <v>0.290962</v>
      </c>
      <c r="C10" s="14">
        <v>0.2940315</v>
      </c>
      <c r="D10" s="14">
        <v>0.29805779999999998</v>
      </c>
      <c r="E10" s="14" t="s">
        <v>503</v>
      </c>
      <c r="F10" s="14" t="s">
        <v>503</v>
      </c>
      <c r="G10" s="14" t="s">
        <v>503</v>
      </c>
      <c r="H10" s="14" t="s">
        <v>503</v>
      </c>
      <c r="I10" s="14" t="s">
        <v>503</v>
      </c>
      <c r="J10" s="14" t="s">
        <v>503</v>
      </c>
      <c r="K10" s="14" t="s">
        <v>503</v>
      </c>
      <c r="L10" s="14" t="s">
        <v>503</v>
      </c>
      <c r="M10" s="14">
        <v>0.2154732</v>
      </c>
      <c r="N10" s="14">
        <v>0.19699</v>
      </c>
      <c r="O10" s="14">
        <v>0.18982209999999999</v>
      </c>
      <c r="P10" s="14">
        <v>0.19280320000000001</v>
      </c>
      <c r="Q10" s="14">
        <v>0.19902039999999999</v>
      </c>
      <c r="R10" s="14">
        <v>0.2160986</v>
      </c>
      <c r="S10" s="14">
        <v>0.21966479999999999</v>
      </c>
      <c r="T10" s="14">
        <v>0.22616620000000001</v>
      </c>
      <c r="U10" s="14">
        <v>0.21753620000000001</v>
      </c>
      <c r="V10" s="14">
        <v>0.23169600000000001</v>
      </c>
      <c r="W10" s="14">
        <v>0.20285300000000001</v>
      </c>
    </row>
    <row r="11" spans="1:23" ht="30" customHeight="1">
      <c r="A11" s="6" t="s">
        <v>190</v>
      </c>
      <c r="B11" s="14"/>
      <c r="C11" s="14"/>
      <c r="D11" s="14"/>
      <c r="E11" s="14"/>
      <c r="F11" s="14"/>
      <c r="G11" s="14"/>
      <c r="H11" s="14"/>
      <c r="I11" s="14"/>
      <c r="J11" s="14"/>
      <c r="K11" s="14"/>
      <c r="L11" s="14"/>
      <c r="M11" s="14"/>
      <c r="N11" s="14"/>
      <c r="O11" s="14"/>
      <c r="P11" s="14"/>
      <c r="Q11" s="14"/>
      <c r="R11" s="14"/>
      <c r="S11" s="14"/>
      <c r="T11" s="14"/>
      <c r="U11" s="14"/>
      <c r="V11" s="14"/>
      <c r="W11" s="14"/>
    </row>
    <row r="12" spans="1:23">
      <c r="A12" s="12" t="s">
        <v>296</v>
      </c>
      <c r="B12" s="15" t="s">
        <v>300</v>
      </c>
      <c r="C12" s="15" t="s">
        <v>301</v>
      </c>
      <c r="D12" s="15" t="s">
        <v>302</v>
      </c>
      <c r="E12" s="15" t="s">
        <v>303</v>
      </c>
      <c r="F12" s="15" t="s">
        <v>304</v>
      </c>
      <c r="G12" s="15" t="s">
        <v>305</v>
      </c>
      <c r="H12" s="15" t="s">
        <v>306</v>
      </c>
      <c r="I12" s="15" t="s">
        <v>307</v>
      </c>
      <c r="J12" s="15" t="s">
        <v>308</v>
      </c>
      <c r="K12" s="15" t="s">
        <v>309</v>
      </c>
      <c r="L12" s="15" t="s">
        <v>310</v>
      </c>
      <c r="M12" s="15" t="s">
        <v>311</v>
      </c>
      <c r="N12" s="15" t="s">
        <v>312</v>
      </c>
      <c r="O12" s="15" t="s">
        <v>313</v>
      </c>
      <c r="P12" s="15" t="s">
        <v>314</v>
      </c>
      <c r="Q12" s="15" t="s">
        <v>315</v>
      </c>
      <c r="R12" s="15" t="s">
        <v>316</v>
      </c>
      <c r="S12" s="15" t="s">
        <v>317</v>
      </c>
      <c r="T12" s="15" t="s">
        <v>318</v>
      </c>
      <c r="U12" s="15" t="s">
        <v>319</v>
      </c>
      <c r="V12" s="15" t="s">
        <v>320</v>
      </c>
      <c r="W12" s="15" t="s">
        <v>321</v>
      </c>
    </row>
    <row r="13" spans="1:23">
      <c r="A13" s="12" t="s">
        <v>342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row>
    <row r="14" spans="1:23">
      <c r="A14" s="12" t="s">
        <v>454</v>
      </c>
      <c r="B14" s="14">
        <v>0.1199426</v>
      </c>
      <c r="C14" s="14">
        <v>0.1108542</v>
      </c>
      <c r="D14" s="14">
        <v>9.8884100000000003E-2</v>
      </c>
      <c r="E14" s="14" t="s">
        <v>503</v>
      </c>
      <c r="F14" s="14" t="s">
        <v>503</v>
      </c>
      <c r="G14" s="14" t="s">
        <v>503</v>
      </c>
      <c r="H14" s="14" t="s">
        <v>503</v>
      </c>
      <c r="I14" s="14" t="s">
        <v>503</v>
      </c>
      <c r="J14" s="14" t="s">
        <v>503</v>
      </c>
      <c r="K14" s="14" t="s">
        <v>503</v>
      </c>
      <c r="L14" s="14" t="s">
        <v>503</v>
      </c>
      <c r="M14" s="14">
        <v>0.13843859999999999</v>
      </c>
      <c r="N14" s="14">
        <v>0.1358848</v>
      </c>
      <c r="O14" s="14">
        <v>0.14050319999999999</v>
      </c>
      <c r="P14" s="14">
        <v>0.13842969999999999</v>
      </c>
      <c r="Q14" s="14">
        <v>0.1333231</v>
      </c>
      <c r="R14" s="14">
        <v>0.11149050000000001</v>
      </c>
      <c r="S14" s="14">
        <v>0.1118137</v>
      </c>
      <c r="T14" s="14">
        <v>0.1136992</v>
      </c>
      <c r="U14" s="14">
        <v>9.8093600000000003E-2</v>
      </c>
      <c r="V14" s="14">
        <v>8.4079100000000004E-2</v>
      </c>
      <c r="W14" s="14">
        <v>6.9136299999999998E-2</v>
      </c>
    </row>
    <row r="15" spans="1:23">
      <c r="A15" s="12" t="s">
        <v>455</v>
      </c>
      <c r="B15" s="14">
        <v>0.8792645</v>
      </c>
      <c r="C15" s="14">
        <v>0.88835299999999995</v>
      </c>
      <c r="D15" s="14">
        <v>0.90111589999999997</v>
      </c>
      <c r="E15" s="14" t="s">
        <v>503</v>
      </c>
      <c r="F15" s="14" t="s">
        <v>503</v>
      </c>
      <c r="G15" s="14" t="s">
        <v>503</v>
      </c>
      <c r="H15" s="14" t="s">
        <v>503</v>
      </c>
      <c r="I15" s="14" t="s">
        <v>503</v>
      </c>
      <c r="J15" s="14" t="s">
        <v>503</v>
      </c>
      <c r="K15" s="14" t="s">
        <v>503</v>
      </c>
      <c r="L15" s="14" t="s">
        <v>503</v>
      </c>
      <c r="M15" s="14">
        <v>0.86156140000000003</v>
      </c>
      <c r="N15" s="14">
        <v>0.86282990000000004</v>
      </c>
      <c r="O15" s="14">
        <v>0.85821139999999996</v>
      </c>
      <c r="P15" s="14">
        <v>0.86028499999999997</v>
      </c>
      <c r="Q15" s="14">
        <v>0.86667689999999997</v>
      </c>
      <c r="R15" s="14">
        <v>0.88850949999999995</v>
      </c>
      <c r="S15" s="14">
        <v>0.88818629999999998</v>
      </c>
      <c r="T15" s="14">
        <v>0.88294150000000005</v>
      </c>
      <c r="U15" s="14">
        <v>0.89854719999999999</v>
      </c>
      <c r="V15" s="14">
        <v>0.91256159999999997</v>
      </c>
      <c r="W15" s="14">
        <v>0.93086369999999996</v>
      </c>
    </row>
    <row r="16" spans="1:23" ht="30" customHeight="1">
      <c r="A16" s="6" t="s">
        <v>191</v>
      </c>
      <c r="B16" s="14"/>
      <c r="C16" s="14"/>
      <c r="D16" s="14"/>
      <c r="E16" s="14"/>
      <c r="F16" s="14"/>
      <c r="G16" s="14"/>
      <c r="H16" s="14"/>
      <c r="I16" s="14"/>
      <c r="J16" s="14"/>
      <c r="K16" s="14"/>
      <c r="L16" s="14"/>
      <c r="M16" s="14"/>
      <c r="N16" s="14"/>
      <c r="O16" s="14"/>
      <c r="P16" s="14"/>
      <c r="Q16" s="14"/>
      <c r="R16" s="14"/>
      <c r="S16" s="14"/>
      <c r="T16" s="14"/>
      <c r="U16" s="14"/>
      <c r="V16" s="14"/>
      <c r="W16" s="14"/>
    </row>
    <row r="17" spans="1:23">
      <c r="A17" s="12" t="s">
        <v>296</v>
      </c>
      <c r="B17" s="15" t="s">
        <v>300</v>
      </c>
      <c r="C17" s="15" t="s">
        <v>301</v>
      </c>
      <c r="D17" s="15" t="s">
        <v>302</v>
      </c>
      <c r="E17" s="15" t="s">
        <v>303</v>
      </c>
      <c r="F17" s="15" t="s">
        <v>304</v>
      </c>
      <c r="G17" s="15" t="s">
        <v>305</v>
      </c>
      <c r="H17" s="15" t="s">
        <v>306</v>
      </c>
      <c r="I17" s="15" t="s">
        <v>307</v>
      </c>
      <c r="J17" s="15" t="s">
        <v>308</v>
      </c>
      <c r="K17" s="15" t="s">
        <v>309</v>
      </c>
      <c r="L17" s="15" t="s">
        <v>310</v>
      </c>
      <c r="M17" s="15" t="s">
        <v>311</v>
      </c>
      <c r="N17" s="15" t="s">
        <v>312</v>
      </c>
      <c r="O17" s="15" t="s">
        <v>313</v>
      </c>
      <c r="P17" s="15" t="s">
        <v>314</v>
      </c>
      <c r="Q17" s="15" t="s">
        <v>315</v>
      </c>
      <c r="R17" s="15" t="s">
        <v>316</v>
      </c>
      <c r="S17" s="15" t="s">
        <v>317</v>
      </c>
      <c r="T17" s="15" t="s">
        <v>318</v>
      </c>
      <c r="U17" s="15" t="s">
        <v>319</v>
      </c>
      <c r="V17" s="15" t="s">
        <v>320</v>
      </c>
      <c r="W17" s="15" t="s">
        <v>321</v>
      </c>
    </row>
    <row r="18" spans="1:23">
      <c r="A18" s="12" t="s">
        <v>342</v>
      </c>
      <c r="B18" s="16">
        <v>330000</v>
      </c>
      <c r="C18" s="16">
        <v>330000</v>
      </c>
      <c r="D18" s="16">
        <v>330000</v>
      </c>
      <c r="E18" s="16">
        <v>310000</v>
      </c>
      <c r="F18" s="16">
        <v>290000</v>
      </c>
      <c r="G18" s="16">
        <v>260000</v>
      </c>
      <c r="H18" s="16">
        <v>250000</v>
      </c>
      <c r="I18" s="16">
        <v>250000</v>
      </c>
      <c r="J18" s="16">
        <v>240000</v>
      </c>
      <c r="K18" s="16">
        <v>240000</v>
      </c>
      <c r="L18" s="16">
        <v>240000</v>
      </c>
      <c r="M18" s="16">
        <v>230000</v>
      </c>
      <c r="N18" s="16">
        <v>210000</v>
      </c>
      <c r="O18" s="16">
        <v>210000</v>
      </c>
      <c r="P18" s="16">
        <v>210000</v>
      </c>
      <c r="Q18" s="16">
        <v>210000</v>
      </c>
      <c r="R18" s="16">
        <v>220000</v>
      </c>
      <c r="S18" s="16">
        <v>230000</v>
      </c>
      <c r="T18" s="16">
        <v>240000</v>
      </c>
      <c r="U18" s="16">
        <v>230000</v>
      </c>
      <c r="V18" s="16">
        <v>240000</v>
      </c>
      <c r="W18" s="16">
        <v>210000</v>
      </c>
    </row>
    <row r="19" spans="1:23">
      <c r="A19" s="12" t="s">
        <v>454</v>
      </c>
      <c r="B19" s="16" t="s">
        <v>330</v>
      </c>
      <c r="C19" s="16" t="s">
        <v>330</v>
      </c>
      <c r="D19" s="16" t="s">
        <v>330</v>
      </c>
      <c r="E19" s="16" t="s">
        <v>503</v>
      </c>
      <c r="F19" s="16" t="s">
        <v>503</v>
      </c>
      <c r="G19" s="16" t="s">
        <v>503</v>
      </c>
      <c r="H19" s="16" t="s">
        <v>503</v>
      </c>
      <c r="I19" s="16" t="s">
        <v>503</v>
      </c>
      <c r="J19" s="16" t="s">
        <v>503</v>
      </c>
      <c r="K19" s="16" t="s">
        <v>503</v>
      </c>
      <c r="L19" s="16" t="s">
        <v>503</v>
      </c>
      <c r="M19" s="16">
        <v>30000</v>
      </c>
      <c r="N19" s="16" t="s">
        <v>330</v>
      </c>
      <c r="O19" s="16" t="s">
        <v>330</v>
      </c>
      <c r="P19" s="16" t="s">
        <v>330</v>
      </c>
      <c r="Q19" s="16" t="s">
        <v>330</v>
      </c>
      <c r="R19" s="16" t="s">
        <v>330</v>
      </c>
      <c r="S19" s="16" t="s">
        <v>330</v>
      </c>
      <c r="T19" s="16" t="s">
        <v>330</v>
      </c>
      <c r="U19" s="16" t="s">
        <v>330</v>
      </c>
      <c r="V19" s="16" t="s">
        <v>330</v>
      </c>
      <c r="W19" s="16" t="s">
        <v>330</v>
      </c>
    </row>
    <row r="20" spans="1:23">
      <c r="A20" s="12" t="s">
        <v>455</v>
      </c>
      <c r="B20" s="16">
        <v>290000</v>
      </c>
      <c r="C20" s="16">
        <v>300000</v>
      </c>
      <c r="D20" s="16">
        <v>300000</v>
      </c>
      <c r="E20" s="16" t="s">
        <v>503</v>
      </c>
      <c r="F20" s="16" t="s">
        <v>503</v>
      </c>
      <c r="G20" s="16" t="s">
        <v>503</v>
      </c>
      <c r="H20" s="16" t="s">
        <v>503</v>
      </c>
      <c r="I20" s="16" t="s">
        <v>503</v>
      </c>
      <c r="J20" s="16" t="s">
        <v>503</v>
      </c>
      <c r="K20" s="16" t="s">
        <v>503</v>
      </c>
      <c r="L20" s="16" t="s">
        <v>503</v>
      </c>
      <c r="M20" s="16">
        <v>200000</v>
      </c>
      <c r="N20" s="16">
        <v>180000</v>
      </c>
      <c r="O20" s="16">
        <v>180000</v>
      </c>
      <c r="P20" s="16">
        <v>180000</v>
      </c>
      <c r="Q20" s="16">
        <v>190000</v>
      </c>
      <c r="R20" s="16">
        <v>200000</v>
      </c>
      <c r="S20" s="16">
        <v>200000</v>
      </c>
      <c r="T20" s="16">
        <v>210000</v>
      </c>
      <c r="U20" s="16">
        <v>210000</v>
      </c>
      <c r="V20" s="16">
        <v>220000</v>
      </c>
      <c r="W20" s="16">
        <v>190000</v>
      </c>
    </row>
    <row r="21" spans="1:23" ht="30" customHeight="1">
      <c r="A21" s="6" t="s">
        <v>192</v>
      </c>
      <c r="B21" s="16"/>
      <c r="C21" s="16"/>
      <c r="D21" s="16"/>
      <c r="E21" s="16"/>
      <c r="F21" s="16"/>
      <c r="G21" s="16"/>
      <c r="H21" s="16"/>
      <c r="I21" s="16"/>
      <c r="J21" s="16"/>
      <c r="K21" s="16"/>
      <c r="L21" s="16"/>
      <c r="M21" s="16"/>
      <c r="N21" s="16"/>
      <c r="O21" s="16"/>
      <c r="P21" s="16"/>
      <c r="Q21" s="16"/>
      <c r="R21" s="16"/>
      <c r="S21" s="16"/>
      <c r="T21" s="16"/>
      <c r="U21" s="16"/>
      <c r="V21" s="16"/>
      <c r="W21" s="16"/>
    </row>
    <row r="22" spans="1:23">
      <c r="A22" s="12" t="s">
        <v>296</v>
      </c>
      <c r="B22" s="17" t="s">
        <v>300</v>
      </c>
      <c r="C22" s="17" t="s">
        <v>301</v>
      </c>
      <c r="D22" s="17" t="s">
        <v>302</v>
      </c>
      <c r="E22" s="17" t="s">
        <v>303</v>
      </c>
      <c r="F22" s="17" t="s">
        <v>304</v>
      </c>
      <c r="G22" s="17" t="s">
        <v>305</v>
      </c>
      <c r="H22" s="17" t="s">
        <v>306</v>
      </c>
      <c r="I22" s="17" t="s">
        <v>307</v>
      </c>
      <c r="J22" s="17" t="s">
        <v>308</v>
      </c>
      <c r="K22" s="17" t="s">
        <v>309</v>
      </c>
      <c r="L22" s="17" t="s">
        <v>310</v>
      </c>
      <c r="M22" s="17" t="s">
        <v>311</v>
      </c>
      <c r="N22" s="17" t="s">
        <v>312</v>
      </c>
      <c r="O22" s="17" t="s">
        <v>313</v>
      </c>
      <c r="P22" s="17" t="s">
        <v>314</v>
      </c>
      <c r="Q22" s="17" t="s">
        <v>315</v>
      </c>
      <c r="R22" s="17" t="s">
        <v>316</v>
      </c>
      <c r="S22" s="17" t="s">
        <v>317</v>
      </c>
      <c r="T22" s="17" t="s">
        <v>318</v>
      </c>
      <c r="U22" s="17" t="s">
        <v>319</v>
      </c>
      <c r="V22" s="17" t="s">
        <v>320</v>
      </c>
      <c r="W22" s="17" t="s">
        <v>321</v>
      </c>
    </row>
    <row r="23" spans="1:23">
      <c r="A23" s="12" t="s">
        <v>342</v>
      </c>
      <c r="B23" s="14">
        <v>0.2239613</v>
      </c>
      <c r="C23" s="14">
        <v>0.2054705</v>
      </c>
      <c r="D23" s="14">
        <v>0.1864286</v>
      </c>
      <c r="E23" s="14">
        <v>0.172572</v>
      </c>
      <c r="F23" s="14">
        <v>0.17238400000000001</v>
      </c>
      <c r="G23" s="14">
        <v>0.1671793</v>
      </c>
      <c r="H23" s="14">
        <v>0.1576709</v>
      </c>
      <c r="I23" s="14">
        <v>0.1532771</v>
      </c>
      <c r="J23" s="14">
        <v>0.1486519</v>
      </c>
      <c r="K23" s="14">
        <v>0.15103440000000001</v>
      </c>
      <c r="L23" s="14">
        <v>0.15094440000000001</v>
      </c>
      <c r="M23" s="14">
        <v>0.14469170000000001</v>
      </c>
      <c r="N23" s="14">
        <v>0.12830349999999999</v>
      </c>
      <c r="O23" s="14">
        <v>0.1254564</v>
      </c>
      <c r="P23" s="14">
        <v>0.1247294</v>
      </c>
      <c r="Q23" s="14">
        <v>0.12966</v>
      </c>
      <c r="R23" s="14">
        <v>0.1360961</v>
      </c>
      <c r="S23" s="14">
        <v>0.14267479999999999</v>
      </c>
      <c r="T23" s="14">
        <v>0.16386580000000001</v>
      </c>
      <c r="U23" s="14">
        <v>0.16098599999999999</v>
      </c>
      <c r="V23" s="14">
        <v>0.1804269</v>
      </c>
      <c r="W23" s="14">
        <v>0.15275540000000001</v>
      </c>
    </row>
    <row r="24" spans="1:23">
      <c r="A24" s="12" t="s">
        <v>454</v>
      </c>
      <c r="B24" s="14">
        <v>0.45446979999999998</v>
      </c>
      <c r="C24" s="14">
        <v>0.436805</v>
      </c>
      <c r="D24" s="14">
        <v>0.36756129999999998</v>
      </c>
      <c r="E24" s="14" t="s">
        <v>503</v>
      </c>
      <c r="F24" s="14" t="s">
        <v>503</v>
      </c>
      <c r="G24" s="14" t="s">
        <v>503</v>
      </c>
      <c r="H24" s="14" t="s">
        <v>503</v>
      </c>
      <c r="I24" s="14" t="s">
        <v>503</v>
      </c>
      <c r="J24" s="14" t="s">
        <v>503</v>
      </c>
      <c r="K24" s="14" t="s">
        <v>503</v>
      </c>
      <c r="L24" s="14" t="s">
        <v>503</v>
      </c>
      <c r="M24" s="14">
        <v>0.36669420000000003</v>
      </c>
      <c r="N24" s="14">
        <v>0.28354449999999998</v>
      </c>
      <c r="O24" s="14">
        <v>0.2801708</v>
      </c>
      <c r="P24" s="14">
        <v>0.24376020000000001</v>
      </c>
      <c r="Q24" s="14">
        <v>0.28058620000000001</v>
      </c>
      <c r="R24" s="14">
        <v>0.23229739999999999</v>
      </c>
      <c r="S24" s="14">
        <v>0.33689210000000003</v>
      </c>
      <c r="T24" s="14">
        <v>0.41458859999999997</v>
      </c>
      <c r="U24" s="14" t="s">
        <v>330</v>
      </c>
      <c r="V24" s="14" t="s">
        <v>330</v>
      </c>
      <c r="W24" s="14" t="s">
        <v>330</v>
      </c>
    </row>
    <row r="25" spans="1:23">
      <c r="A25" s="12" t="s">
        <v>455</v>
      </c>
      <c r="B25" s="14">
        <v>0.20855190000000001</v>
      </c>
      <c r="C25" s="14">
        <v>0.19151399999999999</v>
      </c>
      <c r="D25" s="14">
        <v>0.17580270000000001</v>
      </c>
      <c r="E25" s="14" t="s">
        <v>503</v>
      </c>
      <c r="F25" s="14" t="s">
        <v>503</v>
      </c>
      <c r="G25" s="14" t="s">
        <v>503</v>
      </c>
      <c r="H25" s="14" t="s">
        <v>503</v>
      </c>
      <c r="I25" s="14" t="s">
        <v>503</v>
      </c>
      <c r="J25" s="14" t="s">
        <v>503</v>
      </c>
      <c r="K25" s="14" t="s">
        <v>503</v>
      </c>
      <c r="L25" s="14" t="s">
        <v>503</v>
      </c>
      <c r="M25" s="14">
        <v>0.13163649999999999</v>
      </c>
      <c r="N25" s="14">
        <v>0.1183386</v>
      </c>
      <c r="O25" s="14">
        <v>0.115102</v>
      </c>
      <c r="P25" s="14">
        <v>0.11651549999999999</v>
      </c>
      <c r="Q25" s="14">
        <v>0.1205637</v>
      </c>
      <c r="R25" s="14">
        <v>0.13065760000000001</v>
      </c>
      <c r="S25" s="14">
        <v>0.13313220000000001</v>
      </c>
      <c r="T25" s="14">
        <v>0.15152860000000001</v>
      </c>
      <c r="U25" s="14">
        <v>0.14835290000000001</v>
      </c>
      <c r="V25" s="14">
        <v>0.1714687</v>
      </c>
      <c r="W25" s="14">
        <v>0.14904490000000001</v>
      </c>
    </row>
    <row r="26" spans="1:23" ht="30" customHeight="1">
      <c r="A26" s="6" t="s">
        <v>193</v>
      </c>
      <c r="B26" s="14"/>
      <c r="C26" s="14"/>
      <c r="D26" s="14"/>
      <c r="E26" s="14"/>
      <c r="F26" s="14"/>
      <c r="G26" s="14"/>
      <c r="H26" s="14"/>
      <c r="I26" s="14"/>
      <c r="J26" s="14"/>
      <c r="K26" s="14"/>
      <c r="L26" s="14"/>
      <c r="M26" s="14"/>
      <c r="N26" s="14"/>
      <c r="O26" s="14"/>
      <c r="P26" s="14"/>
      <c r="Q26" s="14"/>
      <c r="R26" s="14"/>
      <c r="S26" s="14"/>
      <c r="T26" s="14"/>
      <c r="U26" s="14"/>
      <c r="V26" s="14"/>
      <c r="W26" s="14"/>
    </row>
    <row r="27" spans="1:23">
      <c r="A27" s="12" t="s">
        <v>296</v>
      </c>
      <c r="B27" s="15" t="s">
        <v>300</v>
      </c>
      <c r="C27" s="15" t="s">
        <v>301</v>
      </c>
      <c r="D27" s="15" t="s">
        <v>302</v>
      </c>
      <c r="E27" s="15" t="s">
        <v>303</v>
      </c>
      <c r="F27" s="15" t="s">
        <v>304</v>
      </c>
      <c r="G27" s="15" t="s">
        <v>305</v>
      </c>
      <c r="H27" s="15" t="s">
        <v>306</v>
      </c>
      <c r="I27" s="15" t="s">
        <v>307</v>
      </c>
      <c r="J27" s="15" t="s">
        <v>308</v>
      </c>
      <c r="K27" s="15" t="s">
        <v>309</v>
      </c>
      <c r="L27" s="15" t="s">
        <v>310</v>
      </c>
      <c r="M27" s="15" t="s">
        <v>311</v>
      </c>
      <c r="N27" s="15" t="s">
        <v>312</v>
      </c>
      <c r="O27" s="15" t="s">
        <v>313</v>
      </c>
      <c r="P27" s="15" t="s">
        <v>314</v>
      </c>
      <c r="Q27" s="15" t="s">
        <v>315</v>
      </c>
      <c r="R27" s="15" t="s">
        <v>316</v>
      </c>
      <c r="S27" s="15" t="s">
        <v>317</v>
      </c>
      <c r="T27" s="15" t="s">
        <v>318</v>
      </c>
      <c r="U27" s="15" t="s">
        <v>319</v>
      </c>
      <c r="V27" s="15" t="s">
        <v>320</v>
      </c>
      <c r="W27" s="15" t="s">
        <v>321</v>
      </c>
    </row>
    <row r="28" spans="1:23">
      <c r="A28" s="12" t="s">
        <v>342</v>
      </c>
      <c r="B28" s="14">
        <v>1</v>
      </c>
      <c r="C28" s="14">
        <v>1</v>
      </c>
      <c r="D28" s="14">
        <v>1</v>
      </c>
      <c r="E28" s="14">
        <v>1</v>
      </c>
      <c r="F28" s="14">
        <v>1</v>
      </c>
      <c r="G28" s="14">
        <v>1</v>
      </c>
      <c r="H28" s="14">
        <v>1</v>
      </c>
      <c r="I28" s="14">
        <v>1</v>
      </c>
      <c r="J28" s="14">
        <v>1</v>
      </c>
      <c r="K28" s="14">
        <v>1</v>
      </c>
      <c r="L28" s="14">
        <v>1</v>
      </c>
      <c r="M28" s="14">
        <v>1</v>
      </c>
      <c r="N28" s="14">
        <v>1</v>
      </c>
      <c r="O28" s="14">
        <v>1</v>
      </c>
      <c r="P28" s="14">
        <v>1</v>
      </c>
      <c r="Q28" s="14">
        <v>1</v>
      </c>
      <c r="R28" s="14">
        <v>1</v>
      </c>
      <c r="S28" s="14">
        <v>1</v>
      </c>
      <c r="T28" s="14">
        <v>1</v>
      </c>
      <c r="U28" s="14">
        <v>1</v>
      </c>
      <c r="V28" s="14">
        <v>1</v>
      </c>
      <c r="W28" s="14">
        <v>1</v>
      </c>
    </row>
    <row r="29" spans="1:23">
      <c r="A29" s="12" t="s">
        <v>454</v>
      </c>
      <c r="B29" s="14">
        <v>0.12700739999999999</v>
      </c>
      <c r="C29" s="14">
        <v>0.118842</v>
      </c>
      <c r="D29" s="14">
        <v>0.1083881</v>
      </c>
      <c r="E29" s="14" t="s">
        <v>503</v>
      </c>
      <c r="F29" s="14" t="s">
        <v>503</v>
      </c>
      <c r="G29" s="14" t="s">
        <v>503</v>
      </c>
      <c r="H29" s="14" t="s">
        <v>503</v>
      </c>
      <c r="I29" s="14" t="s">
        <v>503</v>
      </c>
      <c r="J29" s="14" t="s">
        <v>503</v>
      </c>
      <c r="K29" s="14" t="s">
        <v>503</v>
      </c>
      <c r="L29" s="14" t="s">
        <v>503</v>
      </c>
      <c r="M29" s="14">
        <v>0.14403630000000001</v>
      </c>
      <c r="N29" s="14">
        <v>0.13174820000000001</v>
      </c>
      <c r="O29" s="14">
        <v>0.1368017</v>
      </c>
      <c r="P29" s="14">
        <v>0.1219537</v>
      </c>
      <c r="Q29" s="14">
        <v>0.1237627</v>
      </c>
      <c r="R29" s="14">
        <v>0.10164090000000001</v>
      </c>
      <c r="S29" s="14">
        <v>0.1209808</v>
      </c>
      <c r="T29" s="14">
        <v>0.1236946</v>
      </c>
      <c r="U29" s="14">
        <v>0.11307540000000001</v>
      </c>
      <c r="V29" s="14">
        <v>8.7747699999999998E-2</v>
      </c>
      <c r="W29" s="14">
        <v>5.49218E-2</v>
      </c>
    </row>
    <row r="30" spans="1:23">
      <c r="A30" s="12" t="s">
        <v>455</v>
      </c>
      <c r="B30" s="14">
        <v>0.87193580000000004</v>
      </c>
      <c r="C30" s="14">
        <v>0.88010120000000003</v>
      </c>
      <c r="D30" s="14">
        <v>0.89161190000000001</v>
      </c>
      <c r="E30" s="14" t="s">
        <v>503</v>
      </c>
      <c r="F30" s="14" t="s">
        <v>503</v>
      </c>
      <c r="G30" s="14" t="s">
        <v>503</v>
      </c>
      <c r="H30" s="14" t="s">
        <v>503</v>
      </c>
      <c r="I30" s="14" t="s">
        <v>503</v>
      </c>
      <c r="J30" s="14" t="s">
        <v>503</v>
      </c>
      <c r="K30" s="14" t="s">
        <v>503</v>
      </c>
      <c r="L30" s="14" t="s">
        <v>503</v>
      </c>
      <c r="M30" s="14">
        <v>0.85596369999999999</v>
      </c>
      <c r="N30" s="14">
        <v>0.86590429999999996</v>
      </c>
      <c r="O30" s="14">
        <v>0.86085080000000003</v>
      </c>
      <c r="P30" s="14">
        <v>0.8756988</v>
      </c>
      <c r="Q30" s="14">
        <v>0.8762373</v>
      </c>
      <c r="R30" s="14">
        <v>0.89835909999999997</v>
      </c>
      <c r="S30" s="14">
        <v>0.8790192</v>
      </c>
      <c r="T30" s="14">
        <v>0.87349739999999998</v>
      </c>
      <c r="U30" s="14">
        <v>0.88411660000000003</v>
      </c>
      <c r="V30" s="14">
        <v>0.90944440000000004</v>
      </c>
      <c r="W30" s="14">
        <v>0.94507819999999998</v>
      </c>
    </row>
    <row r="31" spans="1:23" ht="30" customHeight="1">
      <c r="A31" s="6" t="s">
        <v>194</v>
      </c>
      <c r="B31" s="14"/>
      <c r="C31" s="14"/>
      <c r="D31" s="14"/>
      <c r="E31" s="14"/>
      <c r="F31" s="14"/>
      <c r="G31" s="14"/>
      <c r="H31" s="14"/>
      <c r="I31" s="14"/>
      <c r="J31" s="14"/>
      <c r="K31" s="14"/>
      <c r="L31" s="14"/>
      <c r="M31" s="14"/>
      <c r="N31" s="14"/>
      <c r="O31" s="14"/>
      <c r="P31" s="14"/>
      <c r="Q31" s="14"/>
      <c r="R31" s="14"/>
      <c r="S31" s="14"/>
      <c r="T31" s="14"/>
      <c r="U31" s="14"/>
      <c r="V31" s="14"/>
      <c r="W31" s="14"/>
    </row>
    <row r="32" spans="1:23">
      <c r="A32" s="12" t="s">
        <v>296</v>
      </c>
      <c r="B32" s="15" t="s">
        <v>300</v>
      </c>
      <c r="C32" s="15" t="s">
        <v>301</v>
      </c>
      <c r="D32" s="15" t="s">
        <v>302</v>
      </c>
      <c r="E32" s="15" t="s">
        <v>303</v>
      </c>
      <c r="F32" s="15" t="s">
        <v>304</v>
      </c>
      <c r="G32" s="15" t="s">
        <v>305</v>
      </c>
      <c r="H32" s="15" t="s">
        <v>306</v>
      </c>
      <c r="I32" s="15" t="s">
        <v>307</v>
      </c>
      <c r="J32" s="15" t="s">
        <v>308</v>
      </c>
      <c r="K32" s="15" t="s">
        <v>309</v>
      </c>
      <c r="L32" s="15" t="s">
        <v>310</v>
      </c>
      <c r="M32" s="15" t="s">
        <v>311</v>
      </c>
      <c r="N32" s="15" t="s">
        <v>312</v>
      </c>
      <c r="O32" s="15" t="s">
        <v>313</v>
      </c>
      <c r="P32" s="15" t="s">
        <v>314</v>
      </c>
      <c r="Q32" s="15" t="s">
        <v>315</v>
      </c>
      <c r="R32" s="15" t="s">
        <v>316</v>
      </c>
      <c r="S32" s="15" t="s">
        <v>317</v>
      </c>
      <c r="T32" s="15" t="s">
        <v>318</v>
      </c>
      <c r="U32" s="15" t="s">
        <v>319</v>
      </c>
      <c r="V32" s="15" t="s">
        <v>320</v>
      </c>
      <c r="W32" s="15" t="s">
        <v>321</v>
      </c>
    </row>
    <row r="33" spans="1:23">
      <c r="A33" s="12" t="s">
        <v>342</v>
      </c>
      <c r="B33" s="16">
        <v>240000</v>
      </c>
      <c r="C33" s="16">
        <v>220000</v>
      </c>
      <c r="D33" s="16">
        <v>200000</v>
      </c>
      <c r="E33" s="16">
        <v>180000</v>
      </c>
      <c r="F33" s="16">
        <v>180000</v>
      </c>
      <c r="G33" s="16">
        <v>170000</v>
      </c>
      <c r="H33" s="16">
        <v>160000</v>
      </c>
      <c r="I33" s="16">
        <v>150000</v>
      </c>
      <c r="J33" s="16">
        <v>150000</v>
      </c>
      <c r="K33" s="16">
        <v>150000</v>
      </c>
      <c r="L33" s="16">
        <v>150000</v>
      </c>
      <c r="M33" s="16">
        <v>140000</v>
      </c>
      <c r="N33" s="16">
        <v>130000</v>
      </c>
      <c r="O33" s="16">
        <v>120000</v>
      </c>
      <c r="P33" s="16">
        <v>120000</v>
      </c>
      <c r="Q33" s="16">
        <v>130000</v>
      </c>
      <c r="R33" s="16">
        <v>130000</v>
      </c>
      <c r="S33" s="16">
        <v>140000</v>
      </c>
      <c r="T33" s="16">
        <v>160000</v>
      </c>
      <c r="U33" s="16">
        <v>160000</v>
      </c>
      <c r="V33" s="16">
        <v>180000</v>
      </c>
      <c r="W33" s="16">
        <v>150000</v>
      </c>
    </row>
    <row r="34" spans="1:23">
      <c r="A34" s="12" t="s">
        <v>454</v>
      </c>
      <c r="B34" s="16" t="s">
        <v>330</v>
      </c>
      <c r="C34" s="16" t="s">
        <v>330</v>
      </c>
      <c r="D34" s="16" t="s">
        <v>330</v>
      </c>
      <c r="E34" s="16" t="s">
        <v>503</v>
      </c>
      <c r="F34" s="16" t="s">
        <v>503</v>
      </c>
      <c r="G34" s="16" t="s">
        <v>503</v>
      </c>
      <c r="H34" s="16" t="s">
        <v>503</v>
      </c>
      <c r="I34" s="16" t="s">
        <v>503</v>
      </c>
      <c r="J34" s="16" t="s">
        <v>503</v>
      </c>
      <c r="K34" s="16" t="s">
        <v>503</v>
      </c>
      <c r="L34" s="16" t="s">
        <v>503</v>
      </c>
      <c r="M34" s="16" t="s">
        <v>330</v>
      </c>
      <c r="N34" s="16" t="s">
        <v>330</v>
      </c>
      <c r="O34" s="16" t="s">
        <v>330</v>
      </c>
      <c r="P34" s="16" t="s">
        <v>330</v>
      </c>
      <c r="Q34" s="16" t="s">
        <v>330</v>
      </c>
      <c r="R34" s="16" t="s">
        <v>330</v>
      </c>
      <c r="S34" s="16" t="s">
        <v>330</v>
      </c>
      <c r="T34" s="16" t="s">
        <v>330</v>
      </c>
      <c r="U34" s="16" t="s">
        <v>330</v>
      </c>
      <c r="V34" s="16" t="s">
        <v>330</v>
      </c>
      <c r="W34" s="16" t="s">
        <v>330</v>
      </c>
    </row>
    <row r="35" spans="1:23">
      <c r="A35" s="12" t="s">
        <v>455</v>
      </c>
      <c r="B35" s="16">
        <v>210000</v>
      </c>
      <c r="C35" s="16">
        <v>190000</v>
      </c>
      <c r="D35" s="16">
        <v>180000</v>
      </c>
      <c r="E35" s="16" t="s">
        <v>503</v>
      </c>
      <c r="F35" s="16" t="s">
        <v>503</v>
      </c>
      <c r="G35" s="16" t="s">
        <v>503</v>
      </c>
      <c r="H35" s="16" t="s">
        <v>503</v>
      </c>
      <c r="I35" s="16" t="s">
        <v>503</v>
      </c>
      <c r="J35" s="16" t="s">
        <v>503</v>
      </c>
      <c r="K35" s="16" t="s">
        <v>503</v>
      </c>
      <c r="L35" s="16" t="s">
        <v>503</v>
      </c>
      <c r="M35" s="16">
        <v>120000</v>
      </c>
      <c r="N35" s="16">
        <v>110000</v>
      </c>
      <c r="O35" s="16">
        <v>110000</v>
      </c>
      <c r="P35" s="16">
        <v>110000</v>
      </c>
      <c r="Q35" s="16">
        <v>110000</v>
      </c>
      <c r="R35" s="16">
        <v>120000</v>
      </c>
      <c r="S35" s="16">
        <v>120000</v>
      </c>
      <c r="T35" s="16">
        <v>140000</v>
      </c>
      <c r="U35" s="16">
        <v>140000</v>
      </c>
      <c r="V35" s="16">
        <v>160000</v>
      </c>
      <c r="W35" s="16">
        <v>140000</v>
      </c>
    </row>
    <row r="36" spans="1:23" ht="30" customHeight="1">
      <c r="A36" s="6" t="s">
        <v>195</v>
      </c>
      <c r="B36" s="16"/>
      <c r="C36" s="16"/>
      <c r="D36" s="16"/>
      <c r="E36" s="16"/>
      <c r="F36" s="16"/>
      <c r="G36" s="16"/>
      <c r="H36" s="16"/>
      <c r="I36" s="16"/>
      <c r="J36" s="16"/>
      <c r="K36" s="16"/>
      <c r="L36" s="16"/>
      <c r="M36" s="16"/>
      <c r="N36" s="16"/>
      <c r="O36" s="16"/>
      <c r="P36" s="16"/>
      <c r="Q36" s="16"/>
      <c r="R36" s="16"/>
      <c r="S36" s="16"/>
      <c r="T36" s="16"/>
      <c r="U36" s="16"/>
      <c r="V36" s="16"/>
      <c r="W36" s="16"/>
    </row>
    <row r="37" spans="1:23">
      <c r="A37" s="12" t="s">
        <v>296</v>
      </c>
      <c r="B37" s="17" t="s">
        <v>300</v>
      </c>
      <c r="C37" s="17" t="s">
        <v>301</v>
      </c>
      <c r="D37" s="17" t="s">
        <v>302</v>
      </c>
      <c r="E37" s="17" t="s">
        <v>303</v>
      </c>
      <c r="F37" s="17" t="s">
        <v>304</v>
      </c>
      <c r="G37" s="17" t="s">
        <v>305</v>
      </c>
      <c r="H37" s="17" t="s">
        <v>306</v>
      </c>
      <c r="I37" s="17" t="s">
        <v>307</v>
      </c>
      <c r="J37" s="17" t="s">
        <v>308</v>
      </c>
      <c r="K37" s="17" t="s">
        <v>309</v>
      </c>
      <c r="L37" s="17" t="s">
        <v>310</v>
      </c>
      <c r="M37" s="17" t="s">
        <v>311</v>
      </c>
      <c r="N37" s="17" t="s">
        <v>312</v>
      </c>
      <c r="O37" s="17" t="s">
        <v>313</v>
      </c>
      <c r="P37" s="17" t="s">
        <v>314</v>
      </c>
      <c r="Q37" s="17" t="s">
        <v>315</v>
      </c>
      <c r="R37" s="17" t="s">
        <v>316</v>
      </c>
      <c r="S37" s="17" t="s">
        <v>317</v>
      </c>
      <c r="T37" s="17" t="s">
        <v>318</v>
      </c>
      <c r="U37" s="17" t="s">
        <v>319</v>
      </c>
      <c r="V37" s="17" t="s">
        <v>320</v>
      </c>
      <c r="W37" s="17" t="s">
        <v>321</v>
      </c>
    </row>
    <row r="38" spans="1:23">
      <c r="A38" s="12" t="s">
        <v>342</v>
      </c>
      <c r="B38" s="16">
        <v>1921</v>
      </c>
      <c r="C38" s="16">
        <v>1858</v>
      </c>
      <c r="D38" s="16">
        <v>1967</v>
      </c>
      <c r="E38" s="16">
        <v>2708</v>
      </c>
      <c r="F38" s="16">
        <v>3414</v>
      </c>
      <c r="G38" s="16">
        <v>3963</v>
      </c>
      <c r="H38" s="16">
        <v>3771</v>
      </c>
      <c r="I38" s="16">
        <v>3543</v>
      </c>
      <c r="J38" s="16">
        <v>3498</v>
      </c>
      <c r="K38" s="16">
        <v>3443</v>
      </c>
      <c r="L38" s="16">
        <v>3417</v>
      </c>
      <c r="M38" s="16">
        <v>3364</v>
      </c>
      <c r="N38" s="16">
        <v>3103</v>
      </c>
      <c r="O38" s="16">
        <v>2851</v>
      </c>
      <c r="P38" s="16">
        <v>2504</v>
      </c>
      <c r="Q38" s="16">
        <v>2386</v>
      </c>
      <c r="R38" s="16">
        <v>2174</v>
      </c>
      <c r="S38" s="16">
        <v>2122</v>
      </c>
      <c r="T38" s="16">
        <v>1974</v>
      </c>
      <c r="U38" s="16">
        <v>2031</v>
      </c>
      <c r="V38" s="16">
        <v>1947</v>
      </c>
      <c r="W38" s="16">
        <v>1546</v>
      </c>
    </row>
    <row r="39" spans="1:23">
      <c r="A39" s="12" t="s">
        <v>454</v>
      </c>
      <c r="B39" s="16">
        <v>146</v>
      </c>
      <c r="C39" s="16">
        <v>138</v>
      </c>
      <c r="D39" s="16">
        <v>156</v>
      </c>
      <c r="E39" s="16" t="s">
        <v>503</v>
      </c>
      <c r="F39" s="16" t="s">
        <v>503</v>
      </c>
      <c r="G39" s="16" t="s">
        <v>503</v>
      </c>
      <c r="H39" s="16" t="s">
        <v>503</v>
      </c>
      <c r="I39" s="16" t="s">
        <v>503</v>
      </c>
      <c r="J39" s="16" t="s">
        <v>503</v>
      </c>
      <c r="K39" s="16" t="s">
        <v>503</v>
      </c>
      <c r="L39" s="16" t="s">
        <v>503</v>
      </c>
      <c r="M39" s="16">
        <v>194</v>
      </c>
      <c r="N39" s="16">
        <v>197</v>
      </c>
      <c r="O39" s="16">
        <v>188</v>
      </c>
      <c r="P39" s="16">
        <v>157</v>
      </c>
      <c r="Q39" s="16">
        <v>138</v>
      </c>
      <c r="R39" s="16">
        <v>124</v>
      </c>
      <c r="S39" s="16">
        <v>113</v>
      </c>
      <c r="T39" s="16">
        <v>103</v>
      </c>
      <c r="U39" s="16">
        <v>86</v>
      </c>
      <c r="V39" s="16">
        <v>79</v>
      </c>
      <c r="W39" s="16">
        <v>48</v>
      </c>
    </row>
    <row r="40" spans="1:23">
      <c r="A40" s="12" t="s">
        <v>455</v>
      </c>
      <c r="B40" s="16">
        <v>1773</v>
      </c>
      <c r="C40" s="16">
        <v>1719</v>
      </c>
      <c r="D40" s="16">
        <v>1811</v>
      </c>
      <c r="E40" s="16" t="s">
        <v>503</v>
      </c>
      <c r="F40" s="16" t="s">
        <v>503</v>
      </c>
      <c r="G40" s="16" t="s">
        <v>503</v>
      </c>
      <c r="H40" s="16" t="s">
        <v>503</v>
      </c>
      <c r="I40" s="16" t="s">
        <v>503</v>
      </c>
      <c r="J40" s="16" t="s">
        <v>503</v>
      </c>
      <c r="K40" s="16" t="s">
        <v>503</v>
      </c>
      <c r="L40" s="16" t="s">
        <v>503</v>
      </c>
      <c r="M40" s="16">
        <v>3161</v>
      </c>
      <c r="N40" s="16">
        <v>2901</v>
      </c>
      <c r="O40" s="16">
        <v>2659</v>
      </c>
      <c r="P40" s="16">
        <v>2345</v>
      </c>
      <c r="Q40" s="16">
        <v>2246</v>
      </c>
      <c r="R40" s="16">
        <v>2045</v>
      </c>
      <c r="S40" s="16">
        <v>2004</v>
      </c>
      <c r="T40" s="16">
        <v>1863</v>
      </c>
      <c r="U40" s="16">
        <v>1939</v>
      </c>
      <c r="V40" s="16">
        <v>1861</v>
      </c>
      <c r="W40" s="16">
        <v>1493</v>
      </c>
    </row>
    <row r="41" spans="1:23">
      <c r="A41" s="12"/>
      <c r="B41" s="16"/>
      <c r="C41" s="16"/>
      <c r="D41" s="16"/>
      <c r="E41" s="16"/>
      <c r="F41" s="16"/>
      <c r="G41" s="16"/>
      <c r="H41" s="16"/>
      <c r="I41" s="16"/>
      <c r="J41" s="16"/>
      <c r="K41" s="16"/>
      <c r="L41" s="16"/>
      <c r="M41" s="16"/>
      <c r="N41" s="16"/>
      <c r="O41" s="16"/>
      <c r="P41" s="16"/>
      <c r="Q41" s="16"/>
      <c r="R41" s="16"/>
      <c r="S41" s="16"/>
      <c r="T41" s="16"/>
      <c r="U41" s="16"/>
      <c r="V41" s="16"/>
      <c r="W41" s="16"/>
    </row>
    <row r="42" spans="1:23">
      <c r="A42" s="12"/>
      <c r="B42" s="16"/>
      <c r="C42" s="16"/>
      <c r="D42" s="16"/>
      <c r="E42" s="16"/>
      <c r="F42" s="16"/>
      <c r="G42" s="16"/>
      <c r="H42" s="16"/>
      <c r="I42" s="16"/>
      <c r="J42" s="16"/>
      <c r="K42" s="16"/>
      <c r="L42" s="16"/>
      <c r="M42" s="16"/>
      <c r="N42" s="16"/>
      <c r="O42" s="16"/>
      <c r="P42" s="16"/>
      <c r="Q42" s="16"/>
      <c r="R42" s="16"/>
      <c r="S42" s="16"/>
      <c r="T42" s="16"/>
      <c r="U42" s="16"/>
      <c r="V42" s="16"/>
      <c r="W42" s="16"/>
    </row>
    <row r="43" spans="1:23">
      <c r="A43" s="12"/>
      <c r="B43" s="10"/>
      <c r="C43" s="10"/>
      <c r="D43" s="10"/>
      <c r="E43" s="10"/>
      <c r="F43" s="10"/>
      <c r="G43" s="10"/>
      <c r="H43" s="10"/>
      <c r="I43" s="10"/>
      <c r="J43" s="10"/>
      <c r="K43" s="10"/>
      <c r="L43" s="10"/>
      <c r="M43" s="10"/>
      <c r="N43" s="10"/>
      <c r="O43" s="10"/>
      <c r="P43" s="10"/>
      <c r="Q43" s="10"/>
      <c r="R43" s="10"/>
      <c r="S43" s="10"/>
      <c r="T43" s="10"/>
      <c r="U43" s="10"/>
      <c r="V43" s="10"/>
      <c r="W43" s="10"/>
    </row>
    <row r="44" spans="1:23">
      <c r="A44" s="12"/>
      <c r="B44" s="10"/>
      <c r="C44" s="10"/>
      <c r="D44" s="10"/>
      <c r="E44" s="10"/>
      <c r="F44" s="10"/>
      <c r="G44" s="10"/>
      <c r="H44" s="10"/>
      <c r="I44" s="10"/>
      <c r="J44" s="10"/>
      <c r="K44" s="10"/>
      <c r="L44" s="10"/>
      <c r="M44" s="10"/>
      <c r="N44" s="10"/>
      <c r="O44" s="10"/>
      <c r="P44" s="10"/>
      <c r="Q44" s="10"/>
      <c r="R44" s="10"/>
      <c r="S44" s="10"/>
      <c r="T44" s="10"/>
      <c r="U44" s="10"/>
      <c r="V44" s="10"/>
      <c r="W44" s="10"/>
    </row>
    <row r="45" spans="1:23">
      <c r="A45" s="12"/>
      <c r="B45" s="10"/>
      <c r="C45" s="10"/>
      <c r="D45" s="10"/>
      <c r="E45" s="10"/>
      <c r="F45" s="10"/>
      <c r="G45" s="10"/>
      <c r="H45" s="10"/>
      <c r="I45" s="10"/>
      <c r="J45" s="10"/>
      <c r="K45" s="10"/>
      <c r="L45" s="10"/>
      <c r="M45" s="10"/>
      <c r="N45" s="10"/>
      <c r="O45" s="10"/>
      <c r="P45" s="10"/>
      <c r="Q45" s="10"/>
      <c r="R45" s="10"/>
      <c r="S45" s="10"/>
      <c r="T45" s="10"/>
      <c r="U45" s="10"/>
      <c r="V45" s="10"/>
      <c r="W45" s="10"/>
    </row>
    <row r="46" spans="1:23">
      <c r="A46" s="12"/>
      <c r="B46" s="10"/>
      <c r="C46" s="10"/>
      <c r="D46" s="10"/>
      <c r="E46" s="10"/>
      <c r="F46" s="10"/>
      <c r="G46" s="10"/>
      <c r="H46" s="10"/>
      <c r="I46" s="10"/>
      <c r="J46" s="10"/>
      <c r="K46" s="10"/>
      <c r="L46" s="10"/>
      <c r="M46" s="10"/>
      <c r="N46" s="10"/>
      <c r="O46" s="10"/>
      <c r="P46" s="10"/>
      <c r="Q46" s="10"/>
      <c r="R46" s="10"/>
      <c r="S46" s="10"/>
      <c r="T46" s="10"/>
      <c r="U46" s="10"/>
      <c r="V46" s="10"/>
      <c r="W46" s="10"/>
    </row>
    <row r="47" spans="1:23">
      <c r="A47" s="12"/>
      <c r="B47" s="10"/>
      <c r="C47" s="10"/>
      <c r="D47" s="10"/>
      <c r="E47" s="10"/>
      <c r="F47" s="10"/>
      <c r="G47" s="10"/>
      <c r="H47" s="10"/>
      <c r="I47" s="10"/>
      <c r="J47" s="10"/>
      <c r="K47" s="10"/>
      <c r="L47" s="10"/>
      <c r="M47" s="10"/>
      <c r="N47" s="10"/>
      <c r="O47" s="10"/>
      <c r="P47" s="10"/>
      <c r="Q47" s="10"/>
      <c r="R47" s="10"/>
      <c r="S47" s="10"/>
      <c r="T47" s="10"/>
      <c r="U47" s="10"/>
      <c r="V47" s="10"/>
      <c r="W47" s="10"/>
    </row>
    <row r="48" spans="1:23">
      <c r="A48" s="12"/>
      <c r="B48" s="10"/>
      <c r="C48" s="10"/>
      <c r="D48" s="10"/>
      <c r="E48" s="10"/>
      <c r="F48" s="10"/>
      <c r="G48" s="10"/>
      <c r="H48" s="10"/>
      <c r="I48" s="10"/>
      <c r="J48" s="10"/>
      <c r="K48" s="10"/>
      <c r="L48" s="10"/>
      <c r="M48" s="10"/>
      <c r="N48" s="10"/>
      <c r="O48" s="10"/>
      <c r="P48" s="10"/>
      <c r="Q48" s="10"/>
      <c r="R48" s="10"/>
      <c r="S48" s="10"/>
      <c r="T48" s="10"/>
      <c r="U48" s="10"/>
      <c r="V48" s="10"/>
      <c r="W48" s="10"/>
    </row>
    <row r="49" spans="1:23">
      <c r="A49" s="12"/>
      <c r="B49" s="10"/>
      <c r="C49" s="10"/>
      <c r="D49" s="10"/>
      <c r="E49" s="10"/>
      <c r="F49" s="10"/>
      <c r="G49" s="10"/>
      <c r="H49" s="10"/>
      <c r="I49" s="10"/>
      <c r="J49" s="10"/>
      <c r="K49" s="10"/>
      <c r="L49" s="10"/>
      <c r="M49" s="10"/>
      <c r="N49" s="10"/>
      <c r="O49" s="10"/>
      <c r="P49" s="10"/>
      <c r="Q49" s="10"/>
      <c r="R49" s="10"/>
      <c r="S49" s="10"/>
      <c r="T49" s="10"/>
      <c r="U49" s="10"/>
      <c r="V49" s="10"/>
      <c r="W49" s="10"/>
    </row>
    <row r="50" spans="1:23">
      <c r="A50" s="12"/>
      <c r="B50" s="10"/>
      <c r="C50" s="10"/>
      <c r="D50" s="10"/>
      <c r="E50" s="10"/>
      <c r="F50" s="10"/>
      <c r="G50" s="10"/>
      <c r="H50" s="10"/>
      <c r="I50" s="10"/>
      <c r="J50" s="10"/>
      <c r="K50" s="10"/>
      <c r="L50" s="10"/>
      <c r="M50" s="10"/>
      <c r="N50" s="10"/>
      <c r="O50" s="10"/>
      <c r="P50" s="10"/>
      <c r="Q50" s="10"/>
      <c r="R50" s="10"/>
      <c r="S50" s="10"/>
      <c r="T50" s="10"/>
      <c r="U50" s="10"/>
      <c r="V50" s="10"/>
      <c r="W50" s="10"/>
    </row>
    <row r="51" spans="1:23">
      <c r="A51" s="12"/>
      <c r="B51" s="10"/>
      <c r="C51" s="10"/>
      <c r="D51" s="10"/>
      <c r="E51" s="10"/>
      <c r="F51" s="10"/>
      <c r="G51" s="10"/>
      <c r="H51" s="10"/>
      <c r="I51" s="10"/>
      <c r="J51" s="10"/>
      <c r="K51" s="10"/>
      <c r="L51" s="10"/>
      <c r="M51" s="10"/>
      <c r="N51" s="10"/>
      <c r="O51" s="10"/>
      <c r="P51" s="10"/>
      <c r="Q51" s="10"/>
      <c r="R51" s="10"/>
      <c r="S51" s="10"/>
      <c r="T51" s="10"/>
      <c r="U51" s="10"/>
      <c r="V51" s="10"/>
      <c r="W51" s="10"/>
    </row>
    <row r="52" spans="1:23">
      <c r="A52" s="12"/>
      <c r="B52" s="10"/>
      <c r="C52" s="10"/>
      <c r="D52" s="10"/>
      <c r="E52" s="10"/>
      <c r="F52" s="10"/>
      <c r="G52" s="10"/>
      <c r="H52" s="10"/>
      <c r="I52" s="10"/>
      <c r="J52" s="10"/>
      <c r="K52" s="10"/>
      <c r="L52" s="10"/>
      <c r="M52" s="10"/>
      <c r="N52" s="10"/>
      <c r="O52" s="10"/>
      <c r="P52" s="10"/>
      <c r="Q52" s="10"/>
      <c r="R52" s="10"/>
      <c r="S52" s="10"/>
      <c r="T52" s="10"/>
      <c r="U52" s="10"/>
      <c r="V52" s="10"/>
      <c r="W52" s="10"/>
    </row>
    <row r="53" spans="1:23">
      <c r="A53" s="12"/>
      <c r="B53" s="10"/>
      <c r="C53" s="10"/>
      <c r="D53" s="10"/>
      <c r="E53" s="10"/>
      <c r="F53" s="10"/>
      <c r="G53" s="10"/>
      <c r="H53" s="10"/>
      <c r="I53" s="10"/>
      <c r="J53" s="10"/>
      <c r="K53" s="10"/>
      <c r="L53" s="10"/>
      <c r="M53" s="10"/>
      <c r="N53" s="10"/>
      <c r="O53" s="10"/>
      <c r="P53" s="10"/>
      <c r="Q53" s="10"/>
      <c r="R53" s="10"/>
      <c r="S53" s="10"/>
      <c r="T53" s="10"/>
      <c r="U53" s="10"/>
      <c r="V53" s="10"/>
      <c r="W53" s="10"/>
    </row>
    <row r="54" spans="1:23">
      <c r="A54" s="12"/>
      <c r="B54" s="10"/>
      <c r="C54" s="10"/>
      <c r="D54" s="10"/>
      <c r="E54" s="10"/>
      <c r="F54" s="10"/>
      <c r="G54" s="10"/>
      <c r="H54" s="10"/>
      <c r="I54" s="10"/>
      <c r="J54" s="10"/>
      <c r="K54" s="10"/>
      <c r="L54" s="10"/>
      <c r="M54" s="10"/>
      <c r="N54" s="10"/>
      <c r="O54" s="10"/>
      <c r="P54" s="10"/>
      <c r="Q54" s="10"/>
      <c r="R54" s="10"/>
      <c r="S54" s="10"/>
      <c r="T54" s="10"/>
      <c r="U54" s="10"/>
      <c r="V54" s="10"/>
      <c r="W54" s="10"/>
    </row>
    <row r="55" spans="1:23">
      <c r="A55" s="12"/>
      <c r="B55" s="10"/>
      <c r="C55" s="10"/>
      <c r="D55" s="10"/>
      <c r="E55" s="10"/>
      <c r="F55" s="10"/>
      <c r="G55" s="10"/>
      <c r="H55" s="10"/>
      <c r="I55" s="10"/>
      <c r="J55" s="10"/>
      <c r="K55" s="10"/>
      <c r="L55" s="10"/>
      <c r="M55" s="10"/>
      <c r="N55" s="10"/>
      <c r="O55" s="10"/>
      <c r="P55" s="10"/>
      <c r="Q55" s="10"/>
      <c r="R55" s="10"/>
      <c r="S55" s="10"/>
      <c r="T55" s="10"/>
      <c r="U55" s="10"/>
      <c r="V55" s="10"/>
      <c r="W55" s="10"/>
    </row>
    <row r="56" spans="1:23">
      <c r="A56" s="12"/>
      <c r="B56" s="10"/>
      <c r="C56" s="10"/>
      <c r="D56" s="10"/>
      <c r="E56" s="10"/>
      <c r="F56" s="10"/>
      <c r="G56" s="10"/>
      <c r="H56" s="10"/>
      <c r="I56" s="10"/>
      <c r="J56" s="10"/>
      <c r="K56" s="10"/>
      <c r="L56" s="10"/>
      <c r="M56" s="10"/>
      <c r="N56" s="10"/>
      <c r="O56" s="10"/>
      <c r="P56" s="10"/>
      <c r="Q56" s="10"/>
      <c r="R56" s="10"/>
      <c r="S56" s="10"/>
      <c r="T56" s="10"/>
      <c r="U56" s="10"/>
      <c r="V56" s="10"/>
      <c r="W56" s="10"/>
    </row>
    <row r="57" spans="1:23">
      <c r="A57" s="12"/>
      <c r="B57" s="10"/>
      <c r="C57" s="10"/>
      <c r="D57" s="10"/>
      <c r="E57" s="10"/>
      <c r="F57" s="10"/>
      <c r="G57" s="10"/>
      <c r="H57" s="10"/>
      <c r="I57" s="10"/>
      <c r="J57" s="10"/>
      <c r="K57" s="10"/>
      <c r="L57" s="10"/>
      <c r="M57" s="10"/>
      <c r="N57" s="10"/>
      <c r="O57" s="10"/>
      <c r="P57" s="10"/>
      <c r="Q57" s="10"/>
      <c r="R57" s="10"/>
      <c r="S57" s="10"/>
      <c r="T57" s="10"/>
      <c r="U57" s="10"/>
      <c r="V57" s="10"/>
      <c r="W57" s="10"/>
    </row>
    <row r="58" spans="1:23">
      <c r="A58" s="12"/>
      <c r="B58" s="10"/>
      <c r="C58" s="10"/>
      <c r="D58" s="10"/>
      <c r="E58" s="10"/>
      <c r="F58" s="10"/>
      <c r="G58" s="10"/>
      <c r="H58" s="10"/>
      <c r="I58" s="10"/>
      <c r="J58" s="10"/>
      <c r="K58" s="10"/>
      <c r="L58" s="10"/>
      <c r="M58" s="10"/>
      <c r="N58" s="10"/>
      <c r="O58" s="10"/>
      <c r="P58" s="10"/>
      <c r="Q58" s="10"/>
      <c r="R58" s="10"/>
      <c r="S58" s="10"/>
      <c r="T58" s="10"/>
      <c r="U58" s="10"/>
      <c r="V58" s="10"/>
      <c r="W58" s="10"/>
    </row>
    <row r="59" spans="1:23">
      <c r="A59" s="12"/>
      <c r="B59" s="10"/>
      <c r="C59" s="10"/>
      <c r="D59" s="10"/>
      <c r="E59" s="10"/>
      <c r="F59" s="10"/>
      <c r="G59" s="10"/>
      <c r="H59" s="10"/>
      <c r="I59" s="10"/>
      <c r="J59" s="10"/>
      <c r="K59" s="10"/>
      <c r="L59" s="10"/>
      <c r="M59" s="10"/>
      <c r="N59" s="10"/>
      <c r="O59" s="10"/>
      <c r="P59" s="10"/>
      <c r="Q59" s="10"/>
      <c r="R59" s="10"/>
      <c r="S59" s="10"/>
      <c r="T59" s="10"/>
      <c r="U59" s="10"/>
      <c r="V59" s="10"/>
      <c r="W59" s="10"/>
    </row>
    <row r="60" spans="1:23">
      <c r="A60" s="12"/>
      <c r="B60" s="10"/>
      <c r="C60" s="10"/>
      <c r="D60" s="10"/>
      <c r="E60" s="10"/>
      <c r="F60" s="10"/>
      <c r="G60" s="10"/>
      <c r="H60" s="10"/>
      <c r="I60" s="10"/>
      <c r="J60" s="10"/>
      <c r="K60" s="10"/>
      <c r="L60" s="10"/>
      <c r="M60" s="10"/>
      <c r="N60" s="10"/>
      <c r="O60" s="10"/>
      <c r="P60" s="10"/>
      <c r="Q60" s="10"/>
      <c r="R60" s="10"/>
      <c r="S60" s="10"/>
      <c r="T60" s="10"/>
      <c r="U60" s="10"/>
      <c r="V60" s="10"/>
      <c r="W60" s="10"/>
    </row>
    <row r="61" spans="1:23">
      <c r="A61" s="12"/>
      <c r="B61" s="10"/>
      <c r="C61" s="10"/>
      <c r="D61" s="10"/>
      <c r="E61" s="10"/>
      <c r="F61" s="10"/>
      <c r="G61" s="10"/>
      <c r="H61" s="10"/>
      <c r="I61" s="10"/>
      <c r="J61" s="10"/>
      <c r="K61" s="10"/>
      <c r="L61" s="10"/>
      <c r="M61" s="10"/>
      <c r="N61" s="10"/>
      <c r="O61" s="10"/>
      <c r="P61" s="10"/>
      <c r="Q61" s="10"/>
      <c r="R61" s="10"/>
      <c r="S61" s="10"/>
      <c r="T61" s="10"/>
      <c r="U61" s="10"/>
      <c r="V61" s="10"/>
      <c r="W61" s="10"/>
    </row>
    <row r="62" spans="1:23">
      <c r="A62" s="12"/>
      <c r="B62" s="10"/>
      <c r="C62" s="10"/>
      <c r="D62" s="10"/>
      <c r="E62" s="10"/>
      <c r="F62" s="10"/>
      <c r="G62" s="10"/>
      <c r="H62" s="10"/>
      <c r="I62" s="10"/>
      <c r="J62" s="10"/>
      <c r="K62" s="10"/>
      <c r="L62" s="10"/>
      <c r="M62" s="10"/>
      <c r="N62" s="10"/>
      <c r="O62" s="10"/>
      <c r="P62" s="10"/>
      <c r="Q62" s="10"/>
      <c r="R62" s="10"/>
      <c r="S62" s="10"/>
      <c r="T62" s="10"/>
      <c r="U62" s="10"/>
      <c r="V62" s="10"/>
      <c r="W62" s="10"/>
    </row>
    <row r="63" spans="1:23">
      <c r="A63" s="12"/>
      <c r="B63" s="10"/>
      <c r="C63" s="10"/>
      <c r="D63" s="10"/>
      <c r="E63" s="10"/>
      <c r="F63" s="10"/>
      <c r="G63" s="10"/>
      <c r="H63" s="10"/>
      <c r="I63" s="10"/>
      <c r="J63" s="10"/>
      <c r="K63" s="10"/>
      <c r="L63" s="10"/>
      <c r="M63" s="10"/>
      <c r="N63" s="10"/>
      <c r="O63" s="10"/>
      <c r="P63" s="10"/>
      <c r="Q63" s="10"/>
      <c r="R63" s="10"/>
      <c r="S63" s="10"/>
      <c r="T63" s="10"/>
      <c r="U63" s="10"/>
      <c r="V63" s="10"/>
      <c r="W63" s="10"/>
    </row>
    <row r="64" spans="1:23">
      <c r="A64" s="12"/>
      <c r="B64" s="10"/>
      <c r="C64" s="10"/>
      <c r="D64" s="10"/>
      <c r="E64" s="10"/>
      <c r="F64" s="10"/>
      <c r="G64" s="10"/>
      <c r="H64" s="10"/>
      <c r="I64" s="10"/>
      <c r="J64" s="10"/>
      <c r="K64" s="10"/>
      <c r="L64" s="10"/>
      <c r="M64" s="10"/>
      <c r="N64" s="10"/>
      <c r="O64" s="10"/>
      <c r="P64" s="10"/>
      <c r="Q64" s="10"/>
      <c r="R64" s="10"/>
      <c r="S64" s="10"/>
      <c r="T64" s="10"/>
      <c r="U64" s="10"/>
      <c r="V64" s="10"/>
      <c r="W64" s="10"/>
    </row>
    <row r="65" spans="1:23">
      <c r="A65" s="12"/>
      <c r="B65" s="10"/>
      <c r="C65" s="10"/>
      <c r="D65" s="10"/>
      <c r="E65" s="10"/>
      <c r="F65" s="10"/>
      <c r="G65" s="10"/>
      <c r="H65" s="10"/>
      <c r="I65" s="10"/>
      <c r="J65" s="10"/>
      <c r="K65" s="10"/>
      <c r="L65" s="10"/>
      <c r="M65" s="10"/>
      <c r="N65" s="10"/>
      <c r="O65" s="10"/>
      <c r="P65" s="10"/>
      <c r="Q65" s="10"/>
      <c r="R65" s="10"/>
      <c r="S65" s="10"/>
      <c r="T65" s="10"/>
      <c r="U65" s="10"/>
      <c r="V65" s="10"/>
      <c r="W65" s="10"/>
    </row>
    <row r="66" spans="1:23">
      <c r="A66" s="12"/>
      <c r="B66" s="10"/>
      <c r="C66" s="10"/>
      <c r="D66" s="10"/>
      <c r="E66" s="10"/>
      <c r="F66" s="10"/>
      <c r="G66" s="10"/>
      <c r="H66" s="10"/>
      <c r="I66" s="10"/>
      <c r="J66" s="10"/>
      <c r="K66" s="10"/>
      <c r="L66" s="10"/>
      <c r="M66" s="10"/>
      <c r="N66" s="10"/>
      <c r="O66" s="10"/>
      <c r="P66" s="10"/>
      <c r="Q66" s="10"/>
      <c r="R66" s="10"/>
      <c r="S66" s="10"/>
      <c r="T66" s="10"/>
      <c r="U66" s="10"/>
      <c r="V66" s="10"/>
      <c r="W66" s="10"/>
    </row>
    <row r="67" spans="1:23">
      <c r="A67" s="12"/>
      <c r="B67" s="10"/>
      <c r="C67" s="10"/>
      <c r="D67" s="10"/>
      <c r="E67" s="10"/>
      <c r="F67" s="10"/>
      <c r="G67" s="10"/>
      <c r="H67" s="10"/>
      <c r="I67" s="10"/>
      <c r="J67" s="10"/>
      <c r="K67" s="10"/>
      <c r="L67" s="10"/>
      <c r="M67" s="10"/>
      <c r="N67" s="10"/>
      <c r="O67" s="10"/>
      <c r="P67" s="10"/>
      <c r="Q67" s="10"/>
      <c r="R67" s="10"/>
      <c r="S67" s="10"/>
      <c r="T67" s="10"/>
      <c r="U67" s="10"/>
      <c r="V67" s="10"/>
      <c r="W67" s="10"/>
    </row>
    <row r="68" spans="1:23">
      <c r="A68" s="12"/>
      <c r="B68" s="10"/>
      <c r="C68" s="10"/>
      <c r="D68" s="10"/>
      <c r="E68" s="10"/>
      <c r="F68" s="10"/>
      <c r="G68" s="10"/>
      <c r="H68" s="10"/>
      <c r="I68" s="10"/>
      <c r="J68" s="10"/>
      <c r="K68" s="10"/>
      <c r="L68" s="10"/>
      <c r="M68" s="10"/>
      <c r="N68" s="10"/>
      <c r="O68" s="10"/>
      <c r="P68" s="10"/>
      <c r="Q68" s="10"/>
      <c r="R68" s="10"/>
      <c r="S68" s="10"/>
      <c r="T68" s="10"/>
      <c r="U68" s="10"/>
      <c r="V68" s="10"/>
      <c r="W68" s="10"/>
    </row>
    <row r="69" spans="1:23">
      <c r="A69" s="12"/>
      <c r="B69" s="10"/>
      <c r="C69" s="10"/>
      <c r="D69" s="10"/>
      <c r="E69" s="10"/>
      <c r="F69" s="10"/>
      <c r="G69" s="10"/>
      <c r="H69" s="10"/>
      <c r="I69" s="10"/>
      <c r="J69" s="10"/>
      <c r="K69" s="10"/>
      <c r="L69" s="10"/>
      <c r="M69" s="10"/>
      <c r="N69" s="10"/>
      <c r="O69" s="10"/>
      <c r="P69" s="10"/>
      <c r="Q69" s="10"/>
      <c r="R69" s="10"/>
      <c r="S69" s="10"/>
      <c r="T69" s="10"/>
      <c r="U69" s="10"/>
      <c r="V69" s="10"/>
      <c r="W69" s="10"/>
    </row>
    <row r="70" spans="1:23">
      <c r="A70" s="12"/>
      <c r="B70" s="10"/>
      <c r="C70" s="10"/>
      <c r="D70" s="10"/>
      <c r="E70" s="10"/>
      <c r="F70" s="10"/>
      <c r="G70" s="10"/>
      <c r="H70" s="10"/>
      <c r="I70" s="10"/>
      <c r="J70" s="10"/>
      <c r="K70" s="10"/>
      <c r="L70" s="10"/>
      <c r="M70" s="10"/>
      <c r="N70" s="10"/>
      <c r="O70" s="10"/>
      <c r="P70" s="10"/>
      <c r="Q70" s="10"/>
      <c r="R70" s="10"/>
      <c r="S70" s="10"/>
      <c r="T70" s="10"/>
      <c r="U70" s="10"/>
      <c r="V70" s="10"/>
      <c r="W70" s="10"/>
    </row>
    <row r="71" spans="1:23">
      <c r="A71" s="12"/>
      <c r="B71" s="10"/>
      <c r="C71" s="10"/>
      <c r="D71" s="10"/>
      <c r="E71" s="10"/>
      <c r="F71" s="10"/>
      <c r="G71" s="10"/>
      <c r="H71" s="10"/>
      <c r="I71" s="10"/>
      <c r="J71" s="10"/>
      <c r="K71" s="10"/>
      <c r="L71" s="10"/>
      <c r="M71" s="10"/>
      <c r="N71" s="10"/>
      <c r="O71" s="10"/>
      <c r="P71" s="10"/>
      <c r="Q71" s="10"/>
      <c r="R71" s="10"/>
      <c r="S71" s="10"/>
      <c r="T71" s="10"/>
      <c r="U71" s="10"/>
      <c r="V71" s="10"/>
      <c r="W71" s="10"/>
    </row>
    <row r="72" spans="1:23">
      <c r="A72" s="12"/>
      <c r="B72" s="10"/>
      <c r="C72" s="10"/>
      <c r="D72" s="10"/>
      <c r="E72" s="10"/>
      <c r="F72" s="10"/>
      <c r="G72" s="10"/>
      <c r="H72" s="10"/>
      <c r="I72" s="10"/>
      <c r="J72" s="10"/>
      <c r="K72" s="10"/>
      <c r="L72" s="10"/>
      <c r="M72" s="10"/>
      <c r="N72" s="10"/>
      <c r="O72" s="10"/>
      <c r="P72" s="10"/>
      <c r="Q72" s="10"/>
      <c r="R72" s="10"/>
      <c r="S72" s="10"/>
      <c r="T72" s="10"/>
      <c r="U72" s="10"/>
      <c r="V72" s="10"/>
      <c r="W72" s="10"/>
    </row>
    <row r="73" spans="1:23">
      <c r="A73" s="12"/>
      <c r="B73" s="10"/>
      <c r="C73" s="10"/>
      <c r="D73" s="10"/>
      <c r="E73" s="10"/>
      <c r="F73" s="10"/>
      <c r="G73" s="10"/>
      <c r="H73" s="10"/>
      <c r="I73" s="10"/>
      <c r="J73" s="10"/>
      <c r="K73" s="10"/>
      <c r="L73" s="10"/>
      <c r="M73" s="10"/>
      <c r="N73" s="10"/>
      <c r="O73" s="10"/>
      <c r="P73" s="10"/>
      <c r="Q73" s="10"/>
      <c r="R73" s="10"/>
      <c r="S73" s="10"/>
      <c r="T73" s="10"/>
      <c r="U73" s="10"/>
      <c r="V73" s="10"/>
      <c r="W73" s="10"/>
    </row>
    <row r="74" spans="1:23">
      <c r="A74" s="12"/>
      <c r="B74" s="10"/>
      <c r="C74" s="10"/>
      <c r="D74" s="10"/>
      <c r="E74" s="10"/>
      <c r="F74" s="10"/>
      <c r="G74" s="10"/>
      <c r="H74" s="10"/>
      <c r="I74" s="10"/>
      <c r="J74" s="10"/>
      <c r="K74" s="10"/>
      <c r="L74" s="10"/>
      <c r="M74" s="10"/>
      <c r="N74" s="10"/>
      <c r="O74" s="10"/>
      <c r="P74" s="10"/>
      <c r="Q74" s="10"/>
      <c r="R74" s="10"/>
      <c r="S74" s="10"/>
      <c r="T74" s="10"/>
      <c r="U74" s="10"/>
      <c r="V74" s="10"/>
      <c r="W74" s="10"/>
    </row>
    <row r="75" spans="1:23">
      <c r="A75" s="12"/>
      <c r="B75" s="10"/>
      <c r="C75" s="10"/>
      <c r="D75" s="10"/>
      <c r="E75" s="10"/>
      <c r="F75" s="10"/>
      <c r="G75" s="10"/>
      <c r="H75" s="10"/>
      <c r="I75" s="10"/>
      <c r="J75" s="10"/>
      <c r="K75" s="10"/>
      <c r="L75" s="10"/>
      <c r="M75" s="10"/>
      <c r="N75" s="10"/>
      <c r="O75" s="10"/>
      <c r="P75" s="10"/>
      <c r="Q75" s="10"/>
      <c r="R75" s="10"/>
      <c r="S75" s="10"/>
      <c r="T75" s="10"/>
      <c r="U75" s="10"/>
      <c r="V75" s="10"/>
      <c r="W75" s="10"/>
    </row>
    <row r="76" spans="1:23">
      <c r="A76" s="12"/>
      <c r="B76" s="10"/>
      <c r="C76" s="10"/>
      <c r="D76" s="10"/>
      <c r="E76" s="10"/>
      <c r="F76" s="10"/>
      <c r="G76" s="10"/>
      <c r="H76" s="10"/>
      <c r="I76" s="10"/>
      <c r="J76" s="10"/>
      <c r="K76" s="10"/>
      <c r="L76" s="10"/>
      <c r="M76" s="10"/>
      <c r="N76" s="10"/>
      <c r="O76" s="10"/>
      <c r="P76" s="10"/>
      <c r="Q76" s="10"/>
      <c r="R76" s="10"/>
      <c r="S76" s="10"/>
      <c r="T76" s="10"/>
      <c r="U76" s="10"/>
      <c r="V76" s="10"/>
      <c r="W76" s="10"/>
    </row>
    <row r="77" spans="1:23">
      <c r="A77" s="12"/>
      <c r="B77" s="10"/>
      <c r="C77" s="10"/>
      <c r="D77" s="10"/>
      <c r="E77" s="10"/>
      <c r="F77" s="10"/>
      <c r="G77" s="10"/>
      <c r="H77" s="10"/>
      <c r="I77" s="10"/>
      <c r="J77" s="10"/>
      <c r="K77" s="10"/>
      <c r="L77" s="10"/>
      <c r="M77" s="10"/>
      <c r="N77" s="10"/>
      <c r="O77" s="10"/>
      <c r="P77" s="10"/>
      <c r="Q77" s="10"/>
      <c r="R77" s="10"/>
      <c r="S77" s="10"/>
      <c r="T77" s="10"/>
      <c r="U77" s="10"/>
      <c r="V77" s="10"/>
      <c r="W77" s="10"/>
    </row>
    <row r="78" spans="1:23">
      <c r="A78" s="12"/>
      <c r="B78" s="10"/>
      <c r="C78" s="10"/>
      <c r="D78" s="10"/>
      <c r="E78" s="10"/>
      <c r="F78" s="10"/>
      <c r="G78" s="10"/>
      <c r="H78" s="10"/>
      <c r="I78" s="10"/>
      <c r="J78" s="10"/>
      <c r="K78" s="10"/>
      <c r="L78" s="10"/>
      <c r="M78" s="10"/>
      <c r="N78" s="10"/>
      <c r="O78" s="10"/>
      <c r="P78" s="10"/>
      <c r="Q78" s="10"/>
      <c r="R78" s="10"/>
      <c r="S78" s="10"/>
      <c r="T78" s="10"/>
      <c r="U78" s="10"/>
      <c r="V78" s="10"/>
      <c r="W78" s="10"/>
    </row>
    <row r="79" spans="1:23">
      <c r="A79" s="12"/>
      <c r="B79" s="10"/>
      <c r="C79" s="10"/>
      <c r="D79" s="10"/>
      <c r="E79" s="10"/>
      <c r="F79" s="10"/>
      <c r="G79" s="10"/>
      <c r="H79" s="10"/>
      <c r="I79" s="10"/>
      <c r="J79" s="10"/>
      <c r="K79" s="10"/>
      <c r="L79" s="10"/>
      <c r="M79" s="10"/>
      <c r="N79" s="10"/>
      <c r="O79" s="10"/>
      <c r="P79" s="10"/>
      <c r="Q79" s="10"/>
      <c r="R79" s="10"/>
      <c r="S79" s="10"/>
      <c r="T79" s="10"/>
      <c r="U79" s="10"/>
      <c r="V79" s="10"/>
      <c r="W79" s="10"/>
    </row>
    <row r="80" spans="1:23">
      <c r="A80" s="12"/>
      <c r="B80" s="10"/>
      <c r="C80" s="10"/>
      <c r="D80" s="10"/>
      <c r="E80" s="10"/>
      <c r="F80" s="10"/>
      <c r="G80" s="10"/>
      <c r="H80" s="10"/>
      <c r="I80" s="10"/>
      <c r="J80" s="10"/>
      <c r="K80" s="10"/>
      <c r="L80" s="10"/>
      <c r="M80" s="10"/>
      <c r="N80" s="10"/>
      <c r="O80" s="10"/>
      <c r="P80" s="10"/>
      <c r="Q80" s="10"/>
      <c r="R80" s="10"/>
      <c r="S80" s="10"/>
      <c r="T80" s="10"/>
      <c r="U80" s="10"/>
      <c r="V80" s="10"/>
      <c r="W80" s="10"/>
    </row>
    <row r="81" spans="1:23">
      <c r="A81" s="12"/>
      <c r="B81" s="10"/>
      <c r="C81" s="10"/>
      <c r="D81" s="10"/>
      <c r="E81" s="10"/>
      <c r="F81" s="10"/>
      <c r="G81" s="10"/>
      <c r="H81" s="10"/>
      <c r="I81" s="10"/>
      <c r="J81" s="10"/>
      <c r="K81" s="10"/>
      <c r="L81" s="10"/>
      <c r="M81" s="10"/>
      <c r="N81" s="10"/>
      <c r="O81" s="10"/>
      <c r="P81" s="10"/>
      <c r="Q81" s="10"/>
      <c r="R81" s="10"/>
      <c r="S81" s="10"/>
      <c r="T81" s="10"/>
      <c r="U81" s="10"/>
      <c r="V81" s="10"/>
      <c r="W81" s="10"/>
    </row>
    <row r="82" spans="1:23">
      <c r="A82" s="12"/>
      <c r="B82" s="10"/>
      <c r="C82" s="10"/>
      <c r="D82" s="10"/>
      <c r="E82" s="10"/>
      <c r="F82" s="10"/>
      <c r="G82" s="10"/>
      <c r="H82" s="10"/>
      <c r="I82" s="10"/>
      <c r="J82" s="10"/>
      <c r="K82" s="10"/>
      <c r="L82" s="10"/>
      <c r="M82" s="10"/>
      <c r="N82" s="10"/>
      <c r="O82" s="10"/>
      <c r="P82" s="10"/>
      <c r="Q82" s="10"/>
      <c r="R82" s="10"/>
      <c r="S82" s="10"/>
      <c r="T82" s="10"/>
      <c r="U82" s="10"/>
      <c r="V82" s="10"/>
      <c r="W82" s="10"/>
    </row>
    <row r="83" spans="1:23">
      <c r="A83" s="12"/>
      <c r="B83" s="10"/>
      <c r="C83" s="10"/>
      <c r="D83" s="10"/>
      <c r="E83" s="10"/>
      <c r="F83" s="10"/>
      <c r="G83" s="10"/>
      <c r="H83" s="10"/>
      <c r="I83" s="10"/>
      <c r="J83" s="10"/>
      <c r="K83" s="10"/>
      <c r="L83" s="10"/>
      <c r="M83" s="10"/>
      <c r="N83" s="10"/>
      <c r="O83" s="10"/>
      <c r="P83" s="10"/>
      <c r="Q83" s="10"/>
      <c r="R83" s="10"/>
      <c r="S83" s="10"/>
      <c r="T83" s="10"/>
      <c r="U83" s="10"/>
      <c r="V83" s="10"/>
      <c r="W83" s="10"/>
    </row>
    <row r="84" spans="1:23">
      <c r="A84" s="12"/>
      <c r="B84" s="10"/>
      <c r="C84" s="10"/>
      <c r="D84" s="10"/>
      <c r="E84" s="10"/>
      <c r="F84" s="10"/>
      <c r="G84" s="10"/>
      <c r="H84" s="10"/>
      <c r="I84" s="10"/>
      <c r="J84" s="10"/>
      <c r="K84" s="10"/>
      <c r="L84" s="10"/>
      <c r="M84" s="10"/>
      <c r="N84" s="10"/>
      <c r="O84" s="10"/>
      <c r="P84" s="10"/>
      <c r="Q84" s="10"/>
      <c r="R84" s="10"/>
      <c r="S84" s="10"/>
      <c r="T84" s="10"/>
      <c r="U84" s="10"/>
      <c r="V84" s="10"/>
      <c r="W84" s="10"/>
    </row>
    <row r="85" spans="1:23">
      <c r="A85" s="12"/>
      <c r="B85" s="10"/>
      <c r="C85" s="10"/>
      <c r="D85" s="10"/>
      <c r="E85" s="10"/>
      <c r="F85" s="10"/>
      <c r="G85" s="10"/>
      <c r="H85" s="10"/>
      <c r="I85" s="10"/>
      <c r="J85" s="10"/>
      <c r="K85" s="10"/>
      <c r="L85" s="10"/>
      <c r="M85" s="10"/>
      <c r="N85" s="10"/>
      <c r="O85" s="10"/>
      <c r="P85" s="10"/>
      <c r="Q85" s="10"/>
      <c r="R85" s="10"/>
      <c r="S85" s="10"/>
      <c r="T85" s="10"/>
      <c r="U85" s="10"/>
      <c r="V85" s="10"/>
      <c r="W85" s="10"/>
    </row>
    <row r="86" spans="1:23">
      <c r="A86" s="12"/>
      <c r="B86" s="10"/>
      <c r="C86" s="10"/>
      <c r="D86" s="10"/>
      <c r="E86" s="10"/>
      <c r="F86" s="10"/>
      <c r="G86" s="10"/>
      <c r="H86" s="10"/>
      <c r="I86" s="10"/>
      <c r="J86" s="10"/>
      <c r="K86" s="10"/>
      <c r="L86" s="10"/>
      <c r="M86" s="10"/>
      <c r="N86" s="10"/>
      <c r="O86" s="10"/>
      <c r="P86" s="10"/>
      <c r="Q86" s="10"/>
      <c r="R86" s="10"/>
      <c r="S86" s="10"/>
      <c r="T86" s="10"/>
      <c r="U86" s="10"/>
      <c r="V86" s="10"/>
      <c r="W86" s="10"/>
    </row>
    <row r="87" spans="1:23">
      <c r="A87" s="12"/>
      <c r="B87" s="10"/>
      <c r="C87" s="10"/>
      <c r="D87" s="10"/>
      <c r="E87" s="10"/>
      <c r="F87" s="10"/>
      <c r="G87" s="10"/>
      <c r="H87" s="10"/>
      <c r="I87" s="10"/>
      <c r="J87" s="10"/>
      <c r="K87" s="10"/>
      <c r="L87" s="10"/>
      <c r="M87" s="10"/>
      <c r="N87" s="10"/>
      <c r="O87" s="10"/>
      <c r="P87" s="10"/>
      <c r="Q87" s="10"/>
      <c r="R87" s="10"/>
      <c r="S87" s="10"/>
      <c r="T87" s="10"/>
      <c r="U87" s="10"/>
      <c r="V87" s="10"/>
      <c r="W87" s="10"/>
    </row>
    <row r="88" spans="1:23">
      <c r="A88" s="12"/>
      <c r="B88" s="10"/>
      <c r="C88" s="10"/>
      <c r="D88" s="10"/>
      <c r="E88" s="10"/>
      <c r="F88" s="10"/>
      <c r="G88" s="10"/>
      <c r="H88" s="10"/>
      <c r="I88" s="10"/>
      <c r="J88" s="10"/>
      <c r="K88" s="10"/>
      <c r="L88" s="10"/>
      <c r="M88" s="10"/>
      <c r="N88" s="10"/>
      <c r="O88" s="10"/>
      <c r="P88" s="10"/>
      <c r="Q88" s="10"/>
      <c r="R88" s="10"/>
      <c r="S88" s="10"/>
      <c r="T88" s="10"/>
      <c r="U88" s="10"/>
      <c r="V88" s="10"/>
      <c r="W88" s="10"/>
    </row>
    <row r="89" spans="1:23">
      <c r="A89" s="12"/>
      <c r="B89" s="10"/>
      <c r="C89" s="10"/>
      <c r="D89" s="10"/>
      <c r="E89" s="10"/>
      <c r="F89" s="10"/>
      <c r="G89" s="10"/>
      <c r="H89" s="10"/>
      <c r="I89" s="10"/>
      <c r="J89" s="10"/>
      <c r="K89" s="10"/>
      <c r="L89" s="10"/>
      <c r="M89" s="10"/>
      <c r="N89" s="10"/>
      <c r="O89" s="10"/>
      <c r="P89" s="10"/>
      <c r="Q89" s="10"/>
      <c r="R89" s="10"/>
      <c r="S89" s="10"/>
      <c r="T89" s="10"/>
      <c r="U89" s="10"/>
      <c r="V89" s="10"/>
      <c r="W89" s="10"/>
    </row>
    <row r="90" spans="1:23">
      <c r="A90" s="12"/>
      <c r="B90" s="10"/>
      <c r="C90" s="10"/>
      <c r="D90" s="10"/>
      <c r="E90" s="10"/>
      <c r="F90" s="10"/>
      <c r="G90" s="10"/>
      <c r="H90" s="10"/>
      <c r="I90" s="10"/>
      <c r="J90" s="10"/>
      <c r="K90" s="10"/>
      <c r="L90" s="10"/>
      <c r="M90" s="10"/>
      <c r="N90" s="10"/>
      <c r="O90" s="10"/>
      <c r="P90" s="10"/>
      <c r="Q90" s="10"/>
      <c r="R90" s="10"/>
      <c r="S90" s="10"/>
      <c r="T90" s="10"/>
      <c r="U90" s="10"/>
      <c r="V90" s="10"/>
      <c r="W90" s="10"/>
    </row>
    <row r="91" spans="1:23">
      <c r="A91" s="12"/>
      <c r="B91" s="10"/>
      <c r="C91" s="10"/>
      <c r="D91" s="10"/>
      <c r="E91" s="10"/>
      <c r="F91" s="10"/>
      <c r="G91" s="10"/>
      <c r="H91" s="10"/>
      <c r="I91" s="10"/>
      <c r="J91" s="10"/>
      <c r="K91" s="10"/>
      <c r="L91" s="10"/>
      <c r="M91" s="10"/>
      <c r="N91" s="10"/>
      <c r="O91" s="10"/>
      <c r="P91" s="10"/>
      <c r="Q91" s="10"/>
      <c r="R91" s="10"/>
      <c r="S91" s="10"/>
      <c r="T91" s="10"/>
      <c r="U91" s="10"/>
      <c r="V91" s="10"/>
      <c r="W91" s="10"/>
    </row>
    <row r="92" spans="1:23">
      <c r="A92" s="12"/>
      <c r="B92" s="10"/>
      <c r="C92" s="10"/>
      <c r="D92" s="10"/>
      <c r="E92" s="10"/>
      <c r="F92" s="10"/>
      <c r="G92" s="10"/>
      <c r="H92" s="10"/>
      <c r="I92" s="10"/>
      <c r="J92" s="10"/>
      <c r="K92" s="10"/>
      <c r="L92" s="10"/>
      <c r="M92" s="10"/>
      <c r="N92" s="10"/>
      <c r="O92" s="10"/>
      <c r="P92" s="10"/>
      <c r="Q92" s="10"/>
      <c r="R92" s="10"/>
      <c r="S92" s="10"/>
      <c r="T92" s="10"/>
      <c r="U92" s="10"/>
      <c r="V92" s="10"/>
      <c r="W92" s="10"/>
    </row>
    <row r="93" spans="1:23">
      <c r="A93" s="12"/>
      <c r="B93" s="10"/>
      <c r="C93" s="10"/>
      <c r="D93" s="10"/>
      <c r="E93" s="10"/>
      <c r="F93" s="10"/>
      <c r="G93" s="10"/>
      <c r="H93" s="10"/>
      <c r="I93" s="10"/>
      <c r="J93" s="10"/>
      <c r="K93" s="10"/>
      <c r="L93" s="10"/>
      <c r="M93" s="10"/>
      <c r="N93" s="10"/>
      <c r="O93" s="10"/>
      <c r="P93" s="10"/>
      <c r="Q93" s="10"/>
      <c r="R93" s="10"/>
      <c r="S93" s="10"/>
      <c r="T93" s="10"/>
      <c r="U93" s="10"/>
      <c r="V93" s="10"/>
      <c r="W93" s="10"/>
    </row>
    <row r="94" spans="1:23">
      <c r="A94" s="12"/>
      <c r="B94" s="10"/>
      <c r="C94" s="10"/>
      <c r="D94" s="10"/>
      <c r="E94" s="10"/>
      <c r="F94" s="10"/>
      <c r="G94" s="10"/>
      <c r="H94" s="10"/>
      <c r="I94" s="10"/>
      <c r="J94" s="10"/>
      <c r="K94" s="10"/>
      <c r="L94" s="10"/>
      <c r="M94" s="10"/>
      <c r="N94" s="10"/>
      <c r="O94" s="10"/>
      <c r="P94" s="10"/>
      <c r="Q94" s="10"/>
      <c r="R94" s="10"/>
      <c r="S94" s="10"/>
      <c r="T94" s="10"/>
      <c r="U94" s="10"/>
      <c r="V94" s="10"/>
      <c r="W94" s="10"/>
    </row>
    <row r="95" spans="1:23">
      <c r="A95" s="12"/>
      <c r="B95" s="10"/>
      <c r="C95" s="10"/>
      <c r="D95" s="10"/>
      <c r="E95" s="10"/>
      <c r="F95" s="10"/>
      <c r="G95" s="10"/>
      <c r="H95" s="10"/>
      <c r="I95" s="10"/>
      <c r="J95" s="10"/>
      <c r="K95" s="10"/>
      <c r="L95" s="10"/>
      <c r="M95" s="10"/>
      <c r="N95" s="10"/>
      <c r="O95" s="10"/>
      <c r="P95" s="10"/>
      <c r="Q95" s="10"/>
      <c r="R95" s="10"/>
      <c r="S95" s="10"/>
      <c r="T95" s="10"/>
      <c r="U95" s="10"/>
      <c r="V95" s="10"/>
      <c r="W95" s="10"/>
    </row>
    <row r="96" spans="1:23">
      <c r="A96" s="12"/>
      <c r="B96" s="10"/>
      <c r="C96" s="10"/>
      <c r="D96" s="10"/>
      <c r="E96" s="10"/>
      <c r="F96" s="10"/>
      <c r="G96" s="10"/>
      <c r="H96" s="10"/>
      <c r="I96" s="10"/>
      <c r="J96" s="10"/>
      <c r="K96" s="10"/>
      <c r="L96" s="10"/>
      <c r="M96" s="10"/>
      <c r="N96" s="10"/>
      <c r="O96" s="10"/>
      <c r="P96" s="10"/>
      <c r="Q96" s="10"/>
      <c r="R96" s="10"/>
      <c r="S96" s="10"/>
      <c r="T96" s="10"/>
      <c r="U96" s="10"/>
      <c r="V96" s="10"/>
      <c r="W96" s="10"/>
    </row>
    <row r="97" spans="1:23">
      <c r="A97" s="12"/>
      <c r="B97" s="10"/>
      <c r="C97" s="10"/>
      <c r="D97" s="10"/>
      <c r="E97" s="10"/>
      <c r="F97" s="10"/>
      <c r="G97" s="10"/>
      <c r="H97" s="10"/>
      <c r="I97" s="10"/>
      <c r="J97" s="10"/>
      <c r="K97" s="10"/>
      <c r="L97" s="10"/>
      <c r="M97" s="10"/>
      <c r="N97" s="10"/>
      <c r="O97" s="10"/>
      <c r="P97" s="10"/>
      <c r="Q97" s="10"/>
      <c r="R97" s="10"/>
      <c r="S97" s="10"/>
      <c r="T97" s="10"/>
      <c r="U97" s="10"/>
      <c r="V97" s="10"/>
      <c r="W97" s="10"/>
    </row>
    <row r="98" spans="1:23">
      <c r="A98" s="12"/>
      <c r="B98" s="10"/>
      <c r="C98" s="10"/>
      <c r="D98" s="10"/>
      <c r="E98" s="10"/>
      <c r="F98" s="10"/>
      <c r="G98" s="10"/>
      <c r="H98" s="10"/>
      <c r="I98" s="10"/>
      <c r="J98" s="10"/>
      <c r="K98" s="10"/>
      <c r="L98" s="10"/>
      <c r="M98" s="10"/>
      <c r="N98" s="10"/>
      <c r="O98" s="10"/>
      <c r="P98" s="10"/>
      <c r="Q98" s="10"/>
      <c r="R98" s="10"/>
      <c r="S98" s="10"/>
      <c r="T98" s="10"/>
      <c r="U98" s="10"/>
      <c r="V98" s="10"/>
      <c r="W98" s="10"/>
    </row>
    <row r="99" spans="1:23">
      <c r="A99" s="12"/>
      <c r="B99" s="10"/>
      <c r="C99" s="10"/>
      <c r="D99" s="10"/>
      <c r="E99" s="10"/>
      <c r="F99" s="10"/>
      <c r="G99" s="10"/>
      <c r="H99" s="10"/>
      <c r="I99" s="10"/>
      <c r="J99" s="10"/>
      <c r="K99" s="10"/>
      <c r="L99" s="10"/>
      <c r="M99" s="10"/>
      <c r="N99" s="10"/>
      <c r="O99" s="10"/>
      <c r="P99" s="10"/>
      <c r="Q99" s="10"/>
      <c r="R99" s="10"/>
      <c r="S99" s="10"/>
      <c r="T99" s="10"/>
      <c r="U99" s="10"/>
      <c r="V99" s="10"/>
      <c r="W99" s="10"/>
    </row>
    <row r="100" spans="1:23">
      <c r="A100" s="12"/>
      <c r="B100" s="10"/>
      <c r="C100" s="10"/>
      <c r="D100" s="10"/>
      <c r="E100" s="10"/>
      <c r="F100" s="10"/>
      <c r="G100" s="10"/>
      <c r="H100" s="10"/>
      <c r="I100" s="10"/>
      <c r="J100" s="10"/>
      <c r="K100" s="10"/>
      <c r="L100" s="10"/>
      <c r="M100" s="10"/>
      <c r="N100" s="10"/>
      <c r="O100" s="10"/>
      <c r="P100" s="10"/>
      <c r="Q100" s="10"/>
      <c r="R100" s="10"/>
      <c r="S100" s="10"/>
      <c r="T100" s="10"/>
      <c r="U100" s="10"/>
      <c r="V100" s="10"/>
      <c r="W100" s="10"/>
    </row>
    <row r="101" spans="1:23">
      <c r="A101" s="12"/>
      <c r="B101" s="8"/>
      <c r="C101" s="8"/>
      <c r="D101" s="8"/>
      <c r="E101" s="8"/>
      <c r="F101" s="8"/>
      <c r="G101" s="8"/>
      <c r="H101" s="8"/>
      <c r="I101" s="8"/>
      <c r="J101" s="8"/>
      <c r="K101" s="8"/>
      <c r="L101" s="8"/>
      <c r="M101" s="8"/>
      <c r="N101" s="8"/>
      <c r="O101" s="8"/>
      <c r="P101" s="8"/>
      <c r="Q101" s="8"/>
      <c r="R101" s="8"/>
      <c r="S101" s="8"/>
      <c r="T101" s="8"/>
      <c r="U101" s="8"/>
      <c r="V101" s="8"/>
      <c r="W101" s="8"/>
    </row>
    <row r="102" spans="1:23">
      <c r="A102" s="12"/>
      <c r="B102" s="8"/>
      <c r="C102" s="8"/>
      <c r="D102" s="8"/>
      <c r="E102" s="8"/>
      <c r="F102" s="8"/>
      <c r="G102" s="8"/>
      <c r="H102" s="8"/>
      <c r="I102" s="8"/>
      <c r="J102" s="8"/>
      <c r="K102" s="8"/>
      <c r="L102" s="8"/>
      <c r="M102" s="8"/>
      <c r="N102" s="8"/>
      <c r="O102" s="8"/>
      <c r="P102" s="8"/>
      <c r="Q102" s="8"/>
      <c r="R102" s="8"/>
      <c r="S102" s="8"/>
      <c r="T102" s="8"/>
      <c r="U102" s="8"/>
      <c r="V102" s="8"/>
      <c r="W102" s="8"/>
    </row>
    <row r="103" spans="1:23">
      <c r="A103" s="12"/>
      <c r="B103" s="8"/>
      <c r="C103" s="8"/>
      <c r="D103" s="8"/>
      <c r="E103" s="8"/>
      <c r="F103" s="8"/>
      <c r="G103" s="8"/>
      <c r="H103" s="8"/>
      <c r="I103" s="8"/>
      <c r="J103" s="8"/>
      <c r="K103" s="8"/>
      <c r="L103" s="8"/>
      <c r="M103" s="8"/>
      <c r="N103" s="8"/>
      <c r="O103" s="8"/>
      <c r="P103" s="8"/>
      <c r="Q103" s="8"/>
      <c r="R103" s="8"/>
      <c r="S103" s="8"/>
      <c r="T103" s="8"/>
      <c r="U103" s="8"/>
      <c r="V103" s="8"/>
      <c r="W103" s="8"/>
    </row>
    <row r="104" spans="1:23">
      <c r="A104" s="12"/>
      <c r="B104" s="8"/>
      <c r="C104" s="8"/>
      <c r="D104" s="8"/>
      <c r="E104" s="8"/>
      <c r="F104" s="8"/>
      <c r="G104" s="8"/>
      <c r="H104" s="8"/>
      <c r="I104" s="8"/>
      <c r="J104" s="8"/>
      <c r="K104" s="8"/>
      <c r="L104" s="8"/>
      <c r="M104" s="8"/>
      <c r="N104" s="8"/>
      <c r="O104" s="8"/>
      <c r="P104" s="8"/>
      <c r="Q104" s="8"/>
      <c r="R104" s="8"/>
      <c r="S104" s="8"/>
      <c r="T104" s="8"/>
      <c r="U104" s="8"/>
      <c r="V104" s="8"/>
      <c r="W104" s="8"/>
    </row>
    <row r="105" spans="1:23">
      <c r="A105" s="12"/>
      <c r="B105" s="8"/>
      <c r="C105" s="8"/>
      <c r="D105" s="8"/>
      <c r="E105" s="8"/>
      <c r="F105" s="8"/>
      <c r="G105" s="8"/>
      <c r="H105" s="8"/>
      <c r="I105" s="8"/>
      <c r="J105" s="8"/>
      <c r="K105" s="8"/>
      <c r="L105" s="8"/>
      <c r="M105" s="8"/>
      <c r="N105" s="8"/>
      <c r="O105" s="8"/>
      <c r="P105" s="8"/>
      <c r="Q105" s="8"/>
      <c r="R105" s="8"/>
      <c r="S105" s="8"/>
      <c r="T105" s="8"/>
      <c r="U105" s="8"/>
      <c r="V105" s="8"/>
      <c r="W105" s="8"/>
    </row>
    <row r="106" spans="1:23">
      <c r="A106" s="12"/>
      <c r="B106" s="8"/>
      <c r="C106" s="8"/>
      <c r="D106" s="8"/>
      <c r="E106" s="8"/>
      <c r="F106" s="8"/>
      <c r="G106" s="8"/>
      <c r="H106" s="8"/>
      <c r="I106" s="8"/>
      <c r="J106" s="8"/>
      <c r="K106" s="8"/>
      <c r="L106" s="8"/>
      <c r="M106" s="8"/>
      <c r="N106" s="8"/>
      <c r="O106" s="8"/>
      <c r="P106" s="8"/>
      <c r="Q106" s="8"/>
      <c r="R106" s="8"/>
      <c r="S106" s="8"/>
      <c r="T106" s="8"/>
      <c r="U106" s="8"/>
      <c r="V106" s="8"/>
      <c r="W106" s="8"/>
    </row>
    <row r="107" spans="1:23">
      <c r="A107" s="12"/>
      <c r="B107" s="8"/>
      <c r="C107" s="8"/>
      <c r="D107" s="8"/>
      <c r="E107" s="8"/>
      <c r="F107" s="8"/>
      <c r="G107" s="8"/>
      <c r="H107" s="8"/>
      <c r="I107" s="8"/>
      <c r="J107" s="8"/>
      <c r="K107" s="8"/>
      <c r="L107" s="8"/>
      <c r="M107" s="8"/>
      <c r="N107" s="8"/>
      <c r="O107" s="8"/>
      <c r="P107" s="8"/>
      <c r="Q107" s="8"/>
      <c r="R107" s="8"/>
      <c r="S107" s="8"/>
      <c r="T107" s="8"/>
      <c r="U107" s="8"/>
      <c r="V107" s="8"/>
      <c r="W107" s="8"/>
    </row>
    <row r="108" spans="1:23">
      <c r="A108" s="12"/>
      <c r="B108" s="8"/>
      <c r="C108" s="8"/>
      <c r="D108" s="8"/>
      <c r="E108" s="8"/>
      <c r="F108" s="8"/>
      <c r="G108" s="8"/>
      <c r="H108" s="8"/>
      <c r="I108" s="8"/>
      <c r="J108" s="8"/>
      <c r="K108" s="8"/>
      <c r="L108" s="8"/>
      <c r="M108" s="8"/>
      <c r="N108" s="8"/>
      <c r="O108" s="8"/>
      <c r="P108" s="8"/>
      <c r="Q108" s="8"/>
      <c r="R108" s="8"/>
      <c r="S108" s="8"/>
      <c r="T108" s="8"/>
      <c r="U108" s="8"/>
      <c r="V108" s="8"/>
      <c r="W108" s="8"/>
    </row>
    <row r="109" spans="1:23">
      <c r="A109" s="12"/>
      <c r="B109" s="8"/>
      <c r="C109" s="8"/>
      <c r="D109" s="8"/>
      <c r="E109" s="8"/>
      <c r="F109" s="8"/>
      <c r="G109" s="8"/>
      <c r="H109" s="8"/>
      <c r="I109" s="8"/>
      <c r="J109" s="8"/>
      <c r="K109" s="8"/>
      <c r="L109" s="8"/>
      <c r="M109" s="8"/>
      <c r="N109" s="8"/>
      <c r="O109" s="8"/>
      <c r="P109" s="8"/>
      <c r="Q109" s="8"/>
      <c r="R109" s="8"/>
      <c r="S109" s="8"/>
      <c r="T109" s="8"/>
      <c r="U109" s="8"/>
      <c r="V109" s="8"/>
      <c r="W109" s="8"/>
    </row>
    <row r="110" spans="1:23">
      <c r="A110" s="12"/>
      <c r="B110" s="8"/>
      <c r="C110" s="8"/>
      <c r="D110" s="8"/>
      <c r="E110" s="8"/>
      <c r="F110" s="8"/>
      <c r="G110" s="8"/>
      <c r="H110" s="8"/>
      <c r="I110" s="8"/>
      <c r="J110" s="8"/>
      <c r="K110" s="8"/>
      <c r="L110" s="8"/>
      <c r="M110" s="8"/>
      <c r="N110" s="8"/>
      <c r="O110" s="8"/>
      <c r="P110" s="8"/>
      <c r="Q110" s="8"/>
      <c r="R110" s="8"/>
      <c r="S110" s="8"/>
      <c r="T110" s="8"/>
      <c r="U110" s="8"/>
      <c r="V110" s="8"/>
      <c r="W110" s="8"/>
    </row>
    <row r="111" spans="1:23">
      <c r="A111" s="12"/>
      <c r="B111" s="8"/>
      <c r="C111" s="8"/>
      <c r="D111" s="8"/>
      <c r="E111" s="8"/>
      <c r="F111" s="8"/>
      <c r="G111" s="8"/>
      <c r="H111" s="8"/>
      <c r="I111" s="8"/>
      <c r="J111" s="8"/>
      <c r="K111" s="8"/>
      <c r="L111" s="8"/>
      <c r="M111" s="8"/>
      <c r="N111" s="8"/>
      <c r="O111" s="8"/>
      <c r="P111" s="8"/>
      <c r="Q111" s="8"/>
      <c r="R111" s="8"/>
      <c r="S111" s="8"/>
      <c r="T111" s="8"/>
      <c r="U111" s="8"/>
      <c r="V111" s="8"/>
      <c r="W111" s="8"/>
    </row>
    <row r="112" spans="1:23">
      <c r="A112" s="12"/>
      <c r="B112" s="8"/>
      <c r="C112" s="8"/>
      <c r="D112" s="8"/>
      <c r="E112" s="8"/>
      <c r="F112" s="8"/>
      <c r="G112" s="8"/>
      <c r="H112" s="8"/>
      <c r="I112" s="8"/>
      <c r="J112" s="8"/>
      <c r="K112" s="8"/>
      <c r="L112" s="8"/>
      <c r="M112" s="8"/>
      <c r="N112" s="8"/>
      <c r="O112" s="8"/>
      <c r="P112" s="8"/>
      <c r="Q112" s="8"/>
      <c r="R112" s="8"/>
      <c r="S112" s="8"/>
      <c r="T112" s="8"/>
      <c r="U112" s="8"/>
      <c r="V112" s="8"/>
      <c r="W112" s="8"/>
    </row>
    <row r="113" spans="1:23">
      <c r="A113" s="12"/>
      <c r="B113" s="8"/>
      <c r="C113" s="8"/>
      <c r="D113" s="8"/>
      <c r="E113" s="8"/>
      <c r="F113" s="8"/>
      <c r="G113" s="8"/>
      <c r="H113" s="8"/>
      <c r="I113" s="8"/>
      <c r="J113" s="8"/>
      <c r="K113" s="8"/>
      <c r="L113" s="8"/>
      <c r="M113" s="8"/>
      <c r="N113" s="8"/>
      <c r="O113" s="8"/>
      <c r="P113" s="8"/>
      <c r="Q113" s="8"/>
      <c r="R113" s="8"/>
      <c r="S113" s="8"/>
      <c r="T113" s="8"/>
      <c r="U113" s="8"/>
      <c r="V113" s="8"/>
      <c r="W113" s="8"/>
    </row>
    <row r="114" spans="1:23">
      <c r="A114" s="12"/>
      <c r="B114" s="8"/>
      <c r="C114" s="8"/>
      <c r="D114" s="8"/>
      <c r="E114" s="8"/>
      <c r="F114" s="8"/>
      <c r="G114" s="8"/>
      <c r="H114" s="8"/>
      <c r="I114" s="8"/>
      <c r="J114" s="8"/>
      <c r="K114" s="8"/>
      <c r="L114" s="8"/>
      <c r="M114" s="8"/>
      <c r="N114" s="8"/>
      <c r="O114" s="8"/>
      <c r="P114" s="8"/>
      <c r="Q114" s="8"/>
      <c r="R114" s="8"/>
      <c r="S114" s="8"/>
      <c r="T114" s="8"/>
      <c r="U114" s="8"/>
      <c r="V114" s="8"/>
      <c r="W114" s="8"/>
    </row>
    <row r="115" spans="1:23">
      <c r="A115" s="12"/>
      <c r="B115" s="8"/>
      <c r="C115" s="8"/>
      <c r="D115" s="8"/>
      <c r="E115" s="8"/>
      <c r="F115" s="8"/>
      <c r="G115" s="8"/>
      <c r="H115" s="8"/>
      <c r="I115" s="8"/>
      <c r="J115" s="8"/>
      <c r="K115" s="8"/>
      <c r="L115" s="8"/>
      <c r="M115" s="8"/>
      <c r="N115" s="8"/>
      <c r="O115" s="8"/>
      <c r="P115" s="8"/>
      <c r="Q115" s="8"/>
      <c r="R115" s="8"/>
      <c r="S115" s="8"/>
      <c r="T115" s="8"/>
      <c r="U115" s="8"/>
      <c r="V115" s="8"/>
      <c r="W115" s="8"/>
    </row>
    <row r="116" spans="1:23">
      <c r="A116" s="12"/>
      <c r="B116" s="8"/>
      <c r="C116" s="8"/>
      <c r="D116" s="8"/>
      <c r="E116" s="8"/>
      <c r="F116" s="8"/>
      <c r="G116" s="8"/>
      <c r="H116" s="8"/>
      <c r="I116" s="8"/>
      <c r="J116" s="8"/>
      <c r="K116" s="8"/>
      <c r="L116" s="8"/>
      <c r="M116" s="8"/>
      <c r="N116" s="8"/>
      <c r="O116" s="8"/>
      <c r="P116" s="8"/>
      <c r="Q116" s="8"/>
      <c r="R116" s="8"/>
      <c r="S116" s="8"/>
      <c r="T116" s="8"/>
      <c r="U116" s="8"/>
      <c r="V116" s="8"/>
      <c r="W116" s="8"/>
    </row>
    <row r="117" spans="1:23">
      <c r="A117" s="12"/>
      <c r="B117" s="8"/>
      <c r="C117" s="8"/>
      <c r="D117" s="8"/>
      <c r="E117" s="8"/>
      <c r="F117" s="8"/>
      <c r="G117" s="8"/>
      <c r="H117" s="8"/>
      <c r="I117" s="8"/>
      <c r="J117" s="8"/>
      <c r="K117" s="8"/>
      <c r="L117" s="8"/>
      <c r="M117" s="8"/>
      <c r="N117" s="8"/>
      <c r="O117" s="8"/>
      <c r="P117" s="8"/>
      <c r="Q117" s="8"/>
      <c r="R117" s="8"/>
      <c r="S117" s="8"/>
      <c r="T117" s="8"/>
      <c r="U117" s="8"/>
      <c r="V117" s="8"/>
      <c r="W117" s="8"/>
    </row>
    <row r="118" spans="1:23">
      <c r="A118" s="12"/>
      <c r="B118" s="8"/>
      <c r="C118" s="8"/>
      <c r="D118" s="8"/>
      <c r="E118" s="8"/>
      <c r="F118" s="8"/>
      <c r="G118" s="8"/>
      <c r="H118" s="8"/>
      <c r="I118" s="8"/>
      <c r="J118" s="8"/>
      <c r="K118" s="8"/>
      <c r="L118" s="8"/>
      <c r="M118" s="8"/>
      <c r="N118" s="8"/>
      <c r="O118" s="8"/>
      <c r="P118" s="8"/>
      <c r="Q118" s="8"/>
      <c r="R118" s="8"/>
      <c r="S118" s="8"/>
      <c r="T118" s="8"/>
      <c r="U118" s="8"/>
      <c r="V118" s="8"/>
      <c r="W118" s="8"/>
    </row>
    <row r="119" spans="1:23">
      <c r="A119" s="12"/>
      <c r="B119" s="8"/>
      <c r="C119" s="8"/>
      <c r="D119" s="8"/>
      <c r="E119" s="8"/>
      <c r="F119" s="8"/>
      <c r="G119" s="8"/>
      <c r="H119" s="8"/>
      <c r="I119" s="8"/>
      <c r="J119" s="8"/>
      <c r="K119" s="8"/>
      <c r="L119" s="8"/>
      <c r="M119" s="8"/>
      <c r="N119" s="8"/>
      <c r="O119" s="8"/>
      <c r="P119" s="8"/>
      <c r="Q119" s="8"/>
      <c r="R119" s="8"/>
      <c r="S119" s="8"/>
      <c r="T119" s="8"/>
      <c r="U119" s="8"/>
      <c r="V119" s="8"/>
      <c r="W119" s="8"/>
    </row>
    <row r="120" spans="1:23">
      <c r="A120" s="12"/>
      <c r="B120" s="8"/>
      <c r="C120" s="8"/>
      <c r="D120" s="8"/>
      <c r="E120" s="8"/>
      <c r="F120" s="8"/>
      <c r="G120" s="8"/>
      <c r="H120" s="8"/>
      <c r="I120" s="8"/>
      <c r="J120" s="8"/>
      <c r="K120" s="8"/>
      <c r="L120" s="8"/>
      <c r="M120" s="8"/>
      <c r="N120" s="8"/>
      <c r="O120" s="8"/>
      <c r="P120" s="8"/>
      <c r="Q120" s="8"/>
      <c r="R120" s="8"/>
      <c r="S120" s="8"/>
      <c r="T120" s="8"/>
      <c r="U120" s="8"/>
      <c r="V120" s="8"/>
      <c r="W120" s="8"/>
    </row>
    <row r="121" spans="1:23">
      <c r="A121" s="12"/>
      <c r="B121" s="8"/>
      <c r="C121" s="8"/>
      <c r="D121" s="8"/>
      <c r="E121" s="8"/>
      <c r="F121" s="8"/>
      <c r="G121" s="8"/>
      <c r="H121" s="8"/>
      <c r="I121" s="8"/>
      <c r="J121" s="8"/>
      <c r="K121" s="8"/>
      <c r="L121" s="8"/>
      <c r="M121" s="8"/>
      <c r="N121" s="8"/>
      <c r="O121" s="8"/>
      <c r="P121" s="8"/>
      <c r="Q121" s="8"/>
      <c r="R121" s="8"/>
      <c r="S121" s="8"/>
      <c r="T121" s="8"/>
      <c r="U121" s="8"/>
      <c r="V121" s="8"/>
      <c r="W121" s="8"/>
    </row>
    <row r="122" spans="1:23">
      <c r="A122" s="12"/>
      <c r="B122" s="8"/>
      <c r="C122" s="8"/>
      <c r="D122" s="8"/>
      <c r="E122" s="8"/>
      <c r="F122" s="8"/>
      <c r="G122" s="8"/>
      <c r="H122" s="8"/>
      <c r="I122" s="8"/>
      <c r="J122" s="8"/>
      <c r="K122" s="8"/>
      <c r="L122" s="8"/>
      <c r="M122" s="8"/>
      <c r="N122" s="8"/>
      <c r="O122" s="8"/>
      <c r="P122" s="8"/>
      <c r="Q122" s="8"/>
      <c r="R122" s="8"/>
      <c r="S122" s="8"/>
      <c r="T122" s="8"/>
      <c r="U122" s="8"/>
      <c r="V122" s="8"/>
      <c r="W122" s="8"/>
    </row>
    <row r="123" spans="1:23">
      <c r="A123" s="12"/>
      <c r="B123" s="8"/>
      <c r="C123" s="8"/>
      <c r="D123" s="8"/>
      <c r="E123" s="8"/>
      <c r="F123" s="8"/>
      <c r="G123" s="8"/>
      <c r="H123" s="8"/>
      <c r="I123" s="8"/>
      <c r="J123" s="8"/>
      <c r="K123" s="8"/>
      <c r="L123" s="8"/>
      <c r="M123" s="8"/>
      <c r="N123" s="8"/>
      <c r="O123" s="8"/>
      <c r="P123" s="8"/>
      <c r="Q123" s="8"/>
      <c r="R123" s="8"/>
      <c r="S123" s="8"/>
      <c r="T123" s="8"/>
      <c r="U123" s="8"/>
      <c r="V123" s="8"/>
      <c r="W123" s="8"/>
    </row>
    <row r="124" spans="1:23">
      <c r="A124" s="12"/>
      <c r="B124" s="8"/>
      <c r="C124" s="8"/>
      <c r="D124" s="8"/>
      <c r="E124" s="8"/>
      <c r="F124" s="8"/>
      <c r="G124" s="8"/>
      <c r="H124" s="8"/>
      <c r="I124" s="8"/>
      <c r="J124" s="8"/>
      <c r="K124" s="8"/>
      <c r="L124" s="8"/>
      <c r="M124" s="8"/>
      <c r="N124" s="8"/>
      <c r="O124" s="8"/>
      <c r="P124" s="8"/>
      <c r="Q124" s="8"/>
      <c r="R124" s="8"/>
      <c r="S124" s="8"/>
      <c r="T124" s="8"/>
      <c r="U124" s="8"/>
      <c r="V124" s="8"/>
      <c r="W124" s="8"/>
    </row>
    <row r="125" spans="1:23">
      <c r="A125" s="12"/>
      <c r="B125" s="8"/>
      <c r="C125" s="8"/>
      <c r="D125" s="8"/>
      <c r="E125" s="8"/>
      <c r="F125" s="8"/>
      <c r="G125" s="8"/>
      <c r="H125" s="8"/>
      <c r="I125" s="8"/>
      <c r="J125" s="8"/>
      <c r="K125" s="8"/>
      <c r="L125" s="8"/>
      <c r="M125" s="8"/>
      <c r="N125" s="8"/>
      <c r="O125" s="8"/>
      <c r="P125" s="8"/>
      <c r="Q125" s="8"/>
      <c r="R125" s="8"/>
      <c r="S125" s="8"/>
      <c r="T125" s="8"/>
      <c r="U125" s="8"/>
      <c r="V125" s="8"/>
      <c r="W125" s="8"/>
    </row>
    <row r="126" spans="1:23">
      <c r="A126" s="12"/>
      <c r="B126" s="8"/>
      <c r="C126" s="8"/>
      <c r="D126" s="8"/>
      <c r="E126" s="8"/>
      <c r="F126" s="8"/>
      <c r="G126" s="8"/>
      <c r="H126" s="8"/>
      <c r="I126" s="8"/>
      <c r="J126" s="8"/>
      <c r="K126" s="8"/>
      <c r="L126" s="8"/>
      <c r="M126" s="8"/>
      <c r="N126" s="8"/>
      <c r="O126" s="8"/>
      <c r="P126" s="8"/>
      <c r="Q126" s="8"/>
      <c r="R126" s="8"/>
      <c r="S126" s="8"/>
      <c r="T126" s="8"/>
      <c r="U126" s="8"/>
      <c r="V126" s="8"/>
      <c r="W126" s="8"/>
    </row>
    <row r="127" spans="1:23">
      <c r="A127" s="12"/>
      <c r="B127" s="8"/>
      <c r="C127" s="8"/>
      <c r="D127" s="8"/>
      <c r="E127" s="8"/>
      <c r="F127" s="8"/>
      <c r="G127" s="8"/>
      <c r="H127" s="8"/>
      <c r="I127" s="8"/>
      <c r="J127" s="8"/>
      <c r="K127" s="8"/>
      <c r="L127" s="8"/>
      <c r="M127" s="8"/>
      <c r="N127" s="8"/>
      <c r="O127" s="8"/>
      <c r="P127" s="8"/>
      <c r="Q127" s="8"/>
      <c r="R127" s="8"/>
      <c r="S127" s="8"/>
      <c r="T127" s="8"/>
      <c r="U127" s="8"/>
      <c r="V127" s="8"/>
      <c r="W127" s="8"/>
    </row>
    <row r="128" spans="1:23">
      <c r="A128" s="12"/>
      <c r="B128" s="8"/>
      <c r="C128" s="8"/>
      <c r="D128" s="8"/>
      <c r="E128" s="8"/>
      <c r="F128" s="8"/>
      <c r="G128" s="8"/>
      <c r="H128" s="8"/>
      <c r="I128" s="8"/>
      <c r="J128" s="8"/>
      <c r="K128" s="8"/>
      <c r="L128" s="8"/>
      <c r="M128" s="8"/>
      <c r="N128" s="8"/>
      <c r="O128" s="8"/>
      <c r="P128" s="8"/>
      <c r="Q128" s="8"/>
      <c r="R128" s="8"/>
      <c r="S128" s="8"/>
      <c r="T128" s="8"/>
      <c r="U128" s="8"/>
      <c r="V128" s="8"/>
      <c r="W128" s="8"/>
    </row>
    <row r="129" spans="1:23">
      <c r="A129" s="12"/>
      <c r="B129" s="8"/>
      <c r="C129" s="8"/>
      <c r="D129" s="8"/>
      <c r="E129" s="8"/>
      <c r="F129" s="8"/>
      <c r="G129" s="8"/>
      <c r="H129" s="8"/>
      <c r="I129" s="8"/>
      <c r="J129" s="8"/>
      <c r="K129" s="8"/>
      <c r="L129" s="8"/>
      <c r="M129" s="8"/>
      <c r="N129" s="8"/>
      <c r="O129" s="8"/>
      <c r="P129" s="8"/>
      <c r="Q129" s="8"/>
      <c r="R129" s="8"/>
      <c r="S129" s="8"/>
      <c r="T129" s="8"/>
      <c r="U129" s="8"/>
      <c r="V129" s="8"/>
      <c r="W129" s="8"/>
    </row>
    <row r="130" spans="1:23">
      <c r="A130" s="12"/>
      <c r="B130" s="8"/>
      <c r="C130" s="8"/>
      <c r="D130" s="8"/>
      <c r="E130" s="8"/>
      <c r="F130" s="8"/>
      <c r="G130" s="8"/>
      <c r="H130" s="8"/>
      <c r="I130" s="8"/>
      <c r="J130" s="8"/>
      <c r="K130" s="8"/>
      <c r="L130" s="8"/>
      <c r="M130" s="8"/>
      <c r="N130" s="8"/>
      <c r="O130" s="8"/>
      <c r="P130" s="8"/>
      <c r="Q130" s="8"/>
      <c r="R130" s="8"/>
      <c r="S130" s="8"/>
      <c r="T130" s="8"/>
      <c r="U130" s="8"/>
      <c r="V130" s="8"/>
      <c r="W130" s="8"/>
    </row>
    <row r="131" spans="1:23">
      <c r="A131" s="12"/>
      <c r="B131" s="8"/>
      <c r="C131" s="8"/>
      <c r="D131" s="8"/>
      <c r="E131" s="8"/>
      <c r="F131" s="8"/>
      <c r="G131" s="8"/>
      <c r="H131" s="8"/>
      <c r="I131" s="8"/>
      <c r="J131" s="8"/>
      <c r="K131" s="8"/>
      <c r="L131" s="8"/>
      <c r="M131" s="8"/>
      <c r="N131" s="8"/>
      <c r="O131" s="8"/>
      <c r="P131" s="8"/>
      <c r="Q131" s="8"/>
      <c r="R131" s="8"/>
      <c r="S131" s="8"/>
      <c r="T131" s="8"/>
      <c r="U131" s="8"/>
      <c r="V131" s="8"/>
      <c r="W131" s="8"/>
    </row>
    <row r="132" spans="1:23">
      <c r="A132" s="12"/>
      <c r="B132" s="8"/>
      <c r="C132" s="8"/>
      <c r="D132" s="8"/>
      <c r="E132" s="8"/>
      <c r="F132" s="8"/>
      <c r="G132" s="8"/>
      <c r="H132" s="8"/>
      <c r="I132" s="8"/>
      <c r="J132" s="8"/>
      <c r="K132" s="8"/>
      <c r="L132" s="8"/>
      <c r="M132" s="8"/>
      <c r="N132" s="8"/>
      <c r="O132" s="8"/>
      <c r="P132" s="8"/>
      <c r="Q132" s="8"/>
      <c r="R132" s="8"/>
      <c r="S132" s="8"/>
      <c r="T132" s="8"/>
      <c r="U132" s="8"/>
      <c r="V132" s="8"/>
      <c r="W132" s="8"/>
    </row>
    <row r="133" spans="1:23">
      <c r="A133" s="12"/>
      <c r="B133" s="8"/>
      <c r="C133" s="8"/>
      <c r="D133" s="8"/>
      <c r="E133" s="8"/>
      <c r="F133" s="8"/>
      <c r="G133" s="8"/>
      <c r="H133" s="8"/>
      <c r="I133" s="8"/>
      <c r="J133" s="8"/>
      <c r="K133" s="8"/>
      <c r="L133" s="8"/>
      <c r="M133" s="8"/>
      <c r="N133" s="8"/>
      <c r="O133" s="8"/>
      <c r="P133" s="8"/>
      <c r="Q133" s="8"/>
      <c r="R133" s="8"/>
      <c r="S133" s="8"/>
      <c r="T133" s="8"/>
      <c r="U133" s="8"/>
      <c r="V133" s="8"/>
      <c r="W133" s="8"/>
    </row>
    <row r="134" spans="1:23">
      <c r="A134" s="12"/>
      <c r="B134" s="8"/>
      <c r="C134" s="8"/>
      <c r="D134" s="8"/>
      <c r="E134" s="8"/>
      <c r="F134" s="8"/>
      <c r="G134" s="8"/>
      <c r="H134" s="8"/>
      <c r="I134" s="8"/>
      <c r="J134" s="8"/>
      <c r="K134" s="8"/>
      <c r="L134" s="8"/>
      <c r="M134" s="8"/>
      <c r="N134" s="8"/>
      <c r="O134" s="8"/>
      <c r="P134" s="8"/>
      <c r="Q134" s="8"/>
      <c r="R134" s="8"/>
      <c r="S134" s="8"/>
      <c r="T134" s="8"/>
      <c r="U134" s="8"/>
      <c r="V134" s="8"/>
      <c r="W134" s="8"/>
    </row>
    <row r="135" spans="1:23">
      <c r="A135" s="12"/>
      <c r="B135" s="8"/>
      <c r="C135" s="8"/>
      <c r="D135" s="8"/>
      <c r="E135" s="8"/>
      <c r="F135" s="8"/>
      <c r="G135" s="8"/>
      <c r="H135" s="8"/>
      <c r="I135" s="8"/>
      <c r="J135" s="8"/>
      <c r="K135" s="8"/>
      <c r="L135" s="8"/>
      <c r="M135" s="8"/>
      <c r="N135" s="8"/>
      <c r="O135" s="8"/>
      <c r="P135" s="8"/>
      <c r="Q135" s="8"/>
      <c r="R135" s="8"/>
      <c r="S135" s="8"/>
      <c r="T135" s="8"/>
      <c r="U135" s="8"/>
      <c r="V135" s="8"/>
      <c r="W135" s="8"/>
    </row>
    <row r="136" spans="1:23">
      <c r="A136" s="12"/>
      <c r="B136" s="8"/>
      <c r="C136" s="8"/>
      <c r="D136" s="8"/>
      <c r="E136" s="8"/>
      <c r="F136" s="8"/>
      <c r="G136" s="8"/>
      <c r="H136" s="8"/>
      <c r="I136" s="8"/>
      <c r="J136" s="8"/>
      <c r="K136" s="8"/>
      <c r="L136" s="8"/>
      <c r="M136" s="8"/>
      <c r="N136" s="8"/>
      <c r="O136" s="8"/>
      <c r="P136" s="8"/>
      <c r="Q136" s="8"/>
      <c r="R136" s="8"/>
      <c r="S136" s="8"/>
      <c r="T136" s="8"/>
      <c r="U136" s="8"/>
      <c r="V136" s="8"/>
      <c r="W136" s="8"/>
    </row>
    <row r="137" spans="1:23">
      <c r="A137" s="12"/>
      <c r="B137" s="8"/>
      <c r="C137" s="8"/>
      <c r="D137" s="8"/>
      <c r="E137" s="8"/>
      <c r="F137" s="8"/>
      <c r="G137" s="8"/>
      <c r="H137" s="8"/>
      <c r="I137" s="8"/>
      <c r="J137" s="8"/>
      <c r="K137" s="8"/>
      <c r="L137" s="8"/>
      <c r="M137" s="8"/>
      <c r="N137" s="8"/>
      <c r="O137" s="8"/>
      <c r="P137" s="8"/>
      <c r="Q137" s="8"/>
      <c r="R137" s="8"/>
      <c r="S137" s="8"/>
      <c r="T137" s="8"/>
      <c r="U137" s="8"/>
      <c r="V137" s="8"/>
      <c r="W137" s="8"/>
    </row>
    <row r="138" spans="1:23">
      <c r="A138" s="12"/>
      <c r="B138" s="8"/>
      <c r="C138" s="8"/>
      <c r="D138" s="8"/>
      <c r="E138" s="8"/>
      <c r="F138" s="8"/>
      <c r="G138" s="8"/>
      <c r="H138" s="8"/>
      <c r="I138" s="8"/>
      <c r="J138" s="8"/>
      <c r="K138" s="8"/>
      <c r="L138" s="8"/>
      <c r="M138" s="8"/>
      <c r="N138" s="8"/>
      <c r="O138" s="8"/>
      <c r="P138" s="8"/>
      <c r="Q138" s="8"/>
      <c r="R138" s="8"/>
      <c r="S138" s="8"/>
      <c r="T138" s="8"/>
      <c r="U138" s="8"/>
      <c r="V138" s="8"/>
      <c r="W138" s="8"/>
    </row>
    <row r="139" spans="1:23">
      <c r="A139" s="12"/>
      <c r="B139" s="8"/>
      <c r="C139" s="8"/>
      <c r="D139" s="8"/>
      <c r="E139" s="8"/>
      <c r="F139" s="8"/>
      <c r="G139" s="8"/>
      <c r="H139" s="8"/>
      <c r="I139" s="8"/>
      <c r="J139" s="8"/>
      <c r="K139" s="8"/>
      <c r="L139" s="8"/>
      <c r="M139" s="8"/>
      <c r="N139" s="8"/>
      <c r="O139" s="8"/>
      <c r="P139" s="8"/>
      <c r="Q139" s="8"/>
      <c r="R139" s="8"/>
      <c r="S139" s="8"/>
      <c r="T139" s="8"/>
      <c r="U139" s="8"/>
      <c r="V139" s="8"/>
      <c r="W139" s="8"/>
    </row>
    <row r="140" spans="1:23">
      <c r="A140" s="12"/>
      <c r="B140" s="8"/>
      <c r="C140" s="8"/>
      <c r="D140" s="8"/>
      <c r="E140" s="8"/>
      <c r="F140" s="8"/>
      <c r="G140" s="8"/>
      <c r="H140" s="8"/>
      <c r="I140" s="8"/>
      <c r="J140" s="8"/>
      <c r="K140" s="8"/>
      <c r="L140" s="8"/>
      <c r="M140" s="8"/>
      <c r="N140" s="8"/>
      <c r="O140" s="8"/>
      <c r="P140" s="8"/>
      <c r="Q140" s="8"/>
      <c r="R140" s="8"/>
      <c r="S140" s="8"/>
      <c r="T140" s="8"/>
      <c r="U140" s="8"/>
      <c r="V140" s="8"/>
      <c r="W140" s="8"/>
    </row>
    <row r="141" spans="1:23">
      <c r="A141" s="12"/>
      <c r="B141" s="8"/>
      <c r="C141" s="8"/>
      <c r="D141" s="8"/>
      <c r="E141" s="8"/>
      <c r="F141" s="8"/>
      <c r="G141" s="8"/>
      <c r="H141" s="8"/>
      <c r="I141" s="8"/>
      <c r="J141" s="8"/>
      <c r="K141" s="8"/>
      <c r="L141" s="8"/>
      <c r="M141" s="8"/>
      <c r="N141" s="8"/>
      <c r="O141" s="8"/>
      <c r="P141" s="8"/>
      <c r="Q141" s="8"/>
      <c r="R141" s="8"/>
      <c r="S141" s="8"/>
      <c r="T141" s="8"/>
      <c r="U141" s="8"/>
      <c r="V141" s="8"/>
      <c r="W141" s="8"/>
    </row>
    <row r="142" spans="1:23">
      <c r="A142" s="12"/>
      <c r="B142" s="8"/>
      <c r="C142" s="8"/>
      <c r="D142" s="8"/>
      <c r="E142" s="8"/>
      <c r="F142" s="8"/>
      <c r="G142" s="8"/>
      <c r="H142" s="8"/>
      <c r="I142" s="8"/>
      <c r="J142" s="8"/>
      <c r="K142" s="8"/>
      <c r="L142" s="8"/>
      <c r="M142" s="8"/>
      <c r="N142" s="8"/>
      <c r="O142" s="8"/>
      <c r="P142" s="8"/>
      <c r="Q142" s="8"/>
      <c r="R142" s="8"/>
      <c r="S142" s="8"/>
      <c r="T142" s="8"/>
      <c r="U142" s="8"/>
      <c r="V142" s="8"/>
      <c r="W142" s="8"/>
    </row>
    <row r="143" spans="1:23">
      <c r="A143" s="12"/>
      <c r="B143" s="8"/>
      <c r="C143" s="8"/>
      <c r="D143" s="8"/>
      <c r="E143" s="8"/>
      <c r="F143" s="8"/>
      <c r="G143" s="8"/>
      <c r="H143" s="8"/>
      <c r="I143" s="8"/>
      <c r="J143" s="8"/>
      <c r="K143" s="8"/>
      <c r="L143" s="8"/>
      <c r="M143" s="8"/>
      <c r="N143" s="8"/>
      <c r="O143" s="8"/>
      <c r="P143" s="8"/>
      <c r="Q143" s="8"/>
      <c r="R143" s="8"/>
      <c r="S143" s="8"/>
      <c r="T143" s="8"/>
      <c r="U143" s="8"/>
      <c r="V143" s="8"/>
      <c r="W143" s="8"/>
    </row>
    <row r="144" spans="1:23">
      <c r="A144" s="12"/>
      <c r="B144" s="8"/>
      <c r="C144" s="8"/>
      <c r="D144" s="8"/>
      <c r="E144" s="8"/>
      <c r="F144" s="8"/>
      <c r="G144" s="8"/>
      <c r="H144" s="8"/>
      <c r="I144" s="8"/>
      <c r="J144" s="8"/>
      <c r="K144" s="8"/>
      <c r="L144" s="8"/>
      <c r="M144" s="8"/>
      <c r="N144" s="8"/>
      <c r="O144" s="8"/>
      <c r="P144" s="8"/>
      <c r="Q144" s="8"/>
      <c r="R144" s="8"/>
      <c r="S144" s="8"/>
      <c r="T144" s="8"/>
      <c r="U144" s="8"/>
      <c r="V144" s="8"/>
      <c r="W144" s="8"/>
    </row>
    <row r="145" spans="1:23">
      <c r="A145" s="12"/>
      <c r="B145" s="8"/>
      <c r="C145" s="8"/>
      <c r="D145" s="8"/>
      <c r="E145" s="8"/>
      <c r="F145" s="8"/>
      <c r="G145" s="8"/>
      <c r="H145" s="8"/>
      <c r="I145" s="8"/>
      <c r="J145" s="8"/>
      <c r="K145" s="8"/>
      <c r="L145" s="8"/>
      <c r="M145" s="8"/>
      <c r="N145" s="8"/>
      <c r="O145" s="8"/>
      <c r="P145" s="8"/>
      <c r="Q145" s="8"/>
      <c r="R145" s="8"/>
      <c r="S145" s="8"/>
      <c r="T145" s="8"/>
      <c r="U145" s="8"/>
      <c r="V145" s="8"/>
      <c r="W145" s="8"/>
    </row>
    <row r="146" spans="1:23">
      <c r="A146" s="12"/>
      <c r="B146" s="8"/>
      <c r="C146" s="8"/>
      <c r="D146" s="8"/>
      <c r="E146" s="8"/>
      <c r="F146" s="8"/>
      <c r="G146" s="8"/>
      <c r="H146" s="8"/>
      <c r="I146" s="8"/>
      <c r="J146" s="8"/>
      <c r="K146" s="8"/>
      <c r="L146" s="8"/>
      <c r="M146" s="8"/>
      <c r="N146" s="8"/>
      <c r="O146" s="8"/>
      <c r="P146" s="8"/>
      <c r="Q146" s="8"/>
      <c r="R146" s="8"/>
      <c r="S146" s="8"/>
      <c r="T146" s="8"/>
      <c r="U146" s="8"/>
      <c r="V146" s="8"/>
      <c r="W146" s="8"/>
    </row>
    <row r="147" spans="1:23">
      <c r="A147" s="12"/>
      <c r="B147" s="8"/>
      <c r="C147" s="8"/>
      <c r="D147" s="8"/>
      <c r="E147" s="8"/>
      <c r="F147" s="8"/>
      <c r="G147" s="8"/>
      <c r="H147" s="8"/>
      <c r="I147" s="8"/>
      <c r="J147" s="8"/>
      <c r="K147" s="8"/>
      <c r="L147" s="8"/>
      <c r="M147" s="8"/>
      <c r="N147" s="8"/>
      <c r="O147" s="8"/>
      <c r="P147" s="8"/>
      <c r="Q147" s="8"/>
      <c r="R147" s="8"/>
      <c r="S147" s="8"/>
      <c r="T147" s="8"/>
      <c r="U147" s="8"/>
      <c r="V147" s="8"/>
      <c r="W147" s="8"/>
    </row>
    <row r="148" spans="1:23">
      <c r="A148" s="12"/>
      <c r="B148" s="8"/>
      <c r="C148" s="8"/>
      <c r="D148" s="8"/>
      <c r="E148" s="8"/>
      <c r="F148" s="8"/>
      <c r="G148" s="8"/>
      <c r="H148" s="8"/>
      <c r="I148" s="8"/>
      <c r="J148" s="8"/>
      <c r="K148" s="8"/>
      <c r="L148" s="8"/>
      <c r="M148" s="8"/>
      <c r="N148" s="8"/>
      <c r="O148" s="8"/>
      <c r="P148" s="8"/>
      <c r="Q148" s="8"/>
      <c r="R148" s="8"/>
      <c r="S148" s="8"/>
      <c r="T148" s="8"/>
      <c r="U148" s="8"/>
      <c r="V148" s="8"/>
      <c r="W148" s="8"/>
    </row>
    <row r="149" spans="1:23">
      <c r="A149" s="12"/>
      <c r="B149" s="8"/>
      <c r="C149" s="8"/>
      <c r="D149" s="8"/>
      <c r="E149" s="8"/>
      <c r="F149" s="8"/>
      <c r="G149" s="8"/>
      <c r="H149" s="8"/>
      <c r="I149" s="8"/>
      <c r="J149" s="8"/>
      <c r="K149" s="8"/>
      <c r="L149" s="8"/>
      <c r="M149" s="8"/>
      <c r="N149" s="8"/>
      <c r="O149" s="8"/>
      <c r="P149" s="8"/>
      <c r="Q149" s="8"/>
      <c r="R149" s="8"/>
      <c r="S149" s="8"/>
      <c r="T149" s="8"/>
      <c r="U149" s="8"/>
      <c r="V149" s="8"/>
      <c r="W149" s="8"/>
    </row>
    <row r="150" spans="1:23">
      <c r="A150" s="12"/>
      <c r="B150" s="8"/>
      <c r="C150" s="8"/>
      <c r="D150" s="8"/>
      <c r="E150" s="8"/>
      <c r="F150" s="8"/>
      <c r="G150" s="8"/>
      <c r="H150" s="8"/>
      <c r="I150" s="8"/>
      <c r="J150" s="8"/>
      <c r="K150" s="8"/>
      <c r="L150" s="8"/>
      <c r="M150" s="8"/>
      <c r="N150" s="8"/>
      <c r="O150" s="8"/>
      <c r="P150" s="8"/>
      <c r="Q150" s="8"/>
      <c r="R150" s="8"/>
      <c r="S150" s="8"/>
      <c r="T150" s="8"/>
      <c r="U150" s="8"/>
      <c r="V150" s="8"/>
      <c r="W150" s="8"/>
    </row>
    <row r="151" spans="1:23">
      <c r="A151" s="12"/>
      <c r="B151" s="8"/>
      <c r="C151" s="8"/>
      <c r="D151" s="8"/>
      <c r="E151" s="8"/>
      <c r="F151" s="8"/>
      <c r="G151" s="8"/>
      <c r="H151" s="8"/>
      <c r="I151" s="8"/>
      <c r="J151" s="8"/>
      <c r="K151" s="8"/>
      <c r="L151" s="8"/>
      <c r="M151" s="8"/>
      <c r="N151" s="8"/>
      <c r="O151" s="8"/>
      <c r="P151" s="8"/>
      <c r="Q151" s="8"/>
      <c r="R151" s="8"/>
      <c r="S151" s="8"/>
      <c r="T151" s="8"/>
      <c r="U151" s="8"/>
      <c r="V151" s="8"/>
      <c r="W151" s="8"/>
    </row>
    <row r="152" spans="1:23">
      <c r="A152" s="12"/>
      <c r="B152" s="8"/>
      <c r="C152" s="8"/>
      <c r="D152" s="8"/>
      <c r="E152" s="8"/>
      <c r="F152" s="8"/>
      <c r="G152" s="8"/>
      <c r="H152" s="8"/>
      <c r="I152" s="8"/>
      <c r="J152" s="8"/>
      <c r="K152" s="8"/>
      <c r="L152" s="8"/>
      <c r="M152" s="8"/>
      <c r="N152" s="8"/>
      <c r="O152" s="8"/>
      <c r="P152" s="8"/>
      <c r="Q152" s="8"/>
      <c r="R152" s="8"/>
      <c r="S152" s="8"/>
      <c r="T152" s="8"/>
      <c r="U152" s="8"/>
      <c r="V152" s="8"/>
      <c r="W152" s="8"/>
    </row>
    <row r="153" spans="1:23">
      <c r="A153" s="12"/>
      <c r="B153" s="8"/>
      <c r="C153" s="8"/>
      <c r="D153" s="8"/>
      <c r="E153" s="8"/>
      <c r="F153" s="8"/>
      <c r="G153" s="8"/>
      <c r="H153" s="8"/>
      <c r="I153" s="8"/>
      <c r="J153" s="8"/>
      <c r="K153" s="8"/>
      <c r="L153" s="8"/>
      <c r="M153" s="8"/>
      <c r="N153" s="8"/>
      <c r="O153" s="8"/>
      <c r="P153" s="8"/>
      <c r="Q153" s="8"/>
      <c r="R153" s="8"/>
      <c r="S153" s="8"/>
      <c r="T153" s="8"/>
      <c r="U153" s="8"/>
      <c r="V153" s="8"/>
      <c r="W153" s="8"/>
    </row>
    <row r="154" spans="1:23">
      <c r="A154" s="12"/>
      <c r="B154" s="8"/>
      <c r="C154" s="8"/>
      <c r="D154" s="8"/>
      <c r="E154" s="8"/>
      <c r="F154" s="8"/>
      <c r="G154" s="8"/>
      <c r="H154" s="8"/>
      <c r="I154" s="8"/>
      <c r="J154" s="8"/>
      <c r="K154" s="8"/>
      <c r="L154" s="8"/>
      <c r="M154" s="8"/>
      <c r="N154" s="8"/>
      <c r="O154" s="8"/>
      <c r="P154" s="8"/>
      <c r="Q154" s="8"/>
      <c r="R154" s="8"/>
      <c r="S154" s="8"/>
      <c r="T154" s="8"/>
      <c r="U154" s="8"/>
      <c r="V154" s="8"/>
      <c r="W154" s="8"/>
    </row>
    <row r="155" spans="1:23">
      <c r="A155" s="12"/>
      <c r="B155" s="8"/>
      <c r="C155" s="8"/>
      <c r="D155" s="8"/>
      <c r="E155" s="8"/>
      <c r="F155" s="8"/>
      <c r="G155" s="8"/>
      <c r="H155" s="8"/>
      <c r="I155" s="8"/>
      <c r="J155" s="8"/>
      <c r="K155" s="8"/>
      <c r="L155" s="8"/>
      <c r="M155" s="8"/>
      <c r="N155" s="8"/>
      <c r="O155" s="8"/>
      <c r="P155" s="8"/>
      <c r="Q155" s="8"/>
      <c r="R155" s="8"/>
      <c r="S155" s="8"/>
      <c r="T155" s="8"/>
      <c r="U155" s="8"/>
      <c r="V155" s="8"/>
      <c r="W155" s="8"/>
    </row>
    <row r="156" spans="1:23">
      <c r="A156" s="12"/>
      <c r="B156" s="8"/>
      <c r="C156" s="8"/>
      <c r="D156" s="8"/>
      <c r="E156" s="8"/>
      <c r="F156" s="8"/>
      <c r="G156" s="8"/>
      <c r="H156" s="8"/>
      <c r="I156" s="8"/>
      <c r="J156" s="8"/>
      <c r="K156" s="8"/>
      <c r="L156" s="8"/>
      <c r="M156" s="8"/>
      <c r="N156" s="8"/>
      <c r="O156" s="8"/>
      <c r="P156" s="8"/>
      <c r="Q156" s="8"/>
      <c r="R156" s="8"/>
      <c r="S156" s="8"/>
      <c r="T156" s="8"/>
      <c r="U156" s="8"/>
      <c r="V156" s="8"/>
      <c r="W156" s="8"/>
    </row>
    <row r="157" spans="1:23">
      <c r="A157" s="12"/>
      <c r="B157" s="8"/>
      <c r="C157" s="8"/>
      <c r="D157" s="8"/>
      <c r="E157" s="8"/>
      <c r="F157" s="8"/>
      <c r="G157" s="8"/>
      <c r="H157" s="8"/>
      <c r="I157" s="8"/>
      <c r="J157" s="8"/>
      <c r="K157" s="8"/>
      <c r="L157" s="8"/>
      <c r="M157" s="8"/>
      <c r="N157" s="8"/>
      <c r="O157" s="8"/>
      <c r="P157" s="8"/>
      <c r="Q157" s="8"/>
      <c r="R157" s="8"/>
      <c r="S157" s="8"/>
      <c r="T157" s="8"/>
      <c r="U157" s="8"/>
      <c r="V157" s="8"/>
      <c r="W157" s="8"/>
    </row>
    <row r="158" spans="1:23">
      <c r="A158" s="12"/>
      <c r="B158" s="8"/>
      <c r="C158" s="8"/>
      <c r="D158" s="8"/>
      <c r="E158" s="8"/>
      <c r="F158" s="8"/>
      <c r="G158" s="8"/>
      <c r="H158" s="8"/>
      <c r="I158" s="8"/>
      <c r="J158" s="8"/>
      <c r="K158" s="8"/>
      <c r="L158" s="8"/>
      <c r="M158" s="8"/>
      <c r="N158" s="8"/>
      <c r="O158" s="8"/>
      <c r="P158" s="8"/>
      <c r="Q158" s="8"/>
      <c r="R158" s="8"/>
      <c r="S158" s="8"/>
      <c r="T158" s="8"/>
      <c r="U158" s="8"/>
      <c r="V158" s="8"/>
      <c r="W158" s="8"/>
    </row>
    <row r="159" spans="1:23">
      <c r="A159" s="12"/>
      <c r="B159" s="8"/>
      <c r="C159" s="8"/>
      <c r="D159" s="8"/>
      <c r="E159" s="8"/>
      <c r="F159" s="8"/>
      <c r="G159" s="8"/>
      <c r="H159" s="8"/>
      <c r="I159" s="8"/>
      <c r="J159" s="8"/>
      <c r="K159" s="8"/>
      <c r="L159" s="8"/>
      <c r="M159" s="8"/>
      <c r="N159" s="8"/>
      <c r="O159" s="8"/>
      <c r="P159" s="8"/>
      <c r="Q159" s="8"/>
      <c r="R159" s="8"/>
      <c r="S159" s="8"/>
      <c r="T159" s="8"/>
      <c r="U159" s="8"/>
      <c r="V159" s="8"/>
      <c r="W159" s="8"/>
    </row>
    <row r="160" spans="1:23">
      <c r="A160" s="12"/>
      <c r="B160" s="8"/>
      <c r="C160" s="8"/>
      <c r="D160" s="8"/>
      <c r="E160" s="8"/>
      <c r="F160" s="8"/>
      <c r="G160" s="8"/>
      <c r="H160" s="8"/>
      <c r="I160" s="8"/>
      <c r="J160" s="8"/>
      <c r="K160" s="8"/>
      <c r="L160" s="8"/>
      <c r="M160" s="8"/>
      <c r="N160" s="8"/>
      <c r="O160" s="8"/>
      <c r="P160" s="8"/>
      <c r="Q160" s="8"/>
      <c r="R160" s="8"/>
      <c r="S160" s="8"/>
      <c r="T160" s="8"/>
      <c r="U160" s="8"/>
      <c r="V160" s="8"/>
      <c r="W160" s="8"/>
    </row>
    <row r="161" spans="1:23">
      <c r="A161" s="12"/>
      <c r="B161" s="8"/>
      <c r="C161" s="8"/>
      <c r="D161" s="8"/>
      <c r="E161" s="8"/>
      <c r="F161" s="8"/>
      <c r="G161" s="8"/>
      <c r="H161" s="8"/>
      <c r="I161" s="8"/>
      <c r="J161" s="8"/>
      <c r="K161" s="8"/>
      <c r="L161" s="8"/>
      <c r="M161" s="8"/>
      <c r="N161" s="8"/>
      <c r="O161" s="8"/>
      <c r="P161" s="8"/>
      <c r="Q161" s="8"/>
      <c r="R161" s="8"/>
      <c r="S161" s="8"/>
      <c r="T161" s="8"/>
      <c r="U161" s="8"/>
      <c r="V161" s="8"/>
      <c r="W161" s="8"/>
    </row>
    <row r="162" spans="1:23">
      <c r="A162" s="12"/>
      <c r="B162" s="8"/>
      <c r="C162" s="8"/>
      <c r="D162" s="8"/>
      <c r="E162" s="8"/>
      <c r="F162" s="8"/>
      <c r="G162" s="8"/>
      <c r="H162" s="8"/>
      <c r="I162" s="8"/>
      <c r="J162" s="8"/>
      <c r="K162" s="8"/>
      <c r="L162" s="8"/>
      <c r="M162" s="8"/>
      <c r="N162" s="8"/>
      <c r="O162" s="8"/>
      <c r="P162" s="8"/>
      <c r="Q162" s="8"/>
      <c r="R162" s="8"/>
      <c r="S162" s="8"/>
      <c r="T162" s="8"/>
      <c r="U162" s="8"/>
      <c r="V162" s="8"/>
      <c r="W162" s="8"/>
    </row>
    <row r="163" spans="1:23">
      <c r="A163" s="12"/>
      <c r="B163" s="8"/>
      <c r="C163" s="8"/>
      <c r="D163" s="8"/>
      <c r="E163" s="8"/>
      <c r="F163" s="8"/>
      <c r="G163" s="8"/>
      <c r="H163" s="8"/>
      <c r="I163" s="8"/>
      <c r="J163" s="8"/>
      <c r="K163" s="8"/>
      <c r="L163" s="8"/>
      <c r="M163" s="8"/>
      <c r="N163" s="8"/>
      <c r="O163" s="8"/>
      <c r="P163" s="8"/>
      <c r="Q163" s="8"/>
      <c r="R163" s="8"/>
      <c r="S163" s="8"/>
      <c r="T163" s="8"/>
      <c r="U163" s="8"/>
      <c r="V163" s="8"/>
      <c r="W163" s="8"/>
    </row>
    <row r="164" spans="1:23">
      <c r="A164" s="12"/>
      <c r="B164" s="8"/>
      <c r="C164" s="8"/>
      <c r="D164" s="8"/>
      <c r="E164" s="8"/>
      <c r="F164" s="8"/>
      <c r="G164" s="8"/>
      <c r="H164" s="8"/>
      <c r="I164" s="8"/>
      <c r="J164" s="8"/>
      <c r="K164" s="8"/>
      <c r="L164" s="8"/>
      <c r="M164" s="8"/>
      <c r="N164" s="8"/>
      <c r="O164" s="8"/>
      <c r="P164" s="8"/>
      <c r="Q164" s="8"/>
      <c r="R164" s="8"/>
      <c r="S164" s="8"/>
      <c r="T164" s="8"/>
      <c r="U164" s="8"/>
      <c r="V164" s="8"/>
      <c r="W164" s="8"/>
    </row>
    <row r="165" spans="1:23">
      <c r="A165" s="12"/>
      <c r="B165" s="8"/>
      <c r="C165" s="8"/>
      <c r="D165" s="8"/>
      <c r="E165" s="8"/>
      <c r="F165" s="8"/>
      <c r="G165" s="8"/>
      <c r="H165" s="8"/>
      <c r="I165" s="8"/>
      <c r="J165" s="8"/>
      <c r="K165" s="8"/>
      <c r="L165" s="8"/>
      <c r="M165" s="8"/>
      <c r="N165" s="8"/>
      <c r="O165" s="8"/>
      <c r="P165" s="8"/>
      <c r="Q165" s="8"/>
      <c r="R165" s="8"/>
      <c r="S165" s="8"/>
      <c r="T165" s="8"/>
      <c r="U165" s="8"/>
      <c r="V165" s="8"/>
      <c r="W165" s="8"/>
    </row>
    <row r="166" spans="1:23">
      <c r="A166" s="12"/>
      <c r="B166" s="8"/>
      <c r="C166" s="8"/>
      <c r="D166" s="8"/>
      <c r="E166" s="8"/>
      <c r="F166" s="8"/>
      <c r="G166" s="8"/>
      <c r="H166" s="8"/>
      <c r="I166" s="8"/>
      <c r="J166" s="8"/>
      <c r="K166" s="8"/>
      <c r="L166" s="8"/>
      <c r="M166" s="8"/>
      <c r="N166" s="8"/>
      <c r="O166" s="8"/>
      <c r="P166" s="8"/>
      <c r="Q166" s="8"/>
      <c r="R166" s="8"/>
      <c r="S166" s="8"/>
      <c r="T166" s="8"/>
      <c r="U166" s="8"/>
      <c r="V166" s="8"/>
      <c r="W166" s="8"/>
    </row>
    <row r="167" spans="1:23">
      <c r="A167" s="12"/>
      <c r="B167" s="8"/>
      <c r="C167" s="8"/>
      <c r="D167" s="8"/>
      <c r="E167" s="8"/>
      <c r="F167" s="8"/>
      <c r="G167" s="8"/>
      <c r="H167" s="8"/>
      <c r="I167" s="8"/>
      <c r="J167" s="8"/>
      <c r="K167" s="8"/>
      <c r="L167" s="8"/>
      <c r="M167" s="8"/>
      <c r="N167" s="8"/>
      <c r="O167" s="8"/>
      <c r="P167" s="8"/>
      <c r="Q167" s="8"/>
      <c r="R167" s="8"/>
      <c r="S167" s="8"/>
      <c r="T167" s="8"/>
      <c r="U167" s="8"/>
      <c r="V167" s="8"/>
      <c r="W167" s="8"/>
    </row>
    <row r="168" spans="1:23">
      <c r="A168" s="12"/>
      <c r="B168" s="8"/>
      <c r="C168" s="8"/>
      <c r="D168" s="8"/>
      <c r="E168" s="8"/>
      <c r="F168" s="8"/>
      <c r="G168" s="8"/>
      <c r="H168" s="8"/>
      <c r="I168" s="8"/>
      <c r="J168" s="8"/>
      <c r="K168" s="8"/>
      <c r="L168" s="8"/>
      <c r="M168" s="8"/>
      <c r="N168" s="8"/>
      <c r="O168" s="8"/>
      <c r="P168" s="8"/>
      <c r="Q168" s="8"/>
      <c r="R168" s="8"/>
      <c r="S168" s="8"/>
      <c r="T168" s="8"/>
      <c r="U168" s="8"/>
      <c r="V168" s="8"/>
      <c r="W168" s="8"/>
    </row>
    <row r="169" spans="1:23">
      <c r="A169" s="12"/>
      <c r="B169" s="8"/>
      <c r="C169" s="8"/>
      <c r="D169" s="8"/>
      <c r="E169" s="8"/>
      <c r="F169" s="8"/>
      <c r="G169" s="8"/>
      <c r="H169" s="8"/>
      <c r="I169" s="8"/>
      <c r="J169" s="8"/>
      <c r="K169" s="8"/>
      <c r="L169" s="8"/>
      <c r="M169" s="8"/>
      <c r="N169" s="8"/>
      <c r="O169" s="8"/>
      <c r="P169" s="8"/>
      <c r="Q169" s="8"/>
      <c r="R169" s="8"/>
      <c r="S169" s="8"/>
      <c r="T169" s="8"/>
      <c r="U169" s="8"/>
      <c r="V169" s="8"/>
      <c r="W169" s="8"/>
    </row>
    <row r="170" spans="1:23">
      <c r="A170" s="12"/>
      <c r="B170" s="8"/>
      <c r="C170" s="8"/>
      <c r="D170" s="8"/>
      <c r="E170" s="8"/>
      <c r="F170" s="8"/>
      <c r="G170" s="8"/>
      <c r="H170" s="8"/>
      <c r="I170" s="8"/>
      <c r="J170" s="8"/>
      <c r="K170" s="8"/>
      <c r="L170" s="8"/>
      <c r="M170" s="8"/>
      <c r="N170" s="8"/>
      <c r="O170" s="8"/>
      <c r="P170" s="8"/>
      <c r="Q170" s="8"/>
      <c r="R170" s="8"/>
      <c r="S170" s="8"/>
      <c r="T170" s="8"/>
      <c r="U170" s="8"/>
      <c r="V170" s="8"/>
      <c r="W170" s="8"/>
    </row>
    <row r="171" spans="1:23">
      <c r="A171" s="12"/>
      <c r="B171" s="8"/>
      <c r="C171" s="8"/>
      <c r="D171" s="8"/>
      <c r="E171" s="8"/>
      <c r="F171" s="8"/>
      <c r="G171" s="8"/>
      <c r="H171" s="8"/>
      <c r="I171" s="8"/>
      <c r="J171" s="8"/>
      <c r="K171" s="8"/>
      <c r="L171" s="8"/>
      <c r="M171" s="8"/>
      <c r="N171" s="8"/>
      <c r="O171" s="8"/>
      <c r="P171" s="8"/>
      <c r="Q171" s="8"/>
      <c r="R171" s="8"/>
      <c r="S171" s="8"/>
      <c r="T171" s="8"/>
      <c r="U171" s="8"/>
      <c r="V171" s="8"/>
      <c r="W171" s="8"/>
    </row>
    <row r="172" spans="1:23">
      <c r="A172" s="12"/>
      <c r="B172" s="8"/>
      <c r="C172" s="8"/>
      <c r="D172" s="8"/>
      <c r="E172" s="8"/>
      <c r="F172" s="8"/>
      <c r="G172" s="8"/>
      <c r="H172" s="8"/>
      <c r="I172" s="8"/>
      <c r="J172" s="8"/>
      <c r="K172" s="8"/>
      <c r="L172" s="8"/>
      <c r="M172" s="8"/>
      <c r="N172" s="8"/>
      <c r="O172" s="8"/>
      <c r="P172" s="8"/>
      <c r="Q172" s="8"/>
      <c r="R172" s="8"/>
      <c r="S172" s="8"/>
      <c r="T172" s="8"/>
      <c r="U172" s="8"/>
      <c r="V172" s="8"/>
      <c r="W172" s="8"/>
    </row>
    <row r="173" spans="1:23">
      <c r="A173" s="12"/>
      <c r="B173" s="8"/>
      <c r="C173" s="8"/>
      <c r="D173" s="8"/>
      <c r="E173" s="8"/>
      <c r="F173" s="8"/>
      <c r="G173" s="8"/>
      <c r="H173" s="8"/>
      <c r="I173" s="8"/>
      <c r="J173" s="8"/>
      <c r="K173" s="8"/>
      <c r="L173" s="8"/>
      <c r="M173" s="8"/>
      <c r="N173" s="8"/>
      <c r="O173" s="8"/>
      <c r="P173" s="8"/>
      <c r="Q173" s="8"/>
      <c r="R173" s="8"/>
      <c r="S173" s="8"/>
      <c r="T173" s="8"/>
      <c r="U173" s="8"/>
      <c r="V173" s="8"/>
      <c r="W173" s="8"/>
    </row>
    <row r="174" spans="1:23">
      <c r="A174" s="12"/>
      <c r="B174" s="8"/>
      <c r="C174" s="8"/>
      <c r="D174" s="8"/>
      <c r="E174" s="8"/>
      <c r="F174" s="8"/>
      <c r="G174" s="8"/>
      <c r="H174" s="8"/>
      <c r="I174" s="8"/>
      <c r="J174" s="8"/>
      <c r="K174" s="8"/>
      <c r="L174" s="8"/>
      <c r="M174" s="8"/>
      <c r="N174" s="8"/>
      <c r="O174" s="8"/>
      <c r="P174" s="8"/>
      <c r="Q174" s="8"/>
      <c r="R174" s="8"/>
      <c r="S174" s="8"/>
      <c r="T174" s="8"/>
      <c r="U174" s="8"/>
      <c r="V174" s="8"/>
      <c r="W174" s="8"/>
    </row>
    <row r="175" spans="1:23">
      <c r="A175" s="12"/>
      <c r="B175" s="8"/>
      <c r="C175" s="8"/>
      <c r="D175" s="8"/>
      <c r="E175" s="8"/>
      <c r="F175" s="8"/>
      <c r="G175" s="8"/>
      <c r="H175" s="8"/>
      <c r="I175" s="8"/>
      <c r="J175" s="8"/>
      <c r="K175" s="8"/>
      <c r="L175" s="8"/>
      <c r="M175" s="8"/>
      <c r="N175" s="8"/>
      <c r="O175" s="8"/>
      <c r="P175" s="8"/>
      <c r="Q175" s="8"/>
      <c r="R175" s="8"/>
      <c r="S175" s="8"/>
      <c r="T175" s="8"/>
      <c r="U175" s="8"/>
      <c r="V175" s="8"/>
      <c r="W175" s="8"/>
    </row>
    <row r="176" spans="1:23">
      <c r="A176" s="12"/>
      <c r="B176" s="8"/>
      <c r="C176" s="8"/>
      <c r="D176" s="8"/>
      <c r="E176" s="8"/>
      <c r="F176" s="8"/>
      <c r="G176" s="8"/>
      <c r="H176" s="8"/>
      <c r="I176" s="8"/>
      <c r="J176" s="8"/>
      <c r="K176" s="8"/>
      <c r="L176" s="8"/>
      <c r="M176" s="8"/>
      <c r="N176" s="8"/>
      <c r="O176" s="8"/>
      <c r="P176" s="8"/>
      <c r="Q176" s="8"/>
      <c r="R176" s="8"/>
      <c r="S176" s="8"/>
      <c r="T176" s="8"/>
      <c r="U176" s="8"/>
      <c r="V176" s="8"/>
      <c r="W176" s="8"/>
    </row>
    <row r="177" spans="1:23">
      <c r="A177" s="12"/>
      <c r="B177" s="8"/>
      <c r="C177" s="8"/>
      <c r="D177" s="8"/>
      <c r="E177" s="8"/>
      <c r="F177" s="8"/>
      <c r="G177" s="8"/>
      <c r="H177" s="8"/>
      <c r="I177" s="8"/>
      <c r="J177" s="8"/>
      <c r="K177" s="8"/>
      <c r="L177" s="8"/>
      <c r="M177" s="8"/>
      <c r="N177" s="8"/>
      <c r="O177" s="8"/>
      <c r="P177" s="8"/>
      <c r="Q177" s="8"/>
      <c r="R177" s="8"/>
      <c r="S177" s="8"/>
      <c r="T177" s="8"/>
      <c r="U177" s="8"/>
      <c r="V177" s="8"/>
      <c r="W177" s="8"/>
    </row>
    <row r="178" spans="1:23">
      <c r="A178" s="12"/>
      <c r="B178" s="8"/>
      <c r="C178" s="8"/>
      <c r="D178" s="8"/>
      <c r="E178" s="8"/>
      <c r="F178" s="8"/>
      <c r="G178" s="8"/>
      <c r="H178" s="8"/>
      <c r="I178" s="8"/>
      <c r="J178" s="8"/>
      <c r="K178" s="8"/>
      <c r="L178" s="8"/>
      <c r="M178" s="8"/>
      <c r="N178" s="8"/>
      <c r="O178" s="8"/>
      <c r="P178" s="8"/>
      <c r="Q178" s="8"/>
      <c r="R178" s="8"/>
      <c r="S178" s="8"/>
      <c r="T178" s="8"/>
      <c r="U178" s="8"/>
      <c r="V178" s="8"/>
      <c r="W178" s="8"/>
    </row>
    <row r="179" spans="1:23">
      <c r="A179" s="12"/>
      <c r="B179" s="8"/>
      <c r="C179" s="8"/>
      <c r="D179" s="8"/>
      <c r="E179" s="8"/>
      <c r="F179" s="8"/>
      <c r="G179" s="8"/>
      <c r="H179" s="8"/>
      <c r="I179" s="8"/>
      <c r="J179" s="8"/>
      <c r="K179" s="8"/>
      <c r="L179" s="8"/>
      <c r="M179" s="8"/>
      <c r="N179" s="8"/>
      <c r="O179" s="8"/>
      <c r="P179" s="8"/>
      <c r="Q179" s="8"/>
      <c r="R179" s="8"/>
      <c r="S179" s="8"/>
      <c r="T179" s="8"/>
      <c r="U179" s="8"/>
      <c r="V179" s="8"/>
      <c r="W179" s="8"/>
    </row>
    <row r="180" spans="1:23">
      <c r="A180" s="12"/>
      <c r="B180" s="8"/>
      <c r="C180" s="8"/>
      <c r="D180" s="8"/>
      <c r="E180" s="8"/>
      <c r="F180" s="8"/>
      <c r="G180" s="8"/>
      <c r="H180" s="8"/>
      <c r="I180" s="8"/>
      <c r="J180" s="8"/>
      <c r="K180" s="8"/>
      <c r="L180" s="8"/>
      <c r="M180" s="8"/>
      <c r="N180" s="8"/>
      <c r="O180" s="8"/>
      <c r="P180" s="8"/>
      <c r="Q180" s="8"/>
      <c r="R180" s="8"/>
      <c r="S180" s="8"/>
      <c r="T180" s="8"/>
      <c r="U180" s="8"/>
      <c r="V180" s="8"/>
      <c r="W180" s="8"/>
    </row>
    <row r="181" spans="1:23">
      <c r="A181" s="12"/>
      <c r="B181" s="8"/>
      <c r="C181" s="8"/>
      <c r="D181" s="8"/>
      <c r="E181" s="8"/>
      <c r="F181" s="8"/>
      <c r="G181" s="8"/>
      <c r="H181" s="8"/>
      <c r="I181" s="8"/>
      <c r="J181" s="8"/>
      <c r="K181" s="8"/>
      <c r="L181" s="8"/>
      <c r="M181" s="8"/>
      <c r="N181" s="8"/>
      <c r="O181" s="8"/>
      <c r="P181" s="8"/>
      <c r="Q181" s="8"/>
      <c r="R181" s="8"/>
      <c r="S181" s="8"/>
      <c r="T181" s="8"/>
      <c r="U181" s="8"/>
      <c r="V181" s="8"/>
      <c r="W181" s="8"/>
    </row>
    <row r="182" spans="1:23">
      <c r="A182" s="12"/>
      <c r="B182" s="8"/>
      <c r="C182" s="8"/>
      <c r="D182" s="8"/>
      <c r="E182" s="8"/>
      <c r="F182" s="8"/>
      <c r="G182" s="8"/>
      <c r="H182" s="8"/>
      <c r="I182" s="8"/>
      <c r="J182" s="8"/>
      <c r="K182" s="8"/>
      <c r="L182" s="8"/>
      <c r="M182" s="8"/>
      <c r="N182" s="8"/>
      <c r="O182" s="8"/>
      <c r="P182" s="8"/>
      <c r="Q182" s="8"/>
      <c r="R182" s="8"/>
      <c r="S182" s="8"/>
      <c r="T182" s="8"/>
      <c r="U182" s="8"/>
      <c r="V182" s="8"/>
      <c r="W182" s="8"/>
    </row>
    <row r="183" spans="1:23">
      <c r="A183" s="12"/>
      <c r="B183" s="8"/>
      <c r="C183" s="8"/>
      <c r="D183" s="8"/>
      <c r="E183" s="8"/>
      <c r="F183" s="8"/>
      <c r="G183" s="8"/>
      <c r="H183" s="8"/>
      <c r="I183" s="8"/>
      <c r="J183" s="8"/>
      <c r="K183" s="8"/>
      <c r="L183" s="8"/>
      <c r="M183" s="8"/>
      <c r="N183" s="8"/>
      <c r="O183" s="8"/>
      <c r="P183" s="8"/>
      <c r="Q183" s="8"/>
      <c r="R183" s="8"/>
      <c r="S183" s="8"/>
      <c r="T183" s="8"/>
      <c r="U183" s="8"/>
      <c r="V183" s="8"/>
      <c r="W183" s="8"/>
    </row>
    <row r="184" spans="1:23">
      <c r="A184" s="12"/>
      <c r="B184" s="8"/>
      <c r="C184" s="8"/>
      <c r="D184" s="8"/>
      <c r="E184" s="8"/>
      <c r="F184" s="8"/>
      <c r="G184" s="8"/>
      <c r="H184" s="8"/>
      <c r="I184" s="8"/>
      <c r="J184" s="8"/>
      <c r="K184" s="8"/>
      <c r="L184" s="8"/>
      <c r="M184" s="8"/>
      <c r="N184" s="8"/>
      <c r="O184" s="8"/>
      <c r="P184" s="8"/>
      <c r="Q184" s="8"/>
      <c r="R184" s="8"/>
      <c r="S184" s="8"/>
      <c r="T184" s="8"/>
      <c r="U184" s="8"/>
      <c r="V184" s="8"/>
      <c r="W184" s="8"/>
    </row>
    <row r="185" spans="1:23">
      <c r="A185" s="12"/>
      <c r="B185" s="8"/>
      <c r="C185" s="8"/>
      <c r="D185" s="8"/>
      <c r="E185" s="8"/>
      <c r="F185" s="8"/>
      <c r="G185" s="8"/>
      <c r="H185" s="8"/>
      <c r="I185" s="8"/>
      <c r="J185" s="8"/>
      <c r="K185" s="8"/>
      <c r="L185" s="8"/>
      <c r="M185" s="8"/>
      <c r="N185" s="8"/>
      <c r="O185" s="8"/>
      <c r="P185" s="8"/>
      <c r="Q185" s="8"/>
      <c r="R185" s="8"/>
      <c r="S185" s="8"/>
      <c r="T185" s="8"/>
      <c r="U185" s="8"/>
      <c r="V185" s="8"/>
      <c r="W185" s="8"/>
    </row>
    <row r="186" spans="1:23">
      <c r="A186" s="12"/>
      <c r="B186" s="8"/>
      <c r="C186" s="8"/>
      <c r="D186" s="8"/>
      <c r="E186" s="8"/>
      <c r="F186" s="8"/>
      <c r="G186" s="8"/>
      <c r="H186" s="8"/>
      <c r="I186" s="8"/>
      <c r="J186" s="8"/>
      <c r="K186" s="8"/>
      <c r="L186" s="8"/>
      <c r="M186" s="8"/>
      <c r="N186" s="8"/>
      <c r="O186" s="8"/>
      <c r="P186" s="8"/>
      <c r="Q186" s="8"/>
      <c r="R186" s="8"/>
      <c r="S186" s="8"/>
      <c r="T186" s="8"/>
      <c r="U186" s="8"/>
      <c r="V186" s="8"/>
      <c r="W186" s="8"/>
    </row>
    <row r="187" spans="1:23">
      <c r="A187" s="12"/>
      <c r="B187" s="8"/>
      <c r="C187" s="8"/>
      <c r="D187" s="8"/>
      <c r="E187" s="8"/>
      <c r="F187" s="8"/>
      <c r="G187" s="8"/>
      <c r="H187" s="8"/>
      <c r="I187" s="8"/>
      <c r="J187" s="8"/>
      <c r="K187" s="8"/>
      <c r="L187" s="8"/>
      <c r="M187" s="8"/>
      <c r="N187" s="8"/>
      <c r="O187" s="8"/>
      <c r="P187" s="8"/>
      <c r="Q187" s="8"/>
      <c r="R187" s="8"/>
      <c r="S187" s="8"/>
      <c r="T187" s="8"/>
      <c r="U187" s="8"/>
      <c r="V187" s="8"/>
      <c r="W187" s="8"/>
    </row>
    <row r="188" spans="1:23">
      <c r="A188" s="12"/>
      <c r="B188" s="8"/>
      <c r="C188" s="8"/>
      <c r="D188" s="8"/>
      <c r="E188" s="8"/>
      <c r="F188" s="8"/>
      <c r="G188" s="8"/>
      <c r="H188" s="8"/>
      <c r="I188" s="8"/>
      <c r="J188" s="8"/>
      <c r="K188" s="8"/>
      <c r="L188" s="8"/>
      <c r="M188" s="8"/>
      <c r="N188" s="8"/>
      <c r="O188" s="8"/>
      <c r="P188" s="8"/>
      <c r="Q188" s="8"/>
      <c r="R188" s="8"/>
      <c r="S188" s="8"/>
      <c r="T188" s="8"/>
      <c r="U188" s="8"/>
      <c r="V188" s="8"/>
      <c r="W188" s="8"/>
    </row>
    <row r="189" spans="1:23">
      <c r="A189" s="12"/>
      <c r="B189" s="8"/>
      <c r="C189" s="8"/>
      <c r="D189" s="8"/>
      <c r="E189" s="8"/>
      <c r="F189" s="8"/>
      <c r="G189" s="8"/>
      <c r="H189" s="8"/>
      <c r="I189" s="8"/>
      <c r="J189" s="8"/>
      <c r="K189" s="8"/>
      <c r="L189" s="8"/>
      <c r="M189" s="8"/>
      <c r="N189" s="8"/>
      <c r="O189" s="8"/>
      <c r="P189" s="8"/>
      <c r="Q189" s="8"/>
      <c r="R189" s="8"/>
      <c r="S189" s="8"/>
      <c r="T189" s="8"/>
      <c r="U189" s="8"/>
      <c r="V189" s="8"/>
      <c r="W189" s="8"/>
    </row>
    <row r="190" spans="1:23">
      <c r="A190" s="12"/>
      <c r="B190" s="8"/>
      <c r="C190" s="8"/>
      <c r="D190" s="8"/>
      <c r="E190" s="8"/>
      <c r="F190" s="8"/>
      <c r="G190" s="8"/>
      <c r="H190" s="8"/>
      <c r="I190" s="8"/>
      <c r="J190" s="8"/>
      <c r="K190" s="8"/>
      <c r="L190" s="8"/>
      <c r="M190" s="8"/>
      <c r="N190" s="8"/>
      <c r="O190" s="8"/>
      <c r="P190" s="8"/>
      <c r="Q190" s="8"/>
      <c r="R190" s="8"/>
      <c r="S190" s="8"/>
      <c r="T190" s="8"/>
      <c r="U190" s="8"/>
      <c r="V190" s="8"/>
      <c r="W190" s="8"/>
    </row>
    <row r="191" spans="1:23">
      <c r="A191" s="12"/>
      <c r="B191" s="8"/>
      <c r="C191" s="8"/>
      <c r="D191" s="8"/>
      <c r="E191" s="8"/>
      <c r="F191" s="8"/>
      <c r="G191" s="8"/>
      <c r="H191" s="8"/>
      <c r="I191" s="8"/>
      <c r="J191" s="8"/>
      <c r="K191" s="8"/>
      <c r="L191" s="8"/>
      <c r="M191" s="8"/>
      <c r="N191" s="8"/>
      <c r="O191" s="8"/>
      <c r="P191" s="8"/>
      <c r="Q191" s="8"/>
      <c r="R191" s="8"/>
      <c r="S191" s="8"/>
      <c r="T191" s="8"/>
      <c r="U191" s="8"/>
      <c r="V191" s="8"/>
      <c r="W191" s="8"/>
    </row>
    <row r="192" spans="1:23">
      <c r="A192" s="12"/>
      <c r="B192" s="8"/>
      <c r="C192" s="8"/>
      <c r="D192" s="8"/>
      <c r="E192" s="8"/>
      <c r="F192" s="8"/>
      <c r="G192" s="8"/>
      <c r="H192" s="8"/>
      <c r="I192" s="8"/>
      <c r="J192" s="8"/>
      <c r="K192" s="8"/>
      <c r="L192" s="8"/>
      <c r="M192" s="8"/>
      <c r="N192" s="8"/>
      <c r="O192" s="8"/>
      <c r="P192" s="8"/>
      <c r="Q192" s="8"/>
      <c r="R192" s="8"/>
      <c r="S192" s="8"/>
      <c r="T192" s="8"/>
      <c r="U192" s="8"/>
      <c r="V192" s="8"/>
      <c r="W192" s="8"/>
    </row>
    <row r="193" spans="1:23">
      <c r="A193" s="12"/>
      <c r="B193" s="8"/>
      <c r="C193" s="8"/>
      <c r="D193" s="8"/>
      <c r="E193" s="8"/>
      <c r="F193" s="8"/>
      <c r="G193" s="8"/>
      <c r="H193" s="8"/>
      <c r="I193" s="8"/>
      <c r="J193" s="8"/>
      <c r="K193" s="8"/>
      <c r="L193" s="8"/>
      <c r="M193" s="8"/>
      <c r="N193" s="8"/>
      <c r="O193" s="8"/>
      <c r="P193" s="8"/>
      <c r="Q193" s="8"/>
      <c r="R193" s="8"/>
      <c r="S193" s="8"/>
      <c r="T193" s="8"/>
      <c r="U193" s="8"/>
      <c r="V193" s="8"/>
      <c r="W193" s="8"/>
    </row>
    <row r="194" spans="1:23">
      <c r="A194" s="12"/>
      <c r="B194" s="8"/>
      <c r="C194" s="8"/>
      <c r="D194" s="8"/>
      <c r="E194" s="8"/>
      <c r="F194" s="8"/>
      <c r="G194" s="8"/>
      <c r="H194" s="8"/>
      <c r="I194" s="8"/>
      <c r="J194" s="8"/>
      <c r="K194" s="8"/>
      <c r="L194" s="8"/>
      <c r="M194" s="8"/>
      <c r="N194" s="8"/>
      <c r="O194" s="8"/>
      <c r="P194" s="8"/>
      <c r="Q194" s="8"/>
      <c r="R194" s="8"/>
      <c r="S194" s="8"/>
      <c r="T194" s="8"/>
      <c r="U194" s="8"/>
      <c r="V194" s="8"/>
      <c r="W194" s="8"/>
    </row>
    <row r="195" spans="1:23">
      <c r="A195" s="12"/>
      <c r="B195" s="8"/>
      <c r="C195" s="8"/>
      <c r="D195" s="8"/>
      <c r="E195" s="8"/>
      <c r="F195" s="8"/>
      <c r="G195" s="8"/>
      <c r="H195" s="8"/>
      <c r="I195" s="8"/>
      <c r="J195" s="8"/>
      <c r="K195" s="8"/>
      <c r="L195" s="8"/>
      <c r="M195" s="8"/>
      <c r="N195" s="8"/>
      <c r="O195" s="8"/>
      <c r="P195" s="8"/>
      <c r="Q195" s="8"/>
      <c r="R195" s="8"/>
      <c r="S195" s="8"/>
      <c r="T195" s="8"/>
      <c r="U195" s="8"/>
      <c r="V195" s="8"/>
      <c r="W195" s="8"/>
    </row>
    <row r="196" spans="1:23">
      <c r="A196" s="12"/>
      <c r="B196" s="8"/>
      <c r="C196" s="8"/>
      <c r="D196" s="8"/>
      <c r="E196" s="8"/>
      <c r="F196" s="8"/>
      <c r="G196" s="8"/>
      <c r="H196" s="8"/>
      <c r="I196" s="8"/>
      <c r="J196" s="8"/>
      <c r="K196" s="8"/>
      <c r="L196" s="8"/>
      <c r="M196" s="8"/>
      <c r="N196" s="8"/>
      <c r="O196" s="8"/>
      <c r="P196" s="8"/>
      <c r="Q196" s="8"/>
      <c r="R196" s="8"/>
      <c r="S196" s="8"/>
      <c r="T196" s="8"/>
      <c r="U196" s="8"/>
      <c r="V196" s="8"/>
      <c r="W196" s="8"/>
    </row>
    <row r="197" spans="1:23">
      <c r="A197" s="12"/>
      <c r="B197" s="8"/>
      <c r="C197" s="8"/>
      <c r="D197" s="8"/>
      <c r="E197" s="8"/>
      <c r="F197" s="8"/>
      <c r="G197" s="8"/>
      <c r="H197" s="8"/>
      <c r="I197" s="8"/>
      <c r="J197" s="8"/>
      <c r="K197" s="8"/>
      <c r="L197" s="8"/>
      <c r="M197" s="8"/>
      <c r="N197" s="8"/>
      <c r="O197" s="8"/>
      <c r="P197" s="8"/>
      <c r="Q197" s="8"/>
      <c r="R197" s="8"/>
      <c r="S197" s="8"/>
      <c r="T197" s="8"/>
      <c r="U197" s="8"/>
      <c r="V197" s="8"/>
      <c r="W197" s="8"/>
    </row>
    <row r="198" spans="1:23">
      <c r="A198" s="12"/>
      <c r="B198" s="8"/>
      <c r="C198" s="8"/>
      <c r="D198" s="8"/>
      <c r="E198" s="8"/>
      <c r="F198" s="8"/>
      <c r="G198" s="8"/>
      <c r="H198" s="8"/>
      <c r="I198" s="8"/>
      <c r="J198" s="8"/>
      <c r="K198" s="8"/>
      <c r="L198" s="8"/>
      <c r="M198" s="8"/>
      <c r="N198" s="8"/>
      <c r="O198" s="8"/>
      <c r="P198" s="8"/>
      <c r="Q198" s="8"/>
      <c r="R198" s="8"/>
      <c r="S198" s="8"/>
      <c r="T198" s="8"/>
      <c r="U198" s="8"/>
      <c r="V198" s="8"/>
      <c r="W198" s="8"/>
    </row>
    <row r="199" spans="1:23">
      <c r="A199" s="12"/>
      <c r="B199" s="8"/>
      <c r="C199" s="8"/>
      <c r="D199" s="8"/>
      <c r="E199" s="8"/>
      <c r="F199" s="8"/>
      <c r="G199" s="8"/>
      <c r="H199" s="8"/>
      <c r="I199" s="8"/>
      <c r="J199" s="8"/>
      <c r="K199" s="8"/>
      <c r="L199" s="8"/>
      <c r="M199" s="8"/>
      <c r="N199" s="8"/>
      <c r="O199" s="8"/>
      <c r="P199" s="8"/>
      <c r="Q199" s="8"/>
      <c r="R199" s="8"/>
      <c r="S199" s="8"/>
      <c r="T199" s="8"/>
      <c r="U199" s="8"/>
      <c r="V199" s="8"/>
      <c r="W199" s="8"/>
    </row>
    <row r="200" spans="1:23">
      <c r="A200" s="12"/>
      <c r="B200" s="8"/>
      <c r="C200" s="8"/>
      <c r="D200" s="8"/>
      <c r="E200" s="8"/>
      <c r="F200" s="8"/>
      <c r="G200" s="8"/>
      <c r="H200" s="8"/>
      <c r="I200" s="8"/>
      <c r="J200" s="8"/>
      <c r="K200" s="8"/>
      <c r="L200" s="8"/>
      <c r="M200" s="8"/>
      <c r="N200" s="8"/>
      <c r="O200" s="8"/>
      <c r="P200" s="8"/>
      <c r="Q200" s="8"/>
      <c r="R200" s="8"/>
      <c r="S200" s="8"/>
      <c r="T200" s="8"/>
      <c r="U200" s="8"/>
      <c r="V200" s="8"/>
      <c r="W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200"/>
  <sheetViews>
    <sheetView showGridLines="0" workbookViewId="0"/>
  </sheetViews>
  <sheetFormatPr defaultColWidth="10.90625" defaultRowHeight="14.5"/>
  <cols>
    <col min="1" max="1" width="70.7265625" customWidth="1"/>
  </cols>
  <sheetData>
    <row r="1" spans="1:26" ht="19.5">
      <c r="A1" s="4" t="s">
        <v>18</v>
      </c>
      <c r="B1" s="8"/>
      <c r="C1" s="8"/>
      <c r="D1" s="8"/>
      <c r="E1" s="8"/>
      <c r="F1" s="8"/>
      <c r="G1" s="8"/>
      <c r="H1" s="8"/>
      <c r="I1" s="8"/>
      <c r="J1" s="8"/>
      <c r="K1" s="8"/>
      <c r="L1" s="8"/>
      <c r="M1" s="8"/>
      <c r="N1" s="8"/>
      <c r="O1" s="8"/>
      <c r="P1" s="8"/>
      <c r="Q1" s="8"/>
      <c r="R1" s="8"/>
      <c r="S1" s="8"/>
      <c r="T1" s="8"/>
      <c r="U1" s="8"/>
      <c r="V1" s="8"/>
      <c r="W1" s="8"/>
      <c r="X1" s="8"/>
      <c r="Y1" s="8"/>
      <c r="Z1" s="8"/>
    </row>
    <row r="2" spans="1:26">
      <c r="A2" s="9" t="s">
        <v>294</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17</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322</v>
      </c>
      <c r="B7" s="14">
        <v>0.2350689</v>
      </c>
      <c r="C7" s="14">
        <v>0.23362730000000001</v>
      </c>
      <c r="D7" s="14">
        <v>0.23247290000000001</v>
      </c>
      <c r="E7" s="14">
        <v>0.22982269999999999</v>
      </c>
      <c r="F7" s="14">
        <v>0.23660819999999999</v>
      </c>
      <c r="G7" s="14">
        <v>0.2350467</v>
      </c>
      <c r="H7" s="14">
        <v>0.23004730000000001</v>
      </c>
      <c r="I7" s="14">
        <v>0.21631929999999999</v>
      </c>
      <c r="J7" s="14">
        <v>0.2062427</v>
      </c>
      <c r="K7" s="14">
        <v>0.19680739999999999</v>
      </c>
      <c r="L7" s="14">
        <v>0.19139059999999999</v>
      </c>
      <c r="M7" s="14">
        <v>0.18972249999999999</v>
      </c>
      <c r="N7" s="14">
        <v>0.1874488</v>
      </c>
      <c r="O7" s="14">
        <v>0.18829950000000001</v>
      </c>
      <c r="P7" s="14">
        <v>0.18360299999999999</v>
      </c>
      <c r="Q7" s="14">
        <v>0.17532610000000001</v>
      </c>
      <c r="R7" s="14">
        <v>0.17587949999999999</v>
      </c>
      <c r="S7" s="14">
        <v>0.1776489</v>
      </c>
      <c r="T7" s="14">
        <v>0.18196010000000001</v>
      </c>
      <c r="U7" s="14">
        <v>0.1846931</v>
      </c>
      <c r="V7" s="14">
        <v>0.18949260000000001</v>
      </c>
      <c r="W7" s="14">
        <v>0.19578039999999999</v>
      </c>
      <c r="X7" s="14">
        <v>0.19197310000000001</v>
      </c>
      <c r="Y7" s="14">
        <v>0.19349440000000001</v>
      </c>
      <c r="Z7" s="14">
        <v>0.17845330000000001</v>
      </c>
    </row>
    <row r="8" spans="1:26">
      <c r="A8" s="12" t="s">
        <v>323</v>
      </c>
      <c r="B8" s="14">
        <v>0.31713940000000002</v>
      </c>
      <c r="C8" s="14">
        <v>0.3190847</v>
      </c>
      <c r="D8" s="14">
        <v>0.3155983</v>
      </c>
      <c r="E8" s="14">
        <v>0.309896</v>
      </c>
      <c r="F8" s="14">
        <v>0.31244749999999999</v>
      </c>
      <c r="G8" s="14">
        <v>0.31238919999999998</v>
      </c>
      <c r="H8" s="14">
        <v>0.29609809999999998</v>
      </c>
      <c r="I8" s="14">
        <v>0.27851979999999998</v>
      </c>
      <c r="J8" s="14">
        <v>0.25814049999999999</v>
      </c>
      <c r="K8" s="14">
        <v>0.2499922</v>
      </c>
      <c r="L8" s="14">
        <v>0.2455253</v>
      </c>
      <c r="M8" s="14">
        <v>0.2409346</v>
      </c>
      <c r="N8" s="14">
        <v>0.24524689999999999</v>
      </c>
      <c r="O8" s="14">
        <v>0.24372530000000001</v>
      </c>
      <c r="P8" s="14">
        <v>0.23525389999999999</v>
      </c>
      <c r="Q8" s="14">
        <v>0.2143718</v>
      </c>
      <c r="R8" s="14">
        <v>0.2073566</v>
      </c>
      <c r="S8" s="14">
        <v>0.20983579999999999</v>
      </c>
      <c r="T8" s="14">
        <v>0.2161679</v>
      </c>
      <c r="U8" s="14">
        <v>0.22795380000000001</v>
      </c>
      <c r="V8" s="14">
        <v>0.23351949999999999</v>
      </c>
      <c r="W8" s="14">
        <v>0.2419675</v>
      </c>
      <c r="X8" s="14">
        <v>0.23227329999999999</v>
      </c>
      <c r="Y8" s="14">
        <v>0.24283840000000001</v>
      </c>
      <c r="Z8" s="14">
        <v>0.2103554</v>
      </c>
    </row>
    <row r="9" spans="1:26">
      <c r="A9" s="12" t="s">
        <v>324</v>
      </c>
      <c r="B9" s="14">
        <v>0.18427489999999999</v>
      </c>
      <c r="C9" s="14">
        <v>0.1816961</v>
      </c>
      <c r="D9" s="14">
        <v>0.1851217</v>
      </c>
      <c r="E9" s="14">
        <v>0.18750910000000001</v>
      </c>
      <c r="F9" s="14">
        <v>0.200599</v>
      </c>
      <c r="G9" s="14">
        <v>0.20081660000000001</v>
      </c>
      <c r="H9" s="14">
        <v>0.20193330000000001</v>
      </c>
      <c r="I9" s="14">
        <v>0.19099769999999999</v>
      </c>
      <c r="J9" s="14">
        <v>0.1894586</v>
      </c>
      <c r="K9" s="14">
        <v>0.18612290000000001</v>
      </c>
      <c r="L9" s="14">
        <v>0.1843255</v>
      </c>
      <c r="M9" s="14">
        <v>0.1840108</v>
      </c>
      <c r="N9" s="14">
        <v>0.18407789999999999</v>
      </c>
      <c r="O9" s="14">
        <v>0.18916459999999999</v>
      </c>
      <c r="P9" s="14">
        <v>0.1881504</v>
      </c>
      <c r="Q9" s="14">
        <v>0.18089369999999999</v>
      </c>
      <c r="R9" s="14">
        <v>0.1850165</v>
      </c>
      <c r="S9" s="14">
        <v>0.18718509999999999</v>
      </c>
      <c r="T9" s="14">
        <v>0.19222900000000001</v>
      </c>
      <c r="U9" s="14">
        <v>0.19093089999999999</v>
      </c>
      <c r="V9" s="14">
        <v>0.19359779999999999</v>
      </c>
      <c r="W9" s="14">
        <v>0.19770840000000001</v>
      </c>
      <c r="X9" s="14">
        <v>0.1940365</v>
      </c>
      <c r="Y9" s="14">
        <v>0.19362090000000001</v>
      </c>
      <c r="Z9" s="14">
        <v>0.18131430000000001</v>
      </c>
    </row>
    <row r="10" spans="1:26">
      <c r="A10" s="12" t="s">
        <v>325</v>
      </c>
      <c r="B10" s="14">
        <v>0.30853760000000002</v>
      </c>
      <c r="C10" s="14">
        <v>0.30694389999999999</v>
      </c>
      <c r="D10" s="14">
        <v>0.2933925</v>
      </c>
      <c r="E10" s="14">
        <v>0.2773545</v>
      </c>
      <c r="F10" s="14">
        <v>0.26800059999999998</v>
      </c>
      <c r="G10" s="14">
        <v>0.25921290000000002</v>
      </c>
      <c r="H10" s="14">
        <v>0.247389</v>
      </c>
      <c r="I10" s="14">
        <v>0.22986719999999999</v>
      </c>
      <c r="J10" s="14">
        <v>0.2043131</v>
      </c>
      <c r="K10" s="14">
        <v>0.17411070000000001</v>
      </c>
      <c r="L10" s="14">
        <v>0.15679560000000001</v>
      </c>
      <c r="M10" s="14">
        <v>0.15463779999999999</v>
      </c>
      <c r="N10" s="14">
        <v>0.13927890000000001</v>
      </c>
      <c r="O10" s="14">
        <v>0.13018170000000001</v>
      </c>
      <c r="P10" s="14">
        <v>0.1185209</v>
      </c>
      <c r="Q10" s="14">
        <v>0.1197795</v>
      </c>
      <c r="R10" s="14">
        <v>0.11695319999999999</v>
      </c>
      <c r="S10" s="14">
        <v>0.1166777</v>
      </c>
      <c r="T10" s="14">
        <v>0.1172783</v>
      </c>
      <c r="U10" s="14">
        <v>0.1240662</v>
      </c>
      <c r="V10" s="14">
        <v>0.1349861</v>
      </c>
      <c r="W10" s="14">
        <v>0.14567579999999999</v>
      </c>
      <c r="X10" s="14">
        <v>0.14649590000000001</v>
      </c>
      <c r="Y10" s="14">
        <v>0.14491419999999999</v>
      </c>
      <c r="Z10" s="14">
        <v>0.13728019999999999</v>
      </c>
    </row>
    <row r="11" spans="1:26" ht="30" customHeight="1">
      <c r="A11" s="6" t="s">
        <v>14</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2" t="s">
        <v>296</v>
      </c>
      <c r="B12" s="15" t="s">
        <v>297</v>
      </c>
      <c r="C12" s="15" t="s">
        <v>298</v>
      </c>
      <c r="D12" s="15" t="s">
        <v>299</v>
      </c>
      <c r="E12" s="15" t="s">
        <v>300</v>
      </c>
      <c r="F12" s="15" t="s">
        <v>301</v>
      </c>
      <c r="G12" s="15" t="s">
        <v>302</v>
      </c>
      <c r="H12" s="15" t="s">
        <v>303</v>
      </c>
      <c r="I12" s="15" t="s">
        <v>304</v>
      </c>
      <c r="J12" s="15" t="s">
        <v>305</v>
      </c>
      <c r="K12" s="15" t="s">
        <v>306</v>
      </c>
      <c r="L12" s="15" t="s">
        <v>307</v>
      </c>
      <c r="M12" s="15" t="s">
        <v>308</v>
      </c>
      <c r="N12" s="15" t="s">
        <v>309</v>
      </c>
      <c r="O12" s="15" t="s">
        <v>310</v>
      </c>
      <c r="P12" s="15" t="s">
        <v>311</v>
      </c>
      <c r="Q12" s="15" t="s">
        <v>312</v>
      </c>
      <c r="R12" s="15" t="s">
        <v>313</v>
      </c>
      <c r="S12" s="15" t="s">
        <v>314</v>
      </c>
      <c r="T12" s="15" t="s">
        <v>315</v>
      </c>
      <c r="U12" s="15" t="s">
        <v>316</v>
      </c>
      <c r="V12" s="15" t="s">
        <v>317</v>
      </c>
      <c r="W12" s="15" t="s">
        <v>318</v>
      </c>
      <c r="X12" s="15" t="s">
        <v>319</v>
      </c>
      <c r="Y12" s="15" t="s">
        <v>320</v>
      </c>
      <c r="Z12" s="15" t="s">
        <v>321</v>
      </c>
    </row>
    <row r="13" spans="1:26">
      <c r="A13" s="12" t="s">
        <v>322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row>
    <row r="14" spans="1:26">
      <c r="A14" s="12" t="s">
        <v>323</v>
      </c>
      <c r="B14" s="14">
        <v>0.29689660000000001</v>
      </c>
      <c r="C14" s="14">
        <v>0.29959910000000001</v>
      </c>
      <c r="D14" s="14">
        <v>0.29587449999999998</v>
      </c>
      <c r="E14" s="14">
        <v>0.29237819999999998</v>
      </c>
      <c r="F14" s="14">
        <v>0.28475889999999998</v>
      </c>
      <c r="G14" s="14">
        <v>0.28457880000000002</v>
      </c>
      <c r="H14" s="14">
        <v>0.27219710000000003</v>
      </c>
      <c r="I14" s="14">
        <v>0.26821869999999998</v>
      </c>
      <c r="J14" s="14">
        <v>0.25664419999999999</v>
      </c>
      <c r="K14" s="14">
        <v>0.2571194</v>
      </c>
      <c r="L14" s="14">
        <v>0.25661250000000002</v>
      </c>
      <c r="M14" s="14">
        <v>0.25161309999999998</v>
      </c>
      <c r="N14" s="14">
        <v>0.25681690000000001</v>
      </c>
      <c r="O14" s="14">
        <v>0.25268220000000002</v>
      </c>
      <c r="P14" s="14">
        <v>0.24854519999999999</v>
      </c>
      <c r="Q14" s="14">
        <v>0.2358915</v>
      </c>
      <c r="R14" s="14">
        <v>0.2255663</v>
      </c>
      <c r="S14" s="14">
        <v>0.2242759</v>
      </c>
      <c r="T14" s="14">
        <v>0.22437570000000001</v>
      </c>
      <c r="U14" s="14">
        <v>0.2316752</v>
      </c>
      <c r="V14" s="14">
        <v>0.23037820000000001</v>
      </c>
      <c r="W14" s="14">
        <v>0.23008190000000001</v>
      </c>
      <c r="X14" s="14">
        <v>0.2247624</v>
      </c>
      <c r="Y14" s="14">
        <v>0.23224929999999999</v>
      </c>
      <c r="Z14" s="14">
        <v>0.2184323</v>
      </c>
    </row>
    <row r="15" spans="1:26">
      <c r="A15" s="12" t="s">
        <v>324</v>
      </c>
      <c r="B15" s="14">
        <v>0.47548249999999997</v>
      </c>
      <c r="C15" s="14">
        <v>0.47177540000000001</v>
      </c>
      <c r="D15" s="14">
        <v>0.4835525</v>
      </c>
      <c r="E15" s="14">
        <v>0.4956911</v>
      </c>
      <c r="F15" s="14">
        <v>0.5153837</v>
      </c>
      <c r="G15" s="14">
        <v>0.5198739</v>
      </c>
      <c r="H15" s="14">
        <v>0.53462980000000004</v>
      </c>
      <c r="I15" s="14">
        <v>0.53833319999999996</v>
      </c>
      <c r="J15" s="14">
        <v>0.56044490000000002</v>
      </c>
      <c r="K15" s="14">
        <v>0.57806480000000005</v>
      </c>
      <c r="L15" s="14">
        <v>0.58956319999999995</v>
      </c>
      <c r="M15" s="14">
        <v>0.59388470000000004</v>
      </c>
      <c r="N15" s="14">
        <v>0.60092040000000002</v>
      </c>
      <c r="O15" s="14">
        <v>0.61302699999999999</v>
      </c>
      <c r="P15" s="14">
        <v>0.62429330000000005</v>
      </c>
      <c r="Q15" s="14">
        <v>0.62952079999999999</v>
      </c>
      <c r="R15" s="14">
        <v>0.64345620000000003</v>
      </c>
      <c r="S15" s="14">
        <v>0.64703690000000003</v>
      </c>
      <c r="T15" s="14">
        <v>0.64849920000000005</v>
      </c>
      <c r="U15" s="14">
        <v>0.63591739999999997</v>
      </c>
      <c r="V15" s="14">
        <v>0.62928850000000003</v>
      </c>
      <c r="W15" s="14">
        <v>0.62464660000000005</v>
      </c>
      <c r="X15" s="14">
        <v>0.62790049999999997</v>
      </c>
      <c r="Y15" s="14">
        <v>0.62601260000000003</v>
      </c>
      <c r="Z15" s="14">
        <v>0.63859549999999998</v>
      </c>
    </row>
    <row r="16" spans="1:26">
      <c r="A16" s="12" t="s">
        <v>325</v>
      </c>
      <c r="B16" s="14">
        <v>0.22762089999999999</v>
      </c>
      <c r="C16" s="14">
        <v>0.22862560000000001</v>
      </c>
      <c r="D16" s="14">
        <v>0.22057309999999999</v>
      </c>
      <c r="E16" s="14">
        <v>0.2119307</v>
      </c>
      <c r="F16" s="14">
        <v>0.19985739999999999</v>
      </c>
      <c r="G16" s="14">
        <v>0.19554730000000001</v>
      </c>
      <c r="H16" s="14">
        <v>0.19317309999999999</v>
      </c>
      <c r="I16" s="14">
        <v>0.19344800000000001</v>
      </c>
      <c r="J16" s="14">
        <v>0.18291099999999999</v>
      </c>
      <c r="K16" s="14">
        <v>0.16481580000000001</v>
      </c>
      <c r="L16" s="14">
        <v>0.15382419999999999</v>
      </c>
      <c r="M16" s="14">
        <v>0.15450220000000001</v>
      </c>
      <c r="N16" s="14">
        <v>0.14226269999999999</v>
      </c>
      <c r="O16" s="14">
        <v>0.13429079999999999</v>
      </c>
      <c r="P16" s="14">
        <v>0.12716150000000001</v>
      </c>
      <c r="Q16" s="14">
        <v>0.1345877</v>
      </c>
      <c r="R16" s="14">
        <v>0.1309775</v>
      </c>
      <c r="S16" s="14">
        <v>0.1286872</v>
      </c>
      <c r="T16" s="14">
        <v>0.12712509999999999</v>
      </c>
      <c r="U16" s="14">
        <v>0.13240740000000001</v>
      </c>
      <c r="V16" s="14">
        <v>0.14033329999999999</v>
      </c>
      <c r="W16" s="14">
        <v>0.14527139999999999</v>
      </c>
      <c r="X16" s="14">
        <v>0.147337</v>
      </c>
      <c r="Y16" s="14">
        <v>0.14173810000000001</v>
      </c>
      <c r="Z16" s="14">
        <v>0.14297219999999999</v>
      </c>
    </row>
    <row r="17" spans="1:26" ht="30" customHeight="1">
      <c r="A17" s="6" t="s">
        <v>15</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2" t="s">
        <v>296</v>
      </c>
      <c r="B18" s="15" t="s">
        <v>297</v>
      </c>
      <c r="C18" s="15" t="s">
        <v>298</v>
      </c>
      <c r="D18" s="15" t="s">
        <v>299</v>
      </c>
      <c r="E18" s="15" t="s">
        <v>300</v>
      </c>
      <c r="F18" s="15" t="s">
        <v>301</v>
      </c>
      <c r="G18" s="15" t="s">
        <v>302</v>
      </c>
      <c r="H18" s="15" t="s">
        <v>303</v>
      </c>
      <c r="I18" s="15" t="s">
        <v>304</v>
      </c>
      <c r="J18" s="15" t="s">
        <v>305</v>
      </c>
      <c r="K18" s="15" t="s">
        <v>306</v>
      </c>
      <c r="L18" s="15" t="s">
        <v>307</v>
      </c>
      <c r="M18" s="15" t="s">
        <v>308</v>
      </c>
      <c r="N18" s="15" t="s">
        <v>309</v>
      </c>
      <c r="O18" s="15" t="s">
        <v>310</v>
      </c>
      <c r="P18" s="15" t="s">
        <v>311</v>
      </c>
      <c r="Q18" s="15" t="s">
        <v>312</v>
      </c>
      <c r="R18" s="15" t="s">
        <v>313</v>
      </c>
      <c r="S18" s="15" t="s">
        <v>314</v>
      </c>
      <c r="T18" s="15" t="s">
        <v>315</v>
      </c>
      <c r="U18" s="15" t="s">
        <v>316</v>
      </c>
      <c r="V18" s="15" t="s">
        <v>317</v>
      </c>
      <c r="W18" s="15" t="s">
        <v>318</v>
      </c>
      <c r="X18" s="15" t="s">
        <v>319</v>
      </c>
      <c r="Y18" s="15" t="s">
        <v>320</v>
      </c>
      <c r="Z18" s="15" t="s">
        <v>321</v>
      </c>
    </row>
    <row r="19" spans="1:26">
      <c r="A19" s="12" t="s">
        <v>322</v>
      </c>
      <c r="B19" s="16">
        <v>1180000</v>
      </c>
      <c r="C19" s="16">
        <v>1170000</v>
      </c>
      <c r="D19" s="16">
        <v>1160000</v>
      </c>
      <c r="E19" s="16">
        <v>1140000</v>
      </c>
      <c r="F19" s="16">
        <v>1180000</v>
      </c>
      <c r="G19" s="16">
        <v>1170000</v>
      </c>
      <c r="H19" s="16">
        <v>1140000</v>
      </c>
      <c r="I19" s="16">
        <v>1080000</v>
      </c>
      <c r="J19" s="16">
        <v>1030000</v>
      </c>
      <c r="K19" s="16">
        <v>980000</v>
      </c>
      <c r="L19" s="16">
        <v>960000</v>
      </c>
      <c r="M19" s="16">
        <v>960000</v>
      </c>
      <c r="N19" s="16">
        <v>950000</v>
      </c>
      <c r="O19" s="16">
        <v>960000</v>
      </c>
      <c r="P19" s="16">
        <v>940000</v>
      </c>
      <c r="Q19" s="16">
        <v>910000</v>
      </c>
      <c r="R19" s="16">
        <v>920000</v>
      </c>
      <c r="S19" s="16">
        <v>930000</v>
      </c>
      <c r="T19" s="16">
        <v>950000</v>
      </c>
      <c r="U19" s="16">
        <v>970000</v>
      </c>
      <c r="V19" s="16">
        <v>1000000</v>
      </c>
      <c r="W19" s="16">
        <v>1040000</v>
      </c>
      <c r="X19" s="16">
        <v>1020000</v>
      </c>
      <c r="Y19" s="16">
        <v>1030000</v>
      </c>
      <c r="Z19" s="16">
        <v>960000</v>
      </c>
    </row>
    <row r="20" spans="1:26">
      <c r="A20" s="12" t="s">
        <v>323</v>
      </c>
      <c r="B20" s="16">
        <v>350000</v>
      </c>
      <c r="C20" s="16">
        <v>350000</v>
      </c>
      <c r="D20" s="16">
        <v>340000</v>
      </c>
      <c r="E20" s="16">
        <v>330000</v>
      </c>
      <c r="F20" s="16">
        <v>330000</v>
      </c>
      <c r="G20" s="16">
        <v>330000</v>
      </c>
      <c r="H20" s="16">
        <v>310000</v>
      </c>
      <c r="I20" s="16">
        <v>290000</v>
      </c>
      <c r="J20" s="16">
        <v>260000</v>
      </c>
      <c r="K20" s="16">
        <v>250000</v>
      </c>
      <c r="L20" s="16">
        <v>250000</v>
      </c>
      <c r="M20" s="16">
        <v>240000</v>
      </c>
      <c r="N20" s="16">
        <v>240000</v>
      </c>
      <c r="O20" s="16">
        <v>240000</v>
      </c>
      <c r="P20" s="16">
        <v>230000</v>
      </c>
      <c r="Q20" s="16">
        <v>210000</v>
      </c>
      <c r="R20" s="16">
        <v>210000</v>
      </c>
      <c r="S20" s="16">
        <v>210000</v>
      </c>
      <c r="T20" s="16">
        <v>210000</v>
      </c>
      <c r="U20" s="16">
        <v>220000</v>
      </c>
      <c r="V20" s="16">
        <v>230000</v>
      </c>
      <c r="W20" s="16">
        <v>240000</v>
      </c>
      <c r="X20" s="16">
        <v>230000</v>
      </c>
      <c r="Y20" s="16">
        <v>240000</v>
      </c>
      <c r="Z20" s="16">
        <v>210000</v>
      </c>
    </row>
    <row r="21" spans="1:26">
      <c r="A21" s="12" t="s">
        <v>324</v>
      </c>
      <c r="B21" s="16">
        <v>560000</v>
      </c>
      <c r="C21" s="16">
        <v>550000</v>
      </c>
      <c r="D21" s="16">
        <v>560000</v>
      </c>
      <c r="E21" s="16">
        <v>570000</v>
      </c>
      <c r="F21" s="16">
        <v>610000</v>
      </c>
      <c r="G21" s="16">
        <v>610000</v>
      </c>
      <c r="H21" s="16">
        <v>610000</v>
      </c>
      <c r="I21" s="16">
        <v>580000</v>
      </c>
      <c r="J21" s="16">
        <v>580000</v>
      </c>
      <c r="K21" s="16">
        <v>570000</v>
      </c>
      <c r="L21" s="16">
        <v>570000</v>
      </c>
      <c r="M21" s="16">
        <v>570000</v>
      </c>
      <c r="N21" s="16">
        <v>570000</v>
      </c>
      <c r="O21" s="16">
        <v>590000</v>
      </c>
      <c r="P21" s="16">
        <v>590000</v>
      </c>
      <c r="Q21" s="16">
        <v>570000</v>
      </c>
      <c r="R21" s="16">
        <v>590000</v>
      </c>
      <c r="S21" s="16">
        <v>600000</v>
      </c>
      <c r="T21" s="16">
        <v>620000</v>
      </c>
      <c r="U21" s="16">
        <v>620000</v>
      </c>
      <c r="V21" s="16">
        <v>630000</v>
      </c>
      <c r="W21" s="16">
        <v>650000</v>
      </c>
      <c r="X21" s="16">
        <v>640000</v>
      </c>
      <c r="Y21" s="16">
        <v>650000</v>
      </c>
      <c r="Z21" s="16">
        <v>610000</v>
      </c>
    </row>
    <row r="22" spans="1:26">
      <c r="A22" s="12" t="s">
        <v>325</v>
      </c>
      <c r="B22" s="16">
        <v>270000</v>
      </c>
      <c r="C22" s="16">
        <v>270000</v>
      </c>
      <c r="D22" s="16">
        <v>260000</v>
      </c>
      <c r="E22" s="16">
        <v>240000</v>
      </c>
      <c r="F22" s="16">
        <v>240000</v>
      </c>
      <c r="G22" s="16">
        <v>230000</v>
      </c>
      <c r="H22" s="16">
        <v>220000</v>
      </c>
      <c r="I22" s="16">
        <v>210000</v>
      </c>
      <c r="J22" s="16">
        <v>190000</v>
      </c>
      <c r="K22" s="16">
        <v>160000</v>
      </c>
      <c r="L22" s="16">
        <v>150000</v>
      </c>
      <c r="M22" s="16">
        <v>150000</v>
      </c>
      <c r="N22" s="16">
        <v>140000</v>
      </c>
      <c r="O22" s="16">
        <v>130000</v>
      </c>
      <c r="P22" s="16">
        <v>120000</v>
      </c>
      <c r="Q22" s="16">
        <v>120000</v>
      </c>
      <c r="R22" s="16">
        <v>120000</v>
      </c>
      <c r="S22" s="16">
        <v>120000</v>
      </c>
      <c r="T22" s="16">
        <v>120000</v>
      </c>
      <c r="U22" s="16">
        <v>130000</v>
      </c>
      <c r="V22" s="16">
        <v>140000</v>
      </c>
      <c r="W22" s="16">
        <v>150000</v>
      </c>
      <c r="X22" s="16">
        <v>150000</v>
      </c>
      <c r="Y22" s="16">
        <v>150000</v>
      </c>
      <c r="Z22" s="16">
        <v>140000</v>
      </c>
    </row>
    <row r="23" spans="1:26" ht="30" customHeight="1">
      <c r="A23" s="6" t="s">
        <v>16</v>
      </c>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2" t="s">
        <v>296</v>
      </c>
      <c r="B24" s="17" t="s">
        <v>297</v>
      </c>
      <c r="C24" s="17" t="s">
        <v>298</v>
      </c>
      <c r="D24" s="17" t="s">
        <v>299</v>
      </c>
      <c r="E24" s="17" t="s">
        <v>300</v>
      </c>
      <c r="F24" s="17" t="s">
        <v>301</v>
      </c>
      <c r="G24" s="17" t="s">
        <v>302</v>
      </c>
      <c r="H24" s="17" t="s">
        <v>303</v>
      </c>
      <c r="I24" s="17" t="s">
        <v>304</v>
      </c>
      <c r="J24" s="17" t="s">
        <v>305</v>
      </c>
      <c r="K24" s="17" t="s">
        <v>306</v>
      </c>
      <c r="L24" s="17" t="s">
        <v>307</v>
      </c>
      <c r="M24" s="17" t="s">
        <v>308</v>
      </c>
      <c r="N24" s="17" t="s">
        <v>309</v>
      </c>
      <c r="O24" s="17" t="s">
        <v>310</v>
      </c>
      <c r="P24" s="17" t="s">
        <v>311</v>
      </c>
      <c r="Q24" s="17" t="s">
        <v>312</v>
      </c>
      <c r="R24" s="17" t="s">
        <v>313</v>
      </c>
      <c r="S24" s="17" t="s">
        <v>314</v>
      </c>
      <c r="T24" s="17" t="s">
        <v>315</v>
      </c>
      <c r="U24" s="17" t="s">
        <v>316</v>
      </c>
      <c r="V24" s="17" t="s">
        <v>317</v>
      </c>
      <c r="W24" s="17" t="s">
        <v>318</v>
      </c>
      <c r="X24" s="17" t="s">
        <v>319</v>
      </c>
      <c r="Y24" s="17" t="s">
        <v>320</v>
      </c>
      <c r="Z24" s="17" t="s">
        <v>321</v>
      </c>
    </row>
    <row r="25" spans="1:26">
      <c r="A25" s="12" t="s">
        <v>322</v>
      </c>
      <c r="B25" s="16">
        <v>8299</v>
      </c>
      <c r="C25" s="16">
        <v>8105</v>
      </c>
      <c r="D25" s="16">
        <v>7698</v>
      </c>
      <c r="E25" s="16">
        <v>7579</v>
      </c>
      <c r="F25" s="16">
        <v>7626</v>
      </c>
      <c r="G25" s="16">
        <v>8095</v>
      </c>
      <c r="H25" s="16">
        <v>11023</v>
      </c>
      <c r="I25" s="16">
        <v>14003</v>
      </c>
      <c r="J25" s="16">
        <v>16458</v>
      </c>
      <c r="K25" s="16">
        <v>16157</v>
      </c>
      <c r="L25" s="16">
        <v>15337</v>
      </c>
      <c r="M25" s="16">
        <v>15092</v>
      </c>
      <c r="N25" s="16">
        <v>14739</v>
      </c>
      <c r="O25" s="16">
        <v>14686</v>
      </c>
      <c r="P25" s="16">
        <v>14442</v>
      </c>
      <c r="Q25" s="16">
        <v>13385</v>
      </c>
      <c r="R25" s="16">
        <v>12152</v>
      </c>
      <c r="S25" s="16">
        <v>10750</v>
      </c>
      <c r="T25" s="16">
        <v>10277</v>
      </c>
      <c r="U25" s="16">
        <v>9795</v>
      </c>
      <c r="V25" s="16">
        <v>9596</v>
      </c>
      <c r="W25" s="16">
        <v>9369</v>
      </c>
      <c r="X25" s="16">
        <v>9521</v>
      </c>
      <c r="Y25" s="16">
        <v>9346</v>
      </c>
      <c r="Z25" s="16">
        <v>7770</v>
      </c>
    </row>
    <row r="26" spans="1:26">
      <c r="A26" s="12" t="s">
        <v>323</v>
      </c>
      <c r="B26" s="16">
        <v>2277</v>
      </c>
      <c r="C26" s="16">
        <v>2168</v>
      </c>
      <c r="D26" s="16">
        <v>1980</v>
      </c>
      <c r="E26" s="16">
        <v>1921</v>
      </c>
      <c r="F26" s="16">
        <v>1858</v>
      </c>
      <c r="G26" s="16">
        <v>1967</v>
      </c>
      <c r="H26" s="16">
        <v>2708</v>
      </c>
      <c r="I26" s="16">
        <v>3414</v>
      </c>
      <c r="J26" s="16">
        <v>3963</v>
      </c>
      <c r="K26" s="16">
        <v>3771</v>
      </c>
      <c r="L26" s="16">
        <v>3543</v>
      </c>
      <c r="M26" s="16">
        <v>3498</v>
      </c>
      <c r="N26" s="16">
        <v>3443</v>
      </c>
      <c r="O26" s="16">
        <v>3417</v>
      </c>
      <c r="P26" s="16">
        <v>3364</v>
      </c>
      <c r="Q26" s="16">
        <v>3103</v>
      </c>
      <c r="R26" s="16">
        <v>2851</v>
      </c>
      <c r="S26" s="16">
        <v>2504</v>
      </c>
      <c r="T26" s="16">
        <v>2386</v>
      </c>
      <c r="U26" s="16">
        <v>2174</v>
      </c>
      <c r="V26" s="16">
        <v>2122</v>
      </c>
      <c r="W26" s="16">
        <v>1974</v>
      </c>
      <c r="X26" s="16">
        <v>2031</v>
      </c>
      <c r="Y26" s="16">
        <v>1947</v>
      </c>
      <c r="Z26" s="16">
        <v>1546</v>
      </c>
    </row>
    <row r="27" spans="1:26">
      <c r="A27" s="12" t="s">
        <v>324</v>
      </c>
      <c r="B27" s="16">
        <v>6205</v>
      </c>
      <c r="C27" s="16">
        <v>6129</v>
      </c>
      <c r="D27" s="16">
        <v>5809</v>
      </c>
      <c r="E27" s="16">
        <v>5759</v>
      </c>
      <c r="F27" s="16">
        <v>5727</v>
      </c>
      <c r="G27" s="16">
        <v>6101</v>
      </c>
      <c r="H27" s="16">
        <v>8251</v>
      </c>
      <c r="I27" s="16">
        <v>10399</v>
      </c>
      <c r="J27" s="16">
        <v>12170</v>
      </c>
      <c r="K27" s="16">
        <v>11917</v>
      </c>
      <c r="L27" s="16">
        <v>11315</v>
      </c>
      <c r="M27" s="16">
        <v>11108</v>
      </c>
      <c r="N27" s="16">
        <v>10812</v>
      </c>
      <c r="O27" s="16">
        <v>10774</v>
      </c>
      <c r="P27" s="16">
        <v>10526</v>
      </c>
      <c r="Q27" s="16">
        <v>9767</v>
      </c>
      <c r="R27" s="16">
        <v>8854</v>
      </c>
      <c r="S27" s="16">
        <v>7834</v>
      </c>
      <c r="T27" s="16">
        <v>7432</v>
      </c>
      <c r="U27" s="16">
        <v>7003</v>
      </c>
      <c r="V27" s="16">
        <v>6854</v>
      </c>
      <c r="W27" s="16">
        <v>6647</v>
      </c>
      <c r="X27" s="16">
        <v>6808</v>
      </c>
      <c r="Y27" s="16">
        <v>6661</v>
      </c>
      <c r="Z27" s="16">
        <v>5504</v>
      </c>
    </row>
    <row r="28" spans="1:26">
      <c r="A28" s="12" t="s">
        <v>325</v>
      </c>
      <c r="B28" s="16">
        <v>2322</v>
      </c>
      <c r="C28" s="16">
        <v>2189</v>
      </c>
      <c r="D28" s="16">
        <v>2082</v>
      </c>
      <c r="E28" s="16">
        <v>2039</v>
      </c>
      <c r="F28" s="16">
        <v>2131</v>
      </c>
      <c r="G28" s="16">
        <v>2252</v>
      </c>
      <c r="H28" s="16">
        <v>3111</v>
      </c>
      <c r="I28" s="16">
        <v>4060</v>
      </c>
      <c r="J28" s="16">
        <v>4828</v>
      </c>
      <c r="K28" s="16">
        <v>4778</v>
      </c>
      <c r="L28" s="16">
        <v>4538</v>
      </c>
      <c r="M28" s="16">
        <v>4504</v>
      </c>
      <c r="N28" s="16">
        <v>4461</v>
      </c>
      <c r="O28" s="16">
        <v>4469</v>
      </c>
      <c r="P28" s="16">
        <v>4471</v>
      </c>
      <c r="Q28" s="16">
        <v>4134</v>
      </c>
      <c r="R28" s="16">
        <v>3756</v>
      </c>
      <c r="S28" s="16">
        <v>3296</v>
      </c>
      <c r="T28" s="16">
        <v>3172</v>
      </c>
      <c r="U28" s="16">
        <v>3096</v>
      </c>
      <c r="V28" s="16">
        <v>3039</v>
      </c>
      <c r="W28" s="16">
        <v>3057</v>
      </c>
      <c r="X28" s="16">
        <v>3052</v>
      </c>
      <c r="Y28" s="16">
        <v>3035</v>
      </c>
      <c r="Z28" s="16">
        <v>2554</v>
      </c>
    </row>
    <row r="29" spans="1:26">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X200"/>
  <sheetViews>
    <sheetView showGridLines="0" workbookViewId="0"/>
  </sheetViews>
  <sheetFormatPr defaultColWidth="10.90625" defaultRowHeight="14.5"/>
  <cols>
    <col min="1" max="1" width="70.7265625" customWidth="1"/>
  </cols>
  <sheetData>
    <row r="1" spans="1:24" ht="19.5">
      <c r="A1" s="4" t="s">
        <v>205</v>
      </c>
      <c r="B1" s="8"/>
      <c r="C1" s="8"/>
      <c r="D1" s="8"/>
      <c r="E1" s="8"/>
      <c r="F1" s="8"/>
      <c r="G1" s="8"/>
      <c r="H1" s="8"/>
      <c r="I1" s="8"/>
      <c r="J1" s="8"/>
      <c r="K1" s="8"/>
      <c r="L1" s="8"/>
      <c r="M1" s="8"/>
      <c r="N1" s="8"/>
      <c r="O1" s="8"/>
      <c r="P1" s="8"/>
      <c r="Q1" s="8"/>
      <c r="R1" s="8"/>
      <c r="S1" s="8"/>
      <c r="T1" s="8"/>
      <c r="U1" s="8"/>
      <c r="V1" s="8"/>
      <c r="W1" s="8"/>
      <c r="X1" s="8"/>
    </row>
    <row r="2" spans="1:24">
      <c r="A2" s="9" t="s">
        <v>338</v>
      </c>
      <c r="B2" s="8"/>
      <c r="C2" s="8"/>
      <c r="D2" s="8"/>
      <c r="E2" s="8"/>
      <c r="F2" s="8"/>
      <c r="G2" s="8"/>
      <c r="H2" s="8"/>
      <c r="I2" s="8"/>
      <c r="J2" s="8"/>
      <c r="K2" s="8"/>
      <c r="L2" s="8"/>
      <c r="M2" s="8"/>
      <c r="N2" s="8"/>
      <c r="O2" s="8"/>
      <c r="P2" s="8"/>
      <c r="Q2" s="8"/>
      <c r="R2" s="8"/>
      <c r="S2" s="8"/>
      <c r="T2" s="8"/>
      <c r="U2" s="8"/>
      <c r="V2" s="8"/>
      <c r="W2" s="8"/>
      <c r="X2" s="8"/>
    </row>
    <row r="3" spans="1:24" ht="29">
      <c r="A3" s="9" t="s">
        <v>295</v>
      </c>
      <c r="B3" s="10"/>
      <c r="C3" s="10"/>
      <c r="D3" s="10"/>
      <c r="E3" s="10"/>
      <c r="F3" s="10"/>
      <c r="G3" s="10"/>
      <c r="H3" s="10"/>
      <c r="I3" s="10"/>
      <c r="J3" s="10"/>
      <c r="K3" s="10"/>
      <c r="L3" s="10"/>
      <c r="M3" s="10"/>
      <c r="N3" s="10"/>
      <c r="O3" s="10"/>
      <c r="P3" s="10"/>
      <c r="Q3" s="10"/>
      <c r="R3" s="10"/>
      <c r="S3" s="10"/>
      <c r="T3" s="10"/>
      <c r="U3" s="10"/>
      <c r="V3" s="10"/>
      <c r="W3" s="10"/>
      <c r="X3" s="10"/>
    </row>
    <row r="4" spans="1:24" ht="43.5">
      <c r="A4" s="9" t="s">
        <v>456</v>
      </c>
      <c r="B4" s="10"/>
      <c r="C4" s="10"/>
      <c r="D4" s="10"/>
      <c r="E4" s="10"/>
      <c r="F4" s="10"/>
      <c r="G4" s="10"/>
      <c r="H4" s="10"/>
      <c r="I4" s="10"/>
      <c r="J4" s="10"/>
      <c r="K4" s="10"/>
      <c r="L4" s="10"/>
      <c r="M4" s="10"/>
      <c r="N4" s="10"/>
      <c r="O4" s="10"/>
      <c r="P4" s="10"/>
      <c r="Q4" s="10"/>
      <c r="R4" s="10"/>
      <c r="S4" s="10"/>
      <c r="T4" s="10"/>
      <c r="U4" s="10"/>
      <c r="V4" s="10"/>
      <c r="W4" s="10"/>
      <c r="X4" s="10"/>
    </row>
    <row r="5" spans="1:24">
      <c r="A5" s="11" t="s">
        <v>0</v>
      </c>
      <c r="B5" s="10"/>
      <c r="C5" s="10"/>
      <c r="D5" s="10"/>
      <c r="E5" s="10"/>
      <c r="F5" s="10"/>
      <c r="G5" s="10"/>
      <c r="H5" s="10"/>
      <c r="I5" s="10"/>
      <c r="J5" s="10"/>
      <c r="K5" s="10"/>
      <c r="L5" s="10"/>
      <c r="M5" s="10"/>
      <c r="N5" s="10"/>
      <c r="O5" s="10"/>
      <c r="P5" s="10"/>
      <c r="Q5" s="10"/>
      <c r="R5" s="10"/>
      <c r="S5" s="10"/>
      <c r="T5" s="10"/>
      <c r="U5" s="10"/>
      <c r="V5" s="10"/>
      <c r="W5" s="10"/>
      <c r="X5" s="10"/>
    </row>
    <row r="6" spans="1:24" ht="30" customHeight="1">
      <c r="A6" s="6" t="s">
        <v>204</v>
      </c>
      <c r="B6" s="10"/>
      <c r="C6" s="10"/>
      <c r="D6" s="10"/>
      <c r="E6" s="10"/>
      <c r="F6" s="10"/>
      <c r="G6" s="10"/>
      <c r="H6" s="10"/>
      <c r="I6" s="10"/>
      <c r="J6" s="10"/>
      <c r="K6" s="10"/>
      <c r="L6" s="10"/>
      <c r="M6" s="10"/>
      <c r="N6" s="10"/>
      <c r="O6" s="10"/>
      <c r="P6" s="10"/>
      <c r="Q6" s="10"/>
      <c r="R6" s="10"/>
      <c r="S6" s="10"/>
      <c r="T6" s="10"/>
      <c r="U6" s="10"/>
      <c r="V6" s="10"/>
      <c r="W6" s="10"/>
      <c r="X6" s="10"/>
    </row>
    <row r="7" spans="1:24">
      <c r="A7" s="12" t="s">
        <v>296</v>
      </c>
      <c r="B7" s="13" t="s">
        <v>299</v>
      </c>
      <c r="C7" s="13" t="s">
        <v>300</v>
      </c>
      <c r="D7" s="13" t="s">
        <v>301</v>
      </c>
      <c r="E7" s="13" t="s">
        <v>302</v>
      </c>
      <c r="F7" s="13" t="s">
        <v>303</v>
      </c>
      <c r="G7" s="13" t="s">
        <v>304</v>
      </c>
      <c r="H7" s="13" t="s">
        <v>305</v>
      </c>
      <c r="I7" s="13" t="s">
        <v>306</v>
      </c>
      <c r="J7" s="13" t="s">
        <v>307</v>
      </c>
      <c r="K7" s="13" t="s">
        <v>308</v>
      </c>
      <c r="L7" s="13" t="s">
        <v>309</v>
      </c>
      <c r="M7" s="13" t="s">
        <v>310</v>
      </c>
      <c r="N7" s="13" t="s">
        <v>311</v>
      </c>
      <c r="O7" s="13" t="s">
        <v>312</v>
      </c>
      <c r="P7" s="13" t="s">
        <v>313</v>
      </c>
      <c r="Q7" s="13" t="s">
        <v>314</v>
      </c>
      <c r="R7" s="13" t="s">
        <v>315</v>
      </c>
      <c r="S7" s="13" t="s">
        <v>316</v>
      </c>
      <c r="T7" s="13" t="s">
        <v>317</v>
      </c>
      <c r="U7" s="13" t="s">
        <v>318</v>
      </c>
      <c r="V7" s="13" t="s">
        <v>319</v>
      </c>
      <c r="W7" s="13" t="s">
        <v>320</v>
      </c>
      <c r="X7" s="13" t="s">
        <v>321</v>
      </c>
    </row>
    <row r="8" spans="1:24">
      <c r="A8" s="12" t="s">
        <v>342</v>
      </c>
      <c r="B8" s="14">
        <v>0.3155983</v>
      </c>
      <c r="C8" s="14">
        <v>0.309896</v>
      </c>
      <c r="D8" s="14">
        <v>0.31244749999999999</v>
      </c>
      <c r="E8" s="14">
        <v>0.31238919999999998</v>
      </c>
      <c r="F8" s="14">
        <v>0.29609809999999998</v>
      </c>
      <c r="G8" s="14">
        <v>0.27851979999999998</v>
      </c>
      <c r="H8" s="14">
        <v>0.25814049999999999</v>
      </c>
      <c r="I8" s="14">
        <v>0.2499922</v>
      </c>
      <c r="J8" s="14">
        <v>0.2455253</v>
      </c>
      <c r="K8" s="14">
        <v>0.2409346</v>
      </c>
      <c r="L8" s="14">
        <v>0.24524689999999999</v>
      </c>
      <c r="M8" s="14">
        <v>0.24372530000000001</v>
      </c>
      <c r="N8" s="14">
        <v>0.23525389999999999</v>
      </c>
      <c r="O8" s="14">
        <v>0.2143718</v>
      </c>
      <c r="P8" s="14">
        <v>0.2073566</v>
      </c>
      <c r="Q8" s="14">
        <v>0.20983579999999999</v>
      </c>
      <c r="R8" s="14">
        <v>0.2161679</v>
      </c>
      <c r="S8" s="14">
        <v>0.22795380000000001</v>
      </c>
      <c r="T8" s="14">
        <v>0.23351949999999999</v>
      </c>
      <c r="U8" s="14">
        <v>0.2419675</v>
      </c>
      <c r="V8" s="14">
        <v>0.23227329999999999</v>
      </c>
      <c r="W8" s="14">
        <v>0.24283840000000001</v>
      </c>
      <c r="X8" s="14">
        <v>0.2103554</v>
      </c>
    </row>
    <row r="9" spans="1:24">
      <c r="A9" s="12" t="s">
        <v>356</v>
      </c>
      <c r="B9" s="14">
        <v>4.4693400000000001E-2</v>
      </c>
      <c r="C9" s="14">
        <v>4.0356299999999998E-2</v>
      </c>
      <c r="D9" s="14">
        <v>4.64532E-2</v>
      </c>
      <c r="E9" s="14">
        <v>6.2599299999999997E-2</v>
      </c>
      <c r="F9" s="14">
        <v>7.0655399999999993E-2</v>
      </c>
      <c r="G9" s="14">
        <v>6.5083199999999994E-2</v>
      </c>
      <c r="H9" s="14">
        <v>4.8151300000000001E-2</v>
      </c>
      <c r="I9" s="14">
        <v>4.72652E-2</v>
      </c>
      <c r="J9" s="14">
        <v>4.6861399999999998E-2</v>
      </c>
      <c r="K9" s="14">
        <v>5.3223300000000001E-2</v>
      </c>
      <c r="L9" s="14">
        <v>4.9852199999999999E-2</v>
      </c>
      <c r="M9" s="14">
        <v>6.0147300000000001E-2</v>
      </c>
      <c r="N9" s="14">
        <v>5.1310700000000001E-2</v>
      </c>
      <c r="O9" s="14">
        <v>5.7614499999999999E-2</v>
      </c>
      <c r="P9" s="14">
        <v>4.7714300000000001E-2</v>
      </c>
      <c r="Q9" s="14">
        <v>5.6301400000000001E-2</v>
      </c>
      <c r="R9" s="14">
        <v>5.7112599999999999E-2</v>
      </c>
      <c r="S9" s="14">
        <v>7.6167600000000002E-2</v>
      </c>
      <c r="T9" s="14">
        <v>7.7976599999999993E-2</v>
      </c>
      <c r="U9" s="14">
        <v>7.9587000000000005E-2</v>
      </c>
      <c r="V9" s="14">
        <v>5.5695000000000001E-2</v>
      </c>
      <c r="W9" s="14">
        <v>6.2569899999999998E-2</v>
      </c>
      <c r="X9" s="14">
        <v>5.3627099999999997E-2</v>
      </c>
    </row>
    <row r="10" spans="1:24">
      <c r="A10" s="12" t="s">
        <v>357</v>
      </c>
      <c r="B10" s="14">
        <v>0.34260889999999999</v>
      </c>
      <c r="C10" s="14">
        <v>0.29258970000000001</v>
      </c>
      <c r="D10" s="14">
        <v>0.28972740000000002</v>
      </c>
      <c r="E10" s="14">
        <v>0.25981929999999998</v>
      </c>
      <c r="F10" s="14">
        <v>0.26815080000000002</v>
      </c>
      <c r="G10" s="14">
        <v>0.21542230000000001</v>
      </c>
      <c r="H10" s="14">
        <v>0.21532100000000001</v>
      </c>
      <c r="I10" s="14">
        <v>0.2205877</v>
      </c>
      <c r="J10" s="14">
        <v>0.2288251</v>
      </c>
      <c r="K10" s="14">
        <v>0.22093090000000001</v>
      </c>
      <c r="L10" s="14">
        <v>0.21890019999999999</v>
      </c>
      <c r="M10" s="14">
        <v>0.2341222</v>
      </c>
      <c r="N10" s="14">
        <v>0.2461718</v>
      </c>
      <c r="O10" s="14">
        <v>0.22745689999999999</v>
      </c>
      <c r="P10" s="14">
        <v>0.2162502</v>
      </c>
      <c r="Q10" s="14">
        <v>0.2076616</v>
      </c>
      <c r="R10" s="14">
        <v>0.26179409999999997</v>
      </c>
      <c r="S10" s="14">
        <v>0.29452139999999999</v>
      </c>
      <c r="T10" s="14">
        <v>0.33228920000000001</v>
      </c>
      <c r="U10" s="14">
        <v>0.32607150000000001</v>
      </c>
      <c r="V10" s="14">
        <v>0.34633969999999997</v>
      </c>
      <c r="W10" s="14">
        <v>0.37041200000000002</v>
      </c>
      <c r="X10" s="14">
        <v>0.27973550000000003</v>
      </c>
    </row>
    <row r="11" spans="1:24">
      <c r="A11" s="12" t="s">
        <v>358</v>
      </c>
      <c r="B11" s="14">
        <v>4.8339300000000002E-2</v>
      </c>
      <c r="C11" s="14">
        <v>4.7955600000000001E-2</v>
      </c>
      <c r="D11" s="14">
        <v>6.8035200000000004E-2</v>
      </c>
      <c r="E11" s="14">
        <v>8.5055000000000006E-2</v>
      </c>
      <c r="F11" s="14">
        <v>6.7375500000000005E-2</v>
      </c>
      <c r="G11" s="14">
        <v>4.1354000000000002E-2</v>
      </c>
      <c r="H11" s="14">
        <v>3.3930099999999998E-2</v>
      </c>
      <c r="I11" s="14">
        <v>4.4731199999999999E-2</v>
      </c>
      <c r="J11" s="14">
        <v>5.3819199999999998E-2</v>
      </c>
      <c r="K11" s="14">
        <v>4.7759999999999997E-2</v>
      </c>
      <c r="L11" s="14">
        <v>5.2427599999999998E-2</v>
      </c>
      <c r="M11" s="14">
        <v>4.5093899999999999E-2</v>
      </c>
      <c r="N11" s="14">
        <v>4.6750100000000003E-2</v>
      </c>
      <c r="O11" s="14">
        <v>4.5601599999999999E-2</v>
      </c>
      <c r="P11" s="14">
        <v>5.7629899999999998E-2</v>
      </c>
      <c r="Q11" s="14">
        <v>6.5929699999999994E-2</v>
      </c>
      <c r="R11" s="14">
        <v>5.6142400000000002E-2</v>
      </c>
      <c r="S11" s="14">
        <v>7.6802300000000004E-2</v>
      </c>
      <c r="T11" s="14">
        <v>7.8561900000000004E-2</v>
      </c>
      <c r="U11" s="14">
        <v>9.0846700000000002E-2</v>
      </c>
      <c r="V11" s="14">
        <v>6.7738999999999994E-2</v>
      </c>
      <c r="W11" s="14">
        <v>7.3774800000000001E-2</v>
      </c>
      <c r="X11" s="14">
        <v>7.0117499999999999E-2</v>
      </c>
    </row>
    <row r="12" spans="1:24">
      <c r="A12" s="12" t="s">
        <v>359</v>
      </c>
      <c r="B12" s="14">
        <v>0.77585970000000004</v>
      </c>
      <c r="C12" s="14">
        <v>0.77679039999999999</v>
      </c>
      <c r="D12" s="14">
        <v>0.80008299999999999</v>
      </c>
      <c r="E12" s="14">
        <v>0.77349690000000004</v>
      </c>
      <c r="F12" s="14">
        <v>0.75320710000000002</v>
      </c>
      <c r="G12" s="14">
        <v>0.74736400000000003</v>
      </c>
      <c r="H12" s="14">
        <v>0.73515430000000004</v>
      </c>
      <c r="I12" s="14">
        <v>0.73053659999999998</v>
      </c>
      <c r="J12" s="14">
        <v>0.70507149999999996</v>
      </c>
      <c r="K12" s="14">
        <v>0.73587199999999997</v>
      </c>
      <c r="L12" s="14">
        <v>0.74121049999999999</v>
      </c>
      <c r="M12" s="14">
        <v>0.71219889999999997</v>
      </c>
      <c r="N12" s="14">
        <v>0.62361719999999998</v>
      </c>
      <c r="O12" s="14">
        <v>0.57475920000000003</v>
      </c>
      <c r="P12" s="14">
        <v>0.55166230000000005</v>
      </c>
      <c r="Q12" s="14">
        <v>0.54877790000000004</v>
      </c>
      <c r="R12" s="14">
        <v>0.52625219999999995</v>
      </c>
      <c r="S12" s="14">
        <v>0.52479129999999996</v>
      </c>
      <c r="T12" s="14">
        <v>0.57404429999999995</v>
      </c>
      <c r="U12" s="14">
        <v>0.54535219999999995</v>
      </c>
      <c r="V12" s="14">
        <v>0.5609459</v>
      </c>
      <c r="W12" s="14">
        <v>0.54154279999999999</v>
      </c>
      <c r="X12" s="14">
        <v>0.63721090000000002</v>
      </c>
    </row>
    <row r="13" spans="1:24">
      <c r="A13" s="12" t="s">
        <v>360</v>
      </c>
      <c r="B13" s="14">
        <v>0.44244280000000002</v>
      </c>
      <c r="C13" s="14">
        <v>0.42227500000000001</v>
      </c>
      <c r="D13" s="14">
        <v>0.42050490000000001</v>
      </c>
      <c r="E13" s="14">
        <v>0.43751800000000002</v>
      </c>
      <c r="F13" s="14">
        <v>0.42385309999999998</v>
      </c>
      <c r="G13" s="14">
        <v>0.4254694</v>
      </c>
      <c r="H13" s="14">
        <v>0.35839359999999998</v>
      </c>
      <c r="I13" s="14">
        <v>0.34027740000000001</v>
      </c>
      <c r="J13" s="14">
        <v>0.31850699999999998</v>
      </c>
      <c r="K13" s="14">
        <v>0.33160790000000001</v>
      </c>
      <c r="L13" s="14">
        <v>0.33643089999999998</v>
      </c>
      <c r="M13" s="14">
        <v>0.32658290000000001</v>
      </c>
      <c r="N13" s="14">
        <v>0.32446649999999999</v>
      </c>
      <c r="O13" s="14">
        <v>0.25423109999999999</v>
      </c>
      <c r="P13" s="14">
        <v>0.26473380000000002</v>
      </c>
      <c r="Q13" s="14">
        <v>0.2389618</v>
      </c>
      <c r="R13" s="14">
        <v>0.28729189999999999</v>
      </c>
      <c r="S13" s="14">
        <v>0.32483820000000002</v>
      </c>
      <c r="T13" s="14">
        <v>0.38185590000000003</v>
      </c>
      <c r="U13" s="14">
        <v>0.3829708</v>
      </c>
      <c r="V13" s="14">
        <v>0.36893009999999998</v>
      </c>
      <c r="W13" s="14">
        <v>0.41335509999999998</v>
      </c>
      <c r="X13" s="14">
        <v>0.37683640000000002</v>
      </c>
    </row>
    <row r="14" spans="1:24">
      <c r="A14" s="12" t="s">
        <v>361</v>
      </c>
      <c r="B14" s="14">
        <v>0.29265380000000002</v>
      </c>
      <c r="C14" s="14">
        <v>0.29514249999999997</v>
      </c>
      <c r="D14" s="14">
        <v>0.26677010000000001</v>
      </c>
      <c r="E14" s="14">
        <v>0.24275089999999999</v>
      </c>
      <c r="F14" s="14">
        <v>0.239318</v>
      </c>
      <c r="G14" s="14">
        <v>0.2341191</v>
      </c>
      <c r="H14" s="14">
        <v>0.23995130000000001</v>
      </c>
      <c r="I14" s="14">
        <v>0.24417240000000001</v>
      </c>
      <c r="J14" s="14">
        <v>0.2727984</v>
      </c>
      <c r="K14" s="14">
        <v>0.25646029999999997</v>
      </c>
      <c r="L14" s="14">
        <v>0.24779970000000001</v>
      </c>
      <c r="M14" s="14">
        <v>0.2291406</v>
      </c>
      <c r="N14" s="14">
        <v>0.25146980000000002</v>
      </c>
      <c r="O14" s="14">
        <v>0.22686439999999999</v>
      </c>
      <c r="P14" s="14">
        <v>0.23485700000000001</v>
      </c>
      <c r="Q14" s="14">
        <v>0.24435850000000001</v>
      </c>
      <c r="R14" s="14">
        <v>0.27234849999999999</v>
      </c>
      <c r="S14" s="14">
        <v>0.25395129999999999</v>
      </c>
      <c r="T14" s="14">
        <v>0.21628890000000001</v>
      </c>
      <c r="U14" s="14">
        <v>0.23040250000000001</v>
      </c>
      <c r="V14" s="14">
        <v>0.26814519999999997</v>
      </c>
      <c r="W14" s="14">
        <v>0.27306219999999998</v>
      </c>
      <c r="X14" s="14">
        <v>0.19596710000000001</v>
      </c>
    </row>
    <row r="15" spans="1:24">
      <c r="A15" s="12" t="s">
        <v>362</v>
      </c>
      <c r="B15" s="14">
        <v>0.90107919999999997</v>
      </c>
      <c r="C15" s="14" t="s">
        <v>330</v>
      </c>
      <c r="D15" s="14" t="s">
        <v>330</v>
      </c>
      <c r="E15" s="14" t="s">
        <v>330</v>
      </c>
      <c r="F15" s="14" t="s">
        <v>330</v>
      </c>
      <c r="G15" s="14">
        <v>0.88813240000000004</v>
      </c>
      <c r="H15" s="14">
        <v>0.87619899999999995</v>
      </c>
      <c r="I15" s="14">
        <v>0.85019690000000003</v>
      </c>
      <c r="J15" s="14" t="s">
        <v>330</v>
      </c>
      <c r="K15" s="14" t="s">
        <v>330</v>
      </c>
      <c r="L15" s="14">
        <v>0.86003750000000001</v>
      </c>
      <c r="M15" s="14">
        <v>0.87820609999999999</v>
      </c>
      <c r="N15" s="14">
        <v>0.87617270000000003</v>
      </c>
      <c r="O15" s="14">
        <v>0.82992259999999995</v>
      </c>
      <c r="P15" s="14" t="s">
        <v>330</v>
      </c>
      <c r="Q15" s="14" t="s">
        <v>330</v>
      </c>
      <c r="R15" s="14" t="s">
        <v>330</v>
      </c>
      <c r="S15" s="14" t="s">
        <v>330</v>
      </c>
      <c r="T15" s="14" t="s">
        <v>330</v>
      </c>
      <c r="U15" s="14" t="s">
        <v>330</v>
      </c>
      <c r="V15" s="14" t="s">
        <v>330</v>
      </c>
      <c r="W15" s="14" t="s">
        <v>330</v>
      </c>
      <c r="X15" s="14" t="s">
        <v>330</v>
      </c>
    </row>
    <row r="16" spans="1:24" ht="30" customHeight="1">
      <c r="A16" s="6" t="s">
        <v>198</v>
      </c>
      <c r="B16" s="14"/>
      <c r="C16" s="14"/>
      <c r="D16" s="14"/>
      <c r="E16" s="14"/>
      <c r="F16" s="14"/>
      <c r="G16" s="14"/>
      <c r="H16" s="14"/>
      <c r="I16" s="14"/>
      <c r="J16" s="14"/>
      <c r="K16" s="14"/>
      <c r="L16" s="14"/>
      <c r="M16" s="14"/>
      <c r="N16" s="14"/>
      <c r="O16" s="14"/>
      <c r="P16" s="14"/>
      <c r="Q16" s="14"/>
      <c r="R16" s="14"/>
      <c r="S16" s="14"/>
      <c r="T16" s="14"/>
      <c r="U16" s="14"/>
      <c r="V16" s="14"/>
      <c r="W16" s="14"/>
      <c r="X16" s="14"/>
    </row>
    <row r="17" spans="1:24">
      <c r="A17" s="12" t="s">
        <v>296</v>
      </c>
      <c r="B17" s="15" t="s">
        <v>299</v>
      </c>
      <c r="C17" s="15" t="s">
        <v>300</v>
      </c>
      <c r="D17" s="15" t="s">
        <v>301</v>
      </c>
      <c r="E17" s="15" t="s">
        <v>302</v>
      </c>
      <c r="F17" s="15" t="s">
        <v>303</v>
      </c>
      <c r="G17" s="15" t="s">
        <v>304</v>
      </c>
      <c r="H17" s="15" t="s">
        <v>305</v>
      </c>
      <c r="I17" s="15" t="s">
        <v>306</v>
      </c>
      <c r="J17" s="15" t="s">
        <v>307</v>
      </c>
      <c r="K17" s="15" t="s">
        <v>308</v>
      </c>
      <c r="L17" s="15" t="s">
        <v>309</v>
      </c>
      <c r="M17" s="15" t="s">
        <v>310</v>
      </c>
      <c r="N17" s="15" t="s">
        <v>311</v>
      </c>
      <c r="O17" s="15" t="s">
        <v>312</v>
      </c>
      <c r="P17" s="15" t="s">
        <v>313</v>
      </c>
      <c r="Q17" s="15" t="s">
        <v>314</v>
      </c>
      <c r="R17" s="15" t="s">
        <v>315</v>
      </c>
      <c r="S17" s="15" t="s">
        <v>316</v>
      </c>
      <c r="T17" s="15" t="s">
        <v>317</v>
      </c>
      <c r="U17" s="15" t="s">
        <v>318</v>
      </c>
      <c r="V17" s="15" t="s">
        <v>319</v>
      </c>
      <c r="W17" s="15" t="s">
        <v>320</v>
      </c>
      <c r="X17" s="15" t="s">
        <v>321</v>
      </c>
    </row>
    <row r="18" spans="1:24">
      <c r="A18" s="12" t="s">
        <v>342</v>
      </c>
      <c r="B18" s="14">
        <v>1</v>
      </c>
      <c r="C18" s="14">
        <v>1</v>
      </c>
      <c r="D18" s="14">
        <v>1</v>
      </c>
      <c r="E18" s="14">
        <v>1</v>
      </c>
      <c r="F18" s="14">
        <v>1</v>
      </c>
      <c r="G18" s="14">
        <v>1</v>
      </c>
      <c r="H18" s="14">
        <v>1</v>
      </c>
      <c r="I18" s="14">
        <v>1</v>
      </c>
      <c r="J18" s="14">
        <v>1</v>
      </c>
      <c r="K18" s="14">
        <v>1</v>
      </c>
      <c r="L18" s="14">
        <v>1</v>
      </c>
      <c r="M18" s="14">
        <v>1</v>
      </c>
      <c r="N18" s="14">
        <v>1</v>
      </c>
      <c r="O18" s="14">
        <v>1</v>
      </c>
      <c r="P18" s="14">
        <v>1</v>
      </c>
      <c r="Q18" s="14">
        <v>1</v>
      </c>
      <c r="R18" s="14">
        <v>1</v>
      </c>
      <c r="S18" s="14">
        <v>1</v>
      </c>
      <c r="T18" s="14">
        <v>1</v>
      </c>
      <c r="U18" s="14">
        <v>1</v>
      </c>
      <c r="V18" s="14">
        <v>1</v>
      </c>
      <c r="W18" s="14">
        <v>1</v>
      </c>
      <c r="X18" s="14">
        <v>1</v>
      </c>
    </row>
    <row r="19" spans="1:24">
      <c r="A19" s="12" t="s">
        <v>356</v>
      </c>
      <c r="B19" s="14">
        <v>2.4957300000000002E-2</v>
      </c>
      <c r="C19" s="14">
        <v>2.3729900000000002E-2</v>
      </c>
      <c r="D19" s="14">
        <v>2.9866400000000001E-2</v>
      </c>
      <c r="E19" s="14">
        <v>4.2998099999999997E-2</v>
      </c>
      <c r="F19" s="14">
        <v>5.0513700000000002E-2</v>
      </c>
      <c r="G19" s="14">
        <v>4.8868300000000003E-2</v>
      </c>
      <c r="H19" s="14">
        <v>4.1004699999999998E-2</v>
      </c>
      <c r="I19" s="14">
        <v>4.37127E-2</v>
      </c>
      <c r="J19" s="14">
        <v>4.4061500000000003E-2</v>
      </c>
      <c r="K19" s="14">
        <v>5.07407E-2</v>
      </c>
      <c r="L19" s="14">
        <v>4.7368599999999997E-2</v>
      </c>
      <c r="M19" s="14">
        <v>5.9932399999999997E-2</v>
      </c>
      <c r="N19" s="14">
        <v>5.2802300000000003E-2</v>
      </c>
      <c r="O19" s="14">
        <v>6.6317200000000007E-2</v>
      </c>
      <c r="P19" s="14">
        <v>5.6635900000000003E-2</v>
      </c>
      <c r="Q19" s="14">
        <v>6.7282099999999997E-2</v>
      </c>
      <c r="R19" s="14">
        <v>6.7014900000000002E-2</v>
      </c>
      <c r="S19" s="14">
        <v>8.8417399999999993E-2</v>
      </c>
      <c r="T19" s="14">
        <v>9.0937100000000007E-2</v>
      </c>
      <c r="U19" s="14">
        <v>8.7050699999999995E-2</v>
      </c>
      <c r="V19" s="14">
        <v>6.1135299999999997E-2</v>
      </c>
      <c r="W19" s="14">
        <v>6.5437599999999999E-2</v>
      </c>
      <c r="X19" s="14">
        <v>6.9370000000000001E-2</v>
      </c>
    </row>
    <row r="20" spans="1:24">
      <c r="A20" s="12" t="s">
        <v>357</v>
      </c>
      <c r="B20" s="14">
        <v>0.1895656</v>
      </c>
      <c r="C20" s="14">
        <v>0.1519182</v>
      </c>
      <c r="D20" s="14">
        <v>0.15439169999999999</v>
      </c>
      <c r="E20" s="14">
        <v>0.1389078</v>
      </c>
      <c r="F20" s="14">
        <v>0.15192559999999999</v>
      </c>
      <c r="G20" s="14">
        <v>0.11879439999999999</v>
      </c>
      <c r="H20" s="14">
        <v>0.12794949999999999</v>
      </c>
      <c r="I20" s="14">
        <v>0.12951779999999999</v>
      </c>
      <c r="J20" s="14">
        <v>0.1386521</v>
      </c>
      <c r="K20" s="14">
        <v>0.13912720000000001</v>
      </c>
      <c r="L20" s="14">
        <v>0.14394680000000001</v>
      </c>
      <c r="M20" s="14">
        <v>0.15438640000000001</v>
      </c>
      <c r="N20" s="14">
        <v>0.16137380000000001</v>
      </c>
      <c r="O20" s="14">
        <v>0.15682389999999999</v>
      </c>
      <c r="P20" s="14">
        <v>0.15422530000000001</v>
      </c>
      <c r="Q20" s="14">
        <v>0.1479992</v>
      </c>
      <c r="R20" s="14">
        <v>0.16444639999999999</v>
      </c>
      <c r="S20" s="14">
        <v>0.16946069999999999</v>
      </c>
      <c r="T20" s="14">
        <v>0.18938550000000001</v>
      </c>
      <c r="U20" s="14">
        <v>0.20102110000000001</v>
      </c>
      <c r="V20" s="14">
        <v>0.21804190000000001</v>
      </c>
      <c r="W20" s="14">
        <v>0.20946590000000001</v>
      </c>
      <c r="X20" s="14">
        <v>0.15953139999999999</v>
      </c>
    </row>
    <row r="21" spans="1:24">
      <c r="A21" s="12" t="s">
        <v>358</v>
      </c>
      <c r="B21" s="14">
        <v>3.8834899999999999E-2</v>
      </c>
      <c r="C21" s="14">
        <v>3.8391700000000001E-2</v>
      </c>
      <c r="D21" s="14">
        <v>5.0684399999999998E-2</v>
      </c>
      <c r="E21" s="14">
        <v>6.0436900000000002E-2</v>
      </c>
      <c r="F21" s="14">
        <v>4.8661200000000002E-2</v>
      </c>
      <c r="G21" s="14">
        <v>3.1311100000000001E-2</v>
      </c>
      <c r="H21" s="14">
        <v>3.06431E-2</v>
      </c>
      <c r="I21" s="14">
        <v>4.3393399999999999E-2</v>
      </c>
      <c r="J21" s="14">
        <v>5.3042800000000001E-2</v>
      </c>
      <c r="K21" s="14">
        <v>4.8938200000000001E-2</v>
      </c>
      <c r="L21" s="14">
        <v>5.01203E-2</v>
      </c>
      <c r="M21" s="14">
        <v>4.20501E-2</v>
      </c>
      <c r="N21" s="14">
        <v>4.6200999999999999E-2</v>
      </c>
      <c r="O21" s="14">
        <v>5.25575E-2</v>
      </c>
      <c r="P21" s="14">
        <v>6.7799200000000004E-2</v>
      </c>
      <c r="Q21" s="14">
        <v>7.3606199999999997E-2</v>
      </c>
      <c r="R21" s="14">
        <v>5.9912199999999999E-2</v>
      </c>
      <c r="S21" s="14">
        <v>7.1512900000000004E-2</v>
      </c>
      <c r="T21" s="14">
        <v>7.5536000000000006E-2</v>
      </c>
      <c r="U21" s="14">
        <v>8.6169999999999997E-2</v>
      </c>
      <c r="V21" s="14">
        <v>7.3446600000000001E-2</v>
      </c>
      <c r="W21" s="14">
        <v>7.2532899999999997E-2</v>
      </c>
      <c r="X21" s="14">
        <v>9.00175E-2</v>
      </c>
    </row>
    <row r="22" spans="1:24">
      <c r="A22" s="12" t="s">
        <v>359</v>
      </c>
      <c r="B22" s="14">
        <v>0.41160590000000002</v>
      </c>
      <c r="C22" s="14">
        <v>0.44189070000000003</v>
      </c>
      <c r="D22" s="14">
        <v>0.44615280000000002</v>
      </c>
      <c r="E22" s="14">
        <v>0.43122379999999999</v>
      </c>
      <c r="F22" s="14">
        <v>0.42292269999999998</v>
      </c>
      <c r="G22" s="14">
        <v>0.44719979999999998</v>
      </c>
      <c r="H22" s="14">
        <v>0.47578890000000001</v>
      </c>
      <c r="I22" s="14">
        <v>0.45349810000000002</v>
      </c>
      <c r="J22" s="14">
        <v>0.43687530000000002</v>
      </c>
      <c r="K22" s="14">
        <v>0.41943750000000002</v>
      </c>
      <c r="L22" s="14">
        <v>0.41681879999999999</v>
      </c>
      <c r="M22" s="14">
        <v>0.38531409999999999</v>
      </c>
      <c r="N22" s="14">
        <v>0.348991</v>
      </c>
      <c r="O22" s="14">
        <v>0.34996119999999997</v>
      </c>
      <c r="P22" s="14">
        <v>0.3363023</v>
      </c>
      <c r="Q22" s="14">
        <v>0.32402839999999999</v>
      </c>
      <c r="R22" s="14">
        <v>0.27626339999999999</v>
      </c>
      <c r="S22" s="14">
        <v>0.25279659999999998</v>
      </c>
      <c r="T22" s="14">
        <v>0.26491569999999998</v>
      </c>
      <c r="U22" s="14">
        <v>0.2591733</v>
      </c>
      <c r="V22" s="14">
        <v>0.27607019999999999</v>
      </c>
      <c r="W22" s="14">
        <v>0.25096869999999999</v>
      </c>
      <c r="X22" s="14">
        <v>0.32877309999999998</v>
      </c>
    </row>
    <row r="23" spans="1:24">
      <c r="A23" s="12" t="s">
        <v>360</v>
      </c>
      <c r="B23" s="14">
        <v>8.9424299999999998E-2</v>
      </c>
      <c r="C23" s="14">
        <v>0.1095252</v>
      </c>
      <c r="D23" s="14">
        <v>0.1108209</v>
      </c>
      <c r="E23" s="14">
        <v>0.12957450000000001</v>
      </c>
      <c r="F23" s="14">
        <v>0.1228173</v>
      </c>
      <c r="G23" s="14">
        <v>0.1445755</v>
      </c>
      <c r="H23" s="14">
        <v>0.12343469999999999</v>
      </c>
      <c r="I23" s="14">
        <v>0.13026950000000001</v>
      </c>
      <c r="J23" s="14">
        <v>0.1233214</v>
      </c>
      <c r="K23" s="14">
        <v>0.13220009999999999</v>
      </c>
      <c r="L23" s="14">
        <v>0.12576480000000001</v>
      </c>
      <c r="M23" s="14">
        <v>0.12117799999999999</v>
      </c>
      <c r="N23" s="14">
        <v>0.131247</v>
      </c>
      <c r="O23" s="14">
        <v>0.1148135</v>
      </c>
      <c r="P23" s="14">
        <v>0.1389089</v>
      </c>
      <c r="Q23" s="14">
        <v>0.1263359</v>
      </c>
      <c r="R23" s="14">
        <v>0.15535280000000001</v>
      </c>
      <c r="S23" s="14">
        <v>0.167876</v>
      </c>
      <c r="T23" s="14">
        <v>0.1820378</v>
      </c>
      <c r="U23" s="14">
        <v>0.16783139999999999</v>
      </c>
      <c r="V23" s="14">
        <v>0.15477379999999999</v>
      </c>
      <c r="W23" s="14">
        <v>0.18284900000000001</v>
      </c>
      <c r="X23" s="14">
        <v>0.1909814</v>
      </c>
    </row>
    <row r="24" spans="1:24">
      <c r="A24" s="12" t="s">
        <v>361</v>
      </c>
      <c r="B24" s="14">
        <v>0.1021888</v>
      </c>
      <c r="C24" s="14">
        <v>9.3962100000000007E-2</v>
      </c>
      <c r="D24" s="14">
        <v>8.4216399999999997E-2</v>
      </c>
      <c r="E24" s="14">
        <v>7.2359400000000004E-2</v>
      </c>
      <c r="F24" s="14">
        <v>8.7845300000000001E-2</v>
      </c>
      <c r="G24" s="14">
        <v>9.4747300000000007E-2</v>
      </c>
      <c r="H24" s="14">
        <v>0.1010839</v>
      </c>
      <c r="I24" s="14">
        <v>0.10586</v>
      </c>
      <c r="J24" s="14">
        <v>0.11860370000000001</v>
      </c>
      <c r="K24" s="14">
        <v>0.1181189</v>
      </c>
      <c r="L24" s="14">
        <v>0.1114523</v>
      </c>
      <c r="M24" s="14">
        <v>0.1020534</v>
      </c>
      <c r="N24" s="14">
        <v>0.1134889</v>
      </c>
      <c r="O24" s="14">
        <v>0.1105361</v>
      </c>
      <c r="P24" s="14">
        <v>0.1115077</v>
      </c>
      <c r="Q24" s="14">
        <v>0.11749850000000001</v>
      </c>
      <c r="R24" s="14">
        <v>0.14070450000000001</v>
      </c>
      <c r="S24" s="14">
        <v>0.13644890000000001</v>
      </c>
      <c r="T24" s="14">
        <v>0.1103719</v>
      </c>
      <c r="U24" s="14">
        <v>0.1034096</v>
      </c>
      <c r="V24" s="14">
        <v>0.12900729999999999</v>
      </c>
      <c r="W24" s="14">
        <v>0.1366271</v>
      </c>
      <c r="X24" s="14">
        <v>0.1028189</v>
      </c>
    </row>
    <row r="25" spans="1:24">
      <c r="A25" s="12" t="s">
        <v>362</v>
      </c>
      <c r="B25" s="14">
        <v>0.1434231</v>
      </c>
      <c r="C25" s="14">
        <v>0.14058219999999999</v>
      </c>
      <c r="D25" s="14">
        <v>0.12386750000000001</v>
      </c>
      <c r="E25" s="14">
        <v>0.1244996</v>
      </c>
      <c r="F25" s="14">
        <v>0.11531429999999999</v>
      </c>
      <c r="G25" s="14">
        <v>0.1145036</v>
      </c>
      <c r="H25" s="14">
        <v>0.1000952</v>
      </c>
      <c r="I25" s="14">
        <v>9.3748499999999998E-2</v>
      </c>
      <c r="J25" s="14">
        <v>8.5443199999999997E-2</v>
      </c>
      <c r="K25" s="14">
        <v>9.1437400000000002E-2</v>
      </c>
      <c r="L25" s="14">
        <v>0.1045286</v>
      </c>
      <c r="M25" s="14">
        <v>0.1350857</v>
      </c>
      <c r="N25" s="14">
        <v>0.1458961</v>
      </c>
      <c r="O25" s="14">
        <v>0.1489905</v>
      </c>
      <c r="P25" s="14">
        <v>0.13462080000000001</v>
      </c>
      <c r="Q25" s="14">
        <v>0.14324970000000001</v>
      </c>
      <c r="R25" s="14">
        <v>0.1363058</v>
      </c>
      <c r="S25" s="14">
        <v>0.11348759999999999</v>
      </c>
      <c r="T25" s="14">
        <v>8.6816000000000004E-2</v>
      </c>
      <c r="U25" s="14">
        <v>9.5343999999999998E-2</v>
      </c>
      <c r="V25" s="14">
        <v>8.7525000000000006E-2</v>
      </c>
      <c r="W25" s="14">
        <v>8.2118700000000003E-2</v>
      </c>
      <c r="X25" s="14">
        <v>5.8507799999999999E-2</v>
      </c>
    </row>
    <row r="26" spans="1:24" ht="30" customHeight="1">
      <c r="A26" s="6" t="s">
        <v>199</v>
      </c>
      <c r="B26" s="14"/>
      <c r="C26" s="14"/>
      <c r="D26" s="14"/>
      <c r="E26" s="14"/>
      <c r="F26" s="14"/>
      <c r="G26" s="14"/>
      <c r="H26" s="14"/>
      <c r="I26" s="14"/>
      <c r="J26" s="14"/>
      <c r="K26" s="14"/>
      <c r="L26" s="14"/>
      <c r="M26" s="14"/>
      <c r="N26" s="14"/>
      <c r="O26" s="14"/>
      <c r="P26" s="14"/>
      <c r="Q26" s="14"/>
      <c r="R26" s="14"/>
      <c r="S26" s="14"/>
      <c r="T26" s="14"/>
      <c r="U26" s="14"/>
      <c r="V26" s="14"/>
      <c r="W26" s="14"/>
      <c r="X26" s="14"/>
    </row>
    <row r="27" spans="1:24">
      <c r="A27" s="12" t="s">
        <v>296</v>
      </c>
      <c r="B27" s="15" t="s">
        <v>299</v>
      </c>
      <c r="C27" s="15" t="s">
        <v>300</v>
      </c>
      <c r="D27" s="15" t="s">
        <v>301</v>
      </c>
      <c r="E27" s="15" t="s">
        <v>302</v>
      </c>
      <c r="F27" s="15" t="s">
        <v>303</v>
      </c>
      <c r="G27" s="15" t="s">
        <v>304</v>
      </c>
      <c r="H27" s="15" t="s">
        <v>305</v>
      </c>
      <c r="I27" s="15" t="s">
        <v>306</v>
      </c>
      <c r="J27" s="15" t="s">
        <v>307</v>
      </c>
      <c r="K27" s="15" t="s">
        <v>308</v>
      </c>
      <c r="L27" s="15" t="s">
        <v>309</v>
      </c>
      <c r="M27" s="15" t="s">
        <v>310</v>
      </c>
      <c r="N27" s="15" t="s">
        <v>311</v>
      </c>
      <c r="O27" s="15" t="s">
        <v>312</v>
      </c>
      <c r="P27" s="15" t="s">
        <v>313</v>
      </c>
      <c r="Q27" s="15" t="s">
        <v>314</v>
      </c>
      <c r="R27" s="15" t="s">
        <v>315</v>
      </c>
      <c r="S27" s="15" t="s">
        <v>316</v>
      </c>
      <c r="T27" s="15" t="s">
        <v>317</v>
      </c>
      <c r="U27" s="15" t="s">
        <v>318</v>
      </c>
      <c r="V27" s="15" t="s">
        <v>319</v>
      </c>
      <c r="W27" s="15" t="s">
        <v>320</v>
      </c>
      <c r="X27" s="15" t="s">
        <v>321</v>
      </c>
    </row>
    <row r="28" spans="1:24">
      <c r="A28" s="12" t="s">
        <v>342</v>
      </c>
      <c r="B28" s="16">
        <v>340000</v>
      </c>
      <c r="C28" s="16">
        <v>330000</v>
      </c>
      <c r="D28" s="16">
        <v>330000</v>
      </c>
      <c r="E28" s="16">
        <v>330000</v>
      </c>
      <c r="F28" s="16">
        <v>310000</v>
      </c>
      <c r="G28" s="16">
        <v>290000</v>
      </c>
      <c r="H28" s="16">
        <v>260000</v>
      </c>
      <c r="I28" s="16">
        <v>250000</v>
      </c>
      <c r="J28" s="16">
        <v>250000</v>
      </c>
      <c r="K28" s="16">
        <v>240000</v>
      </c>
      <c r="L28" s="16">
        <v>240000</v>
      </c>
      <c r="M28" s="16">
        <v>240000</v>
      </c>
      <c r="N28" s="16">
        <v>230000</v>
      </c>
      <c r="O28" s="16">
        <v>210000</v>
      </c>
      <c r="P28" s="16">
        <v>210000</v>
      </c>
      <c r="Q28" s="16">
        <v>210000</v>
      </c>
      <c r="R28" s="16">
        <v>210000</v>
      </c>
      <c r="S28" s="16">
        <v>220000</v>
      </c>
      <c r="T28" s="16">
        <v>230000</v>
      </c>
      <c r="U28" s="16">
        <v>240000</v>
      </c>
      <c r="V28" s="16">
        <v>230000</v>
      </c>
      <c r="W28" s="16">
        <v>240000</v>
      </c>
      <c r="X28" s="16">
        <v>210000</v>
      </c>
    </row>
    <row r="29" spans="1:24">
      <c r="A29" s="12" t="s">
        <v>356</v>
      </c>
      <c r="B29" s="16" t="s">
        <v>330</v>
      </c>
      <c r="C29" s="16" t="s">
        <v>330</v>
      </c>
      <c r="D29" s="16" t="s">
        <v>330</v>
      </c>
      <c r="E29" s="16" t="s">
        <v>330</v>
      </c>
      <c r="F29" s="16" t="s">
        <v>330</v>
      </c>
      <c r="G29" s="16" t="s">
        <v>330</v>
      </c>
      <c r="H29" s="16" t="s">
        <v>330</v>
      </c>
      <c r="I29" s="16" t="s">
        <v>330</v>
      </c>
      <c r="J29" s="16" t="s">
        <v>330</v>
      </c>
      <c r="K29" s="16" t="s">
        <v>330</v>
      </c>
      <c r="L29" s="16" t="s">
        <v>330</v>
      </c>
      <c r="M29" s="16" t="s">
        <v>330</v>
      </c>
      <c r="N29" s="16" t="s">
        <v>330</v>
      </c>
      <c r="O29" s="16" t="s">
        <v>330</v>
      </c>
      <c r="P29" s="16" t="s">
        <v>330</v>
      </c>
      <c r="Q29" s="16" t="s">
        <v>330</v>
      </c>
      <c r="R29" s="16" t="s">
        <v>330</v>
      </c>
      <c r="S29" s="16" t="s">
        <v>330</v>
      </c>
      <c r="T29" s="16" t="s">
        <v>330</v>
      </c>
      <c r="U29" s="16" t="s">
        <v>330</v>
      </c>
      <c r="V29" s="16" t="s">
        <v>330</v>
      </c>
      <c r="W29" s="16" t="s">
        <v>330</v>
      </c>
      <c r="X29" s="16" t="s">
        <v>330</v>
      </c>
    </row>
    <row r="30" spans="1:24">
      <c r="A30" s="12" t="s">
        <v>357</v>
      </c>
      <c r="B30" s="16" t="s">
        <v>330</v>
      </c>
      <c r="C30" s="16" t="s">
        <v>330</v>
      </c>
      <c r="D30" s="16" t="s">
        <v>330</v>
      </c>
      <c r="E30" s="16" t="s">
        <v>330</v>
      </c>
      <c r="F30" s="16" t="s">
        <v>330</v>
      </c>
      <c r="G30" s="16" t="s">
        <v>330</v>
      </c>
      <c r="H30" s="16">
        <v>30000</v>
      </c>
      <c r="I30" s="16" t="s">
        <v>330</v>
      </c>
      <c r="J30" s="16" t="s">
        <v>330</v>
      </c>
      <c r="K30" s="16" t="s">
        <v>330</v>
      </c>
      <c r="L30" s="16">
        <v>40000</v>
      </c>
      <c r="M30" s="16">
        <v>40000</v>
      </c>
      <c r="N30" s="16">
        <v>40000</v>
      </c>
      <c r="O30" s="16" t="s">
        <v>330</v>
      </c>
      <c r="P30" s="16" t="s">
        <v>330</v>
      </c>
      <c r="Q30" s="16" t="s">
        <v>330</v>
      </c>
      <c r="R30" s="16" t="s">
        <v>330</v>
      </c>
      <c r="S30" s="16" t="s">
        <v>330</v>
      </c>
      <c r="T30" s="16" t="s">
        <v>330</v>
      </c>
      <c r="U30" s="16" t="s">
        <v>330</v>
      </c>
      <c r="V30" s="16" t="s">
        <v>330</v>
      </c>
      <c r="W30" s="16" t="s">
        <v>330</v>
      </c>
      <c r="X30" s="16" t="s">
        <v>330</v>
      </c>
    </row>
    <row r="31" spans="1:24">
      <c r="A31" s="12" t="s">
        <v>358</v>
      </c>
      <c r="B31" s="16" t="s">
        <v>330</v>
      </c>
      <c r="C31" s="16" t="s">
        <v>330</v>
      </c>
      <c r="D31" s="16" t="s">
        <v>330</v>
      </c>
      <c r="E31" s="16" t="s">
        <v>330</v>
      </c>
      <c r="F31" s="16" t="s">
        <v>330</v>
      </c>
      <c r="G31" s="16" t="s">
        <v>330</v>
      </c>
      <c r="H31" s="16" t="s">
        <v>330</v>
      </c>
      <c r="I31" s="16" t="s">
        <v>330</v>
      </c>
      <c r="J31" s="16" t="s">
        <v>330</v>
      </c>
      <c r="K31" s="16" t="s">
        <v>330</v>
      </c>
      <c r="L31" s="16" t="s">
        <v>330</v>
      </c>
      <c r="M31" s="16" t="s">
        <v>330</v>
      </c>
      <c r="N31" s="16" t="s">
        <v>330</v>
      </c>
      <c r="O31" s="16" t="s">
        <v>330</v>
      </c>
      <c r="P31" s="16" t="s">
        <v>330</v>
      </c>
      <c r="Q31" s="16" t="s">
        <v>330</v>
      </c>
      <c r="R31" s="16" t="s">
        <v>330</v>
      </c>
      <c r="S31" s="16" t="s">
        <v>330</v>
      </c>
      <c r="T31" s="16" t="s">
        <v>330</v>
      </c>
      <c r="U31" s="16" t="s">
        <v>330</v>
      </c>
      <c r="V31" s="16" t="s">
        <v>330</v>
      </c>
      <c r="W31" s="16" t="s">
        <v>330</v>
      </c>
      <c r="X31" s="16" t="s">
        <v>330</v>
      </c>
    </row>
    <row r="32" spans="1:24">
      <c r="A32" s="12" t="s">
        <v>359</v>
      </c>
      <c r="B32" s="16">
        <v>140000</v>
      </c>
      <c r="C32" s="16">
        <v>150000</v>
      </c>
      <c r="D32" s="16">
        <v>150000</v>
      </c>
      <c r="E32" s="16">
        <v>140000</v>
      </c>
      <c r="F32" s="16">
        <v>130000</v>
      </c>
      <c r="G32" s="16">
        <v>130000</v>
      </c>
      <c r="H32" s="16">
        <v>130000</v>
      </c>
      <c r="I32" s="16">
        <v>120000</v>
      </c>
      <c r="J32" s="16">
        <v>110000</v>
      </c>
      <c r="K32" s="16">
        <v>100000</v>
      </c>
      <c r="L32" s="16">
        <v>100000</v>
      </c>
      <c r="M32" s="16">
        <v>90000</v>
      </c>
      <c r="N32" s="16">
        <v>80000</v>
      </c>
      <c r="O32" s="16">
        <v>70000</v>
      </c>
      <c r="P32" s="16">
        <v>70000</v>
      </c>
      <c r="Q32" s="16">
        <v>70000</v>
      </c>
      <c r="R32" s="16">
        <v>60000</v>
      </c>
      <c r="S32" s="16">
        <v>60000</v>
      </c>
      <c r="T32" s="16">
        <v>60000</v>
      </c>
      <c r="U32" s="16">
        <v>60000</v>
      </c>
      <c r="V32" s="16">
        <v>60000</v>
      </c>
      <c r="W32" s="16">
        <v>60000</v>
      </c>
      <c r="X32" s="16">
        <v>60000</v>
      </c>
    </row>
    <row r="33" spans="1:24">
      <c r="A33" s="12" t="s">
        <v>360</v>
      </c>
      <c r="B33" s="16" t="s">
        <v>330</v>
      </c>
      <c r="C33" s="16" t="s">
        <v>330</v>
      </c>
      <c r="D33" s="16" t="s">
        <v>330</v>
      </c>
      <c r="E33" s="16" t="s">
        <v>330</v>
      </c>
      <c r="F33" s="16">
        <v>40000</v>
      </c>
      <c r="G33" s="16">
        <v>40000</v>
      </c>
      <c r="H33" s="16">
        <v>30000</v>
      </c>
      <c r="I33" s="16">
        <v>30000</v>
      </c>
      <c r="J33" s="16">
        <v>30000</v>
      </c>
      <c r="K33" s="16">
        <v>30000</v>
      </c>
      <c r="L33" s="16">
        <v>30000</v>
      </c>
      <c r="M33" s="16">
        <v>30000</v>
      </c>
      <c r="N33" s="16">
        <v>30000</v>
      </c>
      <c r="O33" s="16" t="s">
        <v>330</v>
      </c>
      <c r="P33" s="16" t="s">
        <v>330</v>
      </c>
      <c r="Q33" s="16" t="s">
        <v>330</v>
      </c>
      <c r="R33" s="16" t="s">
        <v>330</v>
      </c>
      <c r="S33" s="16" t="s">
        <v>330</v>
      </c>
      <c r="T33" s="16" t="s">
        <v>330</v>
      </c>
      <c r="U33" s="16" t="s">
        <v>330</v>
      </c>
      <c r="V33" s="16" t="s">
        <v>330</v>
      </c>
      <c r="W33" s="16" t="s">
        <v>330</v>
      </c>
      <c r="X33" s="16" t="s">
        <v>330</v>
      </c>
    </row>
    <row r="34" spans="1:24">
      <c r="A34" s="12" t="s">
        <v>361</v>
      </c>
      <c r="B34" s="16" t="s">
        <v>330</v>
      </c>
      <c r="C34" s="16" t="s">
        <v>330</v>
      </c>
      <c r="D34" s="16" t="s">
        <v>330</v>
      </c>
      <c r="E34" s="16" t="s">
        <v>330</v>
      </c>
      <c r="F34" s="16" t="s">
        <v>330</v>
      </c>
      <c r="G34" s="16" t="s">
        <v>330</v>
      </c>
      <c r="H34" s="16" t="s">
        <v>330</v>
      </c>
      <c r="I34" s="16" t="s">
        <v>330</v>
      </c>
      <c r="J34" s="16" t="s">
        <v>330</v>
      </c>
      <c r="K34" s="16" t="s">
        <v>330</v>
      </c>
      <c r="L34" s="16" t="s">
        <v>330</v>
      </c>
      <c r="M34" s="16" t="s">
        <v>330</v>
      </c>
      <c r="N34" s="16" t="s">
        <v>330</v>
      </c>
      <c r="O34" s="16" t="s">
        <v>330</v>
      </c>
      <c r="P34" s="16" t="s">
        <v>330</v>
      </c>
      <c r="Q34" s="16" t="s">
        <v>330</v>
      </c>
      <c r="R34" s="16" t="s">
        <v>330</v>
      </c>
      <c r="S34" s="16" t="s">
        <v>330</v>
      </c>
      <c r="T34" s="16" t="s">
        <v>330</v>
      </c>
      <c r="U34" s="16" t="s">
        <v>330</v>
      </c>
      <c r="V34" s="16" t="s">
        <v>330</v>
      </c>
      <c r="W34" s="16" t="s">
        <v>330</v>
      </c>
      <c r="X34" s="16" t="s">
        <v>330</v>
      </c>
    </row>
    <row r="35" spans="1:24">
      <c r="A35" s="12" t="s">
        <v>362</v>
      </c>
      <c r="B35" s="16" t="s">
        <v>330</v>
      </c>
      <c r="C35" s="16" t="s">
        <v>330</v>
      </c>
      <c r="D35" s="16" t="s">
        <v>330</v>
      </c>
      <c r="E35" s="16" t="s">
        <v>330</v>
      </c>
      <c r="F35" s="16" t="s">
        <v>330</v>
      </c>
      <c r="G35" s="16" t="s">
        <v>330</v>
      </c>
      <c r="H35" s="16">
        <v>30000</v>
      </c>
      <c r="I35" s="16" t="s">
        <v>330</v>
      </c>
      <c r="J35" s="16" t="s">
        <v>330</v>
      </c>
      <c r="K35" s="16" t="s">
        <v>330</v>
      </c>
      <c r="L35" s="16" t="s">
        <v>330</v>
      </c>
      <c r="M35" s="16">
        <v>30000</v>
      </c>
      <c r="N35" s="16">
        <v>30000</v>
      </c>
      <c r="O35" s="16">
        <v>30000</v>
      </c>
      <c r="P35" s="16" t="s">
        <v>330</v>
      </c>
      <c r="Q35" s="16" t="s">
        <v>330</v>
      </c>
      <c r="R35" s="16" t="s">
        <v>330</v>
      </c>
      <c r="S35" s="16" t="s">
        <v>330</v>
      </c>
      <c r="T35" s="16" t="s">
        <v>330</v>
      </c>
      <c r="U35" s="16" t="s">
        <v>330</v>
      </c>
      <c r="V35" s="16" t="s">
        <v>330</v>
      </c>
      <c r="W35" s="16" t="s">
        <v>330</v>
      </c>
      <c r="X35" s="16" t="s">
        <v>330</v>
      </c>
    </row>
    <row r="36" spans="1:24" ht="30" customHeight="1">
      <c r="A36" s="6" t="s">
        <v>200</v>
      </c>
      <c r="B36" s="16"/>
      <c r="C36" s="16"/>
      <c r="D36" s="16"/>
      <c r="E36" s="16"/>
      <c r="F36" s="16"/>
      <c r="G36" s="16"/>
      <c r="H36" s="16"/>
      <c r="I36" s="16"/>
      <c r="J36" s="16"/>
      <c r="K36" s="16"/>
      <c r="L36" s="16"/>
      <c r="M36" s="16"/>
      <c r="N36" s="16"/>
      <c r="O36" s="16"/>
      <c r="P36" s="16"/>
      <c r="Q36" s="16"/>
      <c r="R36" s="16"/>
      <c r="S36" s="16"/>
      <c r="T36" s="16"/>
      <c r="U36" s="16"/>
      <c r="V36" s="16"/>
      <c r="W36" s="16"/>
      <c r="X36" s="16"/>
    </row>
    <row r="37" spans="1:24">
      <c r="A37" s="12" t="s">
        <v>296</v>
      </c>
      <c r="B37" s="17" t="s">
        <v>299</v>
      </c>
      <c r="C37" s="17" t="s">
        <v>300</v>
      </c>
      <c r="D37" s="17" t="s">
        <v>301</v>
      </c>
      <c r="E37" s="17" t="s">
        <v>302</v>
      </c>
      <c r="F37" s="17" t="s">
        <v>303</v>
      </c>
      <c r="G37" s="17" t="s">
        <v>304</v>
      </c>
      <c r="H37" s="17" t="s">
        <v>305</v>
      </c>
      <c r="I37" s="17" t="s">
        <v>306</v>
      </c>
      <c r="J37" s="17" t="s">
        <v>307</v>
      </c>
      <c r="K37" s="17" t="s">
        <v>308</v>
      </c>
      <c r="L37" s="17" t="s">
        <v>309</v>
      </c>
      <c r="M37" s="17" t="s">
        <v>310</v>
      </c>
      <c r="N37" s="17" t="s">
        <v>311</v>
      </c>
      <c r="O37" s="17" t="s">
        <v>312</v>
      </c>
      <c r="P37" s="17" t="s">
        <v>313</v>
      </c>
      <c r="Q37" s="17" t="s">
        <v>314</v>
      </c>
      <c r="R37" s="17" t="s">
        <v>315</v>
      </c>
      <c r="S37" s="17" t="s">
        <v>316</v>
      </c>
      <c r="T37" s="17" t="s">
        <v>317</v>
      </c>
      <c r="U37" s="17" t="s">
        <v>318</v>
      </c>
      <c r="V37" s="17" t="s">
        <v>319</v>
      </c>
      <c r="W37" s="17" t="s">
        <v>320</v>
      </c>
      <c r="X37" s="17" t="s">
        <v>321</v>
      </c>
    </row>
    <row r="38" spans="1:24">
      <c r="A38" s="12" t="s">
        <v>342</v>
      </c>
      <c r="B38" s="14">
        <v>0.23267199999999999</v>
      </c>
      <c r="C38" s="14">
        <v>0.2239613</v>
      </c>
      <c r="D38" s="14">
        <v>0.2054705</v>
      </c>
      <c r="E38" s="14">
        <v>0.1864286</v>
      </c>
      <c r="F38" s="14">
        <v>0.172572</v>
      </c>
      <c r="G38" s="14">
        <v>0.17238400000000001</v>
      </c>
      <c r="H38" s="14">
        <v>0.1671793</v>
      </c>
      <c r="I38" s="14">
        <v>0.1576709</v>
      </c>
      <c r="J38" s="14">
        <v>0.1532771</v>
      </c>
      <c r="K38" s="14">
        <v>0.1486519</v>
      </c>
      <c r="L38" s="14">
        <v>0.15103440000000001</v>
      </c>
      <c r="M38" s="14">
        <v>0.15094440000000001</v>
      </c>
      <c r="N38" s="14">
        <v>0.14469170000000001</v>
      </c>
      <c r="O38" s="14">
        <v>0.12830349999999999</v>
      </c>
      <c r="P38" s="14">
        <v>0.1254564</v>
      </c>
      <c r="Q38" s="14">
        <v>0.1247294</v>
      </c>
      <c r="R38" s="14">
        <v>0.12966</v>
      </c>
      <c r="S38" s="14">
        <v>0.1360961</v>
      </c>
      <c r="T38" s="14">
        <v>0.14267479999999999</v>
      </c>
      <c r="U38" s="14">
        <v>0.16386580000000001</v>
      </c>
      <c r="V38" s="14">
        <v>0.16098599999999999</v>
      </c>
      <c r="W38" s="14">
        <v>0.1804269</v>
      </c>
      <c r="X38" s="14">
        <v>0.15275540000000001</v>
      </c>
    </row>
    <row r="39" spans="1:24">
      <c r="A39" s="12" t="s">
        <v>356</v>
      </c>
      <c r="B39" s="14">
        <v>2.5785099999999998E-2</v>
      </c>
      <c r="C39" s="14">
        <v>2.4770899999999998E-2</v>
      </c>
      <c r="D39" s="14">
        <v>2.84931E-2</v>
      </c>
      <c r="E39" s="14">
        <v>3.7885200000000001E-2</v>
      </c>
      <c r="F39" s="14">
        <v>3.6927599999999998E-2</v>
      </c>
      <c r="G39" s="14">
        <v>2.94262E-2</v>
      </c>
      <c r="H39" s="14">
        <v>2.1883E-2</v>
      </c>
      <c r="I39" s="14">
        <v>2.1657099999999999E-2</v>
      </c>
      <c r="J39" s="14">
        <v>2.0078800000000001E-2</v>
      </c>
      <c r="K39" s="14">
        <v>2.0699499999999999E-2</v>
      </c>
      <c r="L39" s="14">
        <v>2.4086099999999999E-2</v>
      </c>
      <c r="M39" s="14">
        <v>3.1757899999999999E-2</v>
      </c>
      <c r="N39" s="14">
        <v>3.4054099999999997E-2</v>
      </c>
      <c r="O39" s="14">
        <v>3.7084800000000001E-2</v>
      </c>
      <c r="P39" s="14">
        <v>2.7772000000000002E-2</v>
      </c>
      <c r="Q39" s="14">
        <v>2.8728799999999999E-2</v>
      </c>
      <c r="R39" s="14">
        <v>3.0751299999999999E-2</v>
      </c>
      <c r="S39" s="14">
        <v>4.1306000000000002E-2</v>
      </c>
      <c r="T39" s="14">
        <v>4.4718599999999997E-2</v>
      </c>
      <c r="U39" s="14">
        <v>4.3922799999999998E-2</v>
      </c>
      <c r="V39" s="14">
        <v>3.3611099999999998E-2</v>
      </c>
      <c r="W39" s="14">
        <v>4.3371100000000003E-2</v>
      </c>
      <c r="X39" s="14">
        <v>4.3009100000000001E-2</v>
      </c>
    </row>
    <row r="40" spans="1:24">
      <c r="A40" s="12" t="s">
        <v>357</v>
      </c>
      <c r="B40" s="14">
        <v>0.19511909999999999</v>
      </c>
      <c r="C40" s="14">
        <v>0.17277339999999999</v>
      </c>
      <c r="D40" s="14">
        <v>0.1734118</v>
      </c>
      <c r="E40" s="14">
        <v>0.1174637</v>
      </c>
      <c r="F40" s="14">
        <v>0.1044765</v>
      </c>
      <c r="G40" s="14">
        <v>8.5949399999999995E-2</v>
      </c>
      <c r="H40" s="14">
        <v>0.1072331</v>
      </c>
      <c r="I40" s="14">
        <v>0.1218909</v>
      </c>
      <c r="J40" s="14">
        <v>0.13398270000000001</v>
      </c>
      <c r="K40" s="14">
        <v>0.1358395</v>
      </c>
      <c r="L40" s="14">
        <v>0.13271289999999999</v>
      </c>
      <c r="M40" s="14">
        <v>0.1254188</v>
      </c>
      <c r="N40" s="14">
        <v>0.13985239999999999</v>
      </c>
      <c r="O40" s="14">
        <v>0.1176164</v>
      </c>
      <c r="P40" s="14">
        <v>0.12655420000000001</v>
      </c>
      <c r="Q40" s="14">
        <v>0.1067019</v>
      </c>
      <c r="R40" s="14">
        <v>0.12600210000000001</v>
      </c>
      <c r="S40" s="14">
        <v>0.13751240000000001</v>
      </c>
      <c r="T40" s="14">
        <v>0.16760610000000001</v>
      </c>
      <c r="U40" s="14">
        <v>0.22418489999999999</v>
      </c>
      <c r="V40" s="14">
        <v>0.2214576</v>
      </c>
      <c r="W40" s="14">
        <v>0.2476758</v>
      </c>
      <c r="X40" s="14">
        <v>0.15814139999999999</v>
      </c>
    </row>
    <row r="41" spans="1:24">
      <c r="A41" s="12" t="s">
        <v>358</v>
      </c>
      <c r="B41" s="14">
        <v>2.7327000000000001E-2</v>
      </c>
      <c r="C41" s="14">
        <v>2.0083500000000001E-2</v>
      </c>
      <c r="D41" s="14">
        <v>2.5644299999999998E-2</v>
      </c>
      <c r="E41" s="14">
        <v>2.3532999999999998E-2</v>
      </c>
      <c r="F41" s="14">
        <v>1.8917199999999999E-2</v>
      </c>
      <c r="G41" s="14">
        <v>1.29038E-2</v>
      </c>
      <c r="H41" s="14">
        <v>1.9260599999999999E-2</v>
      </c>
      <c r="I41" s="14">
        <v>2.7987499999999998E-2</v>
      </c>
      <c r="J41" s="14">
        <v>3.2721E-2</v>
      </c>
      <c r="K41" s="14">
        <v>2.6838799999999999E-2</v>
      </c>
      <c r="L41" s="14">
        <v>2.8428499999999999E-2</v>
      </c>
      <c r="M41" s="14">
        <v>2.0825799999999998E-2</v>
      </c>
      <c r="N41" s="14">
        <v>1.6523099999999999E-2</v>
      </c>
      <c r="O41" s="14">
        <v>1.36375E-2</v>
      </c>
      <c r="P41" s="14">
        <v>2.5182800000000002E-2</v>
      </c>
      <c r="Q41" s="14">
        <v>4.3867200000000002E-2</v>
      </c>
      <c r="R41" s="14">
        <v>3.6265100000000002E-2</v>
      </c>
      <c r="S41" s="14">
        <v>4.6827899999999999E-2</v>
      </c>
      <c r="T41" s="14">
        <v>4.1792999999999997E-2</v>
      </c>
      <c r="U41" s="14">
        <v>5.3617100000000001E-2</v>
      </c>
      <c r="V41" s="14">
        <v>4.3437799999999999E-2</v>
      </c>
      <c r="W41" s="14">
        <v>4.3621E-2</v>
      </c>
      <c r="X41" s="14">
        <v>3.9273700000000002E-2</v>
      </c>
    </row>
    <row r="42" spans="1:24">
      <c r="A42" s="12" t="s">
        <v>359</v>
      </c>
      <c r="B42" s="14">
        <v>0.60603569999999995</v>
      </c>
      <c r="C42" s="14">
        <v>0.59086879999999997</v>
      </c>
      <c r="D42" s="14">
        <v>0.54473249999999995</v>
      </c>
      <c r="E42" s="14">
        <v>0.47106179999999997</v>
      </c>
      <c r="F42" s="14">
        <v>0.45968550000000002</v>
      </c>
      <c r="G42" s="14">
        <v>0.45514080000000001</v>
      </c>
      <c r="H42" s="14">
        <v>0.46476329999999999</v>
      </c>
      <c r="I42" s="14">
        <v>0.4395947</v>
      </c>
      <c r="J42" s="14">
        <v>0.43502190000000002</v>
      </c>
      <c r="K42" s="14">
        <v>0.45678750000000001</v>
      </c>
      <c r="L42" s="14">
        <v>0.46983370000000002</v>
      </c>
      <c r="M42" s="14">
        <v>0.46264470000000002</v>
      </c>
      <c r="N42" s="14">
        <v>0.4066034</v>
      </c>
      <c r="O42" s="14">
        <v>0.36366090000000001</v>
      </c>
      <c r="P42" s="14">
        <v>0.34840199999999999</v>
      </c>
      <c r="Q42" s="14">
        <v>0.3286772</v>
      </c>
      <c r="R42" s="14">
        <v>0.3017995</v>
      </c>
      <c r="S42" s="14">
        <v>0.30974629999999997</v>
      </c>
      <c r="T42" s="14">
        <v>0.36777500000000002</v>
      </c>
      <c r="U42" s="14">
        <v>0.37895849999999998</v>
      </c>
      <c r="V42" s="14">
        <v>0.39597310000000002</v>
      </c>
      <c r="W42" s="14">
        <v>0.4257686</v>
      </c>
      <c r="X42" s="14">
        <v>0.5344293</v>
      </c>
    </row>
    <row r="43" spans="1:24">
      <c r="A43" s="12" t="s">
        <v>360</v>
      </c>
      <c r="B43" s="14">
        <v>0.30031560000000002</v>
      </c>
      <c r="C43" s="14">
        <v>0.27766380000000002</v>
      </c>
      <c r="D43" s="14">
        <v>0.22856499999999999</v>
      </c>
      <c r="E43" s="14">
        <v>0.2448678</v>
      </c>
      <c r="F43" s="14">
        <v>0.2259111</v>
      </c>
      <c r="G43" s="14">
        <v>0.28429880000000002</v>
      </c>
      <c r="H43" s="14">
        <v>0.23754719999999999</v>
      </c>
      <c r="I43" s="14">
        <v>0.2202315</v>
      </c>
      <c r="J43" s="14">
        <v>0.17530780000000001</v>
      </c>
      <c r="K43" s="14">
        <v>0.18040629999999999</v>
      </c>
      <c r="L43" s="14">
        <v>0.15203620000000001</v>
      </c>
      <c r="M43" s="14">
        <v>0.1585868</v>
      </c>
      <c r="N43" s="14">
        <v>0.14677380000000001</v>
      </c>
      <c r="O43" s="14">
        <v>0.12900310000000001</v>
      </c>
      <c r="P43" s="14">
        <v>0.16136929999999999</v>
      </c>
      <c r="Q43" s="14">
        <v>0.14292179999999999</v>
      </c>
      <c r="R43" s="14">
        <v>0.17426130000000001</v>
      </c>
      <c r="S43" s="14">
        <v>0.18876889999999999</v>
      </c>
      <c r="T43" s="14">
        <v>0.21606449999999999</v>
      </c>
      <c r="U43" s="14">
        <v>0.23455880000000001</v>
      </c>
      <c r="V43" s="14">
        <v>0.22810710000000001</v>
      </c>
      <c r="W43" s="14">
        <v>0.30045240000000001</v>
      </c>
      <c r="X43" s="14">
        <v>0.24425279999999999</v>
      </c>
    </row>
    <row r="44" spans="1:24">
      <c r="A44" s="12" t="s">
        <v>361</v>
      </c>
      <c r="B44" s="14">
        <v>0.226822</v>
      </c>
      <c r="C44" s="14">
        <v>0.23923050000000001</v>
      </c>
      <c r="D44" s="14">
        <v>0.2197933</v>
      </c>
      <c r="E44" s="14">
        <v>0.2104077</v>
      </c>
      <c r="F44" s="14">
        <v>0.19473869999999999</v>
      </c>
      <c r="G44" s="14">
        <v>0.1851873</v>
      </c>
      <c r="H44" s="14">
        <v>0.1885744</v>
      </c>
      <c r="I44" s="14">
        <v>0.18803110000000001</v>
      </c>
      <c r="J44" s="14">
        <v>0.19806119999999999</v>
      </c>
      <c r="K44" s="14">
        <v>0.17798990000000001</v>
      </c>
      <c r="L44" s="14">
        <v>0.17261460000000001</v>
      </c>
      <c r="M44" s="14">
        <v>0.1618994</v>
      </c>
      <c r="N44" s="14">
        <v>0.17915310000000001</v>
      </c>
      <c r="O44" s="14">
        <v>0.15524450000000001</v>
      </c>
      <c r="P44" s="14">
        <v>0.1691387</v>
      </c>
      <c r="Q44" s="14">
        <v>0.17936050000000001</v>
      </c>
      <c r="R44" s="14">
        <v>0.20717559999999999</v>
      </c>
      <c r="S44" s="14">
        <v>0.1989223</v>
      </c>
      <c r="T44" s="14">
        <v>0.16954810000000001</v>
      </c>
      <c r="U44" s="14">
        <v>0.1819154</v>
      </c>
      <c r="V44" s="14">
        <v>0.2045942</v>
      </c>
      <c r="W44" s="14">
        <v>0.20180960000000001</v>
      </c>
      <c r="X44" s="14">
        <v>0.1475709</v>
      </c>
    </row>
    <row r="45" spans="1:24">
      <c r="A45" s="12" t="s">
        <v>362</v>
      </c>
      <c r="B45" s="14">
        <v>0.8345629</v>
      </c>
      <c r="C45" s="14" t="s">
        <v>330</v>
      </c>
      <c r="D45" s="14" t="s">
        <v>330</v>
      </c>
      <c r="E45" s="14" t="s">
        <v>330</v>
      </c>
      <c r="F45" s="14" t="s">
        <v>330</v>
      </c>
      <c r="G45" s="14">
        <v>0.74347700000000005</v>
      </c>
      <c r="H45" s="14">
        <v>0.75265380000000004</v>
      </c>
      <c r="I45" s="14">
        <v>0.66841289999999998</v>
      </c>
      <c r="J45" s="14" t="s">
        <v>330</v>
      </c>
      <c r="K45" s="14" t="s">
        <v>330</v>
      </c>
      <c r="L45" s="14">
        <v>0.66663740000000005</v>
      </c>
      <c r="M45" s="14">
        <v>0.66092459999999997</v>
      </c>
      <c r="N45" s="14">
        <v>0.60749969999999998</v>
      </c>
      <c r="O45" s="14">
        <v>0.55138790000000004</v>
      </c>
      <c r="P45" s="14" t="s">
        <v>330</v>
      </c>
      <c r="Q45" s="14" t="s">
        <v>330</v>
      </c>
      <c r="R45" s="14" t="s">
        <v>330</v>
      </c>
      <c r="S45" s="14" t="s">
        <v>330</v>
      </c>
      <c r="T45" s="14" t="s">
        <v>330</v>
      </c>
      <c r="U45" s="14" t="s">
        <v>330</v>
      </c>
      <c r="V45" s="14" t="s">
        <v>330</v>
      </c>
      <c r="W45" s="14" t="s">
        <v>330</v>
      </c>
      <c r="X45" s="14" t="s">
        <v>330</v>
      </c>
    </row>
    <row r="46" spans="1:24" ht="30" customHeight="1">
      <c r="A46" s="6" t="s">
        <v>201</v>
      </c>
      <c r="B46" s="14"/>
      <c r="C46" s="14"/>
      <c r="D46" s="14"/>
      <c r="E46" s="14"/>
      <c r="F46" s="14"/>
      <c r="G46" s="14"/>
      <c r="H46" s="14"/>
      <c r="I46" s="14"/>
      <c r="J46" s="14"/>
      <c r="K46" s="14"/>
      <c r="L46" s="14"/>
      <c r="M46" s="14"/>
      <c r="N46" s="14"/>
      <c r="O46" s="14"/>
      <c r="P46" s="14"/>
      <c r="Q46" s="14"/>
      <c r="R46" s="14"/>
      <c r="S46" s="14"/>
      <c r="T46" s="14"/>
      <c r="U46" s="14"/>
      <c r="V46" s="14"/>
      <c r="W46" s="14"/>
      <c r="X46" s="14"/>
    </row>
    <row r="47" spans="1:24">
      <c r="A47" s="12" t="s">
        <v>296</v>
      </c>
      <c r="B47" s="15" t="s">
        <v>299</v>
      </c>
      <c r="C47" s="15" t="s">
        <v>300</v>
      </c>
      <c r="D47" s="15" t="s">
        <v>301</v>
      </c>
      <c r="E47" s="15" t="s">
        <v>302</v>
      </c>
      <c r="F47" s="15" t="s">
        <v>303</v>
      </c>
      <c r="G47" s="15" t="s">
        <v>304</v>
      </c>
      <c r="H47" s="15" t="s">
        <v>305</v>
      </c>
      <c r="I47" s="15" t="s">
        <v>306</v>
      </c>
      <c r="J47" s="15" t="s">
        <v>307</v>
      </c>
      <c r="K47" s="15" t="s">
        <v>308</v>
      </c>
      <c r="L47" s="15" t="s">
        <v>309</v>
      </c>
      <c r="M47" s="15" t="s">
        <v>310</v>
      </c>
      <c r="N47" s="15" t="s">
        <v>311</v>
      </c>
      <c r="O47" s="15" t="s">
        <v>312</v>
      </c>
      <c r="P47" s="15" t="s">
        <v>313</v>
      </c>
      <c r="Q47" s="15" t="s">
        <v>314</v>
      </c>
      <c r="R47" s="15" t="s">
        <v>315</v>
      </c>
      <c r="S47" s="15" t="s">
        <v>316</v>
      </c>
      <c r="T47" s="15" t="s">
        <v>317</v>
      </c>
      <c r="U47" s="15" t="s">
        <v>318</v>
      </c>
      <c r="V47" s="15" t="s">
        <v>319</v>
      </c>
      <c r="W47" s="15" t="s">
        <v>320</v>
      </c>
      <c r="X47" s="15" t="s">
        <v>321</v>
      </c>
    </row>
    <row r="48" spans="1:24">
      <c r="A48" s="12" t="s">
        <v>342</v>
      </c>
      <c r="B48" s="14">
        <v>1</v>
      </c>
      <c r="C48" s="14">
        <v>1</v>
      </c>
      <c r="D48" s="14">
        <v>1</v>
      </c>
      <c r="E48" s="14">
        <v>1</v>
      </c>
      <c r="F48" s="14">
        <v>1</v>
      </c>
      <c r="G48" s="14">
        <v>1</v>
      </c>
      <c r="H48" s="14">
        <v>1</v>
      </c>
      <c r="I48" s="14">
        <v>1</v>
      </c>
      <c r="J48" s="14">
        <v>1</v>
      </c>
      <c r="K48" s="14">
        <v>1</v>
      </c>
      <c r="L48" s="14">
        <v>1</v>
      </c>
      <c r="M48" s="14">
        <v>1</v>
      </c>
      <c r="N48" s="14">
        <v>1</v>
      </c>
      <c r="O48" s="14">
        <v>1</v>
      </c>
      <c r="P48" s="14">
        <v>1</v>
      </c>
      <c r="Q48" s="14">
        <v>1</v>
      </c>
      <c r="R48" s="14">
        <v>1</v>
      </c>
      <c r="S48" s="14">
        <v>1</v>
      </c>
      <c r="T48" s="14">
        <v>1</v>
      </c>
      <c r="U48" s="14">
        <v>1</v>
      </c>
      <c r="V48" s="14">
        <v>1</v>
      </c>
      <c r="W48" s="14">
        <v>1</v>
      </c>
      <c r="X48" s="14">
        <v>1</v>
      </c>
    </row>
    <row r="49" spans="1:24">
      <c r="A49" s="12" t="s">
        <v>356</v>
      </c>
      <c r="B49" s="14">
        <v>1.9789600000000001E-2</v>
      </c>
      <c r="C49" s="14">
        <v>2.0502300000000001E-2</v>
      </c>
      <c r="D49" s="14">
        <v>3.1829200000000002E-2</v>
      </c>
      <c r="E49" s="14">
        <v>4.5726900000000001E-2</v>
      </c>
      <c r="F49" s="14">
        <v>4.6407900000000002E-2</v>
      </c>
      <c r="G49" s="14">
        <v>3.6488100000000002E-2</v>
      </c>
      <c r="H49" s="14">
        <v>2.9181200000000001E-2</v>
      </c>
      <c r="I49" s="14">
        <v>3.14872E-2</v>
      </c>
      <c r="J49" s="14">
        <v>3.0169899999999999E-2</v>
      </c>
      <c r="K49" s="14">
        <v>3.1841500000000002E-2</v>
      </c>
      <c r="L49" s="14">
        <v>3.7167899999999997E-2</v>
      </c>
      <c r="M49" s="14">
        <v>5.0870699999999998E-2</v>
      </c>
      <c r="N49" s="14">
        <v>5.7075099999999997E-2</v>
      </c>
      <c r="O49" s="14">
        <v>7.2526400000000005E-2</v>
      </c>
      <c r="P49" s="14">
        <v>5.7380899999999999E-2</v>
      </c>
      <c r="Q49" s="14">
        <v>6.1190000000000001E-2</v>
      </c>
      <c r="R49" s="14">
        <v>6.3166399999999998E-2</v>
      </c>
      <c r="S49" s="14">
        <v>8.1722400000000001E-2</v>
      </c>
      <c r="T49" s="14">
        <v>8.7037400000000001E-2</v>
      </c>
      <c r="U49" s="14">
        <v>7.2377200000000003E-2</v>
      </c>
      <c r="V49" s="14">
        <v>5.4255600000000001E-2</v>
      </c>
      <c r="W49" s="14">
        <v>5.9975399999999998E-2</v>
      </c>
      <c r="X49" s="14">
        <v>7.8586500000000004E-2</v>
      </c>
    </row>
    <row r="50" spans="1:24">
      <c r="A50" s="12" t="s">
        <v>357</v>
      </c>
      <c r="B50" s="14">
        <v>0.14620240000000001</v>
      </c>
      <c r="C50" s="14">
        <v>0.1232745</v>
      </c>
      <c r="D50" s="14">
        <v>0.14023050000000001</v>
      </c>
      <c r="E50" s="14">
        <v>0.1056827</v>
      </c>
      <c r="F50" s="14">
        <v>0.1034302</v>
      </c>
      <c r="G50" s="14">
        <v>7.5574100000000005E-2</v>
      </c>
      <c r="H50" s="14">
        <v>9.7682099999999994E-2</v>
      </c>
      <c r="I50" s="14">
        <v>0.1139883</v>
      </c>
      <c r="J50" s="14">
        <v>0.13011149999999999</v>
      </c>
      <c r="K50" s="14">
        <v>0.1382834</v>
      </c>
      <c r="L50" s="14">
        <v>0.1411724</v>
      </c>
      <c r="M50" s="14">
        <v>0.13469130000000001</v>
      </c>
      <c r="N50" s="14">
        <v>0.15089420000000001</v>
      </c>
      <c r="O50" s="14">
        <v>0.13580139999999999</v>
      </c>
      <c r="P50" s="14">
        <v>0.1473681</v>
      </c>
      <c r="Q50" s="14">
        <v>0.12661620000000001</v>
      </c>
      <c r="R50" s="14">
        <v>0.13403300000000001</v>
      </c>
      <c r="S50" s="14">
        <v>0.13219520000000001</v>
      </c>
      <c r="T50" s="14">
        <v>0.1570735</v>
      </c>
      <c r="U50" s="14">
        <v>0.2030245</v>
      </c>
      <c r="V50" s="14">
        <v>0.20268269999999999</v>
      </c>
      <c r="W50" s="14">
        <v>0.19089030000000001</v>
      </c>
      <c r="X50" s="14">
        <v>0.121573</v>
      </c>
    </row>
    <row r="51" spans="1:24">
      <c r="A51" s="12" t="s">
        <v>358</v>
      </c>
      <c r="B51" s="14">
        <v>2.95301E-2</v>
      </c>
      <c r="C51" s="14">
        <v>2.26032E-2</v>
      </c>
      <c r="D51" s="14">
        <v>3.0859399999999999E-2</v>
      </c>
      <c r="E51" s="14">
        <v>2.8618500000000002E-2</v>
      </c>
      <c r="F51" s="14">
        <v>2.4900800000000001E-2</v>
      </c>
      <c r="G51" s="14">
        <v>1.6931999999999999E-2</v>
      </c>
      <c r="H51" s="14">
        <v>2.69597E-2</v>
      </c>
      <c r="I51" s="14">
        <v>4.37817E-2</v>
      </c>
      <c r="J51" s="14">
        <v>5.2028900000000003E-2</v>
      </c>
      <c r="K51" s="14">
        <v>4.4960199999999999E-2</v>
      </c>
      <c r="L51" s="14">
        <v>4.3988100000000002E-2</v>
      </c>
      <c r="M51" s="14">
        <v>3.1795700000000003E-2</v>
      </c>
      <c r="N51" s="14">
        <v>2.4943099999999999E-2</v>
      </c>
      <c r="O51" s="14">
        <v>2.9446699999999999E-2</v>
      </c>
      <c r="P51" s="14">
        <v>4.9130199999999999E-2</v>
      </c>
      <c r="Q51" s="14">
        <v>8.1871899999999997E-2</v>
      </c>
      <c r="R51" s="14">
        <v>6.3462000000000005E-2</v>
      </c>
      <c r="S51" s="14">
        <v>7.2629100000000002E-2</v>
      </c>
      <c r="T51" s="14">
        <v>6.4219999999999999E-2</v>
      </c>
      <c r="U51" s="14">
        <v>7.6684299999999997E-2</v>
      </c>
      <c r="V51" s="14">
        <v>6.8735599999999994E-2</v>
      </c>
      <c r="W51" s="14">
        <v>5.9114E-2</v>
      </c>
      <c r="X51" s="14">
        <v>7.0379300000000006E-2</v>
      </c>
    </row>
    <row r="52" spans="1:24">
      <c r="A52" s="12" t="s">
        <v>359</v>
      </c>
      <c r="B52" s="14">
        <v>0.4363591</v>
      </c>
      <c r="C52" s="14">
        <v>0.4643661</v>
      </c>
      <c r="D52" s="14">
        <v>0.46294059999999998</v>
      </c>
      <c r="E52" s="14">
        <v>0.44034649999999997</v>
      </c>
      <c r="F52" s="14">
        <v>0.44142930000000002</v>
      </c>
      <c r="G52" s="14">
        <v>0.43699959999999999</v>
      </c>
      <c r="H52" s="14">
        <v>0.46380169999999998</v>
      </c>
      <c r="I52" s="14">
        <v>0.43189080000000002</v>
      </c>
      <c r="J52" s="14">
        <v>0.4309905</v>
      </c>
      <c r="K52" s="14">
        <v>0.42149579999999998</v>
      </c>
      <c r="L52" s="14">
        <v>0.4276799</v>
      </c>
      <c r="M52" s="14">
        <v>0.40409919999999999</v>
      </c>
      <c r="N52" s="14">
        <v>0.3694636</v>
      </c>
      <c r="O52" s="14">
        <v>0.37268489999999999</v>
      </c>
      <c r="P52" s="14">
        <v>0.35485689999999998</v>
      </c>
      <c r="Q52" s="14">
        <v>0.32999650000000003</v>
      </c>
      <c r="R52" s="14">
        <v>0.26311089999999998</v>
      </c>
      <c r="S52" s="14">
        <v>0.24729319999999999</v>
      </c>
      <c r="T52" s="14">
        <v>0.27714509999999998</v>
      </c>
      <c r="U52" s="14">
        <v>0.27110210000000001</v>
      </c>
      <c r="V52" s="14">
        <v>0.28719749999999999</v>
      </c>
      <c r="W52" s="14">
        <v>0.26616240000000002</v>
      </c>
      <c r="X52" s="14">
        <v>0.38305220000000001</v>
      </c>
    </row>
    <row r="53" spans="1:24">
      <c r="A53" s="12" t="s">
        <v>360</v>
      </c>
      <c r="B53" s="14">
        <v>8.1746299999999994E-2</v>
      </c>
      <c r="C53" s="14">
        <v>0.100825</v>
      </c>
      <c r="D53" s="14">
        <v>9.2238700000000007E-2</v>
      </c>
      <c r="E53" s="14">
        <v>0.12595100000000001</v>
      </c>
      <c r="F53" s="14">
        <v>0.1165226</v>
      </c>
      <c r="G53" s="14">
        <v>0.1576427</v>
      </c>
      <c r="H53" s="14">
        <v>0.12722820000000001</v>
      </c>
      <c r="I53" s="14">
        <v>0.1326638</v>
      </c>
      <c r="J53" s="14">
        <v>0.1084026</v>
      </c>
      <c r="K53" s="14">
        <v>0.1167444</v>
      </c>
      <c r="L53" s="14">
        <v>9.2990600000000007E-2</v>
      </c>
      <c r="M53" s="14">
        <v>9.5627799999999999E-2</v>
      </c>
      <c r="N53" s="14">
        <v>9.8412700000000006E-2</v>
      </c>
      <c r="O53" s="14">
        <v>9.4201099999999996E-2</v>
      </c>
      <c r="P53" s="14">
        <v>0.1364861</v>
      </c>
      <c r="Q53" s="14">
        <v>0.12304850000000001</v>
      </c>
      <c r="R53" s="14">
        <v>0.15454039999999999</v>
      </c>
      <c r="S53" s="14">
        <v>0.1598735</v>
      </c>
      <c r="T53" s="14">
        <v>0.16907849999999999</v>
      </c>
      <c r="U53" s="14">
        <v>0.15699350000000001</v>
      </c>
      <c r="V53" s="14">
        <v>0.1405024</v>
      </c>
      <c r="W53" s="14">
        <v>0.1806412</v>
      </c>
      <c r="X53" s="14">
        <v>0.15633030000000001</v>
      </c>
    </row>
    <row r="54" spans="1:24">
      <c r="A54" s="12" t="s">
        <v>361</v>
      </c>
      <c r="B54" s="14">
        <v>0.1067292</v>
      </c>
      <c r="C54" s="14">
        <v>0.1025137</v>
      </c>
      <c r="D54" s="14">
        <v>0.1029824</v>
      </c>
      <c r="E54" s="14">
        <v>0.10609540000000001</v>
      </c>
      <c r="F54" s="14">
        <v>0.1208694</v>
      </c>
      <c r="G54" s="14">
        <v>0.120668</v>
      </c>
      <c r="H54" s="14">
        <v>0.1227032</v>
      </c>
      <c r="I54" s="14">
        <v>0.1294303</v>
      </c>
      <c r="J54" s="14">
        <v>0.13777229999999999</v>
      </c>
      <c r="K54" s="14">
        <v>0.1330084</v>
      </c>
      <c r="L54" s="14">
        <v>0.1258716</v>
      </c>
      <c r="M54" s="14">
        <v>0.116393</v>
      </c>
      <c r="N54" s="14">
        <v>0.1319197</v>
      </c>
      <c r="O54" s="14">
        <v>0.1266466</v>
      </c>
      <c r="P54" s="14">
        <v>0.13165830000000001</v>
      </c>
      <c r="Q54" s="14">
        <v>0.145232</v>
      </c>
      <c r="R54" s="14">
        <v>0.18099229999999999</v>
      </c>
      <c r="S54" s="14">
        <v>0.18095549999999999</v>
      </c>
      <c r="T54" s="14">
        <v>0.14363709999999999</v>
      </c>
      <c r="U54" s="14">
        <v>0.1188395</v>
      </c>
      <c r="V54" s="14">
        <v>0.14104420000000001</v>
      </c>
      <c r="W54" s="14">
        <v>0.13804620000000001</v>
      </c>
      <c r="X54" s="14">
        <v>0.1096125</v>
      </c>
    </row>
    <row r="55" spans="1:24">
      <c r="A55" s="12" t="s">
        <v>362</v>
      </c>
      <c r="B55" s="14">
        <v>0.17964330000000001</v>
      </c>
      <c r="C55" s="14">
        <v>0.16591539999999999</v>
      </c>
      <c r="D55" s="14">
        <v>0.13891919999999999</v>
      </c>
      <c r="E55" s="14">
        <v>0.14757909999999999</v>
      </c>
      <c r="F55" s="14">
        <v>0.14643970000000001</v>
      </c>
      <c r="G55" s="14">
        <v>0.15569549999999999</v>
      </c>
      <c r="H55" s="14">
        <v>0.1324439</v>
      </c>
      <c r="I55" s="14">
        <v>0.1167579</v>
      </c>
      <c r="J55" s="14">
        <v>0.1105242</v>
      </c>
      <c r="K55" s="14">
        <v>0.1136663</v>
      </c>
      <c r="L55" s="14">
        <v>0.13112940000000001</v>
      </c>
      <c r="M55" s="14">
        <v>0.16652239999999999</v>
      </c>
      <c r="N55" s="14">
        <v>0.16729160000000001</v>
      </c>
      <c r="O55" s="14">
        <v>0.1686928</v>
      </c>
      <c r="P55" s="14">
        <v>0.12311950000000001</v>
      </c>
      <c r="Q55" s="14">
        <v>0.13204489999999999</v>
      </c>
      <c r="R55" s="14">
        <v>0.14069490000000001</v>
      </c>
      <c r="S55" s="14">
        <v>0.1253311</v>
      </c>
      <c r="T55" s="14">
        <v>0.10180839999999999</v>
      </c>
      <c r="U55" s="14">
        <v>0.1009789</v>
      </c>
      <c r="V55" s="14">
        <v>0.105582</v>
      </c>
      <c r="W55" s="14">
        <v>0.1051706</v>
      </c>
      <c r="X55" s="14">
        <v>8.0466200000000002E-2</v>
      </c>
    </row>
    <row r="56" spans="1:24" ht="30" customHeight="1">
      <c r="A56" s="6" t="s">
        <v>202</v>
      </c>
      <c r="B56" s="14"/>
      <c r="C56" s="14"/>
      <c r="D56" s="14"/>
      <c r="E56" s="14"/>
      <c r="F56" s="14"/>
      <c r="G56" s="14"/>
      <c r="H56" s="14"/>
      <c r="I56" s="14"/>
      <c r="J56" s="14"/>
      <c r="K56" s="14"/>
      <c r="L56" s="14"/>
      <c r="M56" s="14"/>
      <c r="N56" s="14"/>
      <c r="O56" s="14"/>
      <c r="P56" s="14"/>
      <c r="Q56" s="14"/>
      <c r="R56" s="14"/>
      <c r="S56" s="14"/>
      <c r="T56" s="14"/>
      <c r="U56" s="14"/>
      <c r="V56" s="14"/>
      <c r="W56" s="14"/>
      <c r="X56" s="14"/>
    </row>
    <row r="57" spans="1:24">
      <c r="A57" s="12" t="s">
        <v>296</v>
      </c>
      <c r="B57" s="15" t="s">
        <v>299</v>
      </c>
      <c r="C57" s="15" t="s">
        <v>300</v>
      </c>
      <c r="D57" s="15" t="s">
        <v>301</v>
      </c>
      <c r="E57" s="15" t="s">
        <v>302</v>
      </c>
      <c r="F57" s="15" t="s">
        <v>303</v>
      </c>
      <c r="G57" s="15" t="s">
        <v>304</v>
      </c>
      <c r="H57" s="15" t="s">
        <v>305</v>
      </c>
      <c r="I57" s="15" t="s">
        <v>306</v>
      </c>
      <c r="J57" s="15" t="s">
        <v>307</v>
      </c>
      <c r="K57" s="15" t="s">
        <v>308</v>
      </c>
      <c r="L57" s="15" t="s">
        <v>309</v>
      </c>
      <c r="M57" s="15" t="s">
        <v>310</v>
      </c>
      <c r="N57" s="15" t="s">
        <v>311</v>
      </c>
      <c r="O57" s="15" t="s">
        <v>312</v>
      </c>
      <c r="P57" s="15" t="s">
        <v>313</v>
      </c>
      <c r="Q57" s="15" t="s">
        <v>314</v>
      </c>
      <c r="R57" s="15" t="s">
        <v>315</v>
      </c>
      <c r="S57" s="15" t="s">
        <v>316</v>
      </c>
      <c r="T57" s="15" t="s">
        <v>317</v>
      </c>
      <c r="U57" s="15" t="s">
        <v>318</v>
      </c>
      <c r="V57" s="15" t="s">
        <v>319</v>
      </c>
      <c r="W57" s="15" t="s">
        <v>320</v>
      </c>
      <c r="X57" s="15" t="s">
        <v>321</v>
      </c>
    </row>
    <row r="58" spans="1:24">
      <c r="A58" s="12" t="s">
        <v>342</v>
      </c>
      <c r="B58" s="16">
        <v>250000</v>
      </c>
      <c r="C58" s="16">
        <v>240000</v>
      </c>
      <c r="D58" s="16">
        <v>220000</v>
      </c>
      <c r="E58" s="16">
        <v>200000</v>
      </c>
      <c r="F58" s="16">
        <v>180000</v>
      </c>
      <c r="G58" s="16">
        <v>180000</v>
      </c>
      <c r="H58" s="16">
        <v>170000</v>
      </c>
      <c r="I58" s="16">
        <v>160000</v>
      </c>
      <c r="J58" s="16">
        <v>150000</v>
      </c>
      <c r="K58" s="16">
        <v>150000</v>
      </c>
      <c r="L58" s="16">
        <v>150000</v>
      </c>
      <c r="M58" s="16">
        <v>150000</v>
      </c>
      <c r="N58" s="16">
        <v>140000</v>
      </c>
      <c r="O58" s="16">
        <v>130000</v>
      </c>
      <c r="P58" s="16">
        <v>120000</v>
      </c>
      <c r="Q58" s="16">
        <v>120000</v>
      </c>
      <c r="R58" s="16">
        <v>130000</v>
      </c>
      <c r="S58" s="16">
        <v>130000</v>
      </c>
      <c r="T58" s="16">
        <v>140000</v>
      </c>
      <c r="U58" s="16">
        <v>160000</v>
      </c>
      <c r="V58" s="16">
        <v>160000</v>
      </c>
      <c r="W58" s="16">
        <v>180000</v>
      </c>
      <c r="X58" s="16">
        <v>150000</v>
      </c>
    </row>
    <row r="59" spans="1:24">
      <c r="A59" s="12" t="s">
        <v>356</v>
      </c>
      <c r="B59" s="16" t="s">
        <v>330</v>
      </c>
      <c r="C59" s="16" t="s">
        <v>330</v>
      </c>
      <c r="D59" s="16" t="s">
        <v>330</v>
      </c>
      <c r="E59" s="16" t="s">
        <v>330</v>
      </c>
      <c r="F59" s="16" t="s">
        <v>330</v>
      </c>
      <c r="G59" s="16" t="s">
        <v>330</v>
      </c>
      <c r="H59" s="16" t="s">
        <v>330</v>
      </c>
      <c r="I59" s="16" t="s">
        <v>330</v>
      </c>
      <c r="J59" s="16" t="s">
        <v>330</v>
      </c>
      <c r="K59" s="16" t="s">
        <v>330</v>
      </c>
      <c r="L59" s="16" t="s">
        <v>330</v>
      </c>
      <c r="M59" s="16" t="s">
        <v>330</v>
      </c>
      <c r="N59" s="16" t="s">
        <v>330</v>
      </c>
      <c r="O59" s="16" t="s">
        <v>330</v>
      </c>
      <c r="P59" s="16" t="s">
        <v>330</v>
      </c>
      <c r="Q59" s="16" t="s">
        <v>330</v>
      </c>
      <c r="R59" s="16" t="s">
        <v>330</v>
      </c>
      <c r="S59" s="16" t="s">
        <v>330</v>
      </c>
      <c r="T59" s="16" t="s">
        <v>330</v>
      </c>
      <c r="U59" s="16" t="s">
        <v>330</v>
      </c>
      <c r="V59" s="16" t="s">
        <v>330</v>
      </c>
      <c r="W59" s="16" t="s">
        <v>330</v>
      </c>
      <c r="X59" s="16" t="s">
        <v>330</v>
      </c>
    </row>
    <row r="60" spans="1:24">
      <c r="A60" s="12" t="s">
        <v>357</v>
      </c>
      <c r="B60" s="16" t="s">
        <v>330</v>
      </c>
      <c r="C60" s="16" t="s">
        <v>330</v>
      </c>
      <c r="D60" s="16" t="s">
        <v>330</v>
      </c>
      <c r="E60" s="16" t="s">
        <v>330</v>
      </c>
      <c r="F60" s="16" t="s">
        <v>330</v>
      </c>
      <c r="G60" s="16" t="s">
        <v>330</v>
      </c>
      <c r="H60" s="16" t="s">
        <v>330</v>
      </c>
      <c r="I60" s="16" t="s">
        <v>330</v>
      </c>
      <c r="J60" s="16" t="s">
        <v>330</v>
      </c>
      <c r="K60" s="16" t="s">
        <v>330</v>
      </c>
      <c r="L60" s="16" t="s">
        <v>330</v>
      </c>
      <c r="M60" s="16" t="s">
        <v>330</v>
      </c>
      <c r="N60" s="16" t="s">
        <v>330</v>
      </c>
      <c r="O60" s="16" t="s">
        <v>330</v>
      </c>
      <c r="P60" s="16" t="s">
        <v>330</v>
      </c>
      <c r="Q60" s="16" t="s">
        <v>330</v>
      </c>
      <c r="R60" s="16" t="s">
        <v>330</v>
      </c>
      <c r="S60" s="16" t="s">
        <v>330</v>
      </c>
      <c r="T60" s="16" t="s">
        <v>330</v>
      </c>
      <c r="U60" s="16" t="s">
        <v>330</v>
      </c>
      <c r="V60" s="16" t="s">
        <v>330</v>
      </c>
      <c r="W60" s="16" t="s">
        <v>330</v>
      </c>
      <c r="X60" s="16" t="s">
        <v>330</v>
      </c>
    </row>
    <row r="61" spans="1:24">
      <c r="A61" s="12" t="s">
        <v>358</v>
      </c>
      <c r="B61" s="16" t="s">
        <v>330</v>
      </c>
      <c r="C61" s="16" t="s">
        <v>330</v>
      </c>
      <c r="D61" s="16" t="s">
        <v>330</v>
      </c>
      <c r="E61" s="16" t="s">
        <v>330</v>
      </c>
      <c r="F61" s="16" t="s">
        <v>330</v>
      </c>
      <c r="G61" s="16" t="s">
        <v>330</v>
      </c>
      <c r="H61" s="16" t="s">
        <v>330</v>
      </c>
      <c r="I61" s="16" t="s">
        <v>330</v>
      </c>
      <c r="J61" s="16" t="s">
        <v>330</v>
      </c>
      <c r="K61" s="16" t="s">
        <v>330</v>
      </c>
      <c r="L61" s="16" t="s">
        <v>330</v>
      </c>
      <c r="M61" s="16" t="s">
        <v>330</v>
      </c>
      <c r="N61" s="16" t="s">
        <v>330</v>
      </c>
      <c r="O61" s="16" t="s">
        <v>330</v>
      </c>
      <c r="P61" s="16" t="s">
        <v>330</v>
      </c>
      <c r="Q61" s="16" t="s">
        <v>330</v>
      </c>
      <c r="R61" s="16" t="s">
        <v>330</v>
      </c>
      <c r="S61" s="16" t="s">
        <v>330</v>
      </c>
      <c r="T61" s="16" t="s">
        <v>330</v>
      </c>
      <c r="U61" s="16" t="s">
        <v>330</v>
      </c>
      <c r="V61" s="16" t="s">
        <v>330</v>
      </c>
      <c r="W61" s="16" t="s">
        <v>330</v>
      </c>
      <c r="X61" s="16" t="s">
        <v>330</v>
      </c>
    </row>
    <row r="62" spans="1:24">
      <c r="A62" s="12" t="s">
        <v>359</v>
      </c>
      <c r="B62" s="16">
        <v>110000</v>
      </c>
      <c r="C62" s="16">
        <v>110000</v>
      </c>
      <c r="D62" s="16">
        <v>100000</v>
      </c>
      <c r="E62" s="16">
        <v>90000</v>
      </c>
      <c r="F62" s="16">
        <v>80000</v>
      </c>
      <c r="G62" s="16">
        <v>80000</v>
      </c>
      <c r="H62" s="16">
        <v>80000</v>
      </c>
      <c r="I62" s="16">
        <v>70000</v>
      </c>
      <c r="J62" s="16">
        <v>70000</v>
      </c>
      <c r="K62" s="16">
        <v>60000</v>
      </c>
      <c r="L62" s="16">
        <v>60000</v>
      </c>
      <c r="M62" s="16">
        <v>60000</v>
      </c>
      <c r="N62" s="16">
        <v>50000</v>
      </c>
      <c r="O62" s="16">
        <v>50000</v>
      </c>
      <c r="P62" s="16">
        <v>40000</v>
      </c>
      <c r="Q62" s="16">
        <v>40000</v>
      </c>
      <c r="R62" s="16" t="s">
        <v>330</v>
      </c>
      <c r="S62" s="16" t="s">
        <v>330</v>
      </c>
      <c r="T62" s="16" t="s">
        <v>330</v>
      </c>
      <c r="U62" s="16" t="s">
        <v>330</v>
      </c>
      <c r="V62" s="16">
        <v>40000</v>
      </c>
      <c r="W62" s="16">
        <v>50000</v>
      </c>
      <c r="X62" s="16" t="s">
        <v>330</v>
      </c>
    </row>
    <row r="63" spans="1:24">
      <c r="A63" s="12" t="s">
        <v>360</v>
      </c>
      <c r="B63" s="16" t="s">
        <v>330</v>
      </c>
      <c r="C63" s="16" t="s">
        <v>330</v>
      </c>
      <c r="D63" s="16" t="s">
        <v>330</v>
      </c>
      <c r="E63" s="16" t="s">
        <v>330</v>
      </c>
      <c r="F63" s="16" t="s">
        <v>330</v>
      </c>
      <c r="G63" s="16" t="s">
        <v>330</v>
      </c>
      <c r="H63" s="16" t="s">
        <v>330</v>
      </c>
      <c r="I63" s="16" t="s">
        <v>330</v>
      </c>
      <c r="J63" s="16" t="s">
        <v>330</v>
      </c>
      <c r="K63" s="16" t="s">
        <v>330</v>
      </c>
      <c r="L63" s="16" t="s">
        <v>330</v>
      </c>
      <c r="M63" s="16" t="s">
        <v>330</v>
      </c>
      <c r="N63" s="16" t="s">
        <v>330</v>
      </c>
      <c r="O63" s="16" t="s">
        <v>330</v>
      </c>
      <c r="P63" s="16" t="s">
        <v>330</v>
      </c>
      <c r="Q63" s="16" t="s">
        <v>330</v>
      </c>
      <c r="R63" s="16" t="s">
        <v>330</v>
      </c>
      <c r="S63" s="16" t="s">
        <v>330</v>
      </c>
      <c r="T63" s="16" t="s">
        <v>330</v>
      </c>
      <c r="U63" s="16" t="s">
        <v>330</v>
      </c>
      <c r="V63" s="16" t="s">
        <v>330</v>
      </c>
      <c r="W63" s="16" t="s">
        <v>330</v>
      </c>
      <c r="X63" s="16" t="s">
        <v>330</v>
      </c>
    </row>
    <row r="64" spans="1:24">
      <c r="A64" s="12" t="s">
        <v>361</v>
      </c>
      <c r="B64" s="16" t="s">
        <v>330</v>
      </c>
      <c r="C64" s="16" t="s">
        <v>330</v>
      </c>
      <c r="D64" s="16" t="s">
        <v>330</v>
      </c>
      <c r="E64" s="16" t="s">
        <v>330</v>
      </c>
      <c r="F64" s="16" t="s">
        <v>330</v>
      </c>
      <c r="G64" s="16" t="s">
        <v>330</v>
      </c>
      <c r="H64" s="16" t="s">
        <v>330</v>
      </c>
      <c r="I64" s="16" t="s">
        <v>330</v>
      </c>
      <c r="J64" s="16" t="s">
        <v>330</v>
      </c>
      <c r="K64" s="16" t="s">
        <v>330</v>
      </c>
      <c r="L64" s="16" t="s">
        <v>330</v>
      </c>
      <c r="M64" s="16" t="s">
        <v>330</v>
      </c>
      <c r="N64" s="16" t="s">
        <v>330</v>
      </c>
      <c r="O64" s="16" t="s">
        <v>330</v>
      </c>
      <c r="P64" s="16" t="s">
        <v>330</v>
      </c>
      <c r="Q64" s="16" t="s">
        <v>330</v>
      </c>
      <c r="R64" s="16" t="s">
        <v>330</v>
      </c>
      <c r="S64" s="16" t="s">
        <v>330</v>
      </c>
      <c r="T64" s="16" t="s">
        <v>330</v>
      </c>
      <c r="U64" s="16" t="s">
        <v>330</v>
      </c>
      <c r="V64" s="16" t="s">
        <v>330</v>
      </c>
      <c r="W64" s="16" t="s">
        <v>330</v>
      </c>
      <c r="X64" s="16" t="s">
        <v>330</v>
      </c>
    </row>
    <row r="65" spans="1:24">
      <c r="A65" s="12" t="s">
        <v>362</v>
      </c>
      <c r="B65" s="16" t="s">
        <v>330</v>
      </c>
      <c r="C65" s="16" t="s">
        <v>330</v>
      </c>
      <c r="D65" s="16" t="s">
        <v>330</v>
      </c>
      <c r="E65" s="16" t="s">
        <v>330</v>
      </c>
      <c r="F65" s="16" t="s">
        <v>330</v>
      </c>
      <c r="G65" s="16" t="s">
        <v>330</v>
      </c>
      <c r="H65" s="16" t="s">
        <v>330</v>
      </c>
      <c r="I65" s="16" t="s">
        <v>330</v>
      </c>
      <c r="J65" s="16" t="s">
        <v>330</v>
      </c>
      <c r="K65" s="16" t="s">
        <v>330</v>
      </c>
      <c r="L65" s="16" t="s">
        <v>330</v>
      </c>
      <c r="M65" s="16" t="s">
        <v>330</v>
      </c>
      <c r="N65" s="16" t="s">
        <v>330</v>
      </c>
      <c r="O65" s="16" t="s">
        <v>330</v>
      </c>
      <c r="P65" s="16" t="s">
        <v>330</v>
      </c>
      <c r="Q65" s="16" t="s">
        <v>330</v>
      </c>
      <c r="R65" s="16" t="s">
        <v>330</v>
      </c>
      <c r="S65" s="16" t="s">
        <v>330</v>
      </c>
      <c r="T65" s="16" t="s">
        <v>330</v>
      </c>
      <c r="U65" s="16" t="s">
        <v>330</v>
      </c>
      <c r="V65" s="16" t="s">
        <v>330</v>
      </c>
      <c r="W65" s="16" t="s">
        <v>330</v>
      </c>
      <c r="X65" s="16" t="s">
        <v>330</v>
      </c>
    </row>
    <row r="66" spans="1:24" ht="30" customHeight="1">
      <c r="A66" s="6" t="s">
        <v>203</v>
      </c>
      <c r="B66" s="16"/>
      <c r="C66" s="16"/>
      <c r="D66" s="16"/>
      <c r="E66" s="16"/>
      <c r="F66" s="16"/>
      <c r="G66" s="16"/>
      <c r="H66" s="16"/>
      <c r="I66" s="16"/>
      <c r="J66" s="16"/>
      <c r="K66" s="16"/>
      <c r="L66" s="16"/>
      <c r="M66" s="16"/>
      <c r="N66" s="16"/>
      <c r="O66" s="16"/>
      <c r="P66" s="16"/>
      <c r="Q66" s="16"/>
      <c r="R66" s="16"/>
      <c r="S66" s="16"/>
      <c r="T66" s="16"/>
      <c r="U66" s="16"/>
      <c r="V66" s="16"/>
      <c r="W66" s="16"/>
      <c r="X66" s="16"/>
    </row>
    <row r="67" spans="1:24">
      <c r="A67" s="12" t="s">
        <v>296</v>
      </c>
      <c r="B67" s="17" t="s">
        <v>299</v>
      </c>
      <c r="C67" s="17" t="s">
        <v>300</v>
      </c>
      <c r="D67" s="17" t="s">
        <v>301</v>
      </c>
      <c r="E67" s="17" t="s">
        <v>302</v>
      </c>
      <c r="F67" s="17" t="s">
        <v>303</v>
      </c>
      <c r="G67" s="17" t="s">
        <v>304</v>
      </c>
      <c r="H67" s="17" t="s">
        <v>305</v>
      </c>
      <c r="I67" s="17" t="s">
        <v>306</v>
      </c>
      <c r="J67" s="17" t="s">
        <v>307</v>
      </c>
      <c r="K67" s="17" t="s">
        <v>308</v>
      </c>
      <c r="L67" s="17" t="s">
        <v>309</v>
      </c>
      <c r="M67" s="17" t="s">
        <v>310</v>
      </c>
      <c r="N67" s="17" t="s">
        <v>311</v>
      </c>
      <c r="O67" s="17" t="s">
        <v>312</v>
      </c>
      <c r="P67" s="17" t="s">
        <v>313</v>
      </c>
      <c r="Q67" s="17" t="s">
        <v>314</v>
      </c>
      <c r="R67" s="17" t="s">
        <v>315</v>
      </c>
      <c r="S67" s="17" t="s">
        <v>316</v>
      </c>
      <c r="T67" s="17" t="s">
        <v>317</v>
      </c>
      <c r="U67" s="17" t="s">
        <v>318</v>
      </c>
      <c r="V67" s="17" t="s">
        <v>319</v>
      </c>
      <c r="W67" s="17" t="s">
        <v>320</v>
      </c>
      <c r="X67" s="17" t="s">
        <v>321</v>
      </c>
    </row>
    <row r="68" spans="1:24">
      <c r="A68" s="12" t="s">
        <v>342</v>
      </c>
      <c r="B68" s="16">
        <v>1980</v>
      </c>
      <c r="C68" s="16">
        <v>1921</v>
      </c>
      <c r="D68" s="16">
        <v>1858</v>
      </c>
      <c r="E68" s="16">
        <v>1967</v>
      </c>
      <c r="F68" s="16">
        <v>2708</v>
      </c>
      <c r="G68" s="16">
        <v>3414</v>
      </c>
      <c r="H68" s="16">
        <v>3963</v>
      </c>
      <c r="I68" s="16">
        <v>3771</v>
      </c>
      <c r="J68" s="16">
        <v>3543</v>
      </c>
      <c r="K68" s="16">
        <v>3498</v>
      </c>
      <c r="L68" s="16">
        <v>3443</v>
      </c>
      <c r="M68" s="16">
        <v>3417</v>
      </c>
      <c r="N68" s="16">
        <v>3364</v>
      </c>
      <c r="O68" s="16">
        <v>3103</v>
      </c>
      <c r="P68" s="16">
        <v>2851</v>
      </c>
      <c r="Q68" s="16">
        <v>2504</v>
      </c>
      <c r="R68" s="16">
        <v>2386</v>
      </c>
      <c r="S68" s="16">
        <v>2174</v>
      </c>
      <c r="T68" s="16">
        <v>2122</v>
      </c>
      <c r="U68" s="16">
        <v>1974</v>
      </c>
      <c r="V68" s="16">
        <v>2031</v>
      </c>
      <c r="W68" s="16">
        <v>1947</v>
      </c>
      <c r="X68" s="16">
        <v>1546</v>
      </c>
    </row>
    <row r="69" spans="1:24">
      <c r="A69" s="12" t="s">
        <v>356</v>
      </c>
      <c r="B69" s="16">
        <v>411</v>
      </c>
      <c r="C69" s="16">
        <v>409</v>
      </c>
      <c r="D69" s="16">
        <v>407</v>
      </c>
      <c r="E69" s="16">
        <v>469</v>
      </c>
      <c r="F69" s="16">
        <v>649</v>
      </c>
      <c r="G69" s="16">
        <v>827</v>
      </c>
      <c r="H69" s="16">
        <v>974</v>
      </c>
      <c r="I69" s="16">
        <v>961</v>
      </c>
      <c r="J69" s="16">
        <v>907</v>
      </c>
      <c r="K69" s="16">
        <v>893</v>
      </c>
      <c r="L69" s="16">
        <v>890</v>
      </c>
      <c r="M69" s="16">
        <v>914</v>
      </c>
      <c r="N69" s="16">
        <v>900</v>
      </c>
      <c r="O69" s="16">
        <v>833</v>
      </c>
      <c r="P69" s="16">
        <v>761</v>
      </c>
      <c r="Q69" s="16">
        <v>680</v>
      </c>
      <c r="R69" s="16">
        <v>658</v>
      </c>
      <c r="S69" s="16">
        <v>620</v>
      </c>
      <c r="T69" s="16">
        <v>619</v>
      </c>
      <c r="U69" s="16">
        <v>558</v>
      </c>
      <c r="V69" s="16">
        <v>551</v>
      </c>
      <c r="W69" s="16">
        <v>528</v>
      </c>
      <c r="X69" s="16">
        <v>438</v>
      </c>
    </row>
    <row r="70" spans="1:24">
      <c r="A70" s="12" t="s">
        <v>357</v>
      </c>
      <c r="B70" s="16">
        <v>299</v>
      </c>
      <c r="C70" s="16">
        <v>275</v>
      </c>
      <c r="D70" s="16">
        <v>273</v>
      </c>
      <c r="E70" s="16">
        <v>285</v>
      </c>
      <c r="F70" s="16">
        <v>393</v>
      </c>
      <c r="G70" s="16">
        <v>457</v>
      </c>
      <c r="H70" s="16">
        <v>531</v>
      </c>
      <c r="I70" s="16">
        <v>476</v>
      </c>
      <c r="J70" s="16">
        <v>455</v>
      </c>
      <c r="K70" s="16">
        <v>456</v>
      </c>
      <c r="L70" s="16">
        <v>484</v>
      </c>
      <c r="M70" s="16">
        <v>480</v>
      </c>
      <c r="N70" s="16">
        <v>459</v>
      </c>
      <c r="O70" s="16">
        <v>404</v>
      </c>
      <c r="P70" s="16">
        <v>370</v>
      </c>
      <c r="Q70" s="16">
        <v>325</v>
      </c>
      <c r="R70" s="16">
        <v>292</v>
      </c>
      <c r="S70" s="16">
        <v>258</v>
      </c>
      <c r="T70" s="16">
        <v>253</v>
      </c>
      <c r="U70" s="16">
        <v>242</v>
      </c>
      <c r="V70" s="16">
        <v>254</v>
      </c>
      <c r="W70" s="16">
        <v>232</v>
      </c>
      <c r="X70" s="16">
        <v>193</v>
      </c>
    </row>
    <row r="71" spans="1:24">
      <c r="A71" s="12" t="s">
        <v>358</v>
      </c>
      <c r="B71" s="16">
        <v>489</v>
      </c>
      <c r="C71" s="16">
        <v>471</v>
      </c>
      <c r="D71" s="16">
        <v>434</v>
      </c>
      <c r="E71" s="16">
        <v>421</v>
      </c>
      <c r="F71" s="16">
        <v>604</v>
      </c>
      <c r="G71" s="16">
        <v>770</v>
      </c>
      <c r="H71" s="16">
        <v>903</v>
      </c>
      <c r="I71" s="16">
        <v>874</v>
      </c>
      <c r="J71" s="16">
        <v>822</v>
      </c>
      <c r="K71" s="16">
        <v>814</v>
      </c>
      <c r="L71" s="16">
        <v>760</v>
      </c>
      <c r="M71" s="16">
        <v>729</v>
      </c>
      <c r="N71" s="16">
        <v>735</v>
      </c>
      <c r="O71" s="16">
        <v>684</v>
      </c>
      <c r="P71" s="16">
        <v>651</v>
      </c>
      <c r="Q71" s="16">
        <v>540</v>
      </c>
      <c r="R71" s="16">
        <v>508</v>
      </c>
      <c r="S71" s="16">
        <v>450</v>
      </c>
      <c r="T71" s="16">
        <v>464</v>
      </c>
      <c r="U71" s="16">
        <v>440</v>
      </c>
      <c r="V71" s="16">
        <v>486</v>
      </c>
      <c r="W71" s="16">
        <v>443</v>
      </c>
      <c r="X71" s="16">
        <v>358</v>
      </c>
    </row>
    <row r="72" spans="1:24">
      <c r="A72" s="12" t="s">
        <v>359</v>
      </c>
      <c r="B72" s="16">
        <v>338</v>
      </c>
      <c r="C72" s="16">
        <v>337</v>
      </c>
      <c r="D72" s="16">
        <v>326</v>
      </c>
      <c r="E72" s="16">
        <v>337</v>
      </c>
      <c r="F72" s="16">
        <v>434</v>
      </c>
      <c r="G72" s="16">
        <v>546</v>
      </c>
      <c r="H72" s="16">
        <v>652</v>
      </c>
      <c r="I72" s="16">
        <v>587</v>
      </c>
      <c r="J72" s="16">
        <v>540</v>
      </c>
      <c r="K72" s="16">
        <v>486</v>
      </c>
      <c r="L72" s="16">
        <v>483</v>
      </c>
      <c r="M72" s="16">
        <v>459</v>
      </c>
      <c r="N72" s="16">
        <v>447</v>
      </c>
      <c r="O72" s="16">
        <v>414</v>
      </c>
      <c r="P72" s="16">
        <v>373</v>
      </c>
      <c r="Q72" s="16">
        <v>330</v>
      </c>
      <c r="R72" s="16">
        <v>291</v>
      </c>
      <c r="S72" s="16">
        <v>255</v>
      </c>
      <c r="T72" s="16">
        <v>248</v>
      </c>
      <c r="U72" s="16">
        <v>254</v>
      </c>
      <c r="V72" s="16">
        <v>257</v>
      </c>
      <c r="W72" s="16">
        <v>242</v>
      </c>
      <c r="X72" s="16">
        <v>169</v>
      </c>
    </row>
    <row r="73" spans="1:24">
      <c r="A73" s="12" t="s">
        <v>360</v>
      </c>
      <c r="B73" s="16">
        <v>140</v>
      </c>
      <c r="C73" s="16">
        <v>165</v>
      </c>
      <c r="D73" s="16">
        <v>176</v>
      </c>
      <c r="E73" s="16">
        <v>206</v>
      </c>
      <c r="F73" s="16">
        <v>269</v>
      </c>
      <c r="G73" s="16">
        <v>350</v>
      </c>
      <c r="H73" s="16">
        <v>392</v>
      </c>
      <c r="I73" s="16">
        <v>393</v>
      </c>
      <c r="J73" s="16">
        <v>373</v>
      </c>
      <c r="K73" s="16">
        <v>369</v>
      </c>
      <c r="L73" s="16">
        <v>347</v>
      </c>
      <c r="M73" s="16">
        <v>338</v>
      </c>
      <c r="N73" s="16">
        <v>357</v>
      </c>
      <c r="O73" s="16">
        <v>344</v>
      </c>
      <c r="P73" s="16">
        <v>345</v>
      </c>
      <c r="Q73" s="16">
        <v>314</v>
      </c>
      <c r="R73" s="16">
        <v>311</v>
      </c>
      <c r="S73" s="16">
        <v>281</v>
      </c>
      <c r="T73" s="16">
        <v>254</v>
      </c>
      <c r="U73" s="16">
        <v>230</v>
      </c>
      <c r="V73" s="16">
        <v>223</v>
      </c>
      <c r="W73" s="16">
        <v>234</v>
      </c>
      <c r="X73" s="16">
        <v>185</v>
      </c>
    </row>
    <row r="74" spans="1:24">
      <c r="A74" s="12" t="s">
        <v>361</v>
      </c>
      <c r="B74" s="16">
        <v>202</v>
      </c>
      <c r="C74" s="16">
        <v>175</v>
      </c>
      <c r="D74" s="16">
        <v>167</v>
      </c>
      <c r="E74" s="16">
        <v>174</v>
      </c>
      <c r="F74" s="16">
        <v>272</v>
      </c>
      <c r="G74" s="16">
        <v>355</v>
      </c>
      <c r="H74" s="16">
        <v>397</v>
      </c>
      <c r="I74" s="16">
        <v>378</v>
      </c>
      <c r="J74" s="16">
        <v>355</v>
      </c>
      <c r="K74" s="16">
        <v>381</v>
      </c>
      <c r="L74" s="16">
        <v>369</v>
      </c>
      <c r="M74" s="16">
        <v>363</v>
      </c>
      <c r="N74" s="16">
        <v>332</v>
      </c>
      <c r="O74" s="16">
        <v>302</v>
      </c>
      <c r="P74" s="16">
        <v>258</v>
      </c>
      <c r="Q74" s="16">
        <v>232</v>
      </c>
      <c r="R74" s="16">
        <v>246</v>
      </c>
      <c r="S74" s="16">
        <v>247</v>
      </c>
      <c r="T74" s="16">
        <v>236</v>
      </c>
      <c r="U74" s="16">
        <v>206</v>
      </c>
      <c r="V74" s="16">
        <v>216</v>
      </c>
      <c r="W74" s="16">
        <v>226</v>
      </c>
      <c r="X74" s="16">
        <v>178</v>
      </c>
    </row>
    <row r="75" spans="1:24">
      <c r="A75" s="12" t="s">
        <v>362</v>
      </c>
      <c r="B75" s="16">
        <v>101</v>
      </c>
      <c r="C75" s="16">
        <v>89</v>
      </c>
      <c r="D75" s="16">
        <v>75</v>
      </c>
      <c r="E75" s="16">
        <v>75</v>
      </c>
      <c r="F75" s="16">
        <v>87</v>
      </c>
      <c r="G75" s="16">
        <v>109</v>
      </c>
      <c r="H75" s="16">
        <v>114</v>
      </c>
      <c r="I75" s="16">
        <v>102</v>
      </c>
      <c r="J75" s="16">
        <v>91</v>
      </c>
      <c r="K75" s="16">
        <v>99</v>
      </c>
      <c r="L75" s="16">
        <v>110</v>
      </c>
      <c r="M75" s="16">
        <v>134</v>
      </c>
      <c r="N75" s="16">
        <v>134</v>
      </c>
      <c r="O75" s="16">
        <v>122</v>
      </c>
      <c r="P75" s="16">
        <v>93</v>
      </c>
      <c r="Q75" s="16">
        <v>83</v>
      </c>
      <c r="R75" s="16">
        <v>80</v>
      </c>
      <c r="S75" s="16">
        <v>63</v>
      </c>
      <c r="T75" s="16">
        <v>48</v>
      </c>
      <c r="U75" s="16">
        <v>44</v>
      </c>
      <c r="V75" s="16">
        <v>44</v>
      </c>
      <c r="W75" s="16">
        <v>42</v>
      </c>
      <c r="X75" s="16">
        <v>25</v>
      </c>
    </row>
    <row r="76" spans="1:24">
      <c r="A76" s="12"/>
      <c r="B76" s="16"/>
      <c r="C76" s="16"/>
      <c r="D76" s="16"/>
      <c r="E76" s="16"/>
      <c r="F76" s="16"/>
      <c r="G76" s="16"/>
      <c r="H76" s="16"/>
      <c r="I76" s="16"/>
      <c r="J76" s="16"/>
      <c r="K76" s="16"/>
      <c r="L76" s="16"/>
      <c r="M76" s="16"/>
      <c r="N76" s="16"/>
      <c r="O76" s="16"/>
      <c r="P76" s="16"/>
      <c r="Q76" s="16"/>
      <c r="R76" s="16"/>
      <c r="S76" s="16"/>
      <c r="T76" s="16"/>
      <c r="U76" s="16"/>
      <c r="V76" s="16"/>
      <c r="W76" s="16"/>
      <c r="X76" s="16"/>
    </row>
    <row r="77" spans="1:24">
      <c r="A77" s="12"/>
      <c r="B77" s="16"/>
      <c r="C77" s="16"/>
      <c r="D77" s="16"/>
      <c r="E77" s="16"/>
      <c r="F77" s="16"/>
      <c r="G77" s="16"/>
      <c r="H77" s="16"/>
      <c r="I77" s="16"/>
      <c r="J77" s="16"/>
      <c r="K77" s="16"/>
      <c r="L77" s="16"/>
      <c r="M77" s="16"/>
      <c r="N77" s="16"/>
      <c r="O77" s="16"/>
      <c r="P77" s="16"/>
      <c r="Q77" s="16"/>
      <c r="R77" s="16"/>
      <c r="S77" s="16"/>
      <c r="T77" s="16"/>
      <c r="U77" s="16"/>
      <c r="V77" s="16"/>
      <c r="W77" s="16"/>
      <c r="X77" s="16"/>
    </row>
    <row r="78" spans="1:24">
      <c r="A78" s="12"/>
      <c r="B78" s="10"/>
      <c r="C78" s="10"/>
      <c r="D78" s="10"/>
      <c r="E78" s="10"/>
      <c r="F78" s="10"/>
      <c r="G78" s="10"/>
      <c r="H78" s="10"/>
      <c r="I78" s="10"/>
      <c r="J78" s="10"/>
      <c r="K78" s="10"/>
      <c r="L78" s="10"/>
      <c r="M78" s="10"/>
      <c r="N78" s="10"/>
      <c r="O78" s="10"/>
      <c r="P78" s="10"/>
      <c r="Q78" s="10"/>
      <c r="R78" s="10"/>
      <c r="S78" s="10"/>
      <c r="T78" s="10"/>
      <c r="U78" s="10"/>
      <c r="V78" s="10"/>
      <c r="W78" s="10"/>
      <c r="X78" s="10"/>
    </row>
    <row r="79" spans="1:24">
      <c r="A79" s="12"/>
      <c r="B79" s="10"/>
      <c r="C79" s="10"/>
      <c r="D79" s="10"/>
      <c r="E79" s="10"/>
      <c r="F79" s="10"/>
      <c r="G79" s="10"/>
      <c r="H79" s="10"/>
      <c r="I79" s="10"/>
      <c r="J79" s="10"/>
      <c r="K79" s="10"/>
      <c r="L79" s="10"/>
      <c r="M79" s="10"/>
      <c r="N79" s="10"/>
      <c r="O79" s="10"/>
      <c r="P79" s="10"/>
      <c r="Q79" s="10"/>
      <c r="R79" s="10"/>
      <c r="S79" s="10"/>
      <c r="T79" s="10"/>
      <c r="U79" s="10"/>
      <c r="V79" s="10"/>
      <c r="W79" s="10"/>
      <c r="X79" s="10"/>
    </row>
    <row r="80" spans="1:24">
      <c r="A80" s="12"/>
      <c r="B80" s="10"/>
      <c r="C80" s="10"/>
      <c r="D80" s="10"/>
      <c r="E80" s="10"/>
      <c r="F80" s="10"/>
      <c r="G80" s="10"/>
      <c r="H80" s="10"/>
      <c r="I80" s="10"/>
      <c r="J80" s="10"/>
      <c r="K80" s="10"/>
      <c r="L80" s="10"/>
      <c r="M80" s="10"/>
      <c r="N80" s="10"/>
      <c r="O80" s="10"/>
      <c r="P80" s="10"/>
      <c r="Q80" s="10"/>
      <c r="R80" s="10"/>
      <c r="S80" s="10"/>
      <c r="T80" s="10"/>
      <c r="U80" s="10"/>
      <c r="V80" s="10"/>
      <c r="W80" s="10"/>
      <c r="X80" s="10"/>
    </row>
    <row r="81" spans="1:24">
      <c r="A81" s="12"/>
      <c r="B81" s="10"/>
      <c r="C81" s="10"/>
      <c r="D81" s="10"/>
      <c r="E81" s="10"/>
      <c r="F81" s="10"/>
      <c r="G81" s="10"/>
      <c r="H81" s="10"/>
      <c r="I81" s="10"/>
      <c r="J81" s="10"/>
      <c r="K81" s="10"/>
      <c r="L81" s="10"/>
      <c r="M81" s="10"/>
      <c r="N81" s="10"/>
      <c r="O81" s="10"/>
      <c r="P81" s="10"/>
      <c r="Q81" s="10"/>
      <c r="R81" s="10"/>
      <c r="S81" s="10"/>
      <c r="T81" s="10"/>
      <c r="U81" s="10"/>
      <c r="V81" s="10"/>
      <c r="W81" s="10"/>
      <c r="X81" s="10"/>
    </row>
    <row r="82" spans="1:24">
      <c r="A82" s="12"/>
      <c r="B82" s="10"/>
      <c r="C82" s="10"/>
      <c r="D82" s="10"/>
      <c r="E82" s="10"/>
      <c r="F82" s="10"/>
      <c r="G82" s="10"/>
      <c r="H82" s="10"/>
      <c r="I82" s="10"/>
      <c r="J82" s="10"/>
      <c r="K82" s="10"/>
      <c r="L82" s="10"/>
      <c r="M82" s="10"/>
      <c r="N82" s="10"/>
      <c r="O82" s="10"/>
      <c r="P82" s="10"/>
      <c r="Q82" s="10"/>
      <c r="R82" s="10"/>
      <c r="S82" s="10"/>
      <c r="T82" s="10"/>
      <c r="U82" s="10"/>
      <c r="V82" s="10"/>
      <c r="W82" s="10"/>
      <c r="X82" s="10"/>
    </row>
    <row r="83" spans="1:24">
      <c r="A83" s="12"/>
      <c r="B83" s="10"/>
      <c r="C83" s="10"/>
      <c r="D83" s="10"/>
      <c r="E83" s="10"/>
      <c r="F83" s="10"/>
      <c r="G83" s="10"/>
      <c r="H83" s="10"/>
      <c r="I83" s="10"/>
      <c r="J83" s="10"/>
      <c r="K83" s="10"/>
      <c r="L83" s="10"/>
      <c r="M83" s="10"/>
      <c r="N83" s="10"/>
      <c r="O83" s="10"/>
      <c r="P83" s="10"/>
      <c r="Q83" s="10"/>
      <c r="R83" s="10"/>
      <c r="S83" s="10"/>
      <c r="T83" s="10"/>
      <c r="U83" s="10"/>
      <c r="V83" s="10"/>
      <c r="W83" s="10"/>
      <c r="X83" s="10"/>
    </row>
    <row r="84" spans="1:24">
      <c r="A84" s="12"/>
      <c r="B84" s="10"/>
      <c r="C84" s="10"/>
      <c r="D84" s="10"/>
      <c r="E84" s="10"/>
      <c r="F84" s="10"/>
      <c r="G84" s="10"/>
      <c r="H84" s="10"/>
      <c r="I84" s="10"/>
      <c r="J84" s="10"/>
      <c r="K84" s="10"/>
      <c r="L84" s="10"/>
      <c r="M84" s="10"/>
      <c r="N84" s="10"/>
      <c r="O84" s="10"/>
      <c r="P84" s="10"/>
      <c r="Q84" s="10"/>
      <c r="R84" s="10"/>
      <c r="S84" s="10"/>
      <c r="T84" s="10"/>
      <c r="U84" s="10"/>
      <c r="V84" s="10"/>
      <c r="W84" s="10"/>
      <c r="X84" s="10"/>
    </row>
    <row r="85" spans="1:24">
      <c r="A85" s="12"/>
      <c r="B85" s="10"/>
      <c r="C85" s="10"/>
      <c r="D85" s="10"/>
      <c r="E85" s="10"/>
      <c r="F85" s="10"/>
      <c r="G85" s="10"/>
      <c r="H85" s="10"/>
      <c r="I85" s="10"/>
      <c r="J85" s="10"/>
      <c r="K85" s="10"/>
      <c r="L85" s="10"/>
      <c r="M85" s="10"/>
      <c r="N85" s="10"/>
      <c r="O85" s="10"/>
      <c r="P85" s="10"/>
      <c r="Q85" s="10"/>
      <c r="R85" s="10"/>
      <c r="S85" s="10"/>
      <c r="T85" s="10"/>
      <c r="U85" s="10"/>
      <c r="V85" s="10"/>
      <c r="W85" s="10"/>
      <c r="X85" s="10"/>
    </row>
    <row r="86" spans="1:24">
      <c r="A86" s="12"/>
      <c r="B86" s="10"/>
      <c r="C86" s="10"/>
      <c r="D86" s="10"/>
      <c r="E86" s="10"/>
      <c r="F86" s="10"/>
      <c r="G86" s="10"/>
      <c r="H86" s="10"/>
      <c r="I86" s="10"/>
      <c r="J86" s="10"/>
      <c r="K86" s="10"/>
      <c r="L86" s="10"/>
      <c r="M86" s="10"/>
      <c r="N86" s="10"/>
      <c r="O86" s="10"/>
      <c r="P86" s="10"/>
      <c r="Q86" s="10"/>
      <c r="R86" s="10"/>
      <c r="S86" s="10"/>
      <c r="T86" s="10"/>
      <c r="U86" s="10"/>
      <c r="V86" s="10"/>
      <c r="W86" s="10"/>
      <c r="X86" s="10"/>
    </row>
    <row r="87" spans="1:24">
      <c r="A87" s="12"/>
      <c r="B87" s="10"/>
      <c r="C87" s="10"/>
      <c r="D87" s="10"/>
      <c r="E87" s="10"/>
      <c r="F87" s="10"/>
      <c r="G87" s="10"/>
      <c r="H87" s="10"/>
      <c r="I87" s="10"/>
      <c r="J87" s="10"/>
      <c r="K87" s="10"/>
      <c r="L87" s="10"/>
      <c r="M87" s="10"/>
      <c r="N87" s="10"/>
      <c r="O87" s="10"/>
      <c r="P87" s="10"/>
      <c r="Q87" s="10"/>
      <c r="R87" s="10"/>
      <c r="S87" s="10"/>
      <c r="T87" s="10"/>
      <c r="U87" s="10"/>
      <c r="V87" s="10"/>
      <c r="W87" s="10"/>
      <c r="X87" s="10"/>
    </row>
    <row r="88" spans="1:24">
      <c r="A88" s="12"/>
      <c r="B88" s="10"/>
      <c r="C88" s="10"/>
      <c r="D88" s="10"/>
      <c r="E88" s="10"/>
      <c r="F88" s="10"/>
      <c r="G88" s="10"/>
      <c r="H88" s="10"/>
      <c r="I88" s="10"/>
      <c r="J88" s="10"/>
      <c r="K88" s="10"/>
      <c r="L88" s="10"/>
      <c r="M88" s="10"/>
      <c r="N88" s="10"/>
      <c r="O88" s="10"/>
      <c r="P88" s="10"/>
      <c r="Q88" s="10"/>
      <c r="R88" s="10"/>
      <c r="S88" s="10"/>
      <c r="T88" s="10"/>
      <c r="U88" s="10"/>
      <c r="V88" s="10"/>
      <c r="W88" s="10"/>
      <c r="X88" s="10"/>
    </row>
    <row r="89" spans="1:24">
      <c r="A89" s="12"/>
      <c r="B89" s="10"/>
      <c r="C89" s="10"/>
      <c r="D89" s="10"/>
      <c r="E89" s="10"/>
      <c r="F89" s="10"/>
      <c r="G89" s="10"/>
      <c r="H89" s="10"/>
      <c r="I89" s="10"/>
      <c r="J89" s="10"/>
      <c r="K89" s="10"/>
      <c r="L89" s="10"/>
      <c r="M89" s="10"/>
      <c r="N89" s="10"/>
      <c r="O89" s="10"/>
      <c r="P89" s="10"/>
      <c r="Q89" s="10"/>
      <c r="R89" s="10"/>
      <c r="S89" s="10"/>
      <c r="T89" s="10"/>
      <c r="U89" s="10"/>
      <c r="V89" s="10"/>
      <c r="W89" s="10"/>
      <c r="X89" s="10"/>
    </row>
    <row r="90" spans="1:24">
      <c r="A90" s="12"/>
      <c r="B90" s="10"/>
      <c r="C90" s="10"/>
      <c r="D90" s="10"/>
      <c r="E90" s="10"/>
      <c r="F90" s="10"/>
      <c r="G90" s="10"/>
      <c r="H90" s="10"/>
      <c r="I90" s="10"/>
      <c r="J90" s="10"/>
      <c r="K90" s="10"/>
      <c r="L90" s="10"/>
      <c r="M90" s="10"/>
      <c r="N90" s="10"/>
      <c r="O90" s="10"/>
      <c r="P90" s="10"/>
      <c r="Q90" s="10"/>
      <c r="R90" s="10"/>
      <c r="S90" s="10"/>
      <c r="T90" s="10"/>
      <c r="U90" s="10"/>
      <c r="V90" s="10"/>
      <c r="W90" s="10"/>
      <c r="X90" s="10"/>
    </row>
    <row r="91" spans="1:24">
      <c r="A91" s="12"/>
      <c r="B91" s="10"/>
      <c r="C91" s="10"/>
      <c r="D91" s="10"/>
      <c r="E91" s="10"/>
      <c r="F91" s="10"/>
      <c r="G91" s="10"/>
      <c r="H91" s="10"/>
      <c r="I91" s="10"/>
      <c r="J91" s="10"/>
      <c r="K91" s="10"/>
      <c r="L91" s="10"/>
      <c r="M91" s="10"/>
      <c r="N91" s="10"/>
      <c r="O91" s="10"/>
      <c r="P91" s="10"/>
      <c r="Q91" s="10"/>
      <c r="R91" s="10"/>
      <c r="S91" s="10"/>
      <c r="T91" s="10"/>
      <c r="U91" s="10"/>
      <c r="V91" s="10"/>
      <c r="W91" s="10"/>
      <c r="X91" s="10"/>
    </row>
    <row r="92" spans="1:24">
      <c r="A92" s="12"/>
      <c r="B92" s="10"/>
      <c r="C92" s="10"/>
      <c r="D92" s="10"/>
      <c r="E92" s="10"/>
      <c r="F92" s="10"/>
      <c r="G92" s="10"/>
      <c r="H92" s="10"/>
      <c r="I92" s="10"/>
      <c r="J92" s="10"/>
      <c r="K92" s="10"/>
      <c r="L92" s="10"/>
      <c r="M92" s="10"/>
      <c r="N92" s="10"/>
      <c r="O92" s="10"/>
      <c r="P92" s="10"/>
      <c r="Q92" s="10"/>
      <c r="R92" s="10"/>
      <c r="S92" s="10"/>
      <c r="T92" s="10"/>
      <c r="U92" s="10"/>
      <c r="V92" s="10"/>
      <c r="W92" s="10"/>
      <c r="X92" s="10"/>
    </row>
    <row r="93" spans="1:24">
      <c r="A93" s="12"/>
      <c r="B93" s="10"/>
      <c r="C93" s="10"/>
      <c r="D93" s="10"/>
      <c r="E93" s="10"/>
      <c r="F93" s="10"/>
      <c r="G93" s="10"/>
      <c r="H93" s="10"/>
      <c r="I93" s="10"/>
      <c r="J93" s="10"/>
      <c r="K93" s="10"/>
      <c r="L93" s="10"/>
      <c r="M93" s="10"/>
      <c r="N93" s="10"/>
      <c r="O93" s="10"/>
      <c r="P93" s="10"/>
      <c r="Q93" s="10"/>
      <c r="R93" s="10"/>
      <c r="S93" s="10"/>
      <c r="T93" s="10"/>
      <c r="U93" s="10"/>
      <c r="V93" s="10"/>
      <c r="W93" s="10"/>
      <c r="X93" s="10"/>
    </row>
    <row r="94" spans="1:24">
      <c r="A94" s="12"/>
      <c r="B94" s="10"/>
      <c r="C94" s="10"/>
      <c r="D94" s="10"/>
      <c r="E94" s="10"/>
      <c r="F94" s="10"/>
      <c r="G94" s="10"/>
      <c r="H94" s="10"/>
      <c r="I94" s="10"/>
      <c r="J94" s="10"/>
      <c r="K94" s="10"/>
      <c r="L94" s="10"/>
      <c r="M94" s="10"/>
      <c r="N94" s="10"/>
      <c r="O94" s="10"/>
      <c r="P94" s="10"/>
      <c r="Q94" s="10"/>
      <c r="R94" s="10"/>
      <c r="S94" s="10"/>
      <c r="T94" s="10"/>
      <c r="U94" s="10"/>
      <c r="V94" s="10"/>
      <c r="W94" s="10"/>
      <c r="X94" s="10"/>
    </row>
    <row r="95" spans="1:24">
      <c r="A95" s="12"/>
      <c r="B95" s="10"/>
      <c r="C95" s="10"/>
      <c r="D95" s="10"/>
      <c r="E95" s="10"/>
      <c r="F95" s="10"/>
      <c r="G95" s="10"/>
      <c r="H95" s="10"/>
      <c r="I95" s="10"/>
      <c r="J95" s="10"/>
      <c r="K95" s="10"/>
      <c r="L95" s="10"/>
      <c r="M95" s="10"/>
      <c r="N95" s="10"/>
      <c r="O95" s="10"/>
      <c r="P95" s="10"/>
      <c r="Q95" s="10"/>
      <c r="R95" s="10"/>
      <c r="S95" s="10"/>
      <c r="T95" s="10"/>
      <c r="U95" s="10"/>
      <c r="V95" s="10"/>
      <c r="W95" s="10"/>
      <c r="X95" s="10"/>
    </row>
    <row r="96" spans="1:24">
      <c r="A96" s="12"/>
      <c r="B96" s="10"/>
      <c r="C96" s="10"/>
      <c r="D96" s="10"/>
      <c r="E96" s="10"/>
      <c r="F96" s="10"/>
      <c r="G96" s="10"/>
      <c r="H96" s="10"/>
      <c r="I96" s="10"/>
      <c r="J96" s="10"/>
      <c r="K96" s="10"/>
      <c r="L96" s="10"/>
      <c r="M96" s="10"/>
      <c r="N96" s="10"/>
      <c r="O96" s="10"/>
      <c r="P96" s="10"/>
      <c r="Q96" s="10"/>
      <c r="R96" s="10"/>
      <c r="S96" s="10"/>
      <c r="T96" s="10"/>
      <c r="U96" s="10"/>
      <c r="V96" s="10"/>
      <c r="W96" s="10"/>
      <c r="X96" s="10"/>
    </row>
    <row r="97" spans="1:24">
      <c r="A97" s="12"/>
      <c r="B97" s="10"/>
      <c r="C97" s="10"/>
      <c r="D97" s="10"/>
      <c r="E97" s="10"/>
      <c r="F97" s="10"/>
      <c r="G97" s="10"/>
      <c r="H97" s="10"/>
      <c r="I97" s="10"/>
      <c r="J97" s="10"/>
      <c r="K97" s="10"/>
      <c r="L97" s="10"/>
      <c r="M97" s="10"/>
      <c r="N97" s="10"/>
      <c r="O97" s="10"/>
      <c r="P97" s="10"/>
      <c r="Q97" s="10"/>
      <c r="R97" s="10"/>
      <c r="S97" s="10"/>
      <c r="T97" s="10"/>
      <c r="U97" s="10"/>
      <c r="V97" s="10"/>
      <c r="W97" s="10"/>
      <c r="X97" s="10"/>
    </row>
    <row r="98" spans="1:24">
      <c r="A98" s="12"/>
      <c r="B98" s="10"/>
      <c r="C98" s="10"/>
      <c r="D98" s="10"/>
      <c r="E98" s="10"/>
      <c r="F98" s="10"/>
      <c r="G98" s="10"/>
      <c r="H98" s="10"/>
      <c r="I98" s="10"/>
      <c r="J98" s="10"/>
      <c r="K98" s="10"/>
      <c r="L98" s="10"/>
      <c r="M98" s="10"/>
      <c r="N98" s="10"/>
      <c r="O98" s="10"/>
      <c r="P98" s="10"/>
      <c r="Q98" s="10"/>
      <c r="R98" s="10"/>
      <c r="S98" s="10"/>
      <c r="T98" s="10"/>
      <c r="U98" s="10"/>
      <c r="V98" s="10"/>
      <c r="W98" s="10"/>
      <c r="X98" s="10"/>
    </row>
    <row r="99" spans="1:24">
      <c r="A99" s="12"/>
      <c r="B99" s="10"/>
      <c r="C99" s="10"/>
      <c r="D99" s="10"/>
      <c r="E99" s="10"/>
      <c r="F99" s="10"/>
      <c r="G99" s="10"/>
      <c r="H99" s="10"/>
      <c r="I99" s="10"/>
      <c r="J99" s="10"/>
      <c r="K99" s="10"/>
      <c r="L99" s="10"/>
      <c r="M99" s="10"/>
      <c r="N99" s="10"/>
      <c r="O99" s="10"/>
      <c r="P99" s="10"/>
      <c r="Q99" s="10"/>
      <c r="R99" s="10"/>
      <c r="S99" s="10"/>
      <c r="T99" s="10"/>
      <c r="U99" s="10"/>
      <c r="V99" s="10"/>
      <c r="W99" s="10"/>
      <c r="X99" s="10"/>
    </row>
    <row r="100" spans="1:24">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row>
    <row r="101" spans="1:24">
      <c r="A101" s="12"/>
      <c r="B101" s="8"/>
      <c r="C101" s="8"/>
      <c r="D101" s="8"/>
      <c r="E101" s="8"/>
      <c r="F101" s="8"/>
      <c r="G101" s="8"/>
      <c r="H101" s="8"/>
      <c r="I101" s="8"/>
      <c r="J101" s="8"/>
      <c r="K101" s="8"/>
      <c r="L101" s="8"/>
      <c r="M101" s="8"/>
      <c r="N101" s="8"/>
      <c r="O101" s="8"/>
      <c r="P101" s="8"/>
      <c r="Q101" s="8"/>
      <c r="R101" s="8"/>
      <c r="S101" s="8"/>
      <c r="T101" s="8"/>
      <c r="U101" s="8"/>
      <c r="V101" s="8"/>
      <c r="W101" s="8"/>
      <c r="X101" s="8"/>
    </row>
    <row r="102" spans="1:24">
      <c r="A102" s="12"/>
      <c r="B102" s="8"/>
      <c r="C102" s="8"/>
      <c r="D102" s="8"/>
      <c r="E102" s="8"/>
      <c r="F102" s="8"/>
      <c r="G102" s="8"/>
      <c r="H102" s="8"/>
      <c r="I102" s="8"/>
      <c r="J102" s="8"/>
      <c r="K102" s="8"/>
      <c r="L102" s="8"/>
      <c r="M102" s="8"/>
      <c r="N102" s="8"/>
      <c r="O102" s="8"/>
      <c r="P102" s="8"/>
      <c r="Q102" s="8"/>
      <c r="R102" s="8"/>
      <c r="S102" s="8"/>
      <c r="T102" s="8"/>
      <c r="U102" s="8"/>
      <c r="V102" s="8"/>
      <c r="W102" s="8"/>
      <c r="X102" s="8"/>
    </row>
    <row r="103" spans="1:24">
      <c r="A103" s="12"/>
      <c r="B103" s="8"/>
      <c r="C103" s="8"/>
      <c r="D103" s="8"/>
      <c r="E103" s="8"/>
      <c r="F103" s="8"/>
      <c r="G103" s="8"/>
      <c r="H103" s="8"/>
      <c r="I103" s="8"/>
      <c r="J103" s="8"/>
      <c r="K103" s="8"/>
      <c r="L103" s="8"/>
      <c r="M103" s="8"/>
      <c r="N103" s="8"/>
      <c r="O103" s="8"/>
      <c r="P103" s="8"/>
      <c r="Q103" s="8"/>
      <c r="R103" s="8"/>
      <c r="S103" s="8"/>
      <c r="T103" s="8"/>
      <c r="U103" s="8"/>
      <c r="V103" s="8"/>
      <c r="W103" s="8"/>
      <c r="X103" s="8"/>
    </row>
    <row r="104" spans="1:24">
      <c r="A104" s="12"/>
      <c r="B104" s="8"/>
      <c r="C104" s="8"/>
      <c r="D104" s="8"/>
      <c r="E104" s="8"/>
      <c r="F104" s="8"/>
      <c r="G104" s="8"/>
      <c r="H104" s="8"/>
      <c r="I104" s="8"/>
      <c r="J104" s="8"/>
      <c r="K104" s="8"/>
      <c r="L104" s="8"/>
      <c r="M104" s="8"/>
      <c r="N104" s="8"/>
      <c r="O104" s="8"/>
      <c r="P104" s="8"/>
      <c r="Q104" s="8"/>
      <c r="R104" s="8"/>
      <c r="S104" s="8"/>
      <c r="T104" s="8"/>
      <c r="U104" s="8"/>
      <c r="V104" s="8"/>
      <c r="W104" s="8"/>
      <c r="X104" s="8"/>
    </row>
    <row r="105" spans="1:24">
      <c r="A105" s="12"/>
      <c r="B105" s="8"/>
      <c r="C105" s="8"/>
      <c r="D105" s="8"/>
      <c r="E105" s="8"/>
      <c r="F105" s="8"/>
      <c r="G105" s="8"/>
      <c r="H105" s="8"/>
      <c r="I105" s="8"/>
      <c r="J105" s="8"/>
      <c r="K105" s="8"/>
      <c r="L105" s="8"/>
      <c r="M105" s="8"/>
      <c r="N105" s="8"/>
      <c r="O105" s="8"/>
      <c r="P105" s="8"/>
      <c r="Q105" s="8"/>
      <c r="R105" s="8"/>
      <c r="S105" s="8"/>
      <c r="T105" s="8"/>
      <c r="U105" s="8"/>
      <c r="V105" s="8"/>
      <c r="W105" s="8"/>
      <c r="X105" s="8"/>
    </row>
    <row r="106" spans="1:24">
      <c r="A106" s="12"/>
      <c r="B106" s="8"/>
      <c r="C106" s="8"/>
      <c r="D106" s="8"/>
      <c r="E106" s="8"/>
      <c r="F106" s="8"/>
      <c r="G106" s="8"/>
      <c r="H106" s="8"/>
      <c r="I106" s="8"/>
      <c r="J106" s="8"/>
      <c r="K106" s="8"/>
      <c r="L106" s="8"/>
      <c r="M106" s="8"/>
      <c r="N106" s="8"/>
      <c r="O106" s="8"/>
      <c r="P106" s="8"/>
      <c r="Q106" s="8"/>
      <c r="R106" s="8"/>
      <c r="S106" s="8"/>
      <c r="T106" s="8"/>
      <c r="U106" s="8"/>
      <c r="V106" s="8"/>
      <c r="W106" s="8"/>
      <c r="X106" s="8"/>
    </row>
    <row r="107" spans="1:24">
      <c r="A107" s="12"/>
      <c r="B107" s="8"/>
      <c r="C107" s="8"/>
      <c r="D107" s="8"/>
      <c r="E107" s="8"/>
      <c r="F107" s="8"/>
      <c r="G107" s="8"/>
      <c r="H107" s="8"/>
      <c r="I107" s="8"/>
      <c r="J107" s="8"/>
      <c r="K107" s="8"/>
      <c r="L107" s="8"/>
      <c r="M107" s="8"/>
      <c r="N107" s="8"/>
      <c r="O107" s="8"/>
      <c r="P107" s="8"/>
      <c r="Q107" s="8"/>
      <c r="R107" s="8"/>
      <c r="S107" s="8"/>
      <c r="T107" s="8"/>
      <c r="U107" s="8"/>
      <c r="V107" s="8"/>
      <c r="W107" s="8"/>
      <c r="X107" s="8"/>
    </row>
    <row r="108" spans="1:24">
      <c r="A108" s="12"/>
      <c r="B108" s="8"/>
      <c r="C108" s="8"/>
      <c r="D108" s="8"/>
      <c r="E108" s="8"/>
      <c r="F108" s="8"/>
      <c r="G108" s="8"/>
      <c r="H108" s="8"/>
      <c r="I108" s="8"/>
      <c r="J108" s="8"/>
      <c r="K108" s="8"/>
      <c r="L108" s="8"/>
      <c r="M108" s="8"/>
      <c r="N108" s="8"/>
      <c r="O108" s="8"/>
      <c r="P108" s="8"/>
      <c r="Q108" s="8"/>
      <c r="R108" s="8"/>
      <c r="S108" s="8"/>
      <c r="T108" s="8"/>
      <c r="U108" s="8"/>
      <c r="V108" s="8"/>
      <c r="W108" s="8"/>
      <c r="X108" s="8"/>
    </row>
    <row r="109" spans="1:24">
      <c r="A109" s="12"/>
      <c r="B109" s="8"/>
      <c r="C109" s="8"/>
      <c r="D109" s="8"/>
      <c r="E109" s="8"/>
      <c r="F109" s="8"/>
      <c r="G109" s="8"/>
      <c r="H109" s="8"/>
      <c r="I109" s="8"/>
      <c r="J109" s="8"/>
      <c r="K109" s="8"/>
      <c r="L109" s="8"/>
      <c r="M109" s="8"/>
      <c r="N109" s="8"/>
      <c r="O109" s="8"/>
      <c r="P109" s="8"/>
      <c r="Q109" s="8"/>
      <c r="R109" s="8"/>
      <c r="S109" s="8"/>
      <c r="T109" s="8"/>
      <c r="U109" s="8"/>
      <c r="V109" s="8"/>
      <c r="W109" s="8"/>
      <c r="X109" s="8"/>
    </row>
    <row r="110" spans="1:24">
      <c r="A110" s="12"/>
      <c r="B110" s="8"/>
      <c r="C110" s="8"/>
      <c r="D110" s="8"/>
      <c r="E110" s="8"/>
      <c r="F110" s="8"/>
      <c r="G110" s="8"/>
      <c r="H110" s="8"/>
      <c r="I110" s="8"/>
      <c r="J110" s="8"/>
      <c r="K110" s="8"/>
      <c r="L110" s="8"/>
      <c r="M110" s="8"/>
      <c r="N110" s="8"/>
      <c r="O110" s="8"/>
      <c r="P110" s="8"/>
      <c r="Q110" s="8"/>
      <c r="R110" s="8"/>
      <c r="S110" s="8"/>
      <c r="T110" s="8"/>
      <c r="U110" s="8"/>
      <c r="V110" s="8"/>
      <c r="W110" s="8"/>
      <c r="X110" s="8"/>
    </row>
    <row r="111" spans="1:24">
      <c r="A111" s="12"/>
      <c r="B111" s="8"/>
      <c r="C111" s="8"/>
      <c r="D111" s="8"/>
      <c r="E111" s="8"/>
      <c r="F111" s="8"/>
      <c r="G111" s="8"/>
      <c r="H111" s="8"/>
      <c r="I111" s="8"/>
      <c r="J111" s="8"/>
      <c r="K111" s="8"/>
      <c r="L111" s="8"/>
      <c r="M111" s="8"/>
      <c r="N111" s="8"/>
      <c r="O111" s="8"/>
      <c r="P111" s="8"/>
      <c r="Q111" s="8"/>
      <c r="R111" s="8"/>
      <c r="S111" s="8"/>
      <c r="T111" s="8"/>
      <c r="U111" s="8"/>
      <c r="V111" s="8"/>
      <c r="W111" s="8"/>
      <c r="X111" s="8"/>
    </row>
    <row r="112" spans="1:24">
      <c r="A112" s="12"/>
      <c r="B112" s="8"/>
      <c r="C112" s="8"/>
      <c r="D112" s="8"/>
      <c r="E112" s="8"/>
      <c r="F112" s="8"/>
      <c r="G112" s="8"/>
      <c r="H112" s="8"/>
      <c r="I112" s="8"/>
      <c r="J112" s="8"/>
      <c r="K112" s="8"/>
      <c r="L112" s="8"/>
      <c r="M112" s="8"/>
      <c r="N112" s="8"/>
      <c r="O112" s="8"/>
      <c r="P112" s="8"/>
      <c r="Q112" s="8"/>
      <c r="R112" s="8"/>
      <c r="S112" s="8"/>
      <c r="T112" s="8"/>
      <c r="U112" s="8"/>
      <c r="V112" s="8"/>
      <c r="W112" s="8"/>
      <c r="X112" s="8"/>
    </row>
    <row r="113" spans="1:24">
      <c r="A113" s="12"/>
      <c r="B113" s="8"/>
      <c r="C113" s="8"/>
      <c r="D113" s="8"/>
      <c r="E113" s="8"/>
      <c r="F113" s="8"/>
      <c r="G113" s="8"/>
      <c r="H113" s="8"/>
      <c r="I113" s="8"/>
      <c r="J113" s="8"/>
      <c r="K113" s="8"/>
      <c r="L113" s="8"/>
      <c r="M113" s="8"/>
      <c r="N113" s="8"/>
      <c r="O113" s="8"/>
      <c r="P113" s="8"/>
      <c r="Q113" s="8"/>
      <c r="R113" s="8"/>
      <c r="S113" s="8"/>
      <c r="T113" s="8"/>
      <c r="U113" s="8"/>
      <c r="V113" s="8"/>
      <c r="W113" s="8"/>
      <c r="X113" s="8"/>
    </row>
    <row r="114" spans="1:24">
      <c r="A114" s="12"/>
      <c r="B114" s="8"/>
      <c r="C114" s="8"/>
      <c r="D114" s="8"/>
      <c r="E114" s="8"/>
      <c r="F114" s="8"/>
      <c r="G114" s="8"/>
      <c r="H114" s="8"/>
      <c r="I114" s="8"/>
      <c r="J114" s="8"/>
      <c r="K114" s="8"/>
      <c r="L114" s="8"/>
      <c r="M114" s="8"/>
      <c r="N114" s="8"/>
      <c r="O114" s="8"/>
      <c r="P114" s="8"/>
      <c r="Q114" s="8"/>
      <c r="R114" s="8"/>
      <c r="S114" s="8"/>
      <c r="T114" s="8"/>
      <c r="U114" s="8"/>
      <c r="V114" s="8"/>
      <c r="W114" s="8"/>
      <c r="X114" s="8"/>
    </row>
    <row r="115" spans="1:24">
      <c r="A115" s="12"/>
      <c r="B115" s="8"/>
      <c r="C115" s="8"/>
      <c r="D115" s="8"/>
      <c r="E115" s="8"/>
      <c r="F115" s="8"/>
      <c r="G115" s="8"/>
      <c r="H115" s="8"/>
      <c r="I115" s="8"/>
      <c r="J115" s="8"/>
      <c r="K115" s="8"/>
      <c r="L115" s="8"/>
      <c r="M115" s="8"/>
      <c r="N115" s="8"/>
      <c r="O115" s="8"/>
      <c r="P115" s="8"/>
      <c r="Q115" s="8"/>
      <c r="R115" s="8"/>
      <c r="S115" s="8"/>
      <c r="T115" s="8"/>
      <c r="U115" s="8"/>
      <c r="V115" s="8"/>
      <c r="W115" s="8"/>
      <c r="X115" s="8"/>
    </row>
    <row r="116" spans="1:24">
      <c r="A116" s="12"/>
      <c r="B116" s="8"/>
      <c r="C116" s="8"/>
      <c r="D116" s="8"/>
      <c r="E116" s="8"/>
      <c r="F116" s="8"/>
      <c r="G116" s="8"/>
      <c r="H116" s="8"/>
      <c r="I116" s="8"/>
      <c r="J116" s="8"/>
      <c r="K116" s="8"/>
      <c r="L116" s="8"/>
      <c r="M116" s="8"/>
      <c r="N116" s="8"/>
      <c r="O116" s="8"/>
      <c r="P116" s="8"/>
      <c r="Q116" s="8"/>
      <c r="R116" s="8"/>
      <c r="S116" s="8"/>
      <c r="T116" s="8"/>
      <c r="U116" s="8"/>
      <c r="V116" s="8"/>
      <c r="W116" s="8"/>
      <c r="X116" s="8"/>
    </row>
    <row r="117" spans="1:24">
      <c r="A117" s="12"/>
      <c r="B117" s="8"/>
      <c r="C117" s="8"/>
      <c r="D117" s="8"/>
      <c r="E117" s="8"/>
      <c r="F117" s="8"/>
      <c r="G117" s="8"/>
      <c r="H117" s="8"/>
      <c r="I117" s="8"/>
      <c r="J117" s="8"/>
      <c r="K117" s="8"/>
      <c r="L117" s="8"/>
      <c r="M117" s="8"/>
      <c r="N117" s="8"/>
      <c r="O117" s="8"/>
      <c r="P117" s="8"/>
      <c r="Q117" s="8"/>
      <c r="R117" s="8"/>
      <c r="S117" s="8"/>
      <c r="T117" s="8"/>
      <c r="U117" s="8"/>
      <c r="V117" s="8"/>
      <c r="W117" s="8"/>
      <c r="X117" s="8"/>
    </row>
    <row r="118" spans="1:24">
      <c r="A118" s="12"/>
      <c r="B118" s="8"/>
      <c r="C118" s="8"/>
      <c r="D118" s="8"/>
      <c r="E118" s="8"/>
      <c r="F118" s="8"/>
      <c r="G118" s="8"/>
      <c r="H118" s="8"/>
      <c r="I118" s="8"/>
      <c r="J118" s="8"/>
      <c r="K118" s="8"/>
      <c r="L118" s="8"/>
      <c r="M118" s="8"/>
      <c r="N118" s="8"/>
      <c r="O118" s="8"/>
      <c r="P118" s="8"/>
      <c r="Q118" s="8"/>
      <c r="R118" s="8"/>
      <c r="S118" s="8"/>
      <c r="T118" s="8"/>
      <c r="U118" s="8"/>
      <c r="V118" s="8"/>
      <c r="W118" s="8"/>
      <c r="X118" s="8"/>
    </row>
    <row r="119" spans="1:24">
      <c r="A119" s="12"/>
      <c r="B119" s="8"/>
      <c r="C119" s="8"/>
      <c r="D119" s="8"/>
      <c r="E119" s="8"/>
      <c r="F119" s="8"/>
      <c r="G119" s="8"/>
      <c r="H119" s="8"/>
      <c r="I119" s="8"/>
      <c r="J119" s="8"/>
      <c r="K119" s="8"/>
      <c r="L119" s="8"/>
      <c r="M119" s="8"/>
      <c r="N119" s="8"/>
      <c r="O119" s="8"/>
      <c r="P119" s="8"/>
      <c r="Q119" s="8"/>
      <c r="R119" s="8"/>
      <c r="S119" s="8"/>
      <c r="T119" s="8"/>
      <c r="U119" s="8"/>
      <c r="V119" s="8"/>
      <c r="W119" s="8"/>
      <c r="X119" s="8"/>
    </row>
    <row r="120" spans="1:24">
      <c r="A120" s="12"/>
      <c r="B120" s="8"/>
      <c r="C120" s="8"/>
      <c r="D120" s="8"/>
      <c r="E120" s="8"/>
      <c r="F120" s="8"/>
      <c r="G120" s="8"/>
      <c r="H120" s="8"/>
      <c r="I120" s="8"/>
      <c r="J120" s="8"/>
      <c r="K120" s="8"/>
      <c r="L120" s="8"/>
      <c r="M120" s="8"/>
      <c r="N120" s="8"/>
      <c r="O120" s="8"/>
      <c r="P120" s="8"/>
      <c r="Q120" s="8"/>
      <c r="R120" s="8"/>
      <c r="S120" s="8"/>
      <c r="T120" s="8"/>
      <c r="U120" s="8"/>
      <c r="V120" s="8"/>
      <c r="W120" s="8"/>
      <c r="X120" s="8"/>
    </row>
    <row r="121" spans="1:24">
      <c r="A121" s="12"/>
      <c r="B121" s="8"/>
      <c r="C121" s="8"/>
      <c r="D121" s="8"/>
      <c r="E121" s="8"/>
      <c r="F121" s="8"/>
      <c r="G121" s="8"/>
      <c r="H121" s="8"/>
      <c r="I121" s="8"/>
      <c r="J121" s="8"/>
      <c r="K121" s="8"/>
      <c r="L121" s="8"/>
      <c r="M121" s="8"/>
      <c r="N121" s="8"/>
      <c r="O121" s="8"/>
      <c r="P121" s="8"/>
      <c r="Q121" s="8"/>
      <c r="R121" s="8"/>
      <c r="S121" s="8"/>
      <c r="T121" s="8"/>
      <c r="U121" s="8"/>
      <c r="V121" s="8"/>
      <c r="W121" s="8"/>
      <c r="X121" s="8"/>
    </row>
    <row r="122" spans="1:24">
      <c r="A122" s="12"/>
      <c r="B122" s="8"/>
      <c r="C122" s="8"/>
      <c r="D122" s="8"/>
      <c r="E122" s="8"/>
      <c r="F122" s="8"/>
      <c r="G122" s="8"/>
      <c r="H122" s="8"/>
      <c r="I122" s="8"/>
      <c r="J122" s="8"/>
      <c r="K122" s="8"/>
      <c r="L122" s="8"/>
      <c r="M122" s="8"/>
      <c r="N122" s="8"/>
      <c r="O122" s="8"/>
      <c r="P122" s="8"/>
      <c r="Q122" s="8"/>
      <c r="R122" s="8"/>
      <c r="S122" s="8"/>
      <c r="T122" s="8"/>
      <c r="U122" s="8"/>
      <c r="V122" s="8"/>
      <c r="W122" s="8"/>
      <c r="X122" s="8"/>
    </row>
    <row r="123" spans="1:24">
      <c r="A123" s="12"/>
      <c r="B123" s="8"/>
      <c r="C123" s="8"/>
      <c r="D123" s="8"/>
      <c r="E123" s="8"/>
      <c r="F123" s="8"/>
      <c r="G123" s="8"/>
      <c r="H123" s="8"/>
      <c r="I123" s="8"/>
      <c r="J123" s="8"/>
      <c r="K123" s="8"/>
      <c r="L123" s="8"/>
      <c r="M123" s="8"/>
      <c r="N123" s="8"/>
      <c r="O123" s="8"/>
      <c r="P123" s="8"/>
      <c r="Q123" s="8"/>
      <c r="R123" s="8"/>
      <c r="S123" s="8"/>
      <c r="T123" s="8"/>
      <c r="U123" s="8"/>
      <c r="V123" s="8"/>
      <c r="W123" s="8"/>
      <c r="X123" s="8"/>
    </row>
    <row r="124" spans="1:24">
      <c r="A124" s="12"/>
      <c r="B124" s="8"/>
      <c r="C124" s="8"/>
      <c r="D124" s="8"/>
      <c r="E124" s="8"/>
      <c r="F124" s="8"/>
      <c r="G124" s="8"/>
      <c r="H124" s="8"/>
      <c r="I124" s="8"/>
      <c r="J124" s="8"/>
      <c r="K124" s="8"/>
      <c r="L124" s="8"/>
      <c r="M124" s="8"/>
      <c r="N124" s="8"/>
      <c r="O124" s="8"/>
      <c r="P124" s="8"/>
      <c r="Q124" s="8"/>
      <c r="R124" s="8"/>
      <c r="S124" s="8"/>
      <c r="T124" s="8"/>
      <c r="U124" s="8"/>
      <c r="V124" s="8"/>
      <c r="W124" s="8"/>
      <c r="X124" s="8"/>
    </row>
    <row r="125" spans="1:24">
      <c r="A125" s="12"/>
      <c r="B125" s="8"/>
      <c r="C125" s="8"/>
      <c r="D125" s="8"/>
      <c r="E125" s="8"/>
      <c r="F125" s="8"/>
      <c r="G125" s="8"/>
      <c r="H125" s="8"/>
      <c r="I125" s="8"/>
      <c r="J125" s="8"/>
      <c r="K125" s="8"/>
      <c r="L125" s="8"/>
      <c r="M125" s="8"/>
      <c r="N125" s="8"/>
      <c r="O125" s="8"/>
      <c r="P125" s="8"/>
      <c r="Q125" s="8"/>
      <c r="R125" s="8"/>
      <c r="S125" s="8"/>
      <c r="T125" s="8"/>
      <c r="U125" s="8"/>
      <c r="V125" s="8"/>
      <c r="W125" s="8"/>
      <c r="X125" s="8"/>
    </row>
    <row r="126" spans="1:24">
      <c r="A126" s="12"/>
      <c r="B126" s="8"/>
      <c r="C126" s="8"/>
      <c r="D126" s="8"/>
      <c r="E126" s="8"/>
      <c r="F126" s="8"/>
      <c r="G126" s="8"/>
      <c r="H126" s="8"/>
      <c r="I126" s="8"/>
      <c r="J126" s="8"/>
      <c r="K126" s="8"/>
      <c r="L126" s="8"/>
      <c r="M126" s="8"/>
      <c r="N126" s="8"/>
      <c r="O126" s="8"/>
      <c r="P126" s="8"/>
      <c r="Q126" s="8"/>
      <c r="R126" s="8"/>
      <c r="S126" s="8"/>
      <c r="T126" s="8"/>
      <c r="U126" s="8"/>
      <c r="V126" s="8"/>
      <c r="W126" s="8"/>
      <c r="X126" s="8"/>
    </row>
    <row r="127" spans="1:24">
      <c r="A127" s="12"/>
      <c r="B127" s="8"/>
      <c r="C127" s="8"/>
      <c r="D127" s="8"/>
      <c r="E127" s="8"/>
      <c r="F127" s="8"/>
      <c r="G127" s="8"/>
      <c r="H127" s="8"/>
      <c r="I127" s="8"/>
      <c r="J127" s="8"/>
      <c r="K127" s="8"/>
      <c r="L127" s="8"/>
      <c r="M127" s="8"/>
      <c r="N127" s="8"/>
      <c r="O127" s="8"/>
      <c r="P127" s="8"/>
      <c r="Q127" s="8"/>
      <c r="R127" s="8"/>
      <c r="S127" s="8"/>
      <c r="T127" s="8"/>
      <c r="U127" s="8"/>
      <c r="V127" s="8"/>
      <c r="W127" s="8"/>
      <c r="X127" s="8"/>
    </row>
    <row r="128" spans="1:24">
      <c r="A128" s="12"/>
      <c r="B128" s="8"/>
      <c r="C128" s="8"/>
      <c r="D128" s="8"/>
      <c r="E128" s="8"/>
      <c r="F128" s="8"/>
      <c r="G128" s="8"/>
      <c r="H128" s="8"/>
      <c r="I128" s="8"/>
      <c r="J128" s="8"/>
      <c r="K128" s="8"/>
      <c r="L128" s="8"/>
      <c r="M128" s="8"/>
      <c r="N128" s="8"/>
      <c r="O128" s="8"/>
      <c r="P128" s="8"/>
      <c r="Q128" s="8"/>
      <c r="R128" s="8"/>
      <c r="S128" s="8"/>
      <c r="T128" s="8"/>
      <c r="U128" s="8"/>
      <c r="V128" s="8"/>
      <c r="W128" s="8"/>
      <c r="X128" s="8"/>
    </row>
    <row r="129" spans="1:24">
      <c r="A129" s="12"/>
      <c r="B129" s="8"/>
      <c r="C129" s="8"/>
      <c r="D129" s="8"/>
      <c r="E129" s="8"/>
      <c r="F129" s="8"/>
      <c r="G129" s="8"/>
      <c r="H129" s="8"/>
      <c r="I129" s="8"/>
      <c r="J129" s="8"/>
      <c r="K129" s="8"/>
      <c r="L129" s="8"/>
      <c r="M129" s="8"/>
      <c r="N129" s="8"/>
      <c r="O129" s="8"/>
      <c r="P129" s="8"/>
      <c r="Q129" s="8"/>
      <c r="R129" s="8"/>
      <c r="S129" s="8"/>
      <c r="T129" s="8"/>
      <c r="U129" s="8"/>
      <c r="V129" s="8"/>
      <c r="W129" s="8"/>
      <c r="X129" s="8"/>
    </row>
    <row r="130" spans="1:24">
      <c r="A130" s="12"/>
      <c r="B130" s="8"/>
      <c r="C130" s="8"/>
      <c r="D130" s="8"/>
      <c r="E130" s="8"/>
      <c r="F130" s="8"/>
      <c r="G130" s="8"/>
      <c r="H130" s="8"/>
      <c r="I130" s="8"/>
      <c r="J130" s="8"/>
      <c r="K130" s="8"/>
      <c r="L130" s="8"/>
      <c r="M130" s="8"/>
      <c r="N130" s="8"/>
      <c r="O130" s="8"/>
      <c r="P130" s="8"/>
      <c r="Q130" s="8"/>
      <c r="R130" s="8"/>
      <c r="S130" s="8"/>
      <c r="T130" s="8"/>
      <c r="U130" s="8"/>
      <c r="V130" s="8"/>
      <c r="W130" s="8"/>
      <c r="X130" s="8"/>
    </row>
    <row r="131" spans="1:24">
      <c r="A131" s="12"/>
      <c r="B131" s="8"/>
      <c r="C131" s="8"/>
      <c r="D131" s="8"/>
      <c r="E131" s="8"/>
      <c r="F131" s="8"/>
      <c r="G131" s="8"/>
      <c r="H131" s="8"/>
      <c r="I131" s="8"/>
      <c r="J131" s="8"/>
      <c r="K131" s="8"/>
      <c r="L131" s="8"/>
      <c r="M131" s="8"/>
      <c r="N131" s="8"/>
      <c r="O131" s="8"/>
      <c r="P131" s="8"/>
      <c r="Q131" s="8"/>
      <c r="R131" s="8"/>
      <c r="S131" s="8"/>
      <c r="T131" s="8"/>
      <c r="U131" s="8"/>
      <c r="V131" s="8"/>
      <c r="W131" s="8"/>
      <c r="X131" s="8"/>
    </row>
    <row r="132" spans="1:24">
      <c r="A132" s="12"/>
      <c r="B132" s="8"/>
      <c r="C132" s="8"/>
      <c r="D132" s="8"/>
      <c r="E132" s="8"/>
      <c r="F132" s="8"/>
      <c r="G132" s="8"/>
      <c r="H132" s="8"/>
      <c r="I132" s="8"/>
      <c r="J132" s="8"/>
      <c r="K132" s="8"/>
      <c r="L132" s="8"/>
      <c r="M132" s="8"/>
      <c r="N132" s="8"/>
      <c r="O132" s="8"/>
      <c r="P132" s="8"/>
      <c r="Q132" s="8"/>
      <c r="R132" s="8"/>
      <c r="S132" s="8"/>
      <c r="T132" s="8"/>
      <c r="U132" s="8"/>
      <c r="V132" s="8"/>
      <c r="W132" s="8"/>
      <c r="X132" s="8"/>
    </row>
    <row r="133" spans="1:24">
      <c r="A133" s="12"/>
      <c r="B133" s="8"/>
      <c r="C133" s="8"/>
      <c r="D133" s="8"/>
      <c r="E133" s="8"/>
      <c r="F133" s="8"/>
      <c r="G133" s="8"/>
      <c r="H133" s="8"/>
      <c r="I133" s="8"/>
      <c r="J133" s="8"/>
      <c r="K133" s="8"/>
      <c r="L133" s="8"/>
      <c r="M133" s="8"/>
      <c r="N133" s="8"/>
      <c r="O133" s="8"/>
      <c r="P133" s="8"/>
      <c r="Q133" s="8"/>
      <c r="R133" s="8"/>
      <c r="S133" s="8"/>
      <c r="T133" s="8"/>
      <c r="U133" s="8"/>
      <c r="V133" s="8"/>
      <c r="W133" s="8"/>
      <c r="X133" s="8"/>
    </row>
    <row r="134" spans="1:24">
      <c r="A134" s="12"/>
      <c r="B134" s="8"/>
      <c r="C134" s="8"/>
      <c r="D134" s="8"/>
      <c r="E134" s="8"/>
      <c r="F134" s="8"/>
      <c r="G134" s="8"/>
      <c r="H134" s="8"/>
      <c r="I134" s="8"/>
      <c r="J134" s="8"/>
      <c r="K134" s="8"/>
      <c r="L134" s="8"/>
      <c r="M134" s="8"/>
      <c r="N134" s="8"/>
      <c r="O134" s="8"/>
      <c r="P134" s="8"/>
      <c r="Q134" s="8"/>
      <c r="R134" s="8"/>
      <c r="S134" s="8"/>
      <c r="T134" s="8"/>
      <c r="U134" s="8"/>
      <c r="V134" s="8"/>
      <c r="W134" s="8"/>
      <c r="X134" s="8"/>
    </row>
    <row r="135" spans="1:24">
      <c r="A135" s="12"/>
      <c r="B135" s="8"/>
      <c r="C135" s="8"/>
      <c r="D135" s="8"/>
      <c r="E135" s="8"/>
      <c r="F135" s="8"/>
      <c r="G135" s="8"/>
      <c r="H135" s="8"/>
      <c r="I135" s="8"/>
      <c r="J135" s="8"/>
      <c r="K135" s="8"/>
      <c r="L135" s="8"/>
      <c r="M135" s="8"/>
      <c r="N135" s="8"/>
      <c r="O135" s="8"/>
      <c r="P135" s="8"/>
      <c r="Q135" s="8"/>
      <c r="R135" s="8"/>
      <c r="S135" s="8"/>
      <c r="T135" s="8"/>
      <c r="U135" s="8"/>
      <c r="V135" s="8"/>
      <c r="W135" s="8"/>
      <c r="X135" s="8"/>
    </row>
    <row r="136" spans="1:24">
      <c r="A136" s="12"/>
      <c r="B136" s="8"/>
      <c r="C136" s="8"/>
      <c r="D136" s="8"/>
      <c r="E136" s="8"/>
      <c r="F136" s="8"/>
      <c r="G136" s="8"/>
      <c r="H136" s="8"/>
      <c r="I136" s="8"/>
      <c r="J136" s="8"/>
      <c r="K136" s="8"/>
      <c r="L136" s="8"/>
      <c r="M136" s="8"/>
      <c r="N136" s="8"/>
      <c r="O136" s="8"/>
      <c r="P136" s="8"/>
      <c r="Q136" s="8"/>
      <c r="R136" s="8"/>
      <c r="S136" s="8"/>
      <c r="T136" s="8"/>
      <c r="U136" s="8"/>
      <c r="V136" s="8"/>
      <c r="W136" s="8"/>
      <c r="X136" s="8"/>
    </row>
    <row r="137" spans="1:24">
      <c r="A137" s="12"/>
      <c r="B137" s="8"/>
      <c r="C137" s="8"/>
      <c r="D137" s="8"/>
      <c r="E137" s="8"/>
      <c r="F137" s="8"/>
      <c r="G137" s="8"/>
      <c r="H137" s="8"/>
      <c r="I137" s="8"/>
      <c r="J137" s="8"/>
      <c r="K137" s="8"/>
      <c r="L137" s="8"/>
      <c r="M137" s="8"/>
      <c r="N137" s="8"/>
      <c r="O137" s="8"/>
      <c r="P137" s="8"/>
      <c r="Q137" s="8"/>
      <c r="R137" s="8"/>
      <c r="S137" s="8"/>
      <c r="T137" s="8"/>
      <c r="U137" s="8"/>
      <c r="V137" s="8"/>
      <c r="W137" s="8"/>
      <c r="X137" s="8"/>
    </row>
    <row r="138" spans="1:24">
      <c r="A138" s="12"/>
      <c r="B138" s="8"/>
      <c r="C138" s="8"/>
      <c r="D138" s="8"/>
      <c r="E138" s="8"/>
      <c r="F138" s="8"/>
      <c r="G138" s="8"/>
      <c r="H138" s="8"/>
      <c r="I138" s="8"/>
      <c r="J138" s="8"/>
      <c r="K138" s="8"/>
      <c r="L138" s="8"/>
      <c r="M138" s="8"/>
      <c r="N138" s="8"/>
      <c r="O138" s="8"/>
      <c r="P138" s="8"/>
      <c r="Q138" s="8"/>
      <c r="R138" s="8"/>
      <c r="S138" s="8"/>
      <c r="T138" s="8"/>
      <c r="U138" s="8"/>
      <c r="V138" s="8"/>
      <c r="W138" s="8"/>
      <c r="X138" s="8"/>
    </row>
    <row r="139" spans="1:24">
      <c r="A139" s="12"/>
      <c r="B139" s="8"/>
      <c r="C139" s="8"/>
      <c r="D139" s="8"/>
      <c r="E139" s="8"/>
      <c r="F139" s="8"/>
      <c r="G139" s="8"/>
      <c r="H139" s="8"/>
      <c r="I139" s="8"/>
      <c r="J139" s="8"/>
      <c r="K139" s="8"/>
      <c r="L139" s="8"/>
      <c r="M139" s="8"/>
      <c r="N139" s="8"/>
      <c r="O139" s="8"/>
      <c r="P139" s="8"/>
      <c r="Q139" s="8"/>
      <c r="R139" s="8"/>
      <c r="S139" s="8"/>
      <c r="T139" s="8"/>
      <c r="U139" s="8"/>
      <c r="V139" s="8"/>
      <c r="W139" s="8"/>
      <c r="X139" s="8"/>
    </row>
    <row r="140" spans="1:24">
      <c r="A140" s="12"/>
      <c r="B140" s="8"/>
      <c r="C140" s="8"/>
      <c r="D140" s="8"/>
      <c r="E140" s="8"/>
      <c r="F140" s="8"/>
      <c r="G140" s="8"/>
      <c r="H140" s="8"/>
      <c r="I140" s="8"/>
      <c r="J140" s="8"/>
      <c r="K140" s="8"/>
      <c r="L140" s="8"/>
      <c r="M140" s="8"/>
      <c r="N140" s="8"/>
      <c r="O140" s="8"/>
      <c r="P140" s="8"/>
      <c r="Q140" s="8"/>
      <c r="R140" s="8"/>
      <c r="S140" s="8"/>
      <c r="T140" s="8"/>
      <c r="U140" s="8"/>
      <c r="V140" s="8"/>
      <c r="W140" s="8"/>
      <c r="X140" s="8"/>
    </row>
    <row r="141" spans="1:24">
      <c r="A141" s="12"/>
      <c r="B141" s="8"/>
      <c r="C141" s="8"/>
      <c r="D141" s="8"/>
      <c r="E141" s="8"/>
      <c r="F141" s="8"/>
      <c r="G141" s="8"/>
      <c r="H141" s="8"/>
      <c r="I141" s="8"/>
      <c r="J141" s="8"/>
      <c r="K141" s="8"/>
      <c r="L141" s="8"/>
      <c r="M141" s="8"/>
      <c r="N141" s="8"/>
      <c r="O141" s="8"/>
      <c r="P141" s="8"/>
      <c r="Q141" s="8"/>
      <c r="R141" s="8"/>
      <c r="S141" s="8"/>
      <c r="T141" s="8"/>
      <c r="U141" s="8"/>
      <c r="V141" s="8"/>
      <c r="W141" s="8"/>
      <c r="X141" s="8"/>
    </row>
    <row r="142" spans="1:24">
      <c r="A142" s="12"/>
      <c r="B142" s="8"/>
      <c r="C142" s="8"/>
      <c r="D142" s="8"/>
      <c r="E142" s="8"/>
      <c r="F142" s="8"/>
      <c r="G142" s="8"/>
      <c r="H142" s="8"/>
      <c r="I142" s="8"/>
      <c r="J142" s="8"/>
      <c r="K142" s="8"/>
      <c r="L142" s="8"/>
      <c r="M142" s="8"/>
      <c r="N142" s="8"/>
      <c r="O142" s="8"/>
      <c r="P142" s="8"/>
      <c r="Q142" s="8"/>
      <c r="R142" s="8"/>
      <c r="S142" s="8"/>
      <c r="T142" s="8"/>
      <c r="U142" s="8"/>
      <c r="V142" s="8"/>
      <c r="W142" s="8"/>
      <c r="X142" s="8"/>
    </row>
    <row r="143" spans="1:24">
      <c r="A143" s="12"/>
      <c r="B143" s="8"/>
      <c r="C143" s="8"/>
      <c r="D143" s="8"/>
      <c r="E143" s="8"/>
      <c r="F143" s="8"/>
      <c r="G143" s="8"/>
      <c r="H143" s="8"/>
      <c r="I143" s="8"/>
      <c r="J143" s="8"/>
      <c r="K143" s="8"/>
      <c r="L143" s="8"/>
      <c r="M143" s="8"/>
      <c r="N143" s="8"/>
      <c r="O143" s="8"/>
      <c r="P143" s="8"/>
      <c r="Q143" s="8"/>
      <c r="R143" s="8"/>
      <c r="S143" s="8"/>
      <c r="T143" s="8"/>
      <c r="U143" s="8"/>
      <c r="V143" s="8"/>
      <c r="W143" s="8"/>
      <c r="X143" s="8"/>
    </row>
    <row r="144" spans="1:24">
      <c r="A144" s="12"/>
      <c r="B144" s="8"/>
      <c r="C144" s="8"/>
      <c r="D144" s="8"/>
      <c r="E144" s="8"/>
      <c r="F144" s="8"/>
      <c r="G144" s="8"/>
      <c r="H144" s="8"/>
      <c r="I144" s="8"/>
      <c r="J144" s="8"/>
      <c r="K144" s="8"/>
      <c r="L144" s="8"/>
      <c r="M144" s="8"/>
      <c r="N144" s="8"/>
      <c r="O144" s="8"/>
      <c r="P144" s="8"/>
      <c r="Q144" s="8"/>
      <c r="R144" s="8"/>
      <c r="S144" s="8"/>
      <c r="T144" s="8"/>
      <c r="U144" s="8"/>
      <c r="V144" s="8"/>
      <c r="W144" s="8"/>
      <c r="X144" s="8"/>
    </row>
    <row r="145" spans="1:24">
      <c r="A145" s="12"/>
      <c r="B145" s="8"/>
      <c r="C145" s="8"/>
      <c r="D145" s="8"/>
      <c r="E145" s="8"/>
      <c r="F145" s="8"/>
      <c r="G145" s="8"/>
      <c r="H145" s="8"/>
      <c r="I145" s="8"/>
      <c r="J145" s="8"/>
      <c r="K145" s="8"/>
      <c r="L145" s="8"/>
      <c r="M145" s="8"/>
      <c r="N145" s="8"/>
      <c r="O145" s="8"/>
      <c r="P145" s="8"/>
      <c r="Q145" s="8"/>
      <c r="R145" s="8"/>
      <c r="S145" s="8"/>
      <c r="T145" s="8"/>
      <c r="U145" s="8"/>
      <c r="V145" s="8"/>
      <c r="W145" s="8"/>
      <c r="X145" s="8"/>
    </row>
    <row r="146" spans="1:24">
      <c r="A146" s="12"/>
      <c r="B146" s="8"/>
      <c r="C146" s="8"/>
      <c r="D146" s="8"/>
      <c r="E146" s="8"/>
      <c r="F146" s="8"/>
      <c r="G146" s="8"/>
      <c r="H146" s="8"/>
      <c r="I146" s="8"/>
      <c r="J146" s="8"/>
      <c r="K146" s="8"/>
      <c r="L146" s="8"/>
      <c r="M146" s="8"/>
      <c r="N146" s="8"/>
      <c r="O146" s="8"/>
      <c r="P146" s="8"/>
      <c r="Q146" s="8"/>
      <c r="R146" s="8"/>
      <c r="S146" s="8"/>
      <c r="T146" s="8"/>
      <c r="U146" s="8"/>
      <c r="V146" s="8"/>
      <c r="W146" s="8"/>
      <c r="X146" s="8"/>
    </row>
    <row r="147" spans="1:24">
      <c r="A147" s="12"/>
      <c r="B147" s="8"/>
      <c r="C147" s="8"/>
      <c r="D147" s="8"/>
      <c r="E147" s="8"/>
      <c r="F147" s="8"/>
      <c r="G147" s="8"/>
      <c r="H147" s="8"/>
      <c r="I147" s="8"/>
      <c r="J147" s="8"/>
      <c r="K147" s="8"/>
      <c r="L147" s="8"/>
      <c r="M147" s="8"/>
      <c r="N147" s="8"/>
      <c r="O147" s="8"/>
      <c r="P147" s="8"/>
      <c r="Q147" s="8"/>
      <c r="R147" s="8"/>
      <c r="S147" s="8"/>
      <c r="T147" s="8"/>
      <c r="U147" s="8"/>
      <c r="V147" s="8"/>
      <c r="W147" s="8"/>
      <c r="X147" s="8"/>
    </row>
    <row r="148" spans="1:24">
      <c r="A148" s="12"/>
      <c r="B148" s="8"/>
      <c r="C148" s="8"/>
      <c r="D148" s="8"/>
      <c r="E148" s="8"/>
      <c r="F148" s="8"/>
      <c r="G148" s="8"/>
      <c r="H148" s="8"/>
      <c r="I148" s="8"/>
      <c r="J148" s="8"/>
      <c r="K148" s="8"/>
      <c r="L148" s="8"/>
      <c r="M148" s="8"/>
      <c r="N148" s="8"/>
      <c r="O148" s="8"/>
      <c r="P148" s="8"/>
      <c r="Q148" s="8"/>
      <c r="R148" s="8"/>
      <c r="S148" s="8"/>
      <c r="T148" s="8"/>
      <c r="U148" s="8"/>
      <c r="V148" s="8"/>
      <c r="W148" s="8"/>
      <c r="X148" s="8"/>
    </row>
    <row r="149" spans="1:24">
      <c r="A149" s="12"/>
      <c r="B149" s="8"/>
      <c r="C149" s="8"/>
      <c r="D149" s="8"/>
      <c r="E149" s="8"/>
      <c r="F149" s="8"/>
      <c r="G149" s="8"/>
      <c r="H149" s="8"/>
      <c r="I149" s="8"/>
      <c r="J149" s="8"/>
      <c r="K149" s="8"/>
      <c r="L149" s="8"/>
      <c r="M149" s="8"/>
      <c r="N149" s="8"/>
      <c r="O149" s="8"/>
      <c r="P149" s="8"/>
      <c r="Q149" s="8"/>
      <c r="R149" s="8"/>
      <c r="S149" s="8"/>
      <c r="T149" s="8"/>
      <c r="U149" s="8"/>
      <c r="V149" s="8"/>
      <c r="W149" s="8"/>
      <c r="X149" s="8"/>
    </row>
    <row r="150" spans="1:24">
      <c r="A150" s="12"/>
      <c r="B150" s="8"/>
      <c r="C150" s="8"/>
      <c r="D150" s="8"/>
      <c r="E150" s="8"/>
      <c r="F150" s="8"/>
      <c r="G150" s="8"/>
      <c r="H150" s="8"/>
      <c r="I150" s="8"/>
      <c r="J150" s="8"/>
      <c r="K150" s="8"/>
      <c r="L150" s="8"/>
      <c r="M150" s="8"/>
      <c r="N150" s="8"/>
      <c r="O150" s="8"/>
      <c r="P150" s="8"/>
      <c r="Q150" s="8"/>
      <c r="R150" s="8"/>
      <c r="S150" s="8"/>
      <c r="T150" s="8"/>
      <c r="U150" s="8"/>
      <c r="V150" s="8"/>
      <c r="W150" s="8"/>
      <c r="X150" s="8"/>
    </row>
    <row r="151" spans="1:24">
      <c r="A151" s="12"/>
      <c r="B151" s="8"/>
      <c r="C151" s="8"/>
      <c r="D151" s="8"/>
      <c r="E151" s="8"/>
      <c r="F151" s="8"/>
      <c r="G151" s="8"/>
      <c r="H151" s="8"/>
      <c r="I151" s="8"/>
      <c r="J151" s="8"/>
      <c r="K151" s="8"/>
      <c r="L151" s="8"/>
      <c r="M151" s="8"/>
      <c r="N151" s="8"/>
      <c r="O151" s="8"/>
      <c r="P151" s="8"/>
      <c r="Q151" s="8"/>
      <c r="R151" s="8"/>
      <c r="S151" s="8"/>
      <c r="T151" s="8"/>
      <c r="U151" s="8"/>
      <c r="V151" s="8"/>
      <c r="W151" s="8"/>
      <c r="X151" s="8"/>
    </row>
    <row r="152" spans="1:24">
      <c r="A152" s="12"/>
      <c r="B152" s="8"/>
      <c r="C152" s="8"/>
      <c r="D152" s="8"/>
      <c r="E152" s="8"/>
      <c r="F152" s="8"/>
      <c r="G152" s="8"/>
      <c r="H152" s="8"/>
      <c r="I152" s="8"/>
      <c r="J152" s="8"/>
      <c r="K152" s="8"/>
      <c r="L152" s="8"/>
      <c r="M152" s="8"/>
      <c r="N152" s="8"/>
      <c r="O152" s="8"/>
      <c r="P152" s="8"/>
      <c r="Q152" s="8"/>
      <c r="R152" s="8"/>
      <c r="S152" s="8"/>
      <c r="T152" s="8"/>
      <c r="U152" s="8"/>
      <c r="V152" s="8"/>
      <c r="W152" s="8"/>
      <c r="X152" s="8"/>
    </row>
    <row r="153" spans="1:24">
      <c r="A153" s="12"/>
      <c r="B153" s="8"/>
      <c r="C153" s="8"/>
      <c r="D153" s="8"/>
      <c r="E153" s="8"/>
      <c r="F153" s="8"/>
      <c r="G153" s="8"/>
      <c r="H153" s="8"/>
      <c r="I153" s="8"/>
      <c r="J153" s="8"/>
      <c r="K153" s="8"/>
      <c r="L153" s="8"/>
      <c r="M153" s="8"/>
      <c r="N153" s="8"/>
      <c r="O153" s="8"/>
      <c r="P153" s="8"/>
      <c r="Q153" s="8"/>
      <c r="R153" s="8"/>
      <c r="S153" s="8"/>
      <c r="T153" s="8"/>
      <c r="U153" s="8"/>
      <c r="V153" s="8"/>
      <c r="W153" s="8"/>
      <c r="X153" s="8"/>
    </row>
    <row r="154" spans="1:24">
      <c r="A154" s="12"/>
      <c r="B154" s="8"/>
      <c r="C154" s="8"/>
      <c r="D154" s="8"/>
      <c r="E154" s="8"/>
      <c r="F154" s="8"/>
      <c r="G154" s="8"/>
      <c r="H154" s="8"/>
      <c r="I154" s="8"/>
      <c r="J154" s="8"/>
      <c r="K154" s="8"/>
      <c r="L154" s="8"/>
      <c r="M154" s="8"/>
      <c r="N154" s="8"/>
      <c r="O154" s="8"/>
      <c r="P154" s="8"/>
      <c r="Q154" s="8"/>
      <c r="R154" s="8"/>
      <c r="S154" s="8"/>
      <c r="T154" s="8"/>
      <c r="U154" s="8"/>
      <c r="V154" s="8"/>
      <c r="W154" s="8"/>
      <c r="X154" s="8"/>
    </row>
    <row r="155" spans="1:24">
      <c r="A155" s="12"/>
      <c r="B155" s="8"/>
      <c r="C155" s="8"/>
      <c r="D155" s="8"/>
      <c r="E155" s="8"/>
      <c r="F155" s="8"/>
      <c r="G155" s="8"/>
      <c r="H155" s="8"/>
      <c r="I155" s="8"/>
      <c r="J155" s="8"/>
      <c r="K155" s="8"/>
      <c r="L155" s="8"/>
      <c r="M155" s="8"/>
      <c r="N155" s="8"/>
      <c r="O155" s="8"/>
      <c r="P155" s="8"/>
      <c r="Q155" s="8"/>
      <c r="R155" s="8"/>
      <c r="S155" s="8"/>
      <c r="T155" s="8"/>
      <c r="U155" s="8"/>
      <c r="V155" s="8"/>
      <c r="W155" s="8"/>
      <c r="X155" s="8"/>
    </row>
    <row r="156" spans="1:24">
      <c r="A156" s="12"/>
      <c r="B156" s="8"/>
      <c r="C156" s="8"/>
      <c r="D156" s="8"/>
      <c r="E156" s="8"/>
      <c r="F156" s="8"/>
      <c r="G156" s="8"/>
      <c r="H156" s="8"/>
      <c r="I156" s="8"/>
      <c r="J156" s="8"/>
      <c r="K156" s="8"/>
      <c r="L156" s="8"/>
      <c r="M156" s="8"/>
      <c r="N156" s="8"/>
      <c r="O156" s="8"/>
      <c r="P156" s="8"/>
      <c r="Q156" s="8"/>
      <c r="R156" s="8"/>
      <c r="S156" s="8"/>
      <c r="T156" s="8"/>
      <c r="U156" s="8"/>
      <c r="V156" s="8"/>
      <c r="W156" s="8"/>
      <c r="X156" s="8"/>
    </row>
    <row r="157" spans="1:24">
      <c r="A157" s="12"/>
      <c r="B157" s="8"/>
      <c r="C157" s="8"/>
      <c r="D157" s="8"/>
      <c r="E157" s="8"/>
      <c r="F157" s="8"/>
      <c r="G157" s="8"/>
      <c r="H157" s="8"/>
      <c r="I157" s="8"/>
      <c r="J157" s="8"/>
      <c r="K157" s="8"/>
      <c r="L157" s="8"/>
      <c r="M157" s="8"/>
      <c r="N157" s="8"/>
      <c r="O157" s="8"/>
      <c r="P157" s="8"/>
      <c r="Q157" s="8"/>
      <c r="R157" s="8"/>
      <c r="S157" s="8"/>
      <c r="T157" s="8"/>
      <c r="U157" s="8"/>
      <c r="V157" s="8"/>
      <c r="W157" s="8"/>
      <c r="X157" s="8"/>
    </row>
    <row r="158" spans="1:24">
      <c r="A158" s="12"/>
      <c r="B158" s="8"/>
      <c r="C158" s="8"/>
      <c r="D158" s="8"/>
      <c r="E158" s="8"/>
      <c r="F158" s="8"/>
      <c r="G158" s="8"/>
      <c r="H158" s="8"/>
      <c r="I158" s="8"/>
      <c r="J158" s="8"/>
      <c r="K158" s="8"/>
      <c r="L158" s="8"/>
      <c r="M158" s="8"/>
      <c r="N158" s="8"/>
      <c r="O158" s="8"/>
      <c r="P158" s="8"/>
      <c r="Q158" s="8"/>
      <c r="R158" s="8"/>
      <c r="S158" s="8"/>
      <c r="T158" s="8"/>
      <c r="U158" s="8"/>
      <c r="V158" s="8"/>
      <c r="W158" s="8"/>
      <c r="X158" s="8"/>
    </row>
    <row r="159" spans="1:24">
      <c r="A159" s="12"/>
      <c r="B159" s="8"/>
      <c r="C159" s="8"/>
      <c r="D159" s="8"/>
      <c r="E159" s="8"/>
      <c r="F159" s="8"/>
      <c r="G159" s="8"/>
      <c r="H159" s="8"/>
      <c r="I159" s="8"/>
      <c r="J159" s="8"/>
      <c r="K159" s="8"/>
      <c r="L159" s="8"/>
      <c r="M159" s="8"/>
      <c r="N159" s="8"/>
      <c r="O159" s="8"/>
      <c r="P159" s="8"/>
      <c r="Q159" s="8"/>
      <c r="R159" s="8"/>
      <c r="S159" s="8"/>
      <c r="T159" s="8"/>
      <c r="U159" s="8"/>
      <c r="V159" s="8"/>
      <c r="W159" s="8"/>
      <c r="X159" s="8"/>
    </row>
    <row r="160" spans="1:24">
      <c r="A160" s="12"/>
      <c r="B160" s="8"/>
      <c r="C160" s="8"/>
      <c r="D160" s="8"/>
      <c r="E160" s="8"/>
      <c r="F160" s="8"/>
      <c r="G160" s="8"/>
      <c r="H160" s="8"/>
      <c r="I160" s="8"/>
      <c r="J160" s="8"/>
      <c r="K160" s="8"/>
      <c r="L160" s="8"/>
      <c r="M160" s="8"/>
      <c r="N160" s="8"/>
      <c r="O160" s="8"/>
      <c r="P160" s="8"/>
      <c r="Q160" s="8"/>
      <c r="R160" s="8"/>
      <c r="S160" s="8"/>
      <c r="T160" s="8"/>
      <c r="U160" s="8"/>
      <c r="V160" s="8"/>
      <c r="W160" s="8"/>
      <c r="X160" s="8"/>
    </row>
    <row r="161" spans="1:24">
      <c r="A161" s="12"/>
      <c r="B161" s="8"/>
      <c r="C161" s="8"/>
      <c r="D161" s="8"/>
      <c r="E161" s="8"/>
      <c r="F161" s="8"/>
      <c r="G161" s="8"/>
      <c r="H161" s="8"/>
      <c r="I161" s="8"/>
      <c r="J161" s="8"/>
      <c r="K161" s="8"/>
      <c r="L161" s="8"/>
      <c r="M161" s="8"/>
      <c r="N161" s="8"/>
      <c r="O161" s="8"/>
      <c r="P161" s="8"/>
      <c r="Q161" s="8"/>
      <c r="R161" s="8"/>
      <c r="S161" s="8"/>
      <c r="T161" s="8"/>
      <c r="U161" s="8"/>
      <c r="V161" s="8"/>
      <c r="W161" s="8"/>
      <c r="X161" s="8"/>
    </row>
    <row r="162" spans="1:24">
      <c r="A162" s="12"/>
      <c r="B162" s="8"/>
      <c r="C162" s="8"/>
      <c r="D162" s="8"/>
      <c r="E162" s="8"/>
      <c r="F162" s="8"/>
      <c r="G162" s="8"/>
      <c r="H162" s="8"/>
      <c r="I162" s="8"/>
      <c r="J162" s="8"/>
      <c r="K162" s="8"/>
      <c r="L162" s="8"/>
      <c r="M162" s="8"/>
      <c r="N162" s="8"/>
      <c r="O162" s="8"/>
      <c r="P162" s="8"/>
      <c r="Q162" s="8"/>
      <c r="R162" s="8"/>
      <c r="S162" s="8"/>
      <c r="T162" s="8"/>
      <c r="U162" s="8"/>
      <c r="V162" s="8"/>
      <c r="W162" s="8"/>
      <c r="X162" s="8"/>
    </row>
    <row r="163" spans="1:24">
      <c r="A163" s="12"/>
      <c r="B163" s="8"/>
      <c r="C163" s="8"/>
      <c r="D163" s="8"/>
      <c r="E163" s="8"/>
      <c r="F163" s="8"/>
      <c r="G163" s="8"/>
      <c r="H163" s="8"/>
      <c r="I163" s="8"/>
      <c r="J163" s="8"/>
      <c r="K163" s="8"/>
      <c r="L163" s="8"/>
      <c r="M163" s="8"/>
      <c r="N163" s="8"/>
      <c r="O163" s="8"/>
      <c r="P163" s="8"/>
      <c r="Q163" s="8"/>
      <c r="R163" s="8"/>
      <c r="S163" s="8"/>
      <c r="T163" s="8"/>
      <c r="U163" s="8"/>
      <c r="V163" s="8"/>
      <c r="W163" s="8"/>
      <c r="X163" s="8"/>
    </row>
    <row r="164" spans="1:24">
      <c r="A164" s="12"/>
      <c r="B164" s="8"/>
      <c r="C164" s="8"/>
      <c r="D164" s="8"/>
      <c r="E164" s="8"/>
      <c r="F164" s="8"/>
      <c r="G164" s="8"/>
      <c r="H164" s="8"/>
      <c r="I164" s="8"/>
      <c r="J164" s="8"/>
      <c r="K164" s="8"/>
      <c r="L164" s="8"/>
      <c r="M164" s="8"/>
      <c r="N164" s="8"/>
      <c r="O164" s="8"/>
      <c r="P164" s="8"/>
      <c r="Q164" s="8"/>
      <c r="R164" s="8"/>
      <c r="S164" s="8"/>
      <c r="T164" s="8"/>
      <c r="U164" s="8"/>
      <c r="V164" s="8"/>
      <c r="W164" s="8"/>
      <c r="X164" s="8"/>
    </row>
    <row r="165" spans="1:24">
      <c r="A165" s="12"/>
      <c r="B165" s="8"/>
      <c r="C165" s="8"/>
      <c r="D165" s="8"/>
      <c r="E165" s="8"/>
      <c r="F165" s="8"/>
      <c r="G165" s="8"/>
      <c r="H165" s="8"/>
      <c r="I165" s="8"/>
      <c r="J165" s="8"/>
      <c r="K165" s="8"/>
      <c r="L165" s="8"/>
      <c r="M165" s="8"/>
      <c r="N165" s="8"/>
      <c r="O165" s="8"/>
      <c r="P165" s="8"/>
      <c r="Q165" s="8"/>
      <c r="R165" s="8"/>
      <c r="S165" s="8"/>
      <c r="T165" s="8"/>
      <c r="U165" s="8"/>
      <c r="V165" s="8"/>
      <c r="W165" s="8"/>
      <c r="X165" s="8"/>
    </row>
    <row r="166" spans="1:24">
      <c r="A166" s="12"/>
      <c r="B166" s="8"/>
      <c r="C166" s="8"/>
      <c r="D166" s="8"/>
      <c r="E166" s="8"/>
      <c r="F166" s="8"/>
      <c r="G166" s="8"/>
      <c r="H166" s="8"/>
      <c r="I166" s="8"/>
      <c r="J166" s="8"/>
      <c r="K166" s="8"/>
      <c r="L166" s="8"/>
      <c r="M166" s="8"/>
      <c r="N166" s="8"/>
      <c r="O166" s="8"/>
      <c r="P166" s="8"/>
      <c r="Q166" s="8"/>
      <c r="R166" s="8"/>
      <c r="S166" s="8"/>
      <c r="T166" s="8"/>
      <c r="U166" s="8"/>
      <c r="V166" s="8"/>
      <c r="W166" s="8"/>
      <c r="X166" s="8"/>
    </row>
    <row r="167" spans="1:24">
      <c r="A167" s="12"/>
      <c r="B167" s="8"/>
      <c r="C167" s="8"/>
      <c r="D167" s="8"/>
      <c r="E167" s="8"/>
      <c r="F167" s="8"/>
      <c r="G167" s="8"/>
      <c r="H167" s="8"/>
      <c r="I167" s="8"/>
      <c r="J167" s="8"/>
      <c r="K167" s="8"/>
      <c r="L167" s="8"/>
      <c r="M167" s="8"/>
      <c r="N167" s="8"/>
      <c r="O167" s="8"/>
      <c r="P167" s="8"/>
      <c r="Q167" s="8"/>
      <c r="R167" s="8"/>
      <c r="S167" s="8"/>
      <c r="T167" s="8"/>
      <c r="U167" s="8"/>
      <c r="V167" s="8"/>
      <c r="W167" s="8"/>
      <c r="X167" s="8"/>
    </row>
    <row r="168" spans="1:24">
      <c r="A168" s="12"/>
      <c r="B168" s="8"/>
      <c r="C168" s="8"/>
      <c r="D168" s="8"/>
      <c r="E168" s="8"/>
      <c r="F168" s="8"/>
      <c r="G168" s="8"/>
      <c r="H168" s="8"/>
      <c r="I168" s="8"/>
      <c r="J168" s="8"/>
      <c r="K168" s="8"/>
      <c r="L168" s="8"/>
      <c r="M168" s="8"/>
      <c r="N168" s="8"/>
      <c r="O168" s="8"/>
      <c r="P168" s="8"/>
      <c r="Q168" s="8"/>
      <c r="R168" s="8"/>
      <c r="S168" s="8"/>
      <c r="T168" s="8"/>
      <c r="U168" s="8"/>
      <c r="V168" s="8"/>
      <c r="W168" s="8"/>
      <c r="X168" s="8"/>
    </row>
    <row r="169" spans="1:24">
      <c r="A169" s="12"/>
      <c r="B169" s="8"/>
      <c r="C169" s="8"/>
      <c r="D169" s="8"/>
      <c r="E169" s="8"/>
      <c r="F169" s="8"/>
      <c r="G169" s="8"/>
      <c r="H169" s="8"/>
      <c r="I169" s="8"/>
      <c r="J169" s="8"/>
      <c r="K169" s="8"/>
      <c r="L169" s="8"/>
      <c r="M169" s="8"/>
      <c r="N169" s="8"/>
      <c r="O169" s="8"/>
      <c r="P169" s="8"/>
      <c r="Q169" s="8"/>
      <c r="R169" s="8"/>
      <c r="S169" s="8"/>
      <c r="T169" s="8"/>
      <c r="U169" s="8"/>
      <c r="V169" s="8"/>
      <c r="W169" s="8"/>
      <c r="X169" s="8"/>
    </row>
    <row r="170" spans="1:24">
      <c r="A170" s="12"/>
      <c r="B170" s="8"/>
      <c r="C170" s="8"/>
      <c r="D170" s="8"/>
      <c r="E170" s="8"/>
      <c r="F170" s="8"/>
      <c r="G170" s="8"/>
      <c r="H170" s="8"/>
      <c r="I170" s="8"/>
      <c r="J170" s="8"/>
      <c r="K170" s="8"/>
      <c r="L170" s="8"/>
      <c r="M170" s="8"/>
      <c r="N170" s="8"/>
      <c r="O170" s="8"/>
      <c r="P170" s="8"/>
      <c r="Q170" s="8"/>
      <c r="R170" s="8"/>
      <c r="S170" s="8"/>
      <c r="T170" s="8"/>
      <c r="U170" s="8"/>
      <c r="V170" s="8"/>
      <c r="W170" s="8"/>
      <c r="X170" s="8"/>
    </row>
    <row r="171" spans="1:24">
      <c r="A171" s="12"/>
      <c r="B171" s="8"/>
      <c r="C171" s="8"/>
      <c r="D171" s="8"/>
      <c r="E171" s="8"/>
      <c r="F171" s="8"/>
      <c r="G171" s="8"/>
      <c r="H171" s="8"/>
      <c r="I171" s="8"/>
      <c r="J171" s="8"/>
      <c r="K171" s="8"/>
      <c r="L171" s="8"/>
      <c r="M171" s="8"/>
      <c r="N171" s="8"/>
      <c r="O171" s="8"/>
      <c r="P171" s="8"/>
      <c r="Q171" s="8"/>
      <c r="R171" s="8"/>
      <c r="S171" s="8"/>
      <c r="T171" s="8"/>
      <c r="U171" s="8"/>
      <c r="V171" s="8"/>
      <c r="W171" s="8"/>
      <c r="X171" s="8"/>
    </row>
    <row r="172" spans="1:24">
      <c r="A172" s="12"/>
      <c r="B172" s="8"/>
      <c r="C172" s="8"/>
      <c r="D172" s="8"/>
      <c r="E172" s="8"/>
      <c r="F172" s="8"/>
      <c r="G172" s="8"/>
      <c r="H172" s="8"/>
      <c r="I172" s="8"/>
      <c r="J172" s="8"/>
      <c r="K172" s="8"/>
      <c r="L172" s="8"/>
      <c r="M172" s="8"/>
      <c r="N172" s="8"/>
      <c r="O172" s="8"/>
      <c r="P172" s="8"/>
      <c r="Q172" s="8"/>
      <c r="R172" s="8"/>
      <c r="S172" s="8"/>
      <c r="T172" s="8"/>
      <c r="U172" s="8"/>
      <c r="V172" s="8"/>
      <c r="W172" s="8"/>
      <c r="X172" s="8"/>
    </row>
    <row r="173" spans="1:24">
      <c r="A173" s="12"/>
      <c r="B173" s="8"/>
      <c r="C173" s="8"/>
      <c r="D173" s="8"/>
      <c r="E173" s="8"/>
      <c r="F173" s="8"/>
      <c r="G173" s="8"/>
      <c r="H173" s="8"/>
      <c r="I173" s="8"/>
      <c r="J173" s="8"/>
      <c r="K173" s="8"/>
      <c r="L173" s="8"/>
      <c r="M173" s="8"/>
      <c r="N173" s="8"/>
      <c r="O173" s="8"/>
      <c r="P173" s="8"/>
      <c r="Q173" s="8"/>
      <c r="R173" s="8"/>
      <c r="S173" s="8"/>
      <c r="T173" s="8"/>
      <c r="U173" s="8"/>
      <c r="V173" s="8"/>
      <c r="W173" s="8"/>
      <c r="X173" s="8"/>
    </row>
    <row r="174" spans="1:24">
      <c r="A174" s="12"/>
      <c r="B174" s="8"/>
      <c r="C174" s="8"/>
      <c r="D174" s="8"/>
      <c r="E174" s="8"/>
      <c r="F174" s="8"/>
      <c r="G174" s="8"/>
      <c r="H174" s="8"/>
      <c r="I174" s="8"/>
      <c r="J174" s="8"/>
      <c r="K174" s="8"/>
      <c r="L174" s="8"/>
      <c r="M174" s="8"/>
      <c r="N174" s="8"/>
      <c r="O174" s="8"/>
      <c r="P174" s="8"/>
      <c r="Q174" s="8"/>
      <c r="R174" s="8"/>
      <c r="S174" s="8"/>
      <c r="T174" s="8"/>
      <c r="U174" s="8"/>
      <c r="V174" s="8"/>
      <c r="W174" s="8"/>
      <c r="X174" s="8"/>
    </row>
    <row r="175" spans="1:24">
      <c r="A175" s="12"/>
      <c r="B175" s="8"/>
      <c r="C175" s="8"/>
      <c r="D175" s="8"/>
      <c r="E175" s="8"/>
      <c r="F175" s="8"/>
      <c r="G175" s="8"/>
      <c r="H175" s="8"/>
      <c r="I175" s="8"/>
      <c r="J175" s="8"/>
      <c r="K175" s="8"/>
      <c r="L175" s="8"/>
      <c r="M175" s="8"/>
      <c r="N175" s="8"/>
      <c r="O175" s="8"/>
      <c r="P175" s="8"/>
      <c r="Q175" s="8"/>
      <c r="R175" s="8"/>
      <c r="S175" s="8"/>
      <c r="T175" s="8"/>
      <c r="U175" s="8"/>
      <c r="V175" s="8"/>
      <c r="W175" s="8"/>
      <c r="X175" s="8"/>
    </row>
    <row r="176" spans="1:24">
      <c r="A176" s="12"/>
      <c r="B176" s="8"/>
      <c r="C176" s="8"/>
      <c r="D176" s="8"/>
      <c r="E176" s="8"/>
      <c r="F176" s="8"/>
      <c r="G176" s="8"/>
      <c r="H176" s="8"/>
      <c r="I176" s="8"/>
      <c r="J176" s="8"/>
      <c r="K176" s="8"/>
      <c r="L176" s="8"/>
      <c r="M176" s="8"/>
      <c r="N176" s="8"/>
      <c r="O176" s="8"/>
      <c r="P176" s="8"/>
      <c r="Q176" s="8"/>
      <c r="R176" s="8"/>
      <c r="S176" s="8"/>
      <c r="T176" s="8"/>
      <c r="U176" s="8"/>
      <c r="V176" s="8"/>
      <c r="W176" s="8"/>
      <c r="X176" s="8"/>
    </row>
    <row r="177" spans="1:24">
      <c r="A177" s="12"/>
      <c r="B177" s="8"/>
      <c r="C177" s="8"/>
      <c r="D177" s="8"/>
      <c r="E177" s="8"/>
      <c r="F177" s="8"/>
      <c r="G177" s="8"/>
      <c r="H177" s="8"/>
      <c r="I177" s="8"/>
      <c r="J177" s="8"/>
      <c r="K177" s="8"/>
      <c r="L177" s="8"/>
      <c r="M177" s="8"/>
      <c r="N177" s="8"/>
      <c r="O177" s="8"/>
      <c r="P177" s="8"/>
      <c r="Q177" s="8"/>
      <c r="R177" s="8"/>
      <c r="S177" s="8"/>
      <c r="T177" s="8"/>
      <c r="U177" s="8"/>
      <c r="V177" s="8"/>
      <c r="W177" s="8"/>
      <c r="X177" s="8"/>
    </row>
    <row r="178" spans="1:24">
      <c r="A178" s="12"/>
      <c r="B178" s="8"/>
      <c r="C178" s="8"/>
      <c r="D178" s="8"/>
      <c r="E178" s="8"/>
      <c r="F178" s="8"/>
      <c r="G178" s="8"/>
      <c r="H178" s="8"/>
      <c r="I178" s="8"/>
      <c r="J178" s="8"/>
      <c r="K178" s="8"/>
      <c r="L178" s="8"/>
      <c r="M178" s="8"/>
      <c r="N178" s="8"/>
      <c r="O178" s="8"/>
      <c r="P178" s="8"/>
      <c r="Q178" s="8"/>
      <c r="R178" s="8"/>
      <c r="S178" s="8"/>
      <c r="T178" s="8"/>
      <c r="U178" s="8"/>
      <c r="V178" s="8"/>
      <c r="W178" s="8"/>
      <c r="X178" s="8"/>
    </row>
    <row r="179" spans="1:24">
      <c r="A179" s="12"/>
      <c r="B179" s="8"/>
      <c r="C179" s="8"/>
      <c r="D179" s="8"/>
      <c r="E179" s="8"/>
      <c r="F179" s="8"/>
      <c r="G179" s="8"/>
      <c r="H179" s="8"/>
      <c r="I179" s="8"/>
      <c r="J179" s="8"/>
      <c r="K179" s="8"/>
      <c r="L179" s="8"/>
      <c r="M179" s="8"/>
      <c r="N179" s="8"/>
      <c r="O179" s="8"/>
      <c r="P179" s="8"/>
      <c r="Q179" s="8"/>
      <c r="R179" s="8"/>
      <c r="S179" s="8"/>
      <c r="T179" s="8"/>
      <c r="U179" s="8"/>
      <c r="V179" s="8"/>
      <c r="W179" s="8"/>
      <c r="X179" s="8"/>
    </row>
    <row r="180" spans="1:24">
      <c r="A180" s="12"/>
      <c r="B180" s="8"/>
      <c r="C180" s="8"/>
      <c r="D180" s="8"/>
      <c r="E180" s="8"/>
      <c r="F180" s="8"/>
      <c r="G180" s="8"/>
      <c r="H180" s="8"/>
      <c r="I180" s="8"/>
      <c r="J180" s="8"/>
      <c r="K180" s="8"/>
      <c r="L180" s="8"/>
      <c r="M180" s="8"/>
      <c r="N180" s="8"/>
      <c r="O180" s="8"/>
      <c r="P180" s="8"/>
      <c r="Q180" s="8"/>
      <c r="R180" s="8"/>
      <c r="S180" s="8"/>
      <c r="T180" s="8"/>
      <c r="U180" s="8"/>
      <c r="V180" s="8"/>
      <c r="W180" s="8"/>
      <c r="X180" s="8"/>
    </row>
    <row r="181" spans="1:24">
      <c r="A181" s="12"/>
      <c r="B181" s="8"/>
      <c r="C181" s="8"/>
      <c r="D181" s="8"/>
      <c r="E181" s="8"/>
      <c r="F181" s="8"/>
      <c r="G181" s="8"/>
      <c r="H181" s="8"/>
      <c r="I181" s="8"/>
      <c r="J181" s="8"/>
      <c r="K181" s="8"/>
      <c r="L181" s="8"/>
      <c r="M181" s="8"/>
      <c r="N181" s="8"/>
      <c r="O181" s="8"/>
      <c r="P181" s="8"/>
      <c r="Q181" s="8"/>
      <c r="R181" s="8"/>
      <c r="S181" s="8"/>
      <c r="T181" s="8"/>
      <c r="U181" s="8"/>
      <c r="V181" s="8"/>
      <c r="W181" s="8"/>
      <c r="X181" s="8"/>
    </row>
    <row r="182" spans="1:24">
      <c r="A182" s="12"/>
      <c r="B182" s="8"/>
      <c r="C182" s="8"/>
      <c r="D182" s="8"/>
      <c r="E182" s="8"/>
      <c r="F182" s="8"/>
      <c r="G182" s="8"/>
      <c r="H182" s="8"/>
      <c r="I182" s="8"/>
      <c r="J182" s="8"/>
      <c r="K182" s="8"/>
      <c r="L182" s="8"/>
      <c r="M182" s="8"/>
      <c r="N182" s="8"/>
      <c r="O182" s="8"/>
      <c r="P182" s="8"/>
      <c r="Q182" s="8"/>
      <c r="R182" s="8"/>
      <c r="S182" s="8"/>
      <c r="T182" s="8"/>
      <c r="U182" s="8"/>
      <c r="V182" s="8"/>
      <c r="W182" s="8"/>
      <c r="X182" s="8"/>
    </row>
    <row r="183" spans="1:24">
      <c r="A183" s="12"/>
      <c r="B183" s="8"/>
      <c r="C183" s="8"/>
      <c r="D183" s="8"/>
      <c r="E183" s="8"/>
      <c r="F183" s="8"/>
      <c r="G183" s="8"/>
      <c r="H183" s="8"/>
      <c r="I183" s="8"/>
      <c r="J183" s="8"/>
      <c r="K183" s="8"/>
      <c r="L183" s="8"/>
      <c r="M183" s="8"/>
      <c r="N183" s="8"/>
      <c r="O183" s="8"/>
      <c r="P183" s="8"/>
      <c r="Q183" s="8"/>
      <c r="R183" s="8"/>
      <c r="S183" s="8"/>
      <c r="T183" s="8"/>
      <c r="U183" s="8"/>
      <c r="V183" s="8"/>
      <c r="W183" s="8"/>
      <c r="X183" s="8"/>
    </row>
    <row r="184" spans="1:24">
      <c r="A184" s="12"/>
      <c r="B184" s="8"/>
      <c r="C184" s="8"/>
      <c r="D184" s="8"/>
      <c r="E184" s="8"/>
      <c r="F184" s="8"/>
      <c r="G184" s="8"/>
      <c r="H184" s="8"/>
      <c r="I184" s="8"/>
      <c r="J184" s="8"/>
      <c r="K184" s="8"/>
      <c r="L184" s="8"/>
      <c r="M184" s="8"/>
      <c r="N184" s="8"/>
      <c r="O184" s="8"/>
      <c r="P184" s="8"/>
      <c r="Q184" s="8"/>
      <c r="R184" s="8"/>
      <c r="S184" s="8"/>
      <c r="T184" s="8"/>
      <c r="U184" s="8"/>
      <c r="V184" s="8"/>
      <c r="W184" s="8"/>
      <c r="X184" s="8"/>
    </row>
    <row r="185" spans="1:24">
      <c r="A185" s="12"/>
      <c r="B185" s="8"/>
      <c r="C185" s="8"/>
      <c r="D185" s="8"/>
      <c r="E185" s="8"/>
      <c r="F185" s="8"/>
      <c r="G185" s="8"/>
      <c r="H185" s="8"/>
      <c r="I185" s="8"/>
      <c r="J185" s="8"/>
      <c r="K185" s="8"/>
      <c r="L185" s="8"/>
      <c r="M185" s="8"/>
      <c r="N185" s="8"/>
      <c r="O185" s="8"/>
      <c r="P185" s="8"/>
      <c r="Q185" s="8"/>
      <c r="R185" s="8"/>
      <c r="S185" s="8"/>
      <c r="T185" s="8"/>
      <c r="U185" s="8"/>
      <c r="V185" s="8"/>
      <c r="W185" s="8"/>
      <c r="X185" s="8"/>
    </row>
    <row r="186" spans="1:24">
      <c r="A186" s="12"/>
      <c r="B186" s="8"/>
      <c r="C186" s="8"/>
      <c r="D186" s="8"/>
      <c r="E186" s="8"/>
      <c r="F186" s="8"/>
      <c r="G186" s="8"/>
      <c r="H186" s="8"/>
      <c r="I186" s="8"/>
      <c r="J186" s="8"/>
      <c r="K186" s="8"/>
      <c r="L186" s="8"/>
      <c r="M186" s="8"/>
      <c r="N186" s="8"/>
      <c r="O186" s="8"/>
      <c r="P186" s="8"/>
      <c r="Q186" s="8"/>
      <c r="R186" s="8"/>
      <c r="S186" s="8"/>
      <c r="T186" s="8"/>
      <c r="U186" s="8"/>
      <c r="V186" s="8"/>
      <c r="W186" s="8"/>
      <c r="X186" s="8"/>
    </row>
    <row r="187" spans="1:24">
      <c r="A187" s="12"/>
      <c r="B187" s="8"/>
      <c r="C187" s="8"/>
      <c r="D187" s="8"/>
      <c r="E187" s="8"/>
      <c r="F187" s="8"/>
      <c r="G187" s="8"/>
      <c r="H187" s="8"/>
      <c r="I187" s="8"/>
      <c r="J187" s="8"/>
      <c r="K187" s="8"/>
      <c r="L187" s="8"/>
      <c r="M187" s="8"/>
      <c r="N187" s="8"/>
      <c r="O187" s="8"/>
      <c r="P187" s="8"/>
      <c r="Q187" s="8"/>
      <c r="R187" s="8"/>
      <c r="S187" s="8"/>
      <c r="T187" s="8"/>
      <c r="U187" s="8"/>
      <c r="V187" s="8"/>
      <c r="W187" s="8"/>
      <c r="X187" s="8"/>
    </row>
    <row r="188" spans="1:24">
      <c r="A188" s="12"/>
      <c r="B188" s="8"/>
      <c r="C188" s="8"/>
      <c r="D188" s="8"/>
      <c r="E188" s="8"/>
      <c r="F188" s="8"/>
      <c r="G188" s="8"/>
      <c r="H188" s="8"/>
      <c r="I188" s="8"/>
      <c r="J188" s="8"/>
      <c r="K188" s="8"/>
      <c r="L188" s="8"/>
      <c r="M188" s="8"/>
      <c r="N188" s="8"/>
      <c r="O188" s="8"/>
      <c r="P188" s="8"/>
      <c r="Q188" s="8"/>
      <c r="R188" s="8"/>
      <c r="S188" s="8"/>
      <c r="T188" s="8"/>
      <c r="U188" s="8"/>
      <c r="V188" s="8"/>
      <c r="W188" s="8"/>
      <c r="X188" s="8"/>
    </row>
    <row r="189" spans="1:24">
      <c r="A189" s="12"/>
      <c r="B189" s="8"/>
      <c r="C189" s="8"/>
      <c r="D189" s="8"/>
      <c r="E189" s="8"/>
      <c r="F189" s="8"/>
      <c r="G189" s="8"/>
      <c r="H189" s="8"/>
      <c r="I189" s="8"/>
      <c r="J189" s="8"/>
      <c r="K189" s="8"/>
      <c r="L189" s="8"/>
      <c r="M189" s="8"/>
      <c r="N189" s="8"/>
      <c r="O189" s="8"/>
      <c r="P189" s="8"/>
      <c r="Q189" s="8"/>
      <c r="R189" s="8"/>
      <c r="S189" s="8"/>
      <c r="T189" s="8"/>
      <c r="U189" s="8"/>
      <c r="V189" s="8"/>
      <c r="W189" s="8"/>
      <c r="X189" s="8"/>
    </row>
    <row r="190" spans="1:24">
      <c r="A190" s="12"/>
      <c r="B190" s="8"/>
      <c r="C190" s="8"/>
      <c r="D190" s="8"/>
      <c r="E190" s="8"/>
      <c r="F190" s="8"/>
      <c r="G190" s="8"/>
      <c r="H190" s="8"/>
      <c r="I190" s="8"/>
      <c r="J190" s="8"/>
      <c r="K190" s="8"/>
      <c r="L190" s="8"/>
      <c r="M190" s="8"/>
      <c r="N190" s="8"/>
      <c r="O190" s="8"/>
      <c r="P190" s="8"/>
      <c r="Q190" s="8"/>
      <c r="R190" s="8"/>
      <c r="S190" s="8"/>
      <c r="T190" s="8"/>
      <c r="U190" s="8"/>
      <c r="V190" s="8"/>
      <c r="W190" s="8"/>
      <c r="X190" s="8"/>
    </row>
    <row r="191" spans="1:24">
      <c r="A191" s="12"/>
      <c r="B191" s="8"/>
      <c r="C191" s="8"/>
      <c r="D191" s="8"/>
      <c r="E191" s="8"/>
      <c r="F191" s="8"/>
      <c r="G191" s="8"/>
      <c r="H191" s="8"/>
      <c r="I191" s="8"/>
      <c r="J191" s="8"/>
      <c r="K191" s="8"/>
      <c r="L191" s="8"/>
      <c r="M191" s="8"/>
      <c r="N191" s="8"/>
      <c r="O191" s="8"/>
      <c r="P191" s="8"/>
      <c r="Q191" s="8"/>
      <c r="R191" s="8"/>
      <c r="S191" s="8"/>
      <c r="T191" s="8"/>
      <c r="U191" s="8"/>
      <c r="V191" s="8"/>
      <c r="W191" s="8"/>
      <c r="X191" s="8"/>
    </row>
    <row r="192" spans="1:24">
      <c r="A192" s="12"/>
      <c r="B192" s="8"/>
      <c r="C192" s="8"/>
      <c r="D192" s="8"/>
      <c r="E192" s="8"/>
      <c r="F192" s="8"/>
      <c r="G192" s="8"/>
      <c r="H192" s="8"/>
      <c r="I192" s="8"/>
      <c r="J192" s="8"/>
      <c r="K192" s="8"/>
      <c r="L192" s="8"/>
      <c r="M192" s="8"/>
      <c r="N192" s="8"/>
      <c r="O192" s="8"/>
      <c r="P192" s="8"/>
      <c r="Q192" s="8"/>
      <c r="R192" s="8"/>
      <c r="S192" s="8"/>
      <c r="T192" s="8"/>
      <c r="U192" s="8"/>
      <c r="V192" s="8"/>
      <c r="W192" s="8"/>
      <c r="X192" s="8"/>
    </row>
    <row r="193" spans="1:24">
      <c r="A193" s="12"/>
      <c r="B193" s="8"/>
      <c r="C193" s="8"/>
      <c r="D193" s="8"/>
      <c r="E193" s="8"/>
      <c r="F193" s="8"/>
      <c r="G193" s="8"/>
      <c r="H193" s="8"/>
      <c r="I193" s="8"/>
      <c r="J193" s="8"/>
      <c r="K193" s="8"/>
      <c r="L193" s="8"/>
      <c r="M193" s="8"/>
      <c r="N193" s="8"/>
      <c r="O193" s="8"/>
      <c r="P193" s="8"/>
      <c r="Q193" s="8"/>
      <c r="R193" s="8"/>
      <c r="S193" s="8"/>
      <c r="T193" s="8"/>
      <c r="U193" s="8"/>
      <c r="V193" s="8"/>
      <c r="W193" s="8"/>
      <c r="X193" s="8"/>
    </row>
    <row r="194" spans="1:24">
      <c r="A194" s="12"/>
      <c r="B194" s="8"/>
      <c r="C194" s="8"/>
      <c r="D194" s="8"/>
      <c r="E194" s="8"/>
      <c r="F194" s="8"/>
      <c r="G194" s="8"/>
      <c r="H194" s="8"/>
      <c r="I194" s="8"/>
      <c r="J194" s="8"/>
      <c r="K194" s="8"/>
      <c r="L194" s="8"/>
      <c r="M194" s="8"/>
      <c r="N194" s="8"/>
      <c r="O194" s="8"/>
      <c r="P194" s="8"/>
      <c r="Q194" s="8"/>
      <c r="R194" s="8"/>
      <c r="S194" s="8"/>
      <c r="T194" s="8"/>
      <c r="U194" s="8"/>
      <c r="V194" s="8"/>
      <c r="W194" s="8"/>
      <c r="X194" s="8"/>
    </row>
    <row r="195" spans="1:24">
      <c r="A195" s="12"/>
      <c r="B195" s="8"/>
      <c r="C195" s="8"/>
      <c r="D195" s="8"/>
      <c r="E195" s="8"/>
      <c r="F195" s="8"/>
      <c r="G195" s="8"/>
      <c r="H195" s="8"/>
      <c r="I195" s="8"/>
      <c r="J195" s="8"/>
      <c r="K195" s="8"/>
      <c r="L195" s="8"/>
      <c r="M195" s="8"/>
      <c r="N195" s="8"/>
      <c r="O195" s="8"/>
      <c r="P195" s="8"/>
      <c r="Q195" s="8"/>
      <c r="R195" s="8"/>
      <c r="S195" s="8"/>
      <c r="T195" s="8"/>
      <c r="U195" s="8"/>
      <c r="V195" s="8"/>
      <c r="W195" s="8"/>
      <c r="X195" s="8"/>
    </row>
    <row r="196" spans="1:24">
      <c r="A196" s="12"/>
      <c r="B196" s="8"/>
      <c r="C196" s="8"/>
      <c r="D196" s="8"/>
      <c r="E196" s="8"/>
      <c r="F196" s="8"/>
      <c r="G196" s="8"/>
      <c r="H196" s="8"/>
      <c r="I196" s="8"/>
      <c r="J196" s="8"/>
      <c r="K196" s="8"/>
      <c r="L196" s="8"/>
      <c r="M196" s="8"/>
      <c r="N196" s="8"/>
      <c r="O196" s="8"/>
      <c r="P196" s="8"/>
      <c r="Q196" s="8"/>
      <c r="R196" s="8"/>
      <c r="S196" s="8"/>
      <c r="T196" s="8"/>
      <c r="U196" s="8"/>
      <c r="V196" s="8"/>
      <c r="W196" s="8"/>
      <c r="X196" s="8"/>
    </row>
    <row r="197" spans="1:24">
      <c r="A197" s="12"/>
      <c r="B197" s="8"/>
      <c r="C197" s="8"/>
      <c r="D197" s="8"/>
      <c r="E197" s="8"/>
      <c r="F197" s="8"/>
      <c r="G197" s="8"/>
      <c r="H197" s="8"/>
      <c r="I197" s="8"/>
      <c r="J197" s="8"/>
      <c r="K197" s="8"/>
      <c r="L197" s="8"/>
      <c r="M197" s="8"/>
      <c r="N197" s="8"/>
      <c r="O197" s="8"/>
      <c r="P197" s="8"/>
      <c r="Q197" s="8"/>
      <c r="R197" s="8"/>
      <c r="S197" s="8"/>
      <c r="T197" s="8"/>
      <c r="U197" s="8"/>
      <c r="V197" s="8"/>
      <c r="W197" s="8"/>
      <c r="X197" s="8"/>
    </row>
    <row r="198" spans="1:24">
      <c r="A198" s="12"/>
      <c r="B198" s="8"/>
      <c r="C198" s="8"/>
      <c r="D198" s="8"/>
      <c r="E198" s="8"/>
      <c r="F198" s="8"/>
      <c r="G198" s="8"/>
      <c r="H198" s="8"/>
      <c r="I198" s="8"/>
      <c r="J198" s="8"/>
      <c r="K198" s="8"/>
      <c r="L198" s="8"/>
      <c r="M198" s="8"/>
      <c r="N198" s="8"/>
      <c r="O198" s="8"/>
      <c r="P198" s="8"/>
      <c r="Q198" s="8"/>
      <c r="R198" s="8"/>
      <c r="S198" s="8"/>
      <c r="T198" s="8"/>
      <c r="U198" s="8"/>
      <c r="V198" s="8"/>
      <c r="W198" s="8"/>
      <c r="X198" s="8"/>
    </row>
    <row r="199" spans="1:24">
      <c r="A199" s="12"/>
      <c r="B199" s="8"/>
      <c r="C199" s="8"/>
      <c r="D199" s="8"/>
      <c r="E199" s="8"/>
      <c r="F199" s="8"/>
      <c r="G199" s="8"/>
      <c r="H199" s="8"/>
      <c r="I199" s="8"/>
      <c r="J199" s="8"/>
      <c r="K199" s="8"/>
      <c r="L199" s="8"/>
      <c r="M199" s="8"/>
      <c r="N199" s="8"/>
      <c r="O199" s="8"/>
      <c r="P199" s="8"/>
      <c r="Q199" s="8"/>
      <c r="R199" s="8"/>
      <c r="S199" s="8"/>
      <c r="T199" s="8"/>
      <c r="U199" s="8"/>
      <c r="V199" s="8"/>
      <c r="W199" s="8"/>
      <c r="X199" s="8"/>
    </row>
    <row r="200" spans="1:24">
      <c r="A200" s="12"/>
      <c r="B200" s="8"/>
      <c r="C200" s="8"/>
      <c r="D200" s="8"/>
      <c r="E200" s="8"/>
      <c r="F200" s="8"/>
      <c r="G200" s="8"/>
      <c r="H200" s="8"/>
      <c r="I200" s="8"/>
      <c r="J200" s="8"/>
      <c r="K200" s="8"/>
      <c r="L200" s="8"/>
      <c r="M200" s="8"/>
      <c r="N200" s="8"/>
      <c r="O200" s="8"/>
      <c r="P200" s="8"/>
      <c r="Q200" s="8"/>
      <c r="R200" s="8"/>
      <c r="S200" s="8"/>
      <c r="T200" s="8"/>
      <c r="U200" s="8"/>
      <c r="V200" s="8"/>
      <c r="W200" s="8"/>
      <c r="X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X200"/>
  <sheetViews>
    <sheetView showGridLines="0" workbookViewId="0"/>
  </sheetViews>
  <sheetFormatPr defaultColWidth="10.90625" defaultRowHeight="14.5"/>
  <cols>
    <col min="1" max="1" width="70.7265625" customWidth="1"/>
  </cols>
  <sheetData>
    <row r="1" spans="1:24" ht="19.5">
      <c r="A1" s="4" t="s">
        <v>213</v>
      </c>
      <c r="B1" s="8"/>
      <c r="C1" s="8"/>
      <c r="D1" s="8"/>
      <c r="E1" s="8"/>
      <c r="F1" s="8"/>
      <c r="G1" s="8"/>
      <c r="H1" s="8"/>
      <c r="I1" s="8"/>
      <c r="J1" s="8"/>
      <c r="K1" s="8"/>
      <c r="L1" s="8"/>
      <c r="M1" s="8"/>
      <c r="N1" s="8"/>
      <c r="O1" s="8"/>
      <c r="P1" s="8"/>
      <c r="Q1" s="8"/>
      <c r="R1" s="8"/>
      <c r="S1" s="8"/>
      <c r="T1" s="8"/>
      <c r="U1" s="8"/>
      <c r="V1" s="8"/>
      <c r="W1" s="8"/>
      <c r="X1" s="8"/>
    </row>
    <row r="2" spans="1:24">
      <c r="A2" s="9" t="s">
        <v>338</v>
      </c>
      <c r="B2" s="8"/>
      <c r="C2" s="8"/>
      <c r="D2" s="8"/>
      <c r="E2" s="8"/>
      <c r="F2" s="8"/>
      <c r="G2" s="8"/>
      <c r="H2" s="8"/>
      <c r="I2" s="8"/>
      <c r="J2" s="8"/>
      <c r="K2" s="8"/>
      <c r="L2" s="8"/>
      <c r="M2" s="8"/>
      <c r="N2" s="8"/>
      <c r="O2" s="8"/>
      <c r="P2" s="8"/>
      <c r="Q2" s="8"/>
      <c r="R2" s="8"/>
      <c r="S2" s="8"/>
      <c r="T2" s="8"/>
      <c r="U2" s="8"/>
      <c r="V2" s="8"/>
      <c r="W2" s="8"/>
      <c r="X2" s="8"/>
    </row>
    <row r="3" spans="1:24" ht="29">
      <c r="A3" s="9" t="s">
        <v>295</v>
      </c>
      <c r="B3" s="10"/>
      <c r="C3" s="10"/>
      <c r="D3" s="10"/>
      <c r="E3" s="10"/>
      <c r="F3" s="10"/>
      <c r="G3" s="10"/>
      <c r="H3" s="10"/>
      <c r="I3" s="10"/>
      <c r="J3" s="10"/>
      <c r="K3" s="10"/>
      <c r="L3" s="10"/>
      <c r="M3" s="10"/>
      <c r="N3" s="10"/>
      <c r="O3" s="10"/>
      <c r="P3" s="10"/>
      <c r="Q3" s="10"/>
      <c r="R3" s="10"/>
      <c r="S3" s="10"/>
      <c r="T3" s="10"/>
      <c r="U3" s="10"/>
      <c r="V3" s="10"/>
      <c r="W3" s="10"/>
      <c r="X3" s="10"/>
    </row>
    <row r="4" spans="1:24">
      <c r="A4" s="9" t="s">
        <v>457</v>
      </c>
      <c r="B4" s="10"/>
      <c r="C4" s="10"/>
      <c r="D4" s="10"/>
      <c r="E4" s="10"/>
      <c r="F4" s="10"/>
      <c r="G4" s="10"/>
      <c r="H4" s="10"/>
      <c r="I4" s="10"/>
      <c r="J4" s="10"/>
      <c r="K4" s="10"/>
      <c r="L4" s="10"/>
      <c r="M4" s="10"/>
      <c r="N4" s="10"/>
      <c r="O4" s="10"/>
      <c r="P4" s="10"/>
      <c r="Q4" s="10"/>
      <c r="R4" s="10"/>
      <c r="S4" s="10"/>
      <c r="T4" s="10"/>
      <c r="U4" s="10"/>
      <c r="V4" s="10"/>
      <c r="W4" s="10"/>
      <c r="X4" s="10"/>
    </row>
    <row r="5" spans="1:24">
      <c r="A5" s="11" t="s">
        <v>0</v>
      </c>
      <c r="B5" s="10"/>
      <c r="C5" s="10"/>
      <c r="D5" s="10"/>
      <c r="E5" s="10"/>
      <c r="F5" s="10"/>
      <c r="G5" s="10"/>
      <c r="H5" s="10"/>
      <c r="I5" s="10"/>
      <c r="J5" s="10"/>
      <c r="K5" s="10"/>
      <c r="L5" s="10"/>
      <c r="M5" s="10"/>
      <c r="N5" s="10"/>
      <c r="O5" s="10"/>
      <c r="P5" s="10"/>
      <c r="Q5" s="10"/>
      <c r="R5" s="10"/>
      <c r="S5" s="10"/>
      <c r="T5" s="10"/>
      <c r="U5" s="10"/>
      <c r="V5" s="10"/>
      <c r="W5" s="10"/>
      <c r="X5" s="10"/>
    </row>
    <row r="6" spans="1:24" ht="30" customHeight="1">
      <c r="A6" s="6" t="s">
        <v>212</v>
      </c>
      <c r="B6" s="10"/>
      <c r="C6" s="10"/>
      <c r="D6" s="10"/>
      <c r="E6" s="10"/>
      <c r="F6" s="10"/>
      <c r="G6" s="10"/>
      <c r="H6" s="10"/>
      <c r="I6" s="10"/>
      <c r="J6" s="10"/>
      <c r="K6" s="10"/>
      <c r="L6" s="10"/>
      <c r="M6" s="10"/>
      <c r="N6" s="10"/>
      <c r="O6" s="10"/>
      <c r="P6" s="10"/>
      <c r="Q6" s="10"/>
      <c r="R6" s="10"/>
      <c r="S6" s="10"/>
      <c r="T6" s="10"/>
      <c r="U6" s="10"/>
      <c r="V6" s="10"/>
      <c r="W6" s="10"/>
      <c r="X6" s="10"/>
    </row>
    <row r="7" spans="1:24">
      <c r="A7" s="12" t="s">
        <v>296</v>
      </c>
      <c r="B7" s="13" t="s">
        <v>299</v>
      </c>
      <c r="C7" s="13" t="s">
        <v>300</v>
      </c>
      <c r="D7" s="13" t="s">
        <v>301</v>
      </c>
      <c r="E7" s="13" t="s">
        <v>302</v>
      </c>
      <c r="F7" s="13" t="s">
        <v>303</v>
      </c>
      <c r="G7" s="13" t="s">
        <v>304</v>
      </c>
      <c r="H7" s="13" t="s">
        <v>305</v>
      </c>
      <c r="I7" s="13" t="s">
        <v>306</v>
      </c>
      <c r="J7" s="13" t="s">
        <v>307</v>
      </c>
      <c r="K7" s="13" t="s">
        <v>308</v>
      </c>
      <c r="L7" s="13" t="s">
        <v>309</v>
      </c>
      <c r="M7" s="13" t="s">
        <v>310</v>
      </c>
      <c r="N7" s="13" t="s">
        <v>311</v>
      </c>
      <c r="O7" s="13" t="s">
        <v>312</v>
      </c>
      <c r="P7" s="13" t="s">
        <v>313</v>
      </c>
      <c r="Q7" s="13" t="s">
        <v>314</v>
      </c>
      <c r="R7" s="13" t="s">
        <v>315</v>
      </c>
      <c r="S7" s="13" t="s">
        <v>316</v>
      </c>
      <c r="T7" s="13" t="s">
        <v>317</v>
      </c>
      <c r="U7" s="13" t="s">
        <v>318</v>
      </c>
      <c r="V7" s="13" t="s">
        <v>319</v>
      </c>
      <c r="W7" s="13" t="s">
        <v>320</v>
      </c>
      <c r="X7" s="13" t="s">
        <v>321</v>
      </c>
    </row>
    <row r="8" spans="1:24">
      <c r="A8" s="12" t="s">
        <v>342</v>
      </c>
      <c r="B8" s="14">
        <v>0.3155983</v>
      </c>
      <c r="C8" s="14">
        <v>0.309896</v>
      </c>
      <c r="D8" s="14">
        <v>0.31244749999999999</v>
      </c>
      <c r="E8" s="14">
        <v>0.31238919999999998</v>
      </c>
      <c r="F8" s="14">
        <v>0.29609809999999998</v>
      </c>
      <c r="G8" s="14">
        <v>0.27851979999999998</v>
      </c>
      <c r="H8" s="14">
        <v>0.25814049999999999</v>
      </c>
      <c r="I8" s="14">
        <v>0.2499922</v>
      </c>
      <c r="J8" s="14">
        <v>0.2455253</v>
      </c>
      <c r="K8" s="14">
        <v>0.2409346</v>
      </c>
      <c r="L8" s="14">
        <v>0.24524689999999999</v>
      </c>
      <c r="M8" s="14">
        <v>0.24372530000000001</v>
      </c>
      <c r="N8" s="14">
        <v>0.23525389999999999</v>
      </c>
      <c r="O8" s="14">
        <v>0.2143718</v>
      </c>
      <c r="P8" s="14">
        <v>0.2073566</v>
      </c>
      <c r="Q8" s="14">
        <v>0.20983579999999999</v>
      </c>
      <c r="R8" s="14">
        <v>0.2161679</v>
      </c>
      <c r="S8" s="14">
        <v>0.22795380000000001</v>
      </c>
      <c r="T8" s="14">
        <v>0.23351949999999999</v>
      </c>
      <c r="U8" s="14">
        <v>0.2419675</v>
      </c>
      <c r="V8" s="14">
        <v>0.23227329999999999</v>
      </c>
      <c r="W8" s="14">
        <v>0.24283840000000001</v>
      </c>
      <c r="X8" s="14">
        <v>0.2103554</v>
      </c>
    </row>
    <row r="9" spans="1:24">
      <c r="A9" s="12" t="s">
        <v>363</v>
      </c>
      <c r="B9" s="14">
        <v>0.83368339999999996</v>
      </c>
      <c r="C9" s="14">
        <v>0.83341019999999999</v>
      </c>
      <c r="D9" s="14">
        <v>0.83691729999999998</v>
      </c>
      <c r="E9" s="14">
        <v>0.8174131</v>
      </c>
      <c r="F9" s="14">
        <v>0.79621660000000005</v>
      </c>
      <c r="G9" s="14">
        <v>0.78508040000000001</v>
      </c>
      <c r="H9" s="14">
        <v>0.77934490000000001</v>
      </c>
      <c r="I9" s="14">
        <v>0.76744920000000005</v>
      </c>
      <c r="J9" s="14">
        <v>0.74473120000000004</v>
      </c>
      <c r="K9" s="14">
        <v>0.75831170000000003</v>
      </c>
      <c r="L9" s="14">
        <v>0.7766535</v>
      </c>
      <c r="M9" s="14">
        <v>0.76496399999999998</v>
      </c>
      <c r="N9" s="14">
        <v>0.70278510000000005</v>
      </c>
      <c r="O9" s="14">
        <v>0.65420889999999998</v>
      </c>
      <c r="P9" s="14">
        <v>0.62743970000000004</v>
      </c>
      <c r="Q9" s="14">
        <v>0.62902829999999998</v>
      </c>
      <c r="R9" s="14">
        <v>0.61439469999999996</v>
      </c>
      <c r="S9" s="14">
        <v>0.61415810000000004</v>
      </c>
      <c r="T9" s="14">
        <v>0.65208010000000005</v>
      </c>
      <c r="U9" s="14">
        <v>0.62810840000000001</v>
      </c>
      <c r="V9" s="14">
        <v>0.632606</v>
      </c>
      <c r="W9" s="14">
        <v>0.61109420000000003</v>
      </c>
      <c r="X9" s="14">
        <v>0.70470500000000003</v>
      </c>
    </row>
    <row r="10" spans="1:24">
      <c r="A10" s="12" t="s">
        <v>364</v>
      </c>
      <c r="B10" s="14">
        <v>0.18590490000000001</v>
      </c>
      <c r="C10" s="14">
        <v>0.17298630000000001</v>
      </c>
      <c r="D10" s="14">
        <v>0.17619889999999999</v>
      </c>
      <c r="E10" s="14">
        <v>0.1826576</v>
      </c>
      <c r="F10" s="14">
        <v>0.1794135</v>
      </c>
      <c r="G10" s="14">
        <v>0.16417509999999999</v>
      </c>
      <c r="H10" s="14">
        <v>0.14443639999999999</v>
      </c>
      <c r="I10" s="14">
        <v>0.14380180000000001</v>
      </c>
      <c r="J10" s="14">
        <v>0.14651739999999999</v>
      </c>
      <c r="K10" s="14">
        <v>0.14578189999999999</v>
      </c>
      <c r="L10" s="14">
        <v>0.1453197</v>
      </c>
      <c r="M10" s="14">
        <v>0.1430999</v>
      </c>
      <c r="N10" s="14">
        <v>0.14386299999999999</v>
      </c>
      <c r="O10" s="14">
        <v>0.13052259999999999</v>
      </c>
      <c r="P10" s="14">
        <v>0.13323960000000001</v>
      </c>
      <c r="Q10" s="14">
        <v>0.135489</v>
      </c>
      <c r="R10" s="14">
        <v>0.1496093</v>
      </c>
      <c r="S10" s="14">
        <v>0.16860530000000001</v>
      </c>
      <c r="T10" s="14">
        <v>0.17477719999999999</v>
      </c>
      <c r="U10" s="14">
        <v>0.18390999999999999</v>
      </c>
      <c r="V10" s="14">
        <v>0.17296449999999999</v>
      </c>
      <c r="W10" s="14">
        <v>0.18911</v>
      </c>
      <c r="X10" s="14">
        <v>0.15208079999999999</v>
      </c>
    </row>
    <row r="11" spans="1:24" ht="30" customHeight="1">
      <c r="A11" s="6" t="s">
        <v>206</v>
      </c>
      <c r="B11" s="14"/>
      <c r="C11" s="14"/>
      <c r="D11" s="14"/>
      <c r="E11" s="14"/>
      <c r="F11" s="14"/>
      <c r="G11" s="14"/>
      <c r="H11" s="14"/>
      <c r="I11" s="14"/>
      <c r="J11" s="14"/>
      <c r="K11" s="14"/>
      <c r="L11" s="14"/>
      <c r="M11" s="14"/>
      <c r="N11" s="14"/>
      <c r="O11" s="14"/>
      <c r="P11" s="14"/>
      <c r="Q11" s="14"/>
      <c r="R11" s="14"/>
      <c r="S11" s="14"/>
      <c r="T11" s="14"/>
      <c r="U11" s="14"/>
      <c r="V11" s="14"/>
      <c r="W11" s="14"/>
      <c r="X11" s="14"/>
    </row>
    <row r="12" spans="1:24">
      <c r="A12" s="12" t="s">
        <v>296</v>
      </c>
      <c r="B12" s="15" t="s">
        <v>299</v>
      </c>
      <c r="C12" s="15" t="s">
        <v>300</v>
      </c>
      <c r="D12" s="15" t="s">
        <v>301</v>
      </c>
      <c r="E12" s="15" t="s">
        <v>302</v>
      </c>
      <c r="F12" s="15" t="s">
        <v>303</v>
      </c>
      <c r="G12" s="15" t="s">
        <v>304</v>
      </c>
      <c r="H12" s="15" t="s">
        <v>305</v>
      </c>
      <c r="I12" s="15" t="s">
        <v>306</v>
      </c>
      <c r="J12" s="15" t="s">
        <v>307</v>
      </c>
      <c r="K12" s="15" t="s">
        <v>308</v>
      </c>
      <c r="L12" s="15" t="s">
        <v>309</v>
      </c>
      <c r="M12" s="15" t="s">
        <v>310</v>
      </c>
      <c r="N12" s="15" t="s">
        <v>311</v>
      </c>
      <c r="O12" s="15" t="s">
        <v>312</v>
      </c>
      <c r="P12" s="15" t="s">
        <v>313</v>
      </c>
      <c r="Q12" s="15" t="s">
        <v>314</v>
      </c>
      <c r="R12" s="15" t="s">
        <v>315</v>
      </c>
      <c r="S12" s="15" t="s">
        <v>316</v>
      </c>
      <c r="T12" s="15" t="s">
        <v>317</v>
      </c>
      <c r="U12" s="15" t="s">
        <v>318</v>
      </c>
      <c r="V12" s="15" t="s">
        <v>319</v>
      </c>
      <c r="W12" s="15" t="s">
        <v>320</v>
      </c>
      <c r="X12" s="15" t="s">
        <v>321</v>
      </c>
    </row>
    <row r="13" spans="1:24">
      <c r="A13" s="12" t="s">
        <v>342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row>
    <row r="14" spans="1:24">
      <c r="A14" s="12" t="s">
        <v>363</v>
      </c>
      <c r="B14" s="14">
        <v>0.52960810000000003</v>
      </c>
      <c r="C14" s="14">
        <v>0.55723730000000005</v>
      </c>
      <c r="D14" s="14">
        <v>0.55212519999999998</v>
      </c>
      <c r="E14" s="14">
        <v>0.53399509999999994</v>
      </c>
      <c r="F14" s="14">
        <v>0.50891660000000005</v>
      </c>
      <c r="G14" s="14">
        <v>0.52155300000000004</v>
      </c>
      <c r="H14" s="14">
        <v>0.54090009999999999</v>
      </c>
      <c r="I14" s="14">
        <v>0.52011379999999996</v>
      </c>
      <c r="J14" s="14">
        <v>0.50078900000000004</v>
      </c>
      <c r="K14" s="14">
        <v>0.48899629999999999</v>
      </c>
      <c r="L14" s="14">
        <v>0.50194240000000001</v>
      </c>
      <c r="M14" s="14">
        <v>0.50874140000000001</v>
      </c>
      <c r="N14" s="14">
        <v>0.48629899999999998</v>
      </c>
      <c r="O14" s="14">
        <v>0.4863769</v>
      </c>
      <c r="P14" s="14">
        <v>0.45539629999999998</v>
      </c>
      <c r="Q14" s="14">
        <v>0.45336290000000001</v>
      </c>
      <c r="R14" s="14">
        <v>0.40527649999999998</v>
      </c>
      <c r="S14" s="14">
        <v>0.3607805</v>
      </c>
      <c r="T14" s="14">
        <v>0.3449217</v>
      </c>
      <c r="U14" s="14">
        <v>0.34211039999999998</v>
      </c>
      <c r="V14" s="14">
        <v>0.35341440000000002</v>
      </c>
      <c r="W14" s="14">
        <v>0.32268609999999998</v>
      </c>
      <c r="X14" s="14">
        <v>0.3824765</v>
      </c>
    </row>
    <row r="15" spans="1:24">
      <c r="A15" s="12" t="s">
        <v>364</v>
      </c>
      <c r="B15" s="14">
        <v>0.47039189999999997</v>
      </c>
      <c r="C15" s="14">
        <v>0.44276270000000001</v>
      </c>
      <c r="D15" s="14">
        <v>0.44787480000000002</v>
      </c>
      <c r="E15" s="14">
        <v>0.4660049</v>
      </c>
      <c r="F15" s="14">
        <v>0.4910834</v>
      </c>
      <c r="G15" s="14">
        <v>0.47844700000000001</v>
      </c>
      <c r="H15" s="14">
        <v>0.45909990000000001</v>
      </c>
      <c r="I15" s="14">
        <v>0.47988619999999998</v>
      </c>
      <c r="J15" s="14">
        <v>0.49921100000000002</v>
      </c>
      <c r="K15" s="14">
        <v>0.51100369999999995</v>
      </c>
      <c r="L15" s="14">
        <v>0.49805759999999999</v>
      </c>
      <c r="M15" s="14">
        <v>0.49125859999999999</v>
      </c>
      <c r="N15" s="14">
        <v>0.51370099999999996</v>
      </c>
      <c r="O15" s="14">
        <v>0.5136231</v>
      </c>
      <c r="P15" s="14">
        <v>0.54460370000000002</v>
      </c>
      <c r="Q15" s="14">
        <v>0.54663709999999999</v>
      </c>
      <c r="R15" s="14">
        <v>0.59472349999999996</v>
      </c>
      <c r="S15" s="14">
        <v>0.63921950000000005</v>
      </c>
      <c r="T15" s="14">
        <v>0.6550783</v>
      </c>
      <c r="U15" s="14">
        <v>0.65788959999999996</v>
      </c>
      <c r="V15" s="14">
        <v>0.64658559999999998</v>
      </c>
      <c r="W15" s="14">
        <v>0.67731390000000002</v>
      </c>
      <c r="X15" s="14">
        <v>0.6175235</v>
      </c>
    </row>
    <row r="16" spans="1:24" ht="30" customHeight="1">
      <c r="A16" s="6" t="s">
        <v>207</v>
      </c>
      <c r="B16" s="14"/>
      <c r="C16" s="14"/>
      <c r="D16" s="14"/>
      <c r="E16" s="14"/>
      <c r="F16" s="14"/>
      <c r="G16" s="14"/>
      <c r="H16" s="14"/>
      <c r="I16" s="14"/>
      <c r="J16" s="14"/>
      <c r="K16" s="14"/>
      <c r="L16" s="14"/>
      <c r="M16" s="14"/>
      <c r="N16" s="14"/>
      <c r="O16" s="14"/>
      <c r="P16" s="14"/>
      <c r="Q16" s="14"/>
      <c r="R16" s="14"/>
      <c r="S16" s="14"/>
      <c r="T16" s="14"/>
      <c r="U16" s="14"/>
      <c r="V16" s="14"/>
      <c r="W16" s="14"/>
      <c r="X16" s="14"/>
    </row>
    <row r="17" spans="1:24">
      <c r="A17" s="12" t="s">
        <v>296</v>
      </c>
      <c r="B17" s="15" t="s">
        <v>299</v>
      </c>
      <c r="C17" s="15" t="s">
        <v>300</v>
      </c>
      <c r="D17" s="15" t="s">
        <v>301</v>
      </c>
      <c r="E17" s="15" t="s">
        <v>302</v>
      </c>
      <c r="F17" s="15" t="s">
        <v>303</v>
      </c>
      <c r="G17" s="15" t="s">
        <v>304</v>
      </c>
      <c r="H17" s="15" t="s">
        <v>305</v>
      </c>
      <c r="I17" s="15" t="s">
        <v>306</v>
      </c>
      <c r="J17" s="15" t="s">
        <v>307</v>
      </c>
      <c r="K17" s="15" t="s">
        <v>308</v>
      </c>
      <c r="L17" s="15" t="s">
        <v>309</v>
      </c>
      <c r="M17" s="15" t="s">
        <v>310</v>
      </c>
      <c r="N17" s="15" t="s">
        <v>311</v>
      </c>
      <c r="O17" s="15" t="s">
        <v>312</v>
      </c>
      <c r="P17" s="15" t="s">
        <v>313</v>
      </c>
      <c r="Q17" s="15" t="s">
        <v>314</v>
      </c>
      <c r="R17" s="15" t="s">
        <v>315</v>
      </c>
      <c r="S17" s="15" t="s">
        <v>316</v>
      </c>
      <c r="T17" s="15" t="s">
        <v>317</v>
      </c>
      <c r="U17" s="15" t="s">
        <v>318</v>
      </c>
      <c r="V17" s="15" t="s">
        <v>319</v>
      </c>
      <c r="W17" s="15" t="s">
        <v>320</v>
      </c>
      <c r="X17" s="15" t="s">
        <v>321</v>
      </c>
    </row>
    <row r="18" spans="1:24">
      <c r="A18" s="12" t="s">
        <v>342</v>
      </c>
      <c r="B18" s="16">
        <v>340000</v>
      </c>
      <c r="C18" s="16">
        <v>330000</v>
      </c>
      <c r="D18" s="16">
        <v>330000</v>
      </c>
      <c r="E18" s="16">
        <v>330000</v>
      </c>
      <c r="F18" s="16">
        <v>310000</v>
      </c>
      <c r="G18" s="16">
        <v>290000</v>
      </c>
      <c r="H18" s="16">
        <v>260000</v>
      </c>
      <c r="I18" s="16">
        <v>250000</v>
      </c>
      <c r="J18" s="16">
        <v>250000</v>
      </c>
      <c r="K18" s="16">
        <v>240000</v>
      </c>
      <c r="L18" s="16">
        <v>240000</v>
      </c>
      <c r="M18" s="16">
        <v>240000</v>
      </c>
      <c r="N18" s="16">
        <v>230000</v>
      </c>
      <c r="O18" s="16">
        <v>210000</v>
      </c>
      <c r="P18" s="16">
        <v>210000</v>
      </c>
      <c r="Q18" s="16">
        <v>210000</v>
      </c>
      <c r="R18" s="16">
        <v>210000</v>
      </c>
      <c r="S18" s="16">
        <v>220000</v>
      </c>
      <c r="T18" s="16">
        <v>230000</v>
      </c>
      <c r="U18" s="16">
        <v>240000</v>
      </c>
      <c r="V18" s="16">
        <v>230000</v>
      </c>
      <c r="W18" s="16">
        <v>240000</v>
      </c>
      <c r="X18" s="16">
        <v>210000</v>
      </c>
    </row>
    <row r="19" spans="1:24">
      <c r="A19" s="12" t="s">
        <v>363</v>
      </c>
      <c r="B19" s="16">
        <v>180000</v>
      </c>
      <c r="C19" s="16">
        <v>190000</v>
      </c>
      <c r="D19" s="16">
        <v>180000</v>
      </c>
      <c r="E19" s="16">
        <v>180000</v>
      </c>
      <c r="F19" s="16">
        <v>160000</v>
      </c>
      <c r="G19" s="16">
        <v>150000</v>
      </c>
      <c r="H19" s="16">
        <v>140000</v>
      </c>
      <c r="I19" s="16">
        <v>130000</v>
      </c>
      <c r="J19" s="16">
        <v>120000</v>
      </c>
      <c r="K19" s="16">
        <v>120000</v>
      </c>
      <c r="L19" s="16">
        <v>120000</v>
      </c>
      <c r="M19" s="16">
        <v>120000</v>
      </c>
      <c r="N19" s="16">
        <v>110000</v>
      </c>
      <c r="O19" s="16">
        <v>100000</v>
      </c>
      <c r="P19" s="16">
        <v>90000</v>
      </c>
      <c r="Q19" s="16">
        <v>90000</v>
      </c>
      <c r="R19" s="16">
        <v>90000</v>
      </c>
      <c r="S19" s="16">
        <v>80000</v>
      </c>
      <c r="T19" s="16">
        <v>80000</v>
      </c>
      <c r="U19" s="16">
        <v>80000</v>
      </c>
      <c r="V19" s="16">
        <v>80000</v>
      </c>
      <c r="W19" s="16">
        <v>80000</v>
      </c>
      <c r="X19" s="16">
        <v>80000</v>
      </c>
    </row>
    <row r="20" spans="1:24">
      <c r="A20" s="12" t="s">
        <v>364</v>
      </c>
      <c r="B20" s="16">
        <v>160000</v>
      </c>
      <c r="C20" s="16">
        <v>150000</v>
      </c>
      <c r="D20" s="16">
        <v>150000</v>
      </c>
      <c r="E20" s="16">
        <v>150000</v>
      </c>
      <c r="F20" s="16">
        <v>150000</v>
      </c>
      <c r="G20" s="16">
        <v>140000</v>
      </c>
      <c r="H20" s="16">
        <v>120000</v>
      </c>
      <c r="I20" s="16">
        <v>120000</v>
      </c>
      <c r="J20" s="16">
        <v>120000</v>
      </c>
      <c r="K20" s="16">
        <v>120000</v>
      </c>
      <c r="L20" s="16">
        <v>120000</v>
      </c>
      <c r="M20" s="16">
        <v>120000</v>
      </c>
      <c r="N20" s="16">
        <v>120000</v>
      </c>
      <c r="O20" s="16">
        <v>110000</v>
      </c>
      <c r="P20" s="16">
        <v>110000</v>
      </c>
      <c r="Q20" s="16">
        <v>110000</v>
      </c>
      <c r="R20" s="16">
        <v>130000</v>
      </c>
      <c r="S20" s="16">
        <v>140000</v>
      </c>
      <c r="T20" s="16">
        <v>150000</v>
      </c>
      <c r="U20" s="16">
        <v>160000</v>
      </c>
      <c r="V20" s="16">
        <v>150000</v>
      </c>
      <c r="W20" s="16">
        <v>160000</v>
      </c>
      <c r="X20" s="16">
        <v>130000</v>
      </c>
    </row>
    <row r="21" spans="1:24" ht="30" customHeight="1">
      <c r="A21" s="6" t="s">
        <v>208</v>
      </c>
      <c r="B21" s="16"/>
      <c r="C21" s="16"/>
      <c r="D21" s="16"/>
      <c r="E21" s="16"/>
      <c r="F21" s="16"/>
      <c r="G21" s="16"/>
      <c r="H21" s="16"/>
      <c r="I21" s="16"/>
      <c r="J21" s="16"/>
      <c r="K21" s="16"/>
      <c r="L21" s="16"/>
      <c r="M21" s="16"/>
      <c r="N21" s="16"/>
      <c r="O21" s="16"/>
      <c r="P21" s="16"/>
      <c r="Q21" s="16"/>
      <c r="R21" s="16"/>
      <c r="S21" s="16"/>
      <c r="T21" s="16"/>
      <c r="U21" s="16"/>
      <c r="V21" s="16"/>
      <c r="W21" s="16"/>
      <c r="X21" s="16"/>
    </row>
    <row r="22" spans="1:24">
      <c r="A22" s="12" t="s">
        <v>296</v>
      </c>
      <c r="B22" s="17" t="s">
        <v>299</v>
      </c>
      <c r="C22" s="17" t="s">
        <v>300</v>
      </c>
      <c r="D22" s="17" t="s">
        <v>301</v>
      </c>
      <c r="E22" s="17" t="s">
        <v>302</v>
      </c>
      <c r="F22" s="17" t="s">
        <v>303</v>
      </c>
      <c r="G22" s="17" t="s">
        <v>304</v>
      </c>
      <c r="H22" s="17" t="s">
        <v>305</v>
      </c>
      <c r="I22" s="17" t="s">
        <v>306</v>
      </c>
      <c r="J22" s="17" t="s">
        <v>307</v>
      </c>
      <c r="K22" s="17" t="s">
        <v>308</v>
      </c>
      <c r="L22" s="17" t="s">
        <v>309</v>
      </c>
      <c r="M22" s="17" t="s">
        <v>310</v>
      </c>
      <c r="N22" s="17" t="s">
        <v>311</v>
      </c>
      <c r="O22" s="17" t="s">
        <v>312</v>
      </c>
      <c r="P22" s="17" t="s">
        <v>313</v>
      </c>
      <c r="Q22" s="17" t="s">
        <v>314</v>
      </c>
      <c r="R22" s="17" t="s">
        <v>315</v>
      </c>
      <c r="S22" s="17" t="s">
        <v>316</v>
      </c>
      <c r="T22" s="17" t="s">
        <v>317</v>
      </c>
      <c r="U22" s="17" t="s">
        <v>318</v>
      </c>
      <c r="V22" s="17" t="s">
        <v>319</v>
      </c>
      <c r="W22" s="17" t="s">
        <v>320</v>
      </c>
      <c r="X22" s="17" t="s">
        <v>321</v>
      </c>
    </row>
    <row r="23" spans="1:24">
      <c r="A23" s="12" t="s">
        <v>342</v>
      </c>
      <c r="B23" s="14">
        <v>0.23267199999999999</v>
      </c>
      <c r="C23" s="14">
        <v>0.2239613</v>
      </c>
      <c r="D23" s="14">
        <v>0.2054705</v>
      </c>
      <c r="E23" s="14">
        <v>0.1864286</v>
      </c>
      <c r="F23" s="14">
        <v>0.172572</v>
      </c>
      <c r="G23" s="14">
        <v>0.17238400000000001</v>
      </c>
      <c r="H23" s="14">
        <v>0.1671793</v>
      </c>
      <c r="I23" s="14">
        <v>0.1576709</v>
      </c>
      <c r="J23" s="14">
        <v>0.1532771</v>
      </c>
      <c r="K23" s="14">
        <v>0.1486519</v>
      </c>
      <c r="L23" s="14">
        <v>0.15103440000000001</v>
      </c>
      <c r="M23" s="14">
        <v>0.15094440000000001</v>
      </c>
      <c r="N23" s="14">
        <v>0.14469170000000001</v>
      </c>
      <c r="O23" s="14">
        <v>0.12830349999999999</v>
      </c>
      <c r="P23" s="14">
        <v>0.1254564</v>
      </c>
      <c r="Q23" s="14">
        <v>0.1247294</v>
      </c>
      <c r="R23" s="14">
        <v>0.12966</v>
      </c>
      <c r="S23" s="14">
        <v>0.1360961</v>
      </c>
      <c r="T23" s="14">
        <v>0.14267479999999999</v>
      </c>
      <c r="U23" s="14">
        <v>0.16386580000000001</v>
      </c>
      <c r="V23" s="14">
        <v>0.16098599999999999</v>
      </c>
      <c r="W23" s="14">
        <v>0.1804269</v>
      </c>
      <c r="X23" s="14">
        <v>0.15275540000000001</v>
      </c>
    </row>
    <row r="24" spans="1:24">
      <c r="A24" s="12" t="s">
        <v>363</v>
      </c>
      <c r="B24" s="14">
        <v>0.68694560000000005</v>
      </c>
      <c r="C24" s="14">
        <v>0.66175510000000004</v>
      </c>
      <c r="D24" s="14">
        <v>0.58713409999999999</v>
      </c>
      <c r="E24" s="14">
        <v>0.5230766</v>
      </c>
      <c r="F24" s="14">
        <v>0.5100479</v>
      </c>
      <c r="G24" s="14">
        <v>0.51026910000000003</v>
      </c>
      <c r="H24" s="14">
        <v>0.51499150000000005</v>
      </c>
      <c r="I24" s="14">
        <v>0.48546060000000002</v>
      </c>
      <c r="J24" s="14">
        <v>0.48564740000000001</v>
      </c>
      <c r="K24" s="14">
        <v>0.4986797</v>
      </c>
      <c r="L24" s="14">
        <v>0.51724159999999997</v>
      </c>
      <c r="M24" s="14">
        <v>0.52283389999999996</v>
      </c>
      <c r="N24" s="14">
        <v>0.47081489999999998</v>
      </c>
      <c r="O24" s="14">
        <v>0.43153910000000001</v>
      </c>
      <c r="P24" s="14">
        <v>0.38636920000000002</v>
      </c>
      <c r="Q24" s="14">
        <v>0.36892910000000001</v>
      </c>
      <c r="R24" s="14">
        <v>0.36136099999999999</v>
      </c>
      <c r="S24" s="14">
        <v>0.3751332</v>
      </c>
      <c r="T24" s="14">
        <v>0.43234549999999999</v>
      </c>
      <c r="U24" s="14">
        <v>0.4491773</v>
      </c>
      <c r="V24" s="14">
        <v>0.47731089999999998</v>
      </c>
      <c r="W24" s="14">
        <v>0.51181779999999999</v>
      </c>
      <c r="X24" s="14">
        <v>0.61067110000000002</v>
      </c>
    </row>
    <row r="25" spans="1:24">
      <c r="A25" s="12" t="s">
        <v>364</v>
      </c>
      <c r="B25" s="14">
        <v>0.1190095</v>
      </c>
      <c r="C25" s="14">
        <v>0.110137</v>
      </c>
      <c r="D25" s="14">
        <v>0.1060629</v>
      </c>
      <c r="E25" s="14">
        <v>9.9535299999999993E-2</v>
      </c>
      <c r="F25" s="14">
        <v>9.4218899999999994E-2</v>
      </c>
      <c r="G25" s="14">
        <v>9.62615E-2</v>
      </c>
      <c r="H25" s="14">
        <v>9.1413700000000001E-2</v>
      </c>
      <c r="I25" s="14">
        <v>9.0515600000000002E-2</v>
      </c>
      <c r="J25" s="14">
        <v>8.7285000000000001E-2</v>
      </c>
      <c r="K25" s="14">
        <v>8.4191500000000002E-2</v>
      </c>
      <c r="L25" s="14">
        <v>8.2169400000000004E-2</v>
      </c>
      <c r="M25" s="14">
        <v>7.8808500000000004E-2</v>
      </c>
      <c r="N25" s="14">
        <v>8.0502500000000005E-2</v>
      </c>
      <c r="O25" s="14">
        <v>6.9948899999999994E-2</v>
      </c>
      <c r="P25" s="14">
        <v>7.9489500000000005E-2</v>
      </c>
      <c r="Q25" s="14">
        <v>8.1588800000000003E-2</v>
      </c>
      <c r="R25" s="14">
        <v>9.1484399999999994E-2</v>
      </c>
      <c r="S25" s="14">
        <v>0.10006619999999999</v>
      </c>
      <c r="T25" s="14">
        <v>0.10199809999999999</v>
      </c>
      <c r="U25" s="14">
        <v>0.1206035</v>
      </c>
      <c r="V25" s="14">
        <v>0.11400349999999999</v>
      </c>
      <c r="W25" s="14">
        <v>0.1322265</v>
      </c>
      <c r="X25" s="14">
        <v>9.8858199999999993E-2</v>
      </c>
    </row>
    <row r="26" spans="1:24" ht="30" customHeight="1">
      <c r="A26" s="6" t="s">
        <v>209</v>
      </c>
      <c r="B26" s="14"/>
      <c r="C26" s="14"/>
      <c r="D26" s="14"/>
      <c r="E26" s="14"/>
      <c r="F26" s="14"/>
      <c r="G26" s="14"/>
      <c r="H26" s="14"/>
      <c r="I26" s="14"/>
      <c r="J26" s="14"/>
      <c r="K26" s="14"/>
      <c r="L26" s="14"/>
      <c r="M26" s="14"/>
      <c r="N26" s="14"/>
      <c r="O26" s="14"/>
      <c r="P26" s="14"/>
      <c r="Q26" s="14"/>
      <c r="R26" s="14"/>
      <c r="S26" s="14"/>
      <c r="T26" s="14"/>
      <c r="U26" s="14"/>
      <c r="V26" s="14"/>
      <c r="W26" s="14"/>
      <c r="X26" s="14"/>
    </row>
    <row r="27" spans="1:24">
      <c r="A27" s="12" t="s">
        <v>296</v>
      </c>
      <c r="B27" s="15" t="s">
        <v>299</v>
      </c>
      <c r="C27" s="15" t="s">
        <v>300</v>
      </c>
      <c r="D27" s="15" t="s">
        <v>301</v>
      </c>
      <c r="E27" s="15" t="s">
        <v>302</v>
      </c>
      <c r="F27" s="15" t="s">
        <v>303</v>
      </c>
      <c r="G27" s="15" t="s">
        <v>304</v>
      </c>
      <c r="H27" s="15" t="s">
        <v>305</v>
      </c>
      <c r="I27" s="15" t="s">
        <v>306</v>
      </c>
      <c r="J27" s="15" t="s">
        <v>307</v>
      </c>
      <c r="K27" s="15" t="s">
        <v>308</v>
      </c>
      <c r="L27" s="15" t="s">
        <v>309</v>
      </c>
      <c r="M27" s="15" t="s">
        <v>310</v>
      </c>
      <c r="N27" s="15" t="s">
        <v>311</v>
      </c>
      <c r="O27" s="15" t="s">
        <v>312</v>
      </c>
      <c r="P27" s="15" t="s">
        <v>313</v>
      </c>
      <c r="Q27" s="15" t="s">
        <v>314</v>
      </c>
      <c r="R27" s="15" t="s">
        <v>315</v>
      </c>
      <c r="S27" s="15" t="s">
        <v>316</v>
      </c>
      <c r="T27" s="15" t="s">
        <v>317</v>
      </c>
      <c r="U27" s="15" t="s">
        <v>318</v>
      </c>
      <c r="V27" s="15" t="s">
        <v>319</v>
      </c>
      <c r="W27" s="15" t="s">
        <v>320</v>
      </c>
      <c r="X27" s="15" t="s">
        <v>321</v>
      </c>
    </row>
    <row r="28" spans="1:24">
      <c r="A28" s="12" t="s">
        <v>342</v>
      </c>
      <c r="B28" s="14">
        <v>1</v>
      </c>
      <c r="C28" s="14">
        <v>1</v>
      </c>
      <c r="D28" s="14">
        <v>1</v>
      </c>
      <c r="E28" s="14">
        <v>1</v>
      </c>
      <c r="F28" s="14">
        <v>1</v>
      </c>
      <c r="G28" s="14">
        <v>1</v>
      </c>
      <c r="H28" s="14">
        <v>1</v>
      </c>
      <c r="I28" s="14">
        <v>1</v>
      </c>
      <c r="J28" s="14">
        <v>1</v>
      </c>
      <c r="K28" s="14">
        <v>1</v>
      </c>
      <c r="L28" s="14">
        <v>1</v>
      </c>
      <c r="M28" s="14">
        <v>1</v>
      </c>
      <c r="N28" s="14">
        <v>1</v>
      </c>
      <c r="O28" s="14">
        <v>1</v>
      </c>
      <c r="P28" s="14">
        <v>1</v>
      </c>
      <c r="Q28" s="14">
        <v>1</v>
      </c>
      <c r="R28" s="14">
        <v>1</v>
      </c>
      <c r="S28" s="14">
        <v>1</v>
      </c>
      <c r="T28" s="14">
        <v>1</v>
      </c>
      <c r="U28" s="14">
        <v>1</v>
      </c>
      <c r="V28" s="14">
        <v>1</v>
      </c>
      <c r="W28" s="14">
        <v>1</v>
      </c>
      <c r="X28" s="14">
        <v>1</v>
      </c>
    </row>
    <row r="29" spans="1:24">
      <c r="A29" s="12" t="s">
        <v>363</v>
      </c>
      <c r="B29" s="14">
        <v>0.59224060000000001</v>
      </c>
      <c r="C29" s="14">
        <v>0.61042099999999999</v>
      </c>
      <c r="D29" s="14">
        <v>0.58970149999999999</v>
      </c>
      <c r="E29" s="14">
        <v>0.5735382</v>
      </c>
      <c r="F29" s="14">
        <v>0.55752760000000001</v>
      </c>
      <c r="G29" s="14">
        <v>0.54463439999999996</v>
      </c>
      <c r="H29" s="14">
        <v>0.55120150000000001</v>
      </c>
      <c r="I29" s="14">
        <v>0.52121899999999999</v>
      </c>
      <c r="J29" s="14">
        <v>0.52289560000000002</v>
      </c>
      <c r="K29" s="14">
        <v>0.5213158</v>
      </c>
      <c r="L29" s="14">
        <v>0.54262809999999995</v>
      </c>
      <c r="M29" s="14">
        <v>0.56243560000000004</v>
      </c>
      <c r="N29" s="14">
        <v>0.52941859999999996</v>
      </c>
      <c r="O29" s="14">
        <v>0.53839000000000004</v>
      </c>
      <c r="P29" s="14">
        <v>0.47043760000000001</v>
      </c>
      <c r="Q29" s="14">
        <v>0.4533893</v>
      </c>
      <c r="R29" s="14">
        <v>0.3951537</v>
      </c>
      <c r="S29" s="14">
        <v>0.36665979999999998</v>
      </c>
      <c r="T29" s="14">
        <v>0.37617669999999997</v>
      </c>
      <c r="U29" s="14">
        <v>0.36599280000000001</v>
      </c>
      <c r="V29" s="14">
        <v>0.38946829999999999</v>
      </c>
      <c r="W29" s="14">
        <v>0.36363259999999997</v>
      </c>
      <c r="X29" s="14">
        <v>0.45912930000000002</v>
      </c>
    </row>
    <row r="30" spans="1:24">
      <c r="A30" s="12" t="s">
        <v>364</v>
      </c>
      <c r="B30" s="14">
        <v>0.40775939999999999</v>
      </c>
      <c r="C30" s="14">
        <v>0.38957900000000001</v>
      </c>
      <c r="D30" s="14">
        <v>0.41029850000000001</v>
      </c>
      <c r="E30" s="14">
        <v>0.4264618</v>
      </c>
      <c r="F30" s="14">
        <v>0.44247239999999999</v>
      </c>
      <c r="G30" s="14">
        <v>0.45536559999999998</v>
      </c>
      <c r="H30" s="14">
        <v>0.44879849999999999</v>
      </c>
      <c r="I30" s="14">
        <v>0.47878100000000001</v>
      </c>
      <c r="J30" s="14">
        <v>0.47710439999999998</v>
      </c>
      <c r="K30" s="14">
        <v>0.4786842</v>
      </c>
      <c r="L30" s="14">
        <v>0.4573719</v>
      </c>
      <c r="M30" s="14">
        <v>0.43756440000000002</v>
      </c>
      <c r="N30" s="14">
        <v>0.47058139999999998</v>
      </c>
      <c r="O30" s="14">
        <v>0.46161000000000002</v>
      </c>
      <c r="P30" s="14">
        <v>0.52956239999999999</v>
      </c>
      <c r="Q30" s="14">
        <v>0.5466107</v>
      </c>
      <c r="R30" s="14">
        <v>0.60484629999999995</v>
      </c>
      <c r="S30" s="14">
        <v>0.63334020000000002</v>
      </c>
      <c r="T30" s="14">
        <v>0.62382329999999997</v>
      </c>
      <c r="U30" s="14">
        <v>0.63400719999999999</v>
      </c>
      <c r="V30" s="14">
        <v>0.61053170000000001</v>
      </c>
      <c r="W30" s="14">
        <v>0.63636740000000003</v>
      </c>
      <c r="X30" s="14">
        <v>0.54087070000000004</v>
      </c>
    </row>
    <row r="31" spans="1:24" ht="30" customHeight="1">
      <c r="A31" s="6" t="s">
        <v>210</v>
      </c>
      <c r="B31" s="14"/>
      <c r="C31" s="14"/>
      <c r="D31" s="14"/>
      <c r="E31" s="14"/>
      <c r="F31" s="14"/>
      <c r="G31" s="14"/>
      <c r="H31" s="14"/>
      <c r="I31" s="14"/>
      <c r="J31" s="14"/>
      <c r="K31" s="14"/>
      <c r="L31" s="14"/>
      <c r="M31" s="14"/>
      <c r="N31" s="14"/>
      <c r="O31" s="14"/>
      <c r="P31" s="14"/>
      <c r="Q31" s="14"/>
      <c r="R31" s="14"/>
      <c r="S31" s="14"/>
      <c r="T31" s="14"/>
      <c r="U31" s="14"/>
      <c r="V31" s="14"/>
      <c r="W31" s="14"/>
      <c r="X31" s="14"/>
    </row>
    <row r="32" spans="1:24">
      <c r="A32" s="12" t="s">
        <v>296</v>
      </c>
      <c r="B32" s="15" t="s">
        <v>299</v>
      </c>
      <c r="C32" s="15" t="s">
        <v>300</v>
      </c>
      <c r="D32" s="15" t="s">
        <v>301</v>
      </c>
      <c r="E32" s="15" t="s">
        <v>302</v>
      </c>
      <c r="F32" s="15" t="s">
        <v>303</v>
      </c>
      <c r="G32" s="15" t="s">
        <v>304</v>
      </c>
      <c r="H32" s="15" t="s">
        <v>305</v>
      </c>
      <c r="I32" s="15" t="s">
        <v>306</v>
      </c>
      <c r="J32" s="15" t="s">
        <v>307</v>
      </c>
      <c r="K32" s="15" t="s">
        <v>308</v>
      </c>
      <c r="L32" s="15" t="s">
        <v>309</v>
      </c>
      <c r="M32" s="15" t="s">
        <v>310</v>
      </c>
      <c r="N32" s="15" t="s">
        <v>311</v>
      </c>
      <c r="O32" s="15" t="s">
        <v>312</v>
      </c>
      <c r="P32" s="15" t="s">
        <v>313</v>
      </c>
      <c r="Q32" s="15" t="s">
        <v>314</v>
      </c>
      <c r="R32" s="15" t="s">
        <v>315</v>
      </c>
      <c r="S32" s="15" t="s">
        <v>316</v>
      </c>
      <c r="T32" s="15" t="s">
        <v>317</v>
      </c>
      <c r="U32" s="15" t="s">
        <v>318</v>
      </c>
      <c r="V32" s="15" t="s">
        <v>319</v>
      </c>
      <c r="W32" s="15" t="s">
        <v>320</v>
      </c>
      <c r="X32" s="15" t="s">
        <v>321</v>
      </c>
    </row>
    <row r="33" spans="1:24">
      <c r="A33" s="12" t="s">
        <v>342</v>
      </c>
      <c r="B33" s="16">
        <v>250000</v>
      </c>
      <c r="C33" s="16">
        <v>240000</v>
      </c>
      <c r="D33" s="16">
        <v>220000</v>
      </c>
      <c r="E33" s="16">
        <v>200000</v>
      </c>
      <c r="F33" s="16">
        <v>180000</v>
      </c>
      <c r="G33" s="16">
        <v>180000</v>
      </c>
      <c r="H33" s="16">
        <v>170000</v>
      </c>
      <c r="I33" s="16">
        <v>160000</v>
      </c>
      <c r="J33" s="16">
        <v>150000</v>
      </c>
      <c r="K33" s="16">
        <v>150000</v>
      </c>
      <c r="L33" s="16">
        <v>150000</v>
      </c>
      <c r="M33" s="16">
        <v>150000</v>
      </c>
      <c r="N33" s="16">
        <v>140000</v>
      </c>
      <c r="O33" s="16">
        <v>130000</v>
      </c>
      <c r="P33" s="16">
        <v>120000</v>
      </c>
      <c r="Q33" s="16">
        <v>120000</v>
      </c>
      <c r="R33" s="16">
        <v>130000</v>
      </c>
      <c r="S33" s="16">
        <v>130000</v>
      </c>
      <c r="T33" s="16">
        <v>140000</v>
      </c>
      <c r="U33" s="16">
        <v>160000</v>
      </c>
      <c r="V33" s="16">
        <v>160000</v>
      </c>
      <c r="W33" s="16">
        <v>180000</v>
      </c>
      <c r="X33" s="16">
        <v>150000</v>
      </c>
    </row>
    <row r="34" spans="1:24">
      <c r="A34" s="12" t="s">
        <v>363</v>
      </c>
      <c r="B34" s="16">
        <v>150000</v>
      </c>
      <c r="C34" s="16">
        <v>150000</v>
      </c>
      <c r="D34" s="16">
        <v>130000</v>
      </c>
      <c r="E34" s="16">
        <v>110000</v>
      </c>
      <c r="F34" s="16">
        <v>100000</v>
      </c>
      <c r="G34" s="16">
        <v>100000</v>
      </c>
      <c r="H34" s="16">
        <v>90000</v>
      </c>
      <c r="I34" s="16">
        <v>80000</v>
      </c>
      <c r="J34" s="16">
        <v>80000</v>
      </c>
      <c r="K34" s="16">
        <v>80000</v>
      </c>
      <c r="L34" s="16">
        <v>80000</v>
      </c>
      <c r="M34" s="16">
        <v>80000</v>
      </c>
      <c r="N34" s="16">
        <v>80000</v>
      </c>
      <c r="O34" s="16">
        <v>70000</v>
      </c>
      <c r="P34" s="16">
        <v>60000</v>
      </c>
      <c r="Q34" s="16">
        <v>60000</v>
      </c>
      <c r="R34" s="16">
        <v>50000</v>
      </c>
      <c r="S34" s="16">
        <v>50000</v>
      </c>
      <c r="T34" s="16">
        <v>50000</v>
      </c>
      <c r="U34" s="16">
        <v>60000</v>
      </c>
      <c r="V34" s="16">
        <v>60000</v>
      </c>
      <c r="W34" s="16">
        <v>60000</v>
      </c>
      <c r="X34" s="16">
        <v>60000</v>
      </c>
    </row>
    <row r="35" spans="1:24">
      <c r="A35" s="12" t="s">
        <v>364</v>
      </c>
      <c r="B35" s="16">
        <v>100000</v>
      </c>
      <c r="C35" s="16">
        <v>90000</v>
      </c>
      <c r="D35" s="16">
        <v>90000</v>
      </c>
      <c r="E35" s="16">
        <v>80000</v>
      </c>
      <c r="F35" s="16">
        <v>80000</v>
      </c>
      <c r="G35" s="16">
        <v>80000</v>
      </c>
      <c r="H35" s="16">
        <v>80000</v>
      </c>
      <c r="I35" s="16">
        <v>80000</v>
      </c>
      <c r="J35" s="16">
        <v>70000</v>
      </c>
      <c r="K35" s="16">
        <v>70000</v>
      </c>
      <c r="L35" s="16">
        <v>70000</v>
      </c>
      <c r="M35" s="16">
        <v>70000</v>
      </c>
      <c r="N35" s="16">
        <v>70000</v>
      </c>
      <c r="O35" s="16">
        <v>60000</v>
      </c>
      <c r="P35" s="16">
        <v>70000</v>
      </c>
      <c r="Q35" s="16">
        <v>70000</v>
      </c>
      <c r="R35" s="16">
        <v>80000</v>
      </c>
      <c r="S35" s="16">
        <v>90000</v>
      </c>
      <c r="T35" s="16">
        <v>90000</v>
      </c>
      <c r="U35" s="16">
        <v>100000</v>
      </c>
      <c r="V35" s="16">
        <v>100000</v>
      </c>
      <c r="W35" s="16">
        <v>110000</v>
      </c>
      <c r="X35" s="16">
        <v>90000</v>
      </c>
    </row>
    <row r="36" spans="1:24" ht="30" customHeight="1">
      <c r="A36" s="6" t="s">
        <v>211</v>
      </c>
      <c r="B36" s="16"/>
      <c r="C36" s="16"/>
      <c r="D36" s="16"/>
      <c r="E36" s="16"/>
      <c r="F36" s="16"/>
      <c r="G36" s="16"/>
      <c r="H36" s="16"/>
      <c r="I36" s="16"/>
      <c r="J36" s="16"/>
      <c r="K36" s="16"/>
      <c r="L36" s="16"/>
      <c r="M36" s="16"/>
      <c r="N36" s="16"/>
      <c r="O36" s="16"/>
      <c r="P36" s="16"/>
      <c r="Q36" s="16"/>
      <c r="R36" s="16"/>
      <c r="S36" s="16"/>
      <c r="T36" s="16"/>
      <c r="U36" s="16"/>
      <c r="V36" s="16"/>
      <c r="W36" s="16"/>
      <c r="X36" s="16"/>
    </row>
    <row r="37" spans="1:24">
      <c r="A37" s="12" t="s">
        <v>296</v>
      </c>
      <c r="B37" s="17" t="s">
        <v>299</v>
      </c>
      <c r="C37" s="17" t="s">
        <v>300</v>
      </c>
      <c r="D37" s="17" t="s">
        <v>301</v>
      </c>
      <c r="E37" s="17" t="s">
        <v>302</v>
      </c>
      <c r="F37" s="17" t="s">
        <v>303</v>
      </c>
      <c r="G37" s="17" t="s">
        <v>304</v>
      </c>
      <c r="H37" s="17" t="s">
        <v>305</v>
      </c>
      <c r="I37" s="17" t="s">
        <v>306</v>
      </c>
      <c r="J37" s="17" t="s">
        <v>307</v>
      </c>
      <c r="K37" s="17" t="s">
        <v>308</v>
      </c>
      <c r="L37" s="17" t="s">
        <v>309</v>
      </c>
      <c r="M37" s="17" t="s">
        <v>310</v>
      </c>
      <c r="N37" s="17" t="s">
        <v>311</v>
      </c>
      <c r="O37" s="17" t="s">
        <v>312</v>
      </c>
      <c r="P37" s="17" t="s">
        <v>313</v>
      </c>
      <c r="Q37" s="17" t="s">
        <v>314</v>
      </c>
      <c r="R37" s="17" t="s">
        <v>315</v>
      </c>
      <c r="S37" s="17" t="s">
        <v>316</v>
      </c>
      <c r="T37" s="17" t="s">
        <v>317</v>
      </c>
      <c r="U37" s="17" t="s">
        <v>318</v>
      </c>
      <c r="V37" s="17" t="s">
        <v>319</v>
      </c>
      <c r="W37" s="17" t="s">
        <v>320</v>
      </c>
      <c r="X37" s="17" t="s">
        <v>321</v>
      </c>
    </row>
    <row r="38" spans="1:24">
      <c r="A38" s="12" t="s">
        <v>342</v>
      </c>
      <c r="B38" s="16">
        <v>1980</v>
      </c>
      <c r="C38" s="16">
        <v>1921</v>
      </c>
      <c r="D38" s="16">
        <v>1858</v>
      </c>
      <c r="E38" s="16">
        <v>1967</v>
      </c>
      <c r="F38" s="16">
        <v>2708</v>
      </c>
      <c r="G38" s="16">
        <v>3414</v>
      </c>
      <c r="H38" s="16">
        <v>3963</v>
      </c>
      <c r="I38" s="16">
        <v>3771</v>
      </c>
      <c r="J38" s="16">
        <v>3543</v>
      </c>
      <c r="K38" s="16">
        <v>3498</v>
      </c>
      <c r="L38" s="16">
        <v>3443</v>
      </c>
      <c r="M38" s="16">
        <v>3417</v>
      </c>
      <c r="N38" s="16">
        <v>3364</v>
      </c>
      <c r="O38" s="16">
        <v>3103</v>
      </c>
      <c r="P38" s="16">
        <v>2851</v>
      </c>
      <c r="Q38" s="16">
        <v>2504</v>
      </c>
      <c r="R38" s="16">
        <v>2386</v>
      </c>
      <c r="S38" s="16">
        <v>2174</v>
      </c>
      <c r="T38" s="16">
        <v>2122</v>
      </c>
      <c r="U38" s="16">
        <v>1974</v>
      </c>
      <c r="V38" s="16">
        <v>2031</v>
      </c>
      <c r="W38" s="16">
        <v>1947</v>
      </c>
      <c r="X38" s="16">
        <v>1546</v>
      </c>
    </row>
    <row r="39" spans="1:24">
      <c r="A39" s="12" t="s">
        <v>363</v>
      </c>
      <c r="B39" s="16">
        <v>400</v>
      </c>
      <c r="C39" s="16">
        <v>387</v>
      </c>
      <c r="D39" s="16">
        <v>376</v>
      </c>
      <c r="E39" s="16">
        <v>386</v>
      </c>
      <c r="F39" s="16">
        <v>490</v>
      </c>
      <c r="G39" s="16">
        <v>616</v>
      </c>
      <c r="H39" s="16">
        <v>716</v>
      </c>
      <c r="I39" s="16">
        <v>647</v>
      </c>
      <c r="J39" s="16">
        <v>590</v>
      </c>
      <c r="K39" s="16">
        <v>554</v>
      </c>
      <c r="L39" s="16">
        <v>560</v>
      </c>
      <c r="M39" s="16">
        <v>564</v>
      </c>
      <c r="N39" s="16">
        <v>546</v>
      </c>
      <c r="O39" s="16">
        <v>503</v>
      </c>
      <c r="P39" s="16">
        <v>437</v>
      </c>
      <c r="Q39" s="16">
        <v>392</v>
      </c>
      <c r="R39" s="16">
        <v>353</v>
      </c>
      <c r="S39" s="16">
        <v>303</v>
      </c>
      <c r="T39" s="16">
        <v>281</v>
      </c>
      <c r="U39" s="16">
        <v>283</v>
      </c>
      <c r="V39" s="16">
        <v>285</v>
      </c>
      <c r="W39" s="16">
        <v>270</v>
      </c>
      <c r="X39" s="16">
        <v>183</v>
      </c>
    </row>
    <row r="40" spans="1:24">
      <c r="A40" s="12" t="s">
        <v>364</v>
      </c>
      <c r="B40" s="16">
        <v>1580</v>
      </c>
      <c r="C40" s="16">
        <v>1534</v>
      </c>
      <c r="D40" s="16">
        <v>1482</v>
      </c>
      <c r="E40" s="16">
        <v>1581</v>
      </c>
      <c r="F40" s="16">
        <v>2218</v>
      </c>
      <c r="G40" s="16">
        <v>2798</v>
      </c>
      <c r="H40" s="16">
        <v>3247</v>
      </c>
      <c r="I40" s="16">
        <v>3124</v>
      </c>
      <c r="J40" s="16">
        <v>2953</v>
      </c>
      <c r="K40" s="16">
        <v>2944</v>
      </c>
      <c r="L40" s="16">
        <v>2883</v>
      </c>
      <c r="M40" s="16">
        <v>2853</v>
      </c>
      <c r="N40" s="16">
        <v>2818</v>
      </c>
      <c r="O40" s="16">
        <v>2600</v>
      </c>
      <c r="P40" s="16">
        <v>2414</v>
      </c>
      <c r="Q40" s="16">
        <v>2112</v>
      </c>
      <c r="R40" s="16">
        <v>2033</v>
      </c>
      <c r="S40" s="16">
        <v>1871</v>
      </c>
      <c r="T40" s="16">
        <v>1841</v>
      </c>
      <c r="U40" s="16">
        <v>1691</v>
      </c>
      <c r="V40" s="16">
        <v>1746</v>
      </c>
      <c r="W40" s="16">
        <v>1677</v>
      </c>
      <c r="X40" s="16">
        <v>1363</v>
      </c>
    </row>
    <row r="41" spans="1:24">
      <c r="A41" s="12"/>
      <c r="B41" s="16"/>
      <c r="C41" s="16"/>
      <c r="D41" s="16"/>
      <c r="E41" s="16"/>
      <c r="F41" s="16"/>
      <c r="G41" s="16"/>
      <c r="H41" s="16"/>
      <c r="I41" s="16"/>
      <c r="J41" s="16"/>
      <c r="K41" s="16"/>
      <c r="L41" s="16"/>
      <c r="M41" s="16"/>
      <c r="N41" s="16"/>
      <c r="O41" s="16"/>
      <c r="P41" s="16"/>
      <c r="Q41" s="16"/>
      <c r="R41" s="16"/>
      <c r="S41" s="16"/>
      <c r="T41" s="16"/>
      <c r="U41" s="16"/>
      <c r="V41" s="16"/>
      <c r="W41" s="16"/>
      <c r="X41" s="16"/>
    </row>
    <row r="42" spans="1:24">
      <c r="A42" s="12"/>
      <c r="B42" s="16"/>
      <c r="C42" s="16"/>
      <c r="D42" s="16"/>
      <c r="E42" s="16"/>
      <c r="F42" s="16"/>
      <c r="G42" s="16"/>
      <c r="H42" s="16"/>
      <c r="I42" s="16"/>
      <c r="J42" s="16"/>
      <c r="K42" s="16"/>
      <c r="L42" s="16"/>
      <c r="M42" s="16"/>
      <c r="N42" s="16"/>
      <c r="O42" s="16"/>
      <c r="P42" s="16"/>
      <c r="Q42" s="16"/>
      <c r="R42" s="16"/>
      <c r="S42" s="16"/>
      <c r="T42" s="16"/>
      <c r="U42" s="16"/>
      <c r="V42" s="16"/>
      <c r="W42" s="16"/>
      <c r="X42" s="16"/>
    </row>
    <row r="43" spans="1:24">
      <c r="A43" s="12"/>
      <c r="B43" s="10"/>
      <c r="C43" s="10"/>
      <c r="D43" s="10"/>
      <c r="E43" s="10"/>
      <c r="F43" s="10"/>
      <c r="G43" s="10"/>
      <c r="H43" s="10"/>
      <c r="I43" s="10"/>
      <c r="J43" s="10"/>
      <c r="K43" s="10"/>
      <c r="L43" s="10"/>
      <c r="M43" s="10"/>
      <c r="N43" s="10"/>
      <c r="O43" s="10"/>
      <c r="P43" s="10"/>
      <c r="Q43" s="10"/>
      <c r="R43" s="10"/>
      <c r="S43" s="10"/>
      <c r="T43" s="10"/>
      <c r="U43" s="10"/>
      <c r="V43" s="10"/>
      <c r="W43" s="10"/>
      <c r="X43" s="10"/>
    </row>
    <row r="44" spans="1:24">
      <c r="A44" s="12"/>
      <c r="B44" s="10"/>
      <c r="C44" s="10"/>
      <c r="D44" s="10"/>
      <c r="E44" s="10"/>
      <c r="F44" s="10"/>
      <c r="G44" s="10"/>
      <c r="H44" s="10"/>
      <c r="I44" s="10"/>
      <c r="J44" s="10"/>
      <c r="K44" s="10"/>
      <c r="L44" s="10"/>
      <c r="M44" s="10"/>
      <c r="N44" s="10"/>
      <c r="O44" s="10"/>
      <c r="P44" s="10"/>
      <c r="Q44" s="10"/>
      <c r="R44" s="10"/>
      <c r="S44" s="10"/>
      <c r="T44" s="10"/>
      <c r="U44" s="10"/>
      <c r="V44" s="10"/>
      <c r="W44" s="10"/>
      <c r="X44" s="10"/>
    </row>
    <row r="45" spans="1:24">
      <c r="A45" s="12"/>
      <c r="B45" s="10"/>
      <c r="C45" s="10"/>
      <c r="D45" s="10"/>
      <c r="E45" s="10"/>
      <c r="F45" s="10"/>
      <c r="G45" s="10"/>
      <c r="H45" s="10"/>
      <c r="I45" s="10"/>
      <c r="J45" s="10"/>
      <c r="K45" s="10"/>
      <c r="L45" s="10"/>
      <c r="M45" s="10"/>
      <c r="N45" s="10"/>
      <c r="O45" s="10"/>
      <c r="P45" s="10"/>
      <c r="Q45" s="10"/>
      <c r="R45" s="10"/>
      <c r="S45" s="10"/>
      <c r="T45" s="10"/>
      <c r="U45" s="10"/>
      <c r="V45" s="10"/>
      <c r="W45" s="10"/>
      <c r="X45" s="10"/>
    </row>
    <row r="46" spans="1:24">
      <c r="A46" s="12"/>
      <c r="B46" s="10"/>
      <c r="C46" s="10"/>
      <c r="D46" s="10"/>
      <c r="E46" s="10"/>
      <c r="F46" s="10"/>
      <c r="G46" s="10"/>
      <c r="H46" s="10"/>
      <c r="I46" s="10"/>
      <c r="J46" s="10"/>
      <c r="K46" s="10"/>
      <c r="L46" s="10"/>
      <c r="M46" s="10"/>
      <c r="N46" s="10"/>
      <c r="O46" s="10"/>
      <c r="P46" s="10"/>
      <c r="Q46" s="10"/>
      <c r="R46" s="10"/>
      <c r="S46" s="10"/>
      <c r="T46" s="10"/>
      <c r="U46" s="10"/>
      <c r="V46" s="10"/>
      <c r="W46" s="10"/>
      <c r="X46" s="10"/>
    </row>
    <row r="47" spans="1:24">
      <c r="A47" s="12"/>
      <c r="B47" s="10"/>
      <c r="C47" s="10"/>
      <c r="D47" s="10"/>
      <c r="E47" s="10"/>
      <c r="F47" s="10"/>
      <c r="G47" s="10"/>
      <c r="H47" s="10"/>
      <c r="I47" s="10"/>
      <c r="J47" s="10"/>
      <c r="K47" s="10"/>
      <c r="L47" s="10"/>
      <c r="M47" s="10"/>
      <c r="N47" s="10"/>
      <c r="O47" s="10"/>
      <c r="P47" s="10"/>
      <c r="Q47" s="10"/>
      <c r="R47" s="10"/>
      <c r="S47" s="10"/>
      <c r="T47" s="10"/>
      <c r="U47" s="10"/>
      <c r="V47" s="10"/>
      <c r="W47" s="10"/>
      <c r="X47" s="10"/>
    </row>
    <row r="48" spans="1:24">
      <c r="A48" s="12"/>
      <c r="B48" s="10"/>
      <c r="C48" s="10"/>
      <c r="D48" s="10"/>
      <c r="E48" s="10"/>
      <c r="F48" s="10"/>
      <c r="G48" s="10"/>
      <c r="H48" s="10"/>
      <c r="I48" s="10"/>
      <c r="J48" s="10"/>
      <c r="K48" s="10"/>
      <c r="L48" s="10"/>
      <c r="M48" s="10"/>
      <c r="N48" s="10"/>
      <c r="O48" s="10"/>
      <c r="P48" s="10"/>
      <c r="Q48" s="10"/>
      <c r="R48" s="10"/>
      <c r="S48" s="10"/>
      <c r="T48" s="10"/>
      <c r="U48" s="10"/>
      <c r="V48" s="10"/>
      <c r="W48" s="10"/>
      <c r="X48" s="10"/>
    </row>
    <row r="49" spans="1:24">
      <c r="A49" s="12"/>
      <c r="B49" s="10"/>
      <c r="C49" s="10"/>
      <c r="D49" s="10"/>
      <c r="E49" s="10"/>
      <c r="F49" s="10"/>
      <c r="G49" s="10"/>
      <c r="H49" s="10"/>
      <c r="I49" s="10"/>
      <c r="J49" s="10"/>
      <c r="K49" s="10"/>
      <c r="L49" s="10"/>
      <c r="M49" s="10"/>
      <c r="N49" s="10"/>
      <c r="O49" s="10"/>
      <c r="P49" s="10"/>
      <c r="Q49" s="10"/>
      <c r="R49" s="10"/>
      <c r="S49" s="10"/>
      <c r="T49" s="10"/>
      <c r="U49" s="10"/>
      <c r="V49" s="10"/>
      <c r="W49" s="10"/>
      <c r="X49" s="10"/>
    </row>
    <row r="50" spans="1:24">
      <c r="A50" s="12"/>
      <c r="B50" s="10"/>
      <c r="C50" s="10"/>
      <c r="D50" s="10"/>
      <c r="E50" s="10"/>
      <c r="F50" s="10"/>
      <c r="G50" s="10"/>
      <c r="H50" s="10"/>
      <c r="I50" s="10"/>
      <c r="J50" s="10"/>
      <c r="K50" s="10"/>
      <c r="L50" s="10"/>
      <c r="M50" s="10"/>
      <c r="N50" s="10"/>
      <c r="O50" s="10"/>
      <c r="P50" s="10"/>
      <c r="Q50" s="10"/>
      <c r="R50" s="10"/>
      <c r="S50" s="10"/>
      <c r="T50" s="10"/>
      <c r="U50" s="10"/>
      <c r="V50" s="10"/>
      <c r="W50" s="10"/>
      <c r="X50" s="10"/>
    </row>
    <row r="51" spans="1:24">
      <c r="A51" s="12"/>
      <c r="B51" s="10"/>
      <c r="C51" s="10"/>
      <c r="D51" s="10"/>
      <c r="E51" s="10"/>
      <c r="F51" s="10"/>
      <c r="G51" s="10"/>
      <c r="H51" s="10"/>
      <c r="I51" s="10"/>
      <c r="J51" s="10"/>
      <c r="K51" s="10"/>
      <c r="L51" s="10"/>
      <c r="M51" s="10"/>
      <c r="N51" s="10"/>
      <c r="O51" s="10"/>
      <c r="P51" s="10"/>
      <c r="Q51" s="10"/>
      <c r="R51" s="10"/>
      <c r="S51" s="10"/>
      <c r="T51" s="10"/>
      <c r="U51" s="10"/>
      <c r="V51" s="10"/>
      <c r="W51" s="10"/>
      <c r="X51" s="10"/>
    </row>
    <row r="52" spans="1:24">
      <c r="A52" s="12"/>
      <c r="B52" s="10"/>
      <c r="C52" s="10"/>
      <c r="D52" s="10"/>
      <c r="E52" s="10"/>
      <c r="F52" s="10"/>
      <c r="G52" s="10"/>
      <c r="H52" s="10"/>
      <c r="I52" s="10"/>
      <c r="J52" s="10"/>
      <c r="K52" s="10"/>
      <c r="L52" s="10"/>
      <c r="M52" s="10"/>
      <c r="N52" s="10"/>
      <c r="O52" s="10"/>
      <c r="P52" s="10"/>
      <c r="Q52" s="10"/>
      <c r="R52" s="10"/>
      <c r="S52" s="10"/>
      <c r="T52" s="10"/>
      <c r="U52" s="10"/>
      <c r="V52" s="10"/>
      <c r="W52" s="10"/>
      <c r="X52" s="10"/>
    </row>
    <row r="53" spans="1:24">
      <c r="A53" s="12"/>
      <c r="B53" s="10"/>
      <c r="C53" s="10"/>
      <c r="D53" s="10"/>
      <c r="E53" s="10"/>
      <c r="F53" s="10"/>
      <c r="G53" s="10"/>
      <c r="H53" s="10"/>
      <c r="I53" s="10"/>
      <c r="J53" s="10"/>
      <c r="K53" s="10"/>
      <c r="L53" s="10"/>
      <c r="M53" s="10"/>
      <c r="N53" s="10"/>
      <c r="O53" s="10"/>
      <c r="P53" s="10"/>
      <c r="Q53" s="10"/>
      <c r="R53" s="10"/>
      <c r="S53" s="10"/>
      <c r="T53" s="10"/>
      <c r="U53" s="10"/>
      <c r="V53" s="10"/>
      <c r="W53" s="10"/>
      <c r="X53" s="10"/>
    </row>
    <row r="54" spans="1:24">
      <c r="A54" s="12"/>
      <c r="B54" s="10"/>
      <c r="C54" s="10"/>
      <c r="D54" s="10"/>
      <c r="E54" s="10"/>
      <c r="F54" s="10"/>
      <c r="G54" s="10"/>
      <c r="H54" s="10"/>
      <c r="I54" s="10"/>
      <c r="J54" s="10"/>
      <c r="K54" s="10"/>
      <c r="L54" s="10"/>
      <c r="M54" s="10"/>
      <c r="N54" s="10"/>
      <c r="O54" s="10"/>
      <c r="P54" s="10"/>
      <c r="Q54" s="10"/>
      <c r="R54" s="10"/>
      <c r="S54" s="10"/>
      <c r="T54" s="10"/>
      <c r="U54" s="10"/>
      <c r="V54" s="10"/>
      <c r="W54" s="10"/>
      <c r="X54" s="10"/>
    </row>
    <row r="55" spans="1:24">
      <c r="A55" s="12"/>
      <c r="B55" s="10"/>
      <c r="C55" s="10"/>
      <c r="D55" s="10"/>
      <c r="E55" s="10"/>
      <c r="F55" s="10"/>
      <c r="G55" s="10"/>
      <c r="H55" s="10"/>
      <c r="I55" s="10"/>
      <c r="J55" s="10"/>
      <c r="K55" s="10"/>
      <c r="L55" s="10"/>
      <c r="M55" s="10"/>
      <c r="N55" s="10"/>
      <c r="O55" s="10"/>
      <c r="P55" s="10"/>
      <c r="Q55" s="10"/>
      <c r="R55" s="10"/>
      <c r="S55" s="10"/>
      <c r="T55" s="10"/>
      <c r="U55" s="10"/>
      <c r="V55" s="10"/>
      <c r="W55" s="10"/>
      <c r="X55" s="10"/>
    </row>
    <row r="56" spans="1:24">
      <c r="A56" s="12"/>
      <c r="B56" s="10"/>
      <c r="C56" s="10"/>
      <c r="D56" s="10"/>
      <c r="E56" s="10"/>
      <c r="F56" s="10"/>
      <c r="G56" s="10"/>
      <c r="H56" s="10"/>
      <c r="I56" s="10"/>
      <c r="J56" s="10"/>
      <c r="K56" s="10"/>
      <c r="L56" s="10"/>
      <c r="M56" s="10"/>
      <c r="N56" s="10"/>
      <c r="O56" s="10"/>
      <c r="P56" s="10"/>
      <c r="Q56" s="10"/>
      <c r="R56" s="10"/>
      <c r="S56" s="10"/>
      <c r="T56" s="10"/>
      <c r="U56" s="10"/>
      <c r="V56" s="10"/>
      <c r="W56" s="10"/>
      <c r="X56" s="10"/>
    </row>
    <row r="57" spans="1:24">
      <c r="A57" s="12"/>
      <c r="B57" s="10"/>
      <c r="C57" s="10"/>
      <c r="D57" s="10"/>
      <c r="E57" s="10"/>
      <c r="F57" s="10"/>
      <c r="G57" s="10"/>
      <c r="H57" s="10"/>
      <c r="I57" s="10"/>
      <c r="J57" s="10"/>
      <c r="K57" s="10"/>
      <c r="L57" s="10"/>
      <c r="M57" s="10"/>
      <c r="N57" s="10"/>
      <c r="O57" s="10"/>
      <c r="P57" s="10"/>
      <c r="Q57" s="10"/>
      <c r="R57" s="10"/>
      <c r="S57" s="10"/>
      <c r="T57" s="10"/>
      <c r="U57" s="10"/>
      <c r="V57" s="10"/>
      <c r="W57" s="10"/>
      <c r="X57" s="10"/>
    </row>
    <row r="58" spans="1:24">
      <c r="A58" s="12"/>
      <c r="B58" s="10"/>
      <c r="C58" s="10"/>
      <c r="D58" s="10"/>
      <c r="E58" s="10"/>
      <c r="F58" s="10"/>
      <c r="G58" s="10"/>
      <c r="H58" s="10"/>
      <c r="I58" s="10"/>
      <c r="J58" s="10"/>
      <c r="K58" s="10"/>
      <c r="L58" s="10"/>
      <c r="M58" s="10"/>
      <c r="N58" s="10"/>
      <c r="O58" s="10"/>
      <c r="P58" s="10"/>
      <c r="Q58" s="10"/>
      <c r="R58" s="10"/>
      <c r="S58" s="10"/>
      <c r="T58" s="10"/>
      <c r="U58" s="10"/>
      <c r="V58" s="10"/>
      <c r="W58" s="10"/>
      <c r="X58" s="10"/>
    </row>
    <row r="59" spans="1:24">
      <c r="A59" s="12"/>
      <c r="B59" s="10"/>
      <c r="C59" s="10"/>
      <c r="D59" s="10"/>
      <c r="E59" s="10"/>
      <c r="F59" s="10"/>
      <c r="G59" s="10"/>
      <c r="H59" s="10"/>
      <c r="I59" s="10"/>
      <c r="J59" s="10"/>
      <c r="K59" s="10"/>
      <c r="L59" s="10"/>
      <c r="M59" s="10"/>
      <c r="N59" s="10"/>
      <c r="O59" s="10"/>
      <c r="P59" s="10"/>
      <c r="Q59" s="10"/>
      <c r="R59" s="10"/>
      <c r="S59" s="10"/>
      <c r="T59" s="10"/>
      <c r="U59" s="10"/>
      <c r="V59" s="10"/>
      <c r="W59" s="10"/>
      <c r="X59" s="10"/>
    </row>
    <row r="60" spans="1:24">
      <c r="A60" s="12"/>
      <c r="B60" s="10"/>
      <c r="C60" s="10"/>
      <c r="D60" s="10"/>
      <c r="E60" s="10"/>
      <c r="F60" s="10"/>
      <c r="G60" s="10"/>
      <c r="H60" s="10"/>
      <c r="I60" s="10"/>
      <c r="J60" s="10"/>
      <c r="K60" s="10"/>
      <c r="L60" s="10"/>
      <c r="M60" s="10"/>
      <c r="N60" s="10"/>
      <c r="O60" s="10"/>
      <c r="P60" s="10"/>
      <c r="Q60" s="10"/>
      <c r="R60" s="10"/>
      <c r="S60" s="10"/>
      <c r="T60" s="10"/>
      <c r="U60" s="10"/>
      <c r="V60" s="10"/>
      <c r="W60" s="10"/>
      <c r="X60" s="10"/>
    </row>
    <row r="61" spans="1:24">
      <c r="A61" s="12"/>
      <c r="B61" s="10"/>
      <c r="C61" s="10"/>
      <c r="D61" s="10"/>
      <c r="E61" s="10"/>
      <c r="F61" s="10"/>
      <c r="G61" s="10"/>
      <c r="H61" s="10"/>
      <c r="I61" s="10"/>
      <c r="J61" s="10"/>
      <c r="K61" s="10"/>
      <c r="L61" s="10"/>
      <c r="M61" s="10"/>
      <c r="N61" s="10"/>
      <c r="O61" s="10"/>
      <c r="P61" s="10"/>
      <c r="Q61" s="10"/>
      <c r="R61" s="10"/>
      <c r="S61" s="10"/>
      <c r="T61" s="10"/>
      <c r="U61" s="10"/>
      <c r="V61" s="10"/>
      <c r="W61" s="10"/>
      <c r="X61" s="10"/>
    </row>
    <row r="62" spans="1:24">
      <c r="A62" s="12"/>
      <c r="B62" s="10"/>
      <c r="C62" s="10"/>
      <c r="D62" s="10"/>
      <c r="E62" s="10"/>
      <c r="F62" s="10"/>
      <c r="G62" s="10"/>
      <c r="H62" s="10"/>
      <c r="I62" s="10"/>
      <c r="J62" s="10"/>
      <c r="K62" s="10"/>
      <c r="L62" s="10"/>
      <c r="M62" s="10"/>
      <c r="N62" s="10"/>
      <c r="O62" s="10"/>
      <c r="P62" s="10"/>
      <c r="Q62" s="10"/>
      <c r="R62" s="10"/>
      <c r="S62" s="10"/>
      <c r="T62" s="10"/>
      <c r="U62" s="10"/>
      <c r="V62" s="10"/>
      <c r="W62" s="10"/>
      <c r="X62" s="10"/>
    </row>
    <row r="63" spans="1:24">
      <c r="A63" s="12"/>
      <c r="B63" s="10"/>
      <c r="C63" s="10"/>
      <c r="D63" s="10"/>
      <c r="E63" s="10"/>
      <c r="F63" s="10"/>
      <c r="G63" s="10"/>
      <c r="H63" s="10"/>
      <c r="I63" s="10"/>
      <c r="J63" s="10"/>
      <c r="K63" s="10"/>
      <c r="L63" s="10"/>
      <c r="M63" s="10"/>
      <c r="N63" s="10"/>
      <c r="O63" s="10"/>
      <c r="P63" s="10"/>
      <c r="Q63" s="10"/>
      <c r="R63" s="10"/>
      <c r="S63" s="10"/>
      <c r="T63" s="10"/>
      <c r="U63" s="10"/>
      <c r="V63" s="10"/>
      <c r="W63" s="10"/>
      <c r="X63" s="10"/>
    </row>
    <row r="64" spans="1:24">
      <c r="A64" s="12"/>
      <c r="B64" s="10"/>
      <c r="C64" s="10"/>
      <c r="D64" s="10"/>
      <c r="E64" s="10"/>
      <c r="F64" s="10"/>
      <c r="G64" s="10"/>
      <c r="H64" s="10"/>
      <c r="I64" s="10"/>
      <c r="J64" s="10"/>
      <c r="K64" s="10"/>
      <c r="L64" s="10"/>
      <c r="M64" s="10"/>
      <c r="N64" s="10"/>
      <c r="O64" s="10"/>
      <c r="P64" s="10"/>
      <c r="Q64" s="10"/>
      <c r="R64" s="10"/>
      <c r="S64" s="10"/>
      <c r="T64" s="10"/>
      <c r="U64" s="10"/>
      <c r="V64" s="10"/>
      <c r="W64" s="10"/>
      <c r="X64" s="10"/>
    </row>
    <row r="65" spans="1:24">
      <c r="A65" s="12"/>
      <c r="B65" s="10"/>
      <c r="C65" s="10"/>
      <c r="D65" s="10"/>
      <c r="E65" s="10"/>
      <c r="F65" s="10"/>
      <c r="G65" s="10"/>
      <c r="H65" s="10"/>
      <c r="I65" s="10"/>
      <c r="J65" s="10"/>
      <c r="K65" s="10"/>
      <c r="L65" s="10"/>
      <c r="M65" s="10"/>
      <c r="N65" s="10"/>
      <c r="O65" s="10"/>
      <c r="P65" s="10"/>
      <c r="Q65" s="10"/>
      <c r="R65" s="10"/>
      <c r="S65" s="10"/>
      <c r="T65" s="10"/>
      <c r="U65" s="10"/>
      <c r="V65" s="10"/>
      <c r="W65" s="10"/>
      <c r="X65" s="10"/>
    </row>
    <row r="66" spans="1:24">
      <c r="A66" s="12"/>
      <c r="B66" s="10"/>
      <c r="C66" s="10"/>
      <c r="D66" s="10"/>
      <c r="E66" s="10"/>
      <c r="F66" s="10"/>
      <c r="G66" s="10"/>
      <c r="H66" s="10"/>
      <c r="I66" s="10"/>
      <c r="J66" s="10"/>
      <c r="K66" s="10"/>
      <c r="L66" s="10"/>
      <c r="M66" s="10"/>
      <c r="N66" s="10"/>
      <c r="O66" s="10"/>
      <c r="P66" s="10"/>
      <c r="Q66" s="10"/>
      <c r="R66" s="10"/>
      <c r="S66" s="10"/>
      <c r="T66" s="10"/>
      <c r="U66" s="10"/>
      <c r="V66" s="10"/>
      <c r="W66" s="10"/>
      <c r="X66" s="10"/>
    </row>
    <row r="67" spans="1:24">
      <c r="A67" s="12"/>
      <c r="B67" s="10"/>
      <c r="C67" s="10"/>
      <c r="D67" s="10"/>
      <c r="E67" s="10"/>
      <c r="F67" s="10"/>
      <c r="G67" s="10"/>
      <c r="H67" s="10"/>
      <c r="I67" s="10"/>
      <c r="J67" s="10"/>
      <c r="K67" s="10"/>
      <c r="L67" s="10"/>
      <c r="M67" s="10"/>
      <c r="N67" s="10"/>
      <c r="O67" s="10"/>
      <c r="P67" s="10"/>
      <c r="Q67" s="10"/>
      <c r="R67" s="10"/>
      <c r="S67" s="10"/>
      <c r="T67" s="10"/>
      <c r="U67" s="10"/>
      <c r="V67" s="10"/>
      <c r="W67" s="10"/>
      <c r="X67" s="10"/>
    </row>
    <row r="68" spans="1:24">
      <c r="A68" s="12"/>
      <c r="B68" s="10"/>
      <c r="C68" s="10"/>
      <c r="D68" s="10"/>
      <c r="E68" s="10"/>
      <c r="F68" s="10"/>
      <c r="G68" s="10"/>
      <c r="H68" s="10"/>
      <c r="I68" s="10"/>
      <c r="J68" s="10"/>
      <c r="K68" s="10"/>
      <c r="L68" s="10"/>
      <c r="M68" s="10"/>
      <c r="N68" s="10"/>
      <c r="O68" s="10"/>
      <c r="P68" s="10"/>
      <c r="Q68" s="10"/>
      <c r="R68" s="10"/>
      <c r="S68" s="10"/>
      <c r="T68" s="10"/>
      <c r="U68" s="10"/>
      <c r="V68" s="10"/>
      <c r="W68" s="10"/>
      <c r="X68" s="10"/>
    </row>
    <row r="69" spans="1:24">
      <c r="A69" s="12"/>
      <c r="B69" s="10"/>
      <c r="C69" s="10"/>
      <c r="D69" s="10"/>
      <c r="E69" s="10"/>
      <c r="F69" s="10"/>
      <c r="G69" s="10"/>
      <c r="H69" s="10"/>
      <c r="I69" s="10"/>
      <c r="J69" s="10"/>
      <c r="K69" s="10"/>
      <c r="L69" s="10"/>
      <c r="M69" s="10"/>
      <c r="N69" s="10"/>
      <c r="O69" s="10"/>
      <c r="P69" s="10"/>
      <c r="Q69" s="10"/>
      <c r="R69" s="10"/>
      <c r="S69" s="10"/>
      <c r="T69" s="10"/>
      <c r="U69" s="10"/>
      <c r="V69" s="10"/>
      <c r="W69" s="10"/>
      <c r="X69" s="10"/>
    </row>
    <row r="70" spans="1:24">
      <c r="A70" s="12"/>
      <c r="B70" s="10"/>
      <c r="C70" s="10"/>
      <c r="D70" s="10"/>
      <c r="E70" s="10"/>
      <c r="F70" s="10"/>
      <c r="G70" s="10"/>
      <c r="H70" s="10"/>
      <c r="I70" s="10"/>
      <c r="J70" s="10"/>
      <c r="K70" s="10"/>
      <c r="L70" s="10"/>
      <c r="M70" s="10"/>
      <c r="N70" s="10"/>
      <c r="O70" s="10"/>
      <c r="P70" s="10"/>
      <c r="Q70" s="10"/>
      <c r="R70" s="10"/>
      <c r="S70" s="10"/>
      <c r="T70" s="10"/>
      <c r="U70" s="10"/>
      <c r="V70" s="10"/>
      <c r="W70" s="10"/>
      <c r="X70" s="10"/>
    </row>
    <row r="71" spans="1:24">
      <c r="A71" s="12"/>
      <c r="B71" s="10"/>
      <c r="C71" s="10"/>
      <c r="D71" s="10"/>
      <c r="E71" s="10"/>
      <c r="F71" s="10"/>
      <c r="G71" s="10"/>
      <c r="H71" s="10"/>
      <c r="I71" s="10"/>
      <c r="J71" s="10"/>
      <c r="K71" s="10"/>
      <c r="L71" s="10"/>
      <c r="M71" s="10"/>
      <c r="N71" s="10"/>
      <c r="O71" s="10"/>
      <c r="P71" s="10"/>
      <c r="Q71" s="10"/>
      <c r="R71" s="10"/>
      <c r="S71" s="10"/>
      <c r="T71" s="10"/>
      <c r="U71" s="10"/>
      <c r="V71" s="10"/>
      <c r="W71" s="10"/>
      <c r="X71" s="10"/>
    </row>
    <row r="72" spans="1:24">
      <c r="A72" s="12"/>
      <c r="B72" s="10"/>
      <c r="C72" s="10"/>
      <c r="D72" s="10"/>
      <c r="E72" s="10"/>
      <c r="F72" s="10"/>
      <c r="G72" s="10"/>
      <c r="H72" s="10"/>
      <c r="I72" s="10"/>
      <c r="J72" s="10"/>
      <c r="K72" s="10"/>
      <c r="L72" s="10"/>
      <c r="M72" s="10"/>
      <c r="N72" s="10"/>
      <c r="O72" s="10"/>
      <c r="P72" s="10"/>
      <c r="Q72" s="10"/>
      <c r="R72" s="10"/>
      <c r="S72" s="10"/>
      <c r="T72" s="10"/>
      <c r="U72" s="10"/>
      <c r="V72" s="10"/>
      <c r="W72" s="10"/>
      <c r="X72" s="10"/>
    </row>
    <row r="73" spans="1:24">
      <c r="A73" s="12"/>
      <c r="B73" s="10"/>
      <c r="C73" s="10"/>
      <c r="D73" s="10"/>
      <c r="E73" s="10"/>
      <c r="F73" s="10"/>
      <c r="G73" s="10"/>
      <c r="H73" s="10"/>
      <c r="I73" s="10"/>
      <c r="J73" s="10"/>
      <c r="K73" s="10"/>
      <c r="L73" s="10"/>
      <c r="M73" s="10"/>
      <c r="N73" s="10"/>
      <c r="O73" s="10"/>
      <c r="P73" s="10"/>
      <c r="Q73" s="10"/>
      <c r="R73" s="10"/>
      <c r="S73" s="10"/>
      <c r="T73" s="10"/>
      <c r="U73" s="10"/>
      <c r="V73" s="10"/>
      <c r="W73" s="10"/>
      <c r="X73" s="10"/>
    </row>
    <row r="74" spans="1:24">
      <c r="A74" s="12"/>
      <c r="B74" s="10"/>
      <c r="C74" s="10"/>
      <c r="D74" s="10"/>
      <c r="E74" s="10"/>
      <c r="F74" s="10"/>
      <c r="G74" s="10"/>
      <c r="H74" s="10"/>
      <c r="I74" s="10"/>
      <c r="J74" s="10"/>
      <c r="K74" s="10"/>
      <c r="L74" s="10"/>
      <c r="M74" s="10"/>
      <c r="N74" s="10"/>
      <c r="O74" s="10"/>
      <c r="P74" s="10"/>
      <c r="Q74" s="10"/>
      <c r="R74" s="10"/>
      <c r="S74" s="10"/>
      <c r="T74" s="10"/>
      <c r="U74" s="10"/>
      <c r="V74" s="10"/>
      <c r="W74" s="10"/>
      <c r="X74" s="10"/>
    </row>
    <row r="75" spans="1:24">
      <c r="A75" s="12"/>
      <c r="B75" s="10"/>
      <c r="C75" s="10"/>
      <c r="D75" s="10"/>
      <c r="E75" s="10"/>
      <c r="F75" s="10"/>
      <c r="G75" s="10"/>
      <c r="H75" s="10"/>
      <c r="I75" s="10"/>
      <c r="J75" s="10"/>
      <c r="K75" s="10"/>
      <c r="L75" s="10"/>
      <c r="M75" s="10"/>
      <c r="N75" s="10"/>
      <c r="O75" s="10"/>
      <c r="P75" s="10"/>
      <c r="Q75" s="10"/>
      <c r="R75" s="10"/>
      <c r="S75" s="10"/>
      <c r="T75" s="10"/>
      <c r="U75" s="10"/>
      <c r="V75" s="10"/>
      <c r="W75" s="10"/>
      <c r="X75" s="10"/>
    </row>
    <row r="76" spans="1:24">
      <c r="A76" s="12"/>
      <c r="B76" s="10"/>
      <c r="C76" s="10"/>
      <c r="D76" s="10"/>
      <c r="E76" s="10"/>
      <c r="F76" s="10"/>
      <c r="G76" s="10"/>
      <c r="H76" s="10"/>
      <c r="I76" s="10"/>
      <c r="J76" s="10"/>
      <c r="K76" s="10"/>
      <c r="L76" s="10"/>
      <c r="M76" s="10"/>
      <c r="N76" s="10"/>
      <c r="O76" s="10"/>
      <c r="P76" s="10"/>
      <c r="Q76" s="10"/>
      <c r="R76" s="10"/>
      <c r="S76" s="10"/>
      <c r="T76" s="10"/>
      <c r="U76" s="10"/>
      <c r="V76" s="10"/>
      <c r="W76" s="10"/>
      <c r="X76" s="10"/>
    </row>
    <row r="77" spans="1:24">
      <c r="A77" s="12"/>
      <c r="B77" s="10"/>
      <c r="C77" s="10"/>
      <c r="D77" s="10"/>
      <c r="E77" s="10"/>
      <c r="F77" s="10"/>
      <c r="G77" s="10"/>
      <c r="H77" s="10"/>
      <c r="I77" s="10"/>
      <c r="J77" s="10"/>
      <c r="K77" s="10"/>
      <c r="L77" s="10"/>
      <c r="M77" s="10"/>
      <c r="N77" s="10"/>
      <c r="O77" s="10"/>
      <c r="P77" s="10"/>
      <c r="Q77" s="10"/>
      <c r="R77" s="10"/>
      <c r="S77" s="10"/>
      <c r="T77" s="10"/>
      <c r="U77" s="10"/>
      <c r="V77" s="10"/>
      <c r="W77" s="10"/>
      <c r="X77" s="10"/>
    </row>
    <row r="78" spans="1:24">
      <c r="A78" s="12"/>
      <c r="B78" s="10"/>
      <c r="C78" s="10"/>
      <c r="D78" s="10"/>
      <c r="E78" s="10"/>
      <c r="F78" s="10"/>
      <c r="G78" s="10"/>
      <c r="H78" s="10"/>
      <c r="I78" s="10"/>
      <c r="J78" s="10"/>
      <c r="K78" s="10"/>
      <c r="L78" s="10"/>
      <c r="M78" s="10"/>
      <c r="N78" s="10"/>
      <c r="O78" s="10"/>
      <c r="P78" s="10"/>
      <c r="Q78" s="10"/>
      <c r="R78" s="10"/>
      <c r="S78" s="10"/>
      <c r="T78" s="10"/>
      <c r="U78" s="10"/>
      <c r="V78" s="10"/>
      <c r="W78" s="10"/>
      <c r="X78" s="10"/>
    </row>
    <row r="79" spans="1:24">
      <c r="A79" s="12"/>
      <c r="B79" s="10"/>
      <c r="C79" s="10"/>
      <c r="D79" s="10"/>
      <c r="E79" s="10"/>
      <c r="F79" s="10"/>
      <c r="G79" s="10"/>
      <c r="H79" s="10"/>
      <c r="I79" s="10"/>
      <c r="J79" s="10"/>
      <c r="K79" s="10"/>
      <c r="L79" s="10"/>
      <c r="M79" s="10"/>
      <c r="N79" s="10"/>
      <c r="O79" s="10"/>
      <c r="P79" s="10"/>
      <c r="Q79" s="10"/>
      <c r="R79" s="10"/>
      <c r="S79" s="10"/>
      <c r="T79" s="10"/>
      <c r="U79" s="10"/>
      <c r="V79" s="10"/>
      <c r="W79" s="10"/>
      <c r="X79" s="10"/>
    </row>
    <row r="80" spans="1:24">
      <c r="A80" s="12"/>
      <c r="B80" s="10"/>
      <c r="C80" s="10"/>
      <c r="D80" s="10"/>
      <c r="E80" s="10"/>
      <c r="F80" s="10"/>
      <c r="G80" s="10"/>
      <c r="H80" s="10"/>
      <c r="I80" s="10"/>
      <c r="J80" s="10"/>
      <c r="K80" s="10"/>
      <c r="L80" s="10"/>
      <c r="M80" s="10"/>
      <c r="N80" s="10"/>
      <c r="O80" s="10"/>
      <c r="P80" s="10"/>
      <c r="Q80" s="10"/>
      <c r="R80" s="10"/>
      <c r="S80" s="10"/>
      <c r="T80" s="10"/>
      <c r="U80" s="10"/>
      <c r="V80" s="10"/>
      <c r="W80" s="10"/>
      <c r="X80" s="10"/>
    </row>
    <row r="81" spans="1:24">
      <c r="A81" s="12"/>
      <c r="B81" s="10"/>
      <c r="C81" s="10"/>
      <c r="D81" s="10"/>
      <c r="E81" s="10"/>
      <c r="F81" s="10"/>
      <c r="G81" s="10"/>
      <c r="H81" s="10"/>
      <c r="I81" s="10"/>
      <c r="J81" s="10"/>
      <c r="K81" s="10"/>
      <c r="L81" s="10"/>
      <c r="M81" s="10"/>
      <c r="N81" s="10"/>
      <c r="O81" s="10"/>
      <c r="P81" s="10"/>
      <c r="Q81" s="10"/>
      <c r="R81" s="10"/>
      <c r="S81" s="10"/>
      <c r="T81" s="10"/>
      <c r="U81" s="10"/>
      <c r="V81" s="10"/>
      <c r="W81" s="10"/>
      <c r="X81" s="10"/>
    </row>
    <row r="82" spans="1:24">
      <c r="A82" s="12"/>
      <c r="B82" s="10"/>
      <c r="C82" s="10"/>
      <c r="D82" s="10"/>
      <c r="E82" s="10"/>
      <c r="F82" s="10"/>
      <c r="G82" s="10"/>
      <c r="H82" s="10"/>
      <c r="I82" s="10"/>
      <c r="J82" s="10"/>
      <c r="K82" s="10"/>
      <c r="L82" s="10"/>
      <c r="M82" s="10"/>
      <c r="N82" s="10"/>
      <c r="O82" s="10"/>
      <c r="P82" s="10"/>
      <c r="Q82" s="10"/>
      <c r="R82" s="10"/>
      <c r="S82" s="10"/>
      <c r="T82" s="10"/>
      <c r="U82" s="10"/>
      <c r="V82" s="10"/>
      <c r="W82" s="10"/>
      <c r="X82" s="10"/>
    </row>
    <row r="83" spans="1:24">
      <c r="A83" s="12"/>
      <c r="B83" s="10"/>
      <c r="C83" s="10"/>
      <c r="D83" s="10"/>
      <c r="E83" s="10"/>
      <c r="F83" s="10"/>
      <c r="G83" s="10"/>
      <c r="H83" s="10"/>
      <c r="I83" s="10"/>
      <c r="J83" s="10"/>
      <c r="K83" s="10"/>
      <c r="L83" s="10"/>
      <c r="M83" s="10"/>
      <c r="N83" s="10"/>
      <c r="O83" s="10"/>
      <c r="P83" s="10"/>
      <c r="Q83" s="10"/>
      <c r="R83" s="10"/>
      <c r="S83" s="10"/>
      <c r="T83" s="10"/>
      <c r="U83" s="10"/>
      <c r="V83" s="10"/>
      <c r="W83" s="10"/>
      <c r="X83" s="10"/>
    </row>
    <row r="84" spans="1:24">
      <c r="A84" s="12"/>
      <c r="B84" s="10"/>
      <c r="C84" s="10"/>
      <c r="D84" s="10"/>
      <c r="E84" s="10"/>
      <c r="F84" s="10"/>
      <c r="G84" s="10"/>
      <c r="H84" s="10"/>
      <c r="I84" s="10"/>
      <c r="J84" s="10"/>
      <c r="K84" s="10"/>
      <c r="L84" s="10"/>
      <c r="M84" s="10"/>
      <c r="N84" s="10"/>
      <c r="O84" s="10"/>
      <c r="P84" s="10"/>
      <c r="Q84" s="10"/>
      <c r="R84" s="10"/>
      <c r="S84" s="10"/>
      <c r="T84" s="10"/>
      <c r="U84" s="10"/>
      <c r="V84" s="10"/>
      <c r="W84" s="10"/>
      <c r="X84" s="10"/>
    </row>
    <row r="85" spans="1:24">
      <c r="A85" s="12"/>
      <c r="B85" s="10"/>
      <c r="C85" s="10"/>
      <c r="D85" s="10"/>
      <c r="E85" s="10"/>
      <c r="F85" s="10"/>
      <c r="G85" s="10"/>
      <c r="H85" s="10"/>
      <c r="I85" s="10"/>
      <c r="J85" s="10"/>
      <c r="K85" s="10"/>
      <c r="L85" s="10"/>
      <c r="M85" s="10"/>
      <c r="N85" s="10"/>
      <c r="O85" s="10"/>
      <c r="P85" s="10"/>
      <c r="Q85" s="10"/>
      <c r="R85" s="10"/>
      <c r="S85" s="10"/>
      <c r="T85" s="10"/>
      <c r="U85" s="10"/>
      <c r="V85" s="10"/>
      <c r="W85" s="10"/>
      <c r="X85" s="10"/>
    </row>
    <row r="86" spans="1:24">
      <c r="A86" s="12"/>
      <c r="B86" s="10"/>
      <c r="C86" s="10"/>
      <c r="D86" s="10"/>
      <c r="E86" s="10"/>
      <c r="F86" s="10"/>
      <c r="G86" s="10"/>
      <c r="H86" s="10"/>
      <c r="I86" s="10"/>
      <c r="J86" s="10"/>
      <c r="K86" s="10"/>
      <c r="L86" s="10"/>
      <c r="M86" s="10"/>
      <c r="N86" s="10"/>
      <c r="O86" s="10"/>
      <c r="P86" s="10"/>
      <c r="Q86" s="10"/>
      <c r="R86" s="10"/>
      <c r="S86" s="10"/>
      <c r="T86" s="10"/>
      <c r="U86" s="10"/>
      <c r="V86" s="10"/>
      <c r="W86" s="10"/>
      <c r="X86" s="10"/>
    </row>
    <row r="87" spans="1:24">
      <c r="A87" s="12"/>
      <c r="B87" s="10"/>
      <c r="C87" s="10"/>
      <c r="D87" s="10"/>
      <c r="E87" s="10"/>
      <c r="F87" s="10"/>
      <c r="G87" s="10"/>
      <c r="H87" s="10"/>
      <c r="I87" s="10"/>
      <c r="J87" s="10"/>
      <c r="K87" s="10"/>
      <c r="L87" s="10"/>
      <c r="M87" s="10"/>
      <c r="N87" s="10"/>
      <c r="O87" s="10"/>
      <c r="P87" s="10"/>
      <c r="Q87" s="10"/>
      <c r="R87" s="10"/>
      <c r="S87" s="10"/>
      <c r="T87" s="10"/>
      <c r="U87" s="10"/>
      <c r="V87" s="10"/>
      <c r="W87" s="10"/>
      <c r="X87" s="10"/>
    </row>
    <row r="88" spans="1:24">
      <c r="A88" s="12"/>
      <c r="B88" s="10"/>
      <c r="C88" s="10"/>
      <c r="D88" s="10"/>
      <c r="E88" s="10"/>
      <c r="F88" s="10"/>
      <c r="G88" s="10"/>
      <c r="H88" s="10"/>
      <c r="I88" s="10"/>
      <c r="J88" s="10"/>
      <c r="K88" s="10"/>
      <c r="L88" s="10"/>
      <c r="M88" s="10"/>
      <c r="N88" s="10"/>
      <c r="O88" s="10"/>
      <c r="P88" s="10"/>
      <c r="Q88" s="10"/>
      <c r="R88" s="10"/>
      <c r="S88" s="10"/>
      <c r="T88" s="10"/>
      <c r="U88" s="10"/>
      <c r="V88" s="10"/>
      <c r="W88" s="10"/>
      <c r="X88" s="10"/>
    </row>
    <row r="89" spans="1:24">
      <c r="A89" s="12"/>
      <c r="B89" s="10"/>
      <c r="C89" s="10"/>
      <c r="D89" s="10"/>
      <c r="E89" s="10"/>
      <c r="F89" s="10"/>
      <c r="G89" s="10"/>
      <c r="H89" s="10"/>
      <c r="I89" s="10"/>
      <c r="J89" s="10"/>
      <c r="K89" s="10"/>
      <c r="L89" s="10"/>
      <c r="M89" s="10"/>
      <c r="N89" s="10"/>
      <c r="O89" s="10"/>
      <c r="P89" s="10"/>
      <c r="Q89" s="10"/>
      <c r="R89" s="10"/>
      <c r="S89" s="10"/>
      <c r="T89" s="10"/>
      <c r="U89" s="10"/>
      <c r="V89" s="10"/>
      <c r="W89" s="10"/>
      <c r="X89" s="10"/>
    </row>
    <row r="90" spans="1:24">
      <c r="A90" s="12"/>
      <c r="B90" s="10"/>
      <c r="C90" s="10"/>
      <c r="D90" s="10"/>
      <c r="E90" s="10"/>
      <c r="F90" s="10"/>
      <c r="G90" s="10"/>
      <c r="H90" s="10"/>
      <c r="I90" s="10"/>
      <c r="J90" s="10"/>
      <c r="K90" s="10"/>
      <c r="L90" s="10"/>
      <c r="M90" s="10"/>
      <c r="N90" s="10"/>
      <c r="O90" s="10"/>
      <c r="P90" s="10"/>
      <c r="Q90" s="10"/>
      <c r="R90" s="10"/>
      <c r="S90" s="10"/>
      <c r="T90" s="10"/>
      <c r="U90" s="10"/>
      <c r="V90" s="10"/>
      <c r="W90" s="10"/>
      <c r="X90" s="10"/>
    </row>
    <row r="91" spans="1:24">
      <c r="A91" s="12"/>
      <c r="B91" s="10"/>
      <c r="C91" s="10"/>
      <c r="D91" s="10"/>
      <c r="E91" s="10"/>
      <c r="F91" s="10"/>
      <c r="G91" s="10"/>
      <c r="H91" s="10"/>
      <c r="I91" s="10"/>
      <c r="J91" s="10"/>
      <c r="K91" s="10"/>
      <c r="L91" s="10"/>
      <c r="M91" s="10"/>
      <c r="N91" s="10"/>
      <c r="O91" s="10"/>
      <c r="P91" s="10"/>
      <c r="Q91" s="10"/>
      <c r="R91" s="10"/>
      <c r="S91" s="10"/>
      <c r="T91" s="10"/>
      <c r="U91" s="10"/>
      <c r="V91" s="10"/>
      <c r="W91" s="10"/>
      <c r="X91" s="10"/>
    </row>
    <row r="92" spans="1:24">
      <c r="A92" s="12"/>
      <c r="B92" s="10"/>
      <c r="C92" s="10"/>
      <c r="D92" s="10"/>
      <c r="E92" s="10"/>
      <c r="F92" s="10"/>
      <c r="G92" s="10"/>
      <c r="H92" s="10"/>
      <c r="I92" s="10"/>
      <c r="J92" s="10"/>
      <c r="K92" s="10"/>
      <c r="L92" s="10"/>
      <c r="M92" s="10"/>
      <c r="N92" s="10"/>
      <c r="O92" s="10"/>
      <c r="P92" s="10"/>
      <c r="Q92" s="10"/>
      <c r="R92" s="10"/>
      <c r="S92" s="10"/>
      <c r="T92" s="10"/>
      <c r="U92" s="10"/>
      <c r="V92" s="10"/>
      <c r="W92" s="10"/>
      <c r="X92" s="10"/>
    </row>
    <row r="93" spans="1:24">
      <c r="A93" s="12"/>
      <c r="B93" s="10"/>
      <c r="C93" s="10"/>
      <c r="D93" s="10"/>
      <c r="E93" s="10"/>
      <c r="F93" s="10"/>
      <c r="G93" s="10"/>
      <c r="H93" s="10"/>
      <c r="I93" s="10"/>
      <c r="J93" s="10"/>
      <c r="K93" s="10"/>
      <c r="L93" s="10"/>
      <c r="M93" s="10"/>
      <c r="N93" s="10"/>
      <c r="O93" s="10"/>
      <c r="P93" s="10"/>
      <c r="Q93" s="10"/>
      <c r="R93" s="10"/>
      <c r="S93" s="10"/>
      <c r="T93" s="10"/>
      <c r="U93" s="10"/>
      <c r="V93" s="10"/>
      <c r="W93" s="10"/>
      <c r="X93" s="10"/>
    </row>
    <row r="94" spans="1:24">
      <c r="A94" s="12"/>
      <c r="B94" s="10"/>
      <c r="C94" s="10"/>
      <c r="D94" s="10"/>
      <c r="E94" s="10"/>
      <c r="F94" s="10"/>
      <c r="G94" s="10"/>
      <c r="H94" s="10"/>
      <c r="I94" s="10"/>
      <c r="J94" s="10"/>
      <c r="K94" s="10"/>
      <c r="L94" s="10"/>
      <c r="M94" s="10"/>
      <c r="N94" s="10"/>
      <c r="O94" s="10"/>
      <c r="P94" s="10"/>
      <c r="Q94" s="10"/>
      <c r="R94" s="10"/>
      <c r="S94" s="10"/>
      <c r="T94" s="10"/>
      <c r="U94" s="10"/>
      <c r="V94" s="10"/>
      <c r="W94" s="10"/>
      <c r="X94" s="10"/>
    </row>
    <row r="95" spans="1:24">
      <c r="A95" s="12"/>
      <c r="B95" s="10"/>
      <c r="C95" s="10"/>
      <c r="D95" s="10"/>
      <c r="E95" s="10"/>
      <c r="F95" s="10"/>
      <c r="G95" s="10"/>
      <c r="H95" s="10"/>
      <c r="I95" s="10"/>
      <c r="J95" s="10"/>
      <c r="K95" s="10"/>
      <c r="L95" s="10"/>
      <c r="M95" s="10"/>
      <c r="N95" s="10"/>
      <c r="O95" s="10"/>
      <c r="P95" s="10"/>
      <c r="Q95" s="10"/>
      <c r="R95" s="10"/>
      <c r="S95" s="10"/>
      <c r="T95" s="10"/>
      <c r="U95" s="10"/>
      <c r="V95" s="10"/>
      <c r="W95" s="10"/>
      <c r="X95" s="10"/>
    </row>
    <row r="96" spans="1:24">
      <c r="A96" s="12"/>
      <c r="B96" s="10"/>
      <c r="C96" s="10"/>
      <c r="D96" s="10"/>
      <c r="E96" s="10"/>
      <c r="F96" s="10"/>
      <c r="G96" s="10"/>
      <c r="H96" s="10"/>
      <c r="I96" s="10"/>
      <c r="J96" s="10"/>
      <c r="K96" s="10"/>
      <c r="L96" s="10"/>
      <c r="M96" s="10"/>
      <c r="N96" s="10"/>
      <c r="O96" s="10"/>
      <c r="P96" s="10"/>
      <c r="Q96" s="10"/>
      <c r="R96" s="10"/>
      <c r="S96" s="10"/>
      <c r="T96" s="10"/>
      <c r="U96" s="10"/>
      <c r="V96" s="10"/>
      <c r="W96" s="10"/>
      <c r="X96" s="10"/>
    </row>
    <row r="97" spans="1:24">
      <c r="A97" s="12"/>
      <c r="B97" s="10"/>
      <c r="C97" s="10"/>
      <c r="D97" s="10"/>
      <c r="E97" s="10"/>
      <c r="F97" s="10"/>
      <c r="G97" s="10"/>
      <c r="H97" s="10"/>
      <c r="I97" s="10"/>
      <c r="J97" s="10"/>
      <c r="K97" s="10"/>
      <c r="L97" s="10"/>
      <c r="M97" s="10"/>
      <c r="N97" s="10"/>
      <c r="O97" s="10"/>
      <c r="P97" s="10"/>
      <c r="Q97" s="10"/>
      <c r="R97" s="10"/>
      <c r="S97" s="10"/>
      <c r="T97" s="10"/>
      <c r="U97" s="10"/>
      <c r="V97" s="10"/>
      <c r="W97" s="10"/>
      <c r="X97" s="10"/>
    </row>
    <row r="98" spans="1:24">
      <c r="A98" s="12"/>
      <c r="B98" s="10"/>
      <c r="C98" s="10"/>
      <c r="D98" s="10"/>
      <c r="E98" s="10"/>
      <c r="F98" s="10"/>
      <c r="G98" s="10"/>
      <c r="H98" s="10"/>
      <c r="I98" s="10"/>
      <c r="J98" s="10"/>
      <c r="K98" s="10"/>
      <c r="L98" s="10"/>
      <c r="M98" s="10"/>
      <c r="N98" s="10"/>
      <c r="O98" s="10"/>
      <c r="P98" s="10"/>
      <c r="Q98" s="10"/>
      <c r="R98" s="10"/>
      <c r="S98" s="10"/>
      <c r="T98" s="10"/>
      <c r="U98" s="10"/>
      <c r="V98" s="10"/>
      <c r="W98" s="10"/>
      <c r="X98" s="10"/>
    </row>
    <row r="99" spans="1:24">
      <c r="A99" s="12"/>
      <c r="B99" s="10"/>
      <c r="C99" s="10"/>
      <c r="D99" s="10"/>
      <c r="E99" s="10"/>
      <c r="F99" s="10"/>
      <c r="G99" s="10"/>
      <c r="H99" s="10"/>
      <c r="I99" s="10"/>
      <c r="J99" s="10"/>
      <c r="K99" s="10"/>
      <c r="L99" s="10"/>
      <c r="M99" s="10"/>
      <c r="N99" s="10"/>
      <c r="O99" s="10"/>
      <c r="P99" s="10"/>
      <c r="Q99" s="10"/>
      <c r="R99" s="10"/>
      <c r="S99" s="10"/>
      <c r="T99" s="10"/>
      <c r="U99" s="10"/>
      <c r="V99" s="10"/>
      <c r="W99" s="10"/>
      <c r="X99" s="10"/>
    </row>
    <row r="100" spans="1:24">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row>
    <row r="101" spans="1:24">
      <c r="A101" s="12"/>
      <c r="B101" s="8"/>
      <c r="C101" s="8"/>
      <c r="D101" s="8"/>
      <c r="E101" s="8"/>
      <c r="F101" s="8"/>
      <c r="G101" s="8"/>
      <c r="H101" s="8"/>
      <c r="I101" s="8"/>
      <c r="J101" s="8"/>
      <c r="K101" s="8"/>
      <c r="L101" s="8"/>
      <c r="M101" s="8"/>
      <c r="N101" s="8"/>
      <c r="O101" s="8"/>
      <c r="P101" s="8"/>
      <c r="Q101" s="8"/>
      <c r="R101" s="8"/>
      <c r="S101" s="8"/>
      <c r="T101" s="8"/>
      <c r="U101" s="8"/>
      <c r="V101" s="8"/>
      <c r="W101" s="8"/>
      <c r="X101" s="8"/>
    </row>
    <row r="102" spans="1:24">
      <c r="A102" s="12"/>
      <c r="B102" s="8"/>
      <c r="C102" s="8"/>
      <c r="D102" s="8"/>
      <c r="E102" s="8"/>
      <c r="F102" s="8"/>
      <c r="G102" s="8"/>
      <c r="H102" s="8"/>
      <c r="I102" s="8"/>
      <c r="J102" s="8"/>
      <c r="K102" s="8"/>
      <c r="L102" s="8"/>
      <c r="M102" s="8"/>
      <c r="N102" s="8"/>
      <c r="O102" s="8"/>
      <c r="P102" s="8"/>
      <c r="Q102" s="8"/>
      <c r="R102" s="8"/>
      <c r="S102" s="8"/>
      <c r="T102" s="8"/>
      <c r="U102" s="8"/>
      <c r="V102" s="8"/>
      <c r="W102" s="8"/>
      <c r="X102" s="8"/>
    </row>
    <row r="103" spans="1:24">
      <c r="A103" s="12"/>
      <c r="B103" s="8"/>
      <c r="C103" s="8"/>
      <c r="D103" s="8"/>
      <c r="E103" s="8"/>
      <c r="F103" s="8"/>
      <c r="G103" s="8"/>
      <c r="H103" s="8"/>
      <c r="I103" s="8"/>
      <c r="J103" s="8"/>
      <c r="K103" s="8"/>
      <c r="L103" s="8"/>
      <c r="M103" s="8"/>
      <c r="N103" s="8"/>
      <c r="O103" s="8"/>
      <c r="P103" s="8"/>
      <c r="Q103" s="8"/>
      <c r="R103" s="8"/>
      <c r="S103" s="8"/>
      <c r="T103" s="8"/>
      <c r="U103" s="8"/>
      <c r="V103" s="8"/>
      <c r="W103" s="8"/>
      <c r="X103" s="8"/>
    </row>
    <row r="104" spans="1:24">
      <c r="A104" s="12"/>
      <c r="B104" s="8"/>
      <c r="C104" s="8"/>
      <c r="D104" s="8"/>
      <c r="E104" s="8"/>
      <c r="F104" s="8"/>
      <c r="G104" s="8"/>
      <c r="H104" s="8"/>
      <c r="I104" s="8"/>
      <c r="J104" s="8"/>
      <c r="K104" s="8"/>
      <c r="L104" s="8"/>
      <c r="M104" s="8"/>
      <c r="N104" s="8"/>
      <c r="O104" s="8"/>
      <c r="P104" s="8"/>
      <c r="Q104" s="8"/>
      <c r="R104" s="8"/>
      <c r="S104" s="8"/>
      <c r="T104" s="8"/>
      <c r="U104" s="8"/>
      <c r="V104" s="8"/>
      <c r="W104" s="8"/>
      <c r="X104" s="8"/>
    </row>
    <row r="105" spans="1:24">
      <c r="A105" s="12"/>
      <c r="B105" s="8"/>
      <c r="C105" s="8"/>
      <c r="D105" s="8"/>
      <c r="E105" s="8"/>
      <c r="F105" s="8"/>
      <c r="G105" s="8"/>
      <c r="H105" s="8"/>
      <c r="I105" s="8"/>
      <c r="J105" s="8"/>
      <c r="K105" s="8"/>
      <c r="L105" s="8"/>
      <c r="M105" s="8"/>
      <c r="N105" s="8"/>
      <c r="O105" s="8"/>
      <c r="P105" s="8"/>
      <c r="Q105" s="8"/>
      <c r="R105" s="8"/>
      <c r="S105" s="8"/>
      <c r="T105" s="8"/>
      <c r="U105" s="8"/>
      <c r="V105" s="8"/>
      <c r="W105" s="8"/>
      <c r="X105" s="8"/>
    </row>
    <row r="106" spans="1:24">
      <c r="A106" s="12"/>
      <c r="B106" s="8"/>
      <c r="C106" s="8"/>
      <c r="D106" s="8"/>
      <c r="E106" s="8"/>
      <c r="F106" s="8"/>
      <c r="G106" s="8"/>
      <c r="H106" s="8"/>
      <c r="I106" s="8"/>
      <c r="J106" s="8"/>
      <c r="K106" s="8"/>
      <c r="L106" s="8"/>
      <c r="M106" s="8"/>
      <c r="N106" s="8"/>
      <c r="O106" s="8"/>
      <c r="P106" s="8"/>
      <c r="Q106" s="8"/>
      <c r="R106" s="8"/>
      <c r="S106" s="8"/>
      <c r="T106" s="8"/>
      <c r="U106" s="8"/>
      <c r="V106" s="8"/>
      <c r="W106" s="8"/>
      <c r="X106" s="8"/>
    </row>
    <row r="107" spans="1:24">
      <c r="A107" s="12"/>
      <c r="B107" s="8"/>
      <c r="C107" s="8"/>
      <c r="D107" s="8"/>
      <c r="E107" s="8"/>
      <c r="F107" s="8"/>
      <c r="G107" s="8"/>
      <c r="H107" s="8"/>
      <c r="I107" s="8"/>
      <c r="J107" s="8"/>
      <c r="K107" s="8"/>
      <c r="L107" s="8"/>
      <c r="M107" s="8"/>
      <c r="N107" s="8"/>
      <c r="O107" s="8"/>
      <c r="P107" s="8"/>
      <c r="Q107" s="8"/>
      <c r="R107" s="8"/>
      <c r="S107" s="8"/>
      <c r="T107" s="8"/>
      <c r="U107" s="8"/>
      <c r="V107" s="8"/>
      <c r="W107" s="8"/>
      <c r="X107" s="8"/>
    </row>
    <row r="108" spans="1:24">
      <c r="A108" s="12"/>
      <c r="B108" s="8"/>
      <c r="C108" s="8"/>
      <c r="D108" s="8"/>
      <c r="E108" s="8"/>
      <c r="F108" s="8"/>
      <c r="G108" s="8"/>
      <c r="H108" s="8"/>
      <c r="I108" s="8"/>
      <c r="J108" s="8"/>
      <c r="K108" s="8"/>
      <c r="L108" s="8"/>
      <c r="M108" s="8"/>
      <c r="N108" s="8"/>
      <c r="O108" s="8"/>
      <c r="P108" s="8"/>
      <c r="Q108" s="8"/>
      <c r="R108" s="8"/>
      <c r="S108" s="8"/>
      <c r="T108" s="8"/>
      <c r="U108" s="8"/>
      <c r="V108" s="8"/>
      <c r="W108" s="8"/>
      <c r="X108" s="8"/>
    </row>
    <row r="109" spans="1:24">
      <c r="A109" s="12"/>
      <c r="B109" s="8"/>
      <c r="C109" s="8"/>
      <c r="D109" s="8"/>
      <c r="E109" s="8"/>
      <c r="F109" s="8"/>
      <c r="G109" s="8"/>
      <c r="H109" s="8"/>
      <c r="I109" s="8"/>
      <c r="J109" s="8"/>
      <c r="K109" s="8"/>
      <c r="L109" s="8"/>
      <c r="M109" s="8"/>
      <c r="N109" s="8"/>
      <c r="O109" s="8"/>
      <c r="P109" s="8"/>
      <c r="Q109" s="8"/>
      <c r="R109" s="8"/>
      <c r="S109" s="8"/>
      <c r="T109" s="8"/>
      <c r="U109" s="8"/>
      <c r="V109" s="8"/>
      <c r="W109" s="8"/>
      <c r="X109" s="8"/>
    </row>
    <row r="110" spans="1:24">
      <c r="A110" s="12"/>
      <c r="B110" s="8"/>
      <c r="C110" s="8"/>
      <c r="D110" s="8"/>
      <c r="E110" s="8"/>
      <c r="F110" s="8"/>
      <c r="G110" s="8"/>
      <c r="H110" s="8"/>
      <c r="I110" s="8"/>
      <c r="J110" s="8"/>
      <c r="K110" s="8"/>
      <c r="L110" s="8"/>
      <c r="M110" s="8"/>
      <c r="N110" s="8"/>
      <c r="O110" s="8"/>
      <c r="P110" s="8"/>
      <c r="Q110" s="8"/>
      <c r="R110" s="8"/>
      <c r="S110" s="8"/>
      <c r="T110" s="8"/>
      <c r="U110" s="8"/>
      <c r="V110" s="8"/>
      <c r="W110" s="8"/>
      <c r="X110" s="8"/>
    </row>
    <row r="111" spans="1:24">
      <c r="A111" s="12"/>
      <c r="B111" s="8"/>
      <c r="C111" s="8"/>
      <c r="D111" s="8"/>
      <c r="E111" s="8"/>
      <c r="F111" s="8"/>
      <c r="G111" s="8"/>
      <c r="H111" s="8"/>
      <c r="I111" s="8"/>
      <c r="J111" s="8"/>
      <c r="K111" s="8"/>
      <c r="L111" s="8"/>
      <c r="M111" s="8"/>
      <c r="N111" s="8"/>
      <c r="O111" s="8"/>
      <c r="P111" s="8"/>
      <c r="Q111" s="8"/>
      <c r="R111" s="8"/>
      <c r="S111" s="8"/>
      <c r="T111" s="8"/>
      <c r="U111" s="8"/>
      <c r="V111" s="8"/>
      <c r="W111" s="8"/>
      <c r="X111" s="8"/>
    </row>
    <row r="112" spans="1:24">
      <c r="A112" s="12"/>
      <c r="B112" s="8"/>
      <c r="C112" s="8"/>
      <c r="D112" s="8"/>
      <c r="E112" s="8"/>
      <c r="F112" s="8"/>
      <c r="G112" s="8"/>
      <c r="H112" s="8"/>
      <c r="I112" s="8"/>
      <c r="J112" s="8"/>
      <c r="K112" s="8"/>
      <c r="L112" s="8"/>
      <c r="M112" s="8"/>
      <c r="N112" s="8"/>
      <c r="O112" s="8"/>
      <c r="P112" s="8"/>
      <c r="Q112" s="8"/>
      <c r="R112" s="8"/>
      <c r="S112" s="8"/>
      <c r="T112" s="8"/>
      <c r="U112" s="8"/>
      <c r="V112" s="8"/>
      <c r="W112" s="8"/>
      <c r="X112" s="8"/>
    </row>
    <row r="113" spans="1:24">
      <c r="A113" s="12"/>
      <c r="B113" s="8"/>
      <c r="C113" s="8"/>
      <c r="D113" s="8"/>
      <c r="E113" s="8"/>
      <c r="F113" s="8"/>
      <c r="G113" s="8"/>
      <c r="H113" s="8"/>
      <c r="I113" s="8"/>
      <c r="J113" s="8"/>
      <c r="K113" s="8"/>
      <c r="L113" s="8"/>
      <c r="M113" s="8"/>
      <c r="N113" s="8"/>
      <c r="O113" s="8"/>
      <c r="P113" s="8"/>
      <c r="Q113" s="8"/>
      <c r="R113" s="8"/>
      <c r="S113" s="8"/>
      <c r="T113" s="8"/>
      <c r="U113" s="8"/>
      <c r="V113" s="8"/>
      <c r="W113" s="8"/>
      <c r="X113" s="8"/>
    </row>
    <row r="114" spans="1:24">
      <c r="A114" s="12"/>
      <c r="B114" s="8"/>
      <c r="C114" s="8"/>
      <c r="D114" s="8"/>
      <c r="E114" s="8"/>
      <c r="F114" s="8"/>
      <c r="G114" s="8"/>
      <c r="H114" s="8"/>
      <c r="I114" s="8"/>
      <c r="J114" s="8"/>
      <c r="K114" s="8"/>
      <c r="L114" s="8"/>
      <c r="M114" s="8"/>
      <c r="N114" s="8"/>
      <c r="O114" s="8"/>
      <c r="P114" s="8"/>
      <c r="Q114" s="8"/>
      <c r="R114" s="8"/>
      <c r="S114" s="8"/>
      <c r="T114" s="8"/>
      <c r="U114" s="8"/>
      <c r="V114" s="8"/>
      <c r="W114" s="8"/>
      <c r="X114" s="8"/>
    </row>
    <row r="115" spans="1:24">
      <c r="A115" s="12"/>
      <c r="B115" s="8"/>
      <c r="C115" s="8"/>
      <c r="D115" s="8"/>
      <c r="E115" s="8"/>
      <c r="F115" s="8"/>
      <c r="G115" s="8"/>
      <c r="H115" s="8"/>
      <c r="I115" s="8"/>
      <c r="J115" s="8"/>
      <c r="K115" s="8"/>
      <c r="L115" s="8"/>
      <c r="M115" s="8"/>
      <c r="N115" s="8"/>
      <c r="O115" s="8"/>
      <c r="P115" s="8"/>
      <c r="Q115" s="8"/>
      <c r="R115" s="8"/>
      <c r="S115" s="8"/>
      <c r="T115" s="8"/>
      <c r="U115" s="8"/>
      <c r="V115" s="8"/>
      <c r="W115" s="8"/>
      <c r="X115" s="8"/>
    </row>
    <row r="116" spans="1:24">
      <c r="A116" s="12"/>
      <c r="B116" s="8"/>
      <c r="C116" s="8"/>
      <c r="D116" s="8"/>
      <c r="E116" s="8"/>
      <c r="F116" s="8"/>
      <c r="G116" s="8"/>
      <c r="H116" s="8"/>
      <c r="I116" s="8"/>
      <c r="J116" s="8"/>
      <c r="K116" s="8"/>
      <c r="L116" s="8"/>
      <c r="M116" s="8"/>
      <c r="N116" s="8"/>
      <c r="O116" s="8"/>
      <c r="P116" s="8"/>
      <c r="Q116" s="8"/>
      <c r="R116" s="8"/>
      <c r="S116" s="8"/>
      <c r="T116" s="8"/>
      <c r="U116" s="8"/>
      <c r="V116" s="8"/>
      <c r="W116" s="8"/>
      <c r="X116" s="8"/>
    </row>
    <row r="117" spans="1:24">
      <c r="A117" s="12"/>
      <c r="B117" s="8"/>
      <c r="C117" s="8"/>
      <c r="D117" s="8"/>
      <c r="E117" s="8"/>
      <c r="F117" s="8"/>
      <c r="G117" s="8"/>
      <c r="H117" s="8"/>
      <c r="I117" s="8"/>
      <c r="J117" s="8"/>
      <c r="K117" s="8"/>
      <c r="L117" s="8"/>
      <c r="M117" s="8"/>
      <c r="N117" s="8"/>
      <c r="O117" s="8"/>
      <c r="P117" s="8"/>
      <c r="Q117" s="8"/>
      <c r="R117" s="8"/>
      <c r="S117" s="8"/>
      <c r="T117" s="8"/>
      <c r="U117" s="8"/>
      <c r="V117" s="8"/>
      <c r="W117" s="8"/>
      <c r="X117" s="8"/>
    </row>
    <row r="118" spans="1:24">
      <c r="A118" s="12"/>
      <c r="B118" s="8"/>
      <c r="C118" s="8"/>
      <c r="D118" s="8"/>
      <c r="E118" s="8"/>
      <c r="F118" s="8"/>
      <c r="G118" s="8"/>
      <c r="H118" s="8"/>
      <c r="I118" s="8"/>
      <c r="J118" s="8"/>
      <c r="K118" s="8"/>
      <c r="L118" s="8"/>
      <c r="M118" s="8"/>
      <c r="N118" s="8"/>
      <c r="O118" s="8"/>
      <c r="P118" s="8"/>
      <c r="Q118" s="8"/>
      <c r="R118" s="8"/>
      <c r="S118" s="8"/>
      <c r="T118" s="8"/>
      <c r="U118" s="8"/>
      <c r="V118" s="8"/>
      <c r="W118" s="8"/>
      <c r="X118" s="8"/>
    </row>
    <row r="119" spans="1:24">
      <c r="A119" s="12"/>
      <c r="B119" s="8"/>
      <c r="C119" s="8"/>
      <c r="D119" s="8"/>
      <c r="E119" s="8"/>
      <c r="F119" s="8"/>
      <c r="G119" s="8"/>
      <c r="H119" s="8"/>
      <c r="I119" s="8"/>
      <c r="J119" s="8"/>
      <c r="K119" s="8"/>
      <c r="L119" s="8"/>
      <c r="M119" s="8"/>
      <c r="N119" s="8"/>
      <c r="O119" s="8"/>
      <c r="P119" s="8"/>
      <c r="Q119" s="8"/>
      <c r="R119" s="8"/>
      <c r="S119" s="8"/>
      <c r="T119" s="8"/>
      <c r="U119" s="8"/>
      <c r="V119" s="8"/>
      <c r="W119" s="8"/>
      <c r="X119" s="8"/>
    </row>
    <row r="120" spans="1:24">
      <c r="A120" s="12"/>
      <c r="B120" s="8"/>
      <c r="C120" s="8"/>
      <c r="D120" s="8"/>
      <c r="E120" s="8"/>
      <c r="F120" s="8"/>
      <c r="G120" s="8"/>
      <c r="H120" s="8"/>
      <c r="I120" s="8"/>
      <c r="J120" s="8"/>
      <c r="K120" s="8"/>
      <c r="L120" s="8"/>
      <c r="M120" s="8"/>
      <c r="N120" s="8"/>
      <c r="O120" s="8"/>
      <c r="P120" s="8"/>
      <c r="Q120" s="8"/>
      <c r="R120" s="8"/>
      <c r="S120" s="8"/>
      <c r="T120" s="8"/>
      <c r="U120" s="8"/>
      <c r="V120" s="8"/>
      <c r="W120" s="8"/>
      <c r="X120" s="8"/>
    </row>
    <row r="121" spans="1:24">
      <c r="A121" s="12"/>
      <c r="B121" s="8"/>
      <c r="C121" s="8"/>
      <c r="D121" s="8"/>
      <c r="E121" s="8"/>
      <c r="F121" s="8"/>
      <c r="G121" s="8"/>
      <c r="H121" s="8"/>
      <c r="I121" s="8"/>
      <c r="J121" s="8"/>
      <c r="K121" s="8"/>
      <c r="L121" s="8"/>
      <c r="M121" s="8"/>
      <c r="N121" s="8"/>
      <c r="O121" s="8"/>
      <c r="P121" s="8"/>
      <c r="Q121" s="8"/>
      <c r="R121" s="8"/>
      <c r="S121" s="8"/>
      <c r="T121" s="8"/>
      <c r="U121" s="8"/>
      <c r="V121" s="8"/>
      <c r="W121" s="8"/>
      <c r="X121" s="8"/>
    </row>
    <row r="122" spans="1:24">
      <c r="A122" s="12"/>
      <c r="B122" s="8"/>
      <c r="C122" s="8"/>
      <c r="D122" s="8"/>
      <c r="E122" s="8"/>
      <c r="F122" s="8"/>
      <c r="G122" s="8"/>
      <c r="H122" s="8"/>
      <c r="I122" s="8"/>
      <c r="J122" s="8"/>
      <c r="K122" s="8"/>
      <c r="L122" s="8"/>
      <c r="M122" s="8"/>
      <c r="N122" s="8"/>
      <c r="O122" s="8"/>
      <c r="P122" s="8"/>
      <c r="Q122" s="8"/>
      <c r="R122" s="8"/>
      <c r="S122" s="8"/>
      <c r="T122" s="8"/>
      <c r="U122" s="8"/>
      <c r="V122" s="8"/>
      <c r="W122" s="8"/>
      <c r="X122" s="8"/>
    </row>
    <row r="123" spans="1:24">
      <c r="A123" s="12"/>
      <c r="B123" s="8"/>
      <c r="C123" s="8"/>
      <c r="D123" s="8"/>
      <c r="E123" s="8"/>
      <c r="F123" s="8"/>
      <c r="G123" s="8"/>
      <c r="H123" s="8"/>
      <c r="I123" s="8"/>
      <c r="J123" s="8"/>
      <c r="K123" s="8"/>
      <c r="L123" s="8"/>
      <c r="M123" s="8"/>
      <c r="N123" s="8"/>
      <c r="O123" s="8"/>
      <c r="P123" s="8"/>
      <c r="Q123" s="8"/>
      <c r="R123" s="8"/>
      <c r="S123" s="8"/>
      <c r="T123" s="8"/>
      <c r="U123" s="8"/>
      <c r="V123" s="8"/>
      <c r="W123" s="8"/>
      <c r="X123" s="8"/>
    </row>
    <row r="124" spans="1:24">
      <c r="A124" s="12"/>
      <c r="B124" s="8"/>
      <c r="C124" s="8"/>
      <c r="D124" s="8"/>
      <c r="E124" s="8"/>
      <c r="F124" s="8"/>
      <c r="G124" s="8"/>
      <c r="H124" s="8"/>
      <c r="I124" s="8"/>
      <c r="J124" s="8"/>
      <c r="K124" s="8"/>
      <c r="L124" s="8"/>
      <c r="M124" s="8"/>
      <c r="N124" s="8"/>
      <c r="O124" s="8"/>
      <c r="P124" s="8"/>
      <c r="Q124" s="8"/>
      <c r="R124" s="8"/>
      <c r="S124" s="8"/>
      <c r="T124" s="8"/>
      <c r="U124" s="8"/>
      <c r="V124" s="8"/>
      <c r="W124" s="8"/>
      <c r="X124" s="8"/>
    </row>
    <row r="125" spans="1:24">
      <c r="A125" s="12"/>
      <c r="B125" s="8"/>
      <c r="C125" s="8"/>
      <c r="D125" s="8"/>
      <c r="E125" s="8"/>
      <c r="F125" s="8"/>
      <c r="G125" s="8"/>
      <c r="H125" s="8"/>
      <c r="I125" s="8"/>
      <c r="J125" s="8"/>
      <c r="K125" s="8"/>
      <c r="L125" s="8"/>
      <c r="M125" s="8"/>
      <c r="N125" s="8"/>
      <c r="O125" s="8"/>
      <c r="P125" s="8"/>
      <c r="Q125" s="8"/>
      <c r="R125" s="8"/>
      <c r="S125" s="8"/>
      <c r="T125" s="8"/>
      <c r="U125" s="8"/>
      <c r="V125" s="8"/>
      <c r="W125" s="8"/>
      <c r="X125" s="8"/>
    </row>
    <row r="126" spans="1:24">
      <c r="A126" s="12"/>
      <c r="B126" s="8"/>
      <c r="C126" s="8"/>
      <c r="D126" s="8"/>
      <c r="E126" s="8"/>
      <c r="F126" s="8"/>
      <c r="G126" s="8"/>
      <c r="H126" s="8"/>
      <c r="I126" s="8"/>
      <c r="J126" s="8"/>
      <c r="K126" s="8"/>
      <c r="L126" s="8"/>
      <c r="M126" s="8"/>
      <c r="N126" s="8"/>
      <c r="O126" s="8"/>
      <c r="P126" s="8"/>
      <c r="Q126" s="8"/>
      <c r="R126" s="8"/>
      <c r="S126" s="8"/>
      <c r="T126" s="8"/>
      <c r="U126" s="8"/>
      <c r="V126" s="8"/>
      <c r="W126" s="8"/>
      <c r="X126" s="8"/>
    </row>
    <row r="127" spans="1:24">
      <c r="A127" s="12"/>
      <c r="B127" s="8"/>
      <c r="C127" s="8"/>
      <c r="D127" s="8"/>
      <c r="E127" s="8"/>
      <c r="F127" s="8"/>
      <c r="G127" s="8"/>
      <c r="H127" s="8"/>
      <c r="I127" s="8"/>
      <c r="J127" s="8"/>
      <c r="K127" s="8"/>
      <c r="L127" s="8"/>
      <c r="M127" s="8"/>
      <c r="N127" s="8"/>
      <c r="O127" s="8"/>
      <c r="P127" s="8"/>
      <c r="Q127" s="8"/>
      <c r="R127" s="8"/>
      <c r="S127" s="8"/>
      <c r="T127" s="8"/>
      <c r="U127" s="8"/>
      <c r="V127" s="8"/>
      <c r="W127" s="8"/>
      <c r="X127" s="8"/>
    </row>
    <row r="128" spans="1:24">
      <c r="A128" s="12"/>
      <c r="B128" s="8"/>
      <c r="C128" s="8"/>
      <c r="D128" s="8"/>
      <c r="E128" s="8"/>
      <c r="F128" s="8"/>
      <c r="G128" s="8"/>
      <c r="H128" s="8"/>
      <c r="I128" s="8"/>
      <c r="J128" s="8"/>
      <c r="K128" s="8"/>
      <c r="L128" s="8"/>
      <c r="M128" s="8"/>
      <c r="N128" s="8"/>
      <c r="O128" s="8"/>
      <c r="P128" s="8"/>
      <c r="Q128" s="8"/>
      <c r="R128" s="8"/>
      <c r="S128" s="8"/>
      <c r="T128" s="8"/>
      <c r="U128" s="8"/>
      <c r="V128" s="8"/>
      <c r="W128" s="8"/>
      <c r="X128" s="8"/>
    </row>
    <row r="129" spans="1:24">
      <c r="A129" s="12"/>
      <c r="B129" s="8"/>
      <c r="C129" s="8"/>
      <c r="D129" s="8"/>
      <c r="E129" s="8"/>
      <c r="F129" s="8"/>
      <c r="G129" s="8"/>
      <c r="H129" s="8"/>
      <c r="I129" s="8"/>
      <c r="J129" s="8"/>
      <c r="K129" s="8"/>
      <c r="L129" s="8"/>
      <c r="M129" s="8"/>
      <c r="N129" s="8"/>
      <c r="O129" s="8"/>
      <c r="P129" s="8"/>
      <c r="Q129" s="8"/>
      <c r="R129" s="8"/>
      <c r="S129" s="8"/>
      <c r="T129" s="8"/>
      <c r="U129" s="8"/>
      <c r="V129" s="8"/>
      <c r="W129" s="8"/>
      <c r="X129" s="8"/>
    </row>
    <row r="130" spans="1:24">
      <c r="A130" s="12"/>
      <c r="B130" s="8"/>
      <c r="C130" s="8"/>
      <c r="D130" s="8"/>
      <c r="E130" s="8"/>
      <c r="F130" s="8"/>
      <c r="G130" s="8"/>
      <c r="H130" s="8"/>
      <c r="I130" s="8"/>
      <c r="J130" s="8"/>
      <c r="K130" s="8"/>
      <c r="L130" s="8"/>
      <c r="M130" s="8"/>
      <c r="N130" s="8"/>
      <c r="O130" s="8"/>
      <c r="P130" s="8"/>
      <c r="Q130" s="8"/>
      <c r="R130" s="8"/>
      <c r="S130" s="8"/>
      <c r="T130" s="8"/>
      <c r="U130" s="8"/>
      <c r="V130" s="8"/>
      <c r="W130" s="8"/>
      <c r="X130" s="8"/>
    </row>
    <row r="131" spans="1:24">
      <c r="A131" s="12"/>
      <c r="B131" s="8"/>
      <c r="C131" s="8"/>
      <c r="D131" s="8"/>
      <c r="E131" s="8"/>
      <c r="F131" s="8"/>
      <c r="G131" s="8"/>
      <c r="H131" s="8"/>
      <c r="I131" s="8"/>
      <c r="J131" s="8"/>
      <c r="K131" s="8"/>
      <c r="L131" s="8"/>
      <c r="M131" s="8"/>
      <c r="N131" s="8"/>
      <c r="O131" s="8"/>
      <c r="P131" s="8"/>
      <c r="Q131" s="8"/>
      <c r="R131" s="8"/>
      <c r="S131" s="8"/>
      <c r="T131" s="8"/>
      <c r="U131" s="8"/>
      <c r="V131" s="8"/>
      <c r="W131" s="8"/>
      <c r="X131" s="8"/>
    </row>
    <row r="132" spans="1:24">
      <c r="A132" s="12"/>
      <c r="B132" s="8"/>
      <c r="C132" s="8"/>
      <c r="D132" s="8"/>
      <c r="E132" s="8"/>
      <c r="F132" s="8"/>
      <c r="G132" s="8"/>
      <c r="H132" s="8"/>
      <c r="I132" s="8"/>
      <c r="J132" s="8"/>
      <c r="K132" s="8"/>
      <c r="L132" s="8"/>
      <c r="M132" s="8"/>
      <c r="N132" s="8"/>
      <c r="O132" s="8"/>
      <c r="P132" s="8"/>
      <c r="Q132" s="8"/>
      <c r="R132" s="8"/>
      <c r="S132" s="8"/>
      <c r="T132" s="8"/>
      <c r="U132" s="8"/>
      <c r="V132" s="8"/>
      <c r="W132" s="8"/>
      <c r="X132" s="8"/>
    </row>
    <row r="133" spans="1:24">
      <c r="A133" s="12"/>
      <c r="B133" s="8"/>
      <c r="C133" s="8"/>
      <c r="D133" s="8"/>
      <c r="E133" s="8"/>
      <c r="F133" s="8"/>
      <c r="G133" s="8"/>
      <c r="H133" s="8"/>
      <c r="I133" s="8"/>
      <c r="J133" s="8"/>
      <c r="K133" s="8"/>
      <c r="L133" s="8"/>
      <c r="M133" s="8"/>
      <c r="N133" s="8"/>
      <c r="O133" s="8"/>
      <c r="P133" s="8"/>
      <c r="Q133" s="8"/>
      <c r="R133" s="8"/>
      <c r="S133" s="8"/>
      <c r="T133" s="8"/>
      <c r="U133" s="8"/>
      <c r="V133" s="8"/>
      <c r="W133" s="8"/>
      <c r="X133" s="8"/>
    </row>
    <row r="134" spans="1:24">
      <c r="A134" s="12"/>
      <c r="B134" s="8"/>
      <c r="C134" s="8"/>
      <c r="D134" s="8"/>
      <c r="E134" s="8"/>
      <c r="F134" s="8"/>
      <c r="G134" s="8"/>
      <c r="H134" s="8"/>
      <c r="I134" s="8"/>
      <c r="J134" s="8"/>
      <c r="K134" s="8"/>
      <c r="L134" s="8"/>
      <c r="M134" s="8"/>
      <c r="N134" s="8"/>
      <c r="O134" s="8"/>
      <c r="P134" s="8"/>
      <c r="Q134" s="8"/>
      <c r="R134" s="8"/>
      <c r="S134" s="8"/>
      <c r="T134" s="8"/>
      <c r="U134" s="8"/>
      <c r="V134" s="8"/>
      <c r="W134" s="8"/>
      <c r="X134" s="8"/>
    </row>
    <row r="135" spans="1:24">
      <c r="A135" s="12"/>
      <c r="B135" s="8"/>
      <c r="C135" s="8"/>
      <c r="D135" s="8"/>
      <c r="E135" s="8"/>
      <c r="F135" s="8"/>
      <c r="G135" s="8"/>
      <c r="H135" s="8"/>
      <c r="I135" s="8"/>
      <c r="J135" s="8"/>
      <c r="K135" s="8"/>
      <c r="L135" s="8"/>
      <c r="M135" s="8"/>
      <c r="N135" s="8"/>
      <c r="O135" s="8"/>
      <c r="P135" s="8"/>
      <c r="Q135" s="8"/>
      <c r="R135" s="8"/>
      <c r="S135" s="8"/>
      <c r="T135" s="8"/>
      <c r="U135" s="8"/>
      <c r="V135" s="8"/>
      <c r="W135" s="8"/>
      <c r="X135" s="8"/>
    </row>
    <row r="136" spans="1:24">
      <c r="A136" s="12"/>
      <c r="B136" s="8"/>
      <c r="C136" s="8"/>
      <c r="D136" s="8"/>
      <c r="E136" s="8"/>
      <c r="F136" s="8"/>
      <c r="G136" s="8"/>
      <c r="H136" s="8"/>
      <c r="I136" s="8"/>
      <c r="J136" s="8"/>
      <c r="K136" s="8"/>
      <c r="L136" s="8"/>
      <c r="M136" s="8"/>
      <c r="N136" s="8"/>
      <c r="O136" s="8"/>
      <c r="P136" s="8"/>
      <c r="Q136" s="8"/>
      <c r="R136" s="8"/>
      <c r="S136" s="8"/>
      <c r="T136" s="8"/>
      <c r="U136" s="8"/>
      <c r="V136" s="8"/>
      <c r="W136" s="8"/>
      <c r="X136" s="8"/>
    </row>
    <row r="137" spans="1:24">
      <c r="A137" s="12"/>
      <c r="B137" s="8"/>
      <c r="C137" s="8"/>
      <c r="D137" s="8"/>
      <c r="E137" s="8"/>
      <c r="F137" s="8"/>
      <c r="G137" s="8"/>
      <c r="H137" s="8"/>
      <c r="I137" s="8"/>
      <c r="J137" s="8"/>
      <c r="K137" s="8"/>
      <c r="L137" s="8"/>
      <c r="M137" s="8"/>
      <c r="N137" s="8"/>
      <c r="O137" s="8"/>
      <c r="P137" s="8"/>
      <c r="Q137" s="8"/>
      <c r="R137" s="8"/>
      <c r="S137" s="8"/>
      <c r="T137" s="8"/>
      <c r="U137" s="8"/>
      <c r="V137" s="8"/>
      <c r="W137" s="8"/>
      <c r="X137" s="8"/>
    </row>
    <row r="138" spans="1:24">
      <c r="A138" s="12"/>
      <c r="B138" s="8"/>
      <c r="C138" s="8"/>
      <c r="D138" s="8"/>
      <c r="E138" s="8"/>
      <c r="F138" s="8"/>
      <c r="G138" s="8"/>
      <c r="H138" s="8"/>
      <c r="I138" s="8"/>
      <c r="J138" s="8"/>
      <c r="K138" s="8"/>
      <c r="L138" s="8"/>
      <c r="M138" s="8"/>
      <c r="N138" s="8"/>
      <c r="O138" s="8"/>
      <c r="P138" s="8"/>
      <c r="Q138" s="8"/>
      <c r="R138" s="8"/>
      <c r="S138" s="8"/>
      <c r="T138" s="8"/>
      <c r="U138" s="8"/>
      <c r="V138" s="8"/>
      <c r="W138" s="8"/>
      <c r="X138" s="8"/>
    </row>
    <row r="139" spans="1:24">
      <c r="A139" s="12"/>
      <c r="B139" s="8"/>
      <c r="C139" s="8"/>
      <c r="D139" s="8"/>
      <c r="E139" s="8"/>
      <c r="F139" s="8"/>
      <c r="G139" s="8"/>
      <c r="H139" s="8"/>
      <c r="I139" s="8"/>
      <c r="J139" s="8"/>
      <c r="K139" s="8"/>
      <c r="L139" s="8"/>
      <c r="M139" s="8"/>
      <c r="N139" s="8"/>
      <c r="O139" s="8"/>
      <c r="P139" s="8"/>
      <c r="Q139" s="8"/>
      <c r="R139" s="8"/>
      <c r="S139" s="8"/>
      <c r="T139" s="8"/>
      <c r="U139" s="8"/>
      <c r="V139" s="8"/>
      <c r="W139" s="8"/>
      <c r="X139" s="8"/>
    </row>
    <row r="140" spans="1:24">
      <c r="A140" s="12"/>
      <c r="B140" s="8"/>
      <c r="C140" s="8"/>
      <c r="D140" s="8"/>
      <c r="E140" s="8"/>
      <c r="F140" s="8"/>
      <c r="G140" s="8"/>
      <c r="H140" s="8"/>
      <c r="I140" s="8"/>
      <c r="J140" s="8"/>
      <c r="K140" s="8"/>
      <c r="L140" s="8"/>
      <c r="M140" s="8"/>
      <c r="N140" s="8"/>
      <c r="O140" s="8"/>
      <c r="P140" s="8"/>
      <c r="Q140" s="8"/>
      <c r="R140" s="8"/>
      <c r="S140" s="8"/>
      <c r="T140" s="8"/>
      <c r="U140" s="8"/>
      <c r="V140" s="8"/>
      <c r="W140" s="8"/>
      <c r="X140" s="8"/>
    </row>
    <row r="141" spans="1:24">
      <c r="A141" s="12"/>
      <c r="B141" s="8"/>
      <c r="C141" s="8"/>
      <c r="D141" s="8"/>
      <c r="E141" s="8"/>
      <c r="F141" s="8"/>
      <c r="G141" s="8"/>
      <c r="H141" s="8"/>
      <c r="I141" s="8"/>
      <c r="J141" s="8"/>
      <c r="K141" s="8"/>
      <c r="L141" s="8"/>
      <c r="M141" s="8"/>
      <c r="N141" s="8"/>
      <c r="O141" s="8"/>
      <c r="P141" s="8"/>
      <c r="Q141" s="8"/>
      <c r="R141" s="8"/>
      <c r="S141" s="8"/>
      <c r="T141" s="8"/>
      <c r="U141" s="8"/>
      <c r="V141" s="8"/>
      <c r="W141" s="8"/>
      <c r="X141" s="8"/>
    </row>
    <row r="142" spans="1:24">
      <c r="A142" s="12"/>
      <c r="B142" s="8"/>
      <c r="C142" s="8"/>
      <c r="D142" s="8"/>
      <c r="E142" s="8"/>
      <c r="F142" s="8"/>
      <c r="G142" s="8"/>
      <c r="H142" s="8"/>
      <c r="I142" s="8"/>
      <c r="J142" s="8"/>
      <c r="K142" s="8"/>
      <c r="L142" s="8"/>
      <c r="M142" s="8"/>
      <c r="N142" s="8"/>
      <c r="O142" s="8"/>
      <c r="P142" s="8"/>
      <c r="Q142" s="8"/>
      <c r="R142" s="8"/>
      <c r="S142" s="8"/>
      <c r="T142" s="8"/>
      <c r="U142" s="8"/>
      <c r="V142" s="8"/>
      <c r="W142" s="8"/>
      <c r="X142" s="8"/>
    </row>
    <row r="143" spans="1:24">
      <c r="A143" s="12"/>
      <c r="B143" s="8"/>
      <c r="C143" s="8"/>
      <c r="D143" s="8"/>
      <c r="E143" s="8"/>
      <c r="F143" s="8"/>
      <c r="G143" s="8"/>
      <c r="H143" s="8"/>
      <c r="I143" s="8"/>
      <c r="J143" s="8"/>
      <c r="K143" s="8"/>
      <c r="L143" s="8"/>
      <c r="M143" s="8"/>
      <c r="N143" s="8"/>
      <c r="O143" s="8"/>
      <c r="P143" s="8"/>
      <c r="Q143" s="8"/>
      <c r="R143" s="8"/>
      <c r="S143" s="8"/>
      <c r="T143" s="8"/>
      <c r="U143" s="8"/>
      <c r="V143" s="8"/>
      <c r="W143" s="8"/>
      <c r="X143" s="8"/>
    </row>
    <row r="144" spans="1:24">
      <c r="A144" s="12"/>
      <c r="B144" s="8"/>
      <c r="C144" s="8"/>
      <c r="D144" s="8"/>
      <c r="E144" s="8"/>
      <c r="F144" s="8"/>
      <c r="G144" s="8"/>
      <c r="H144" s="8"/>
      <c r="I144" s="8"/>
      <c r="J144" s="8"/>
      <c r="K144" s="8"/>
      <c r="L144" s="8"/>
      <c r="M144" s="8"/>
      <c r="N144" s="8"/>
      <c r="O144" s="8"/>
      <c r="P144" s="8"/>
      <c r="Q144" s="8"/>
      <c r="R144" s="8"/>
      <c r="S144" s="8"/>
      <c r="T144" s="8"/>
      <c r="U144" s="8"/>
      <c r="V144" s="8"/>
      <c r="W144" s="8"/>
      <c r="X144" s="8"/>
    </row>
    <row r="145" spans="1:24">
      <c r="A145" s="12"/>
      <c r="B145" s="8"/>
      <c r="C145" s="8"/>
      <c r="D145" s="8"/>
      <c r="E145" s="8"/>
      <c r="F145" s="8"/>
      <c r="G145" s="8"/>
      <c r="H145" s="8"/>
      <c r="I145" s="8"/>
      <c r="J145" s="8"/>
      <c r="K145" s="8"/>
      <c r="L145" s="8"/>
      <c r="M145" s="8"/>
      <c r="N145" s="8"/>
      <c r="O145" s="8"/>
      <c r="P145" s="8"/>
      <c r="Q145" s="8"/>
      <c r="R145" s="8"/>
      <c r="S145" s="8"/>
      <c r="T145" s="8"/>
      <c r="U145" s="8"/>
      <c r="V145" s="8"/>
      <c r="W145" s="8"/>
      <c r="X145" s="8"/>
    </row>
    <row r="146" spans="1:24">
      <c r="A146" s="12"/>
      <c r="B146" s="8"/>
      <c r="C146" s="8"/>
      <c r="D146" s="8"/>
      <c r="E146" s="8"/>
      <c r="F146" s="8"/>
      <c r="G146" s="8"/>
      <c r="H146" s="8"/>
      <c r="I146" s="8"/>
      <c r="J146" s="8"/>
      <c r="K146" s="8"/>
      <c r="L146" s="8"/>
      <c r="M146" s="8"/>
      <c r="N146" s="8"/>
      <c r="O146" s="8"/>
      <c r="P146" s="8"/>
      <c r="Q146" s="8"/>
      <c r="R146" s="8"/>
      <c r="S146" s="8"/>
      <c r="T146" s="8"/>
      <c r="U146" s="8"/>
      <c r="V146" s="8"/>
      <c r="W146" s="8"/>
      <c r="X146" s="8"/>
    </row>
    <row r="147" spans="1:24">
      <c r="A147" s="12"/>
      <c r="B147" s="8"/>
      <c r="C147" s="8"/>
      <c r="D147" s="8"/>
      <c r="E147" s="8"/>
      <c r="F147" s="8"/>
      <c r="G147" s="8"/>
      <c r="H147" s="8"/>
      <c r="I147" s="8"/>
      <c r="J147" s="8"/>
      <c r="K147" s="8"/>
      <c r="L147" s="8"/>
      <c r="M147" s="8"/>
      <c r="N147" s="8"/>
      <c r="O147" s="8"/>
      <c r="P147" s="8"/>
      <c r="Q147" s="8"/>
      <c r="R147" s="8"/>
      <c r="S147" s="8"/>
      <c r="T147" s="8"/>
      <c r="U147" s="8"/>
      <c r="V147" s="8"/>
      <c r="W147" s="8"/>
      <c r="X147" s="8"/>
    </row>
    <row r="148" spans="1:24">
      <c r="A148" s="12"/>
      <c r="B148" s="8"/>
      <c r="C148" s="8"/>
      <c r="D148" s="8"/>
      <c r="E148" s="8"/>
      <c r="F148" s="8"/>
      <c r="G148" s="8"/>
      <c r="H148" s="8"/>
      <c r="I148" s="8"/>
      <c r="J148" s="8"/>
      <c r="K148" s="8"/>
      <c r="L148" s="8"/>
      <c r="M148" s="8"/>
      <c r="N148" s="8"/>
      <c r="O148" s="8"/>
      <c r="P148" s="8"/>
      <c r="Q148" s="8"/>
      <c r="R148" s="8"/>
      <c r="S148" s="8"/>
      <c r="T148" s="8"/>
      <c r="U148" s="8"/>
      <c r="V148" s="8"/>
      <c r="W148" s="8"/>
      <c r="X148" s="8"/>
    </row>
    <row r="149" spans="1:24">
      <c r="A149" s="12"/>
      <c r="B149" s="8"/>
      <c r="C149" s="8"/>
      <c r="D149" s="8"/>
      <c r="E149" s="8"/>
      <c r="F149" s="8"/>
      <c r="G149" s="8"/>
      <c r="H149" s="8"/>
      <c r="I149" s="8"/>
      <c r="J149" s="8"/>
      <c r="K149" s="8"/>
      <c r="L149" s="8"/>
      <c r="M149" s="8"/>
      <c r="N149" s="8"/>
      <c r="O149" s="8"/>
      <c r="P149" s="8"/>
      <c r="Q149" s="8"/>
      <c r="R149" s="8"/>
      <c r="S149" s="8"/>
      <c r="T149" s="8"/>
      <c r="U149" s="8"/>
      <c r="V149" s="8"/>
      <c r="W149" s="8"/>
      <c r="X149" s="8"/>
    </row>
    <row r="150" spans="1:24">
      <c r="A150" s="12"/>
      <c r="B150" s="8"/>
      <c r="C150" s="8"/>
      <c r="D150" s="8"/>
      <c r="E150" s="8"/>
      <c r="F150" s="8"/>
      <c r="G150" s="8"/>
      <c r="H150" s="8"/>
      <c r="I150" s="8"/>
      <c r="J150" s="8"/>
      <c r="K150" s="8"/>
      <c r="L150" s="8"/>
      <c r="M150" s="8"/>
      <c r="N150" s="8"/>
      <c r="O150" s="8"/>
      <c r="P150" s="8"/>
      <c r="Q150" s="8"/>
      <c r="R150" s="8"/>
      <c r="S150" s="8"/>
      <c r="T150" s="8"/>
      <c r="U150" s="8"/>
      <c r="V150" s="8"/>
      <c r="W150" s="8"/>
      <c r="X150" s="8"/>
    </row>
    <row r="151" spans="1:24">
      <c r="A151" s="12"/>
      <c r="B151" s="8"/>
      <c r="C151" s="8"/>
      <c r="D151" s="8"/>
      <c r="E151" s="8"/>
      <c r="F151" s="8"/>
      <c r="G151" s="8"/>
      <c r="H151" s="8"/>
      <c r="I151" s="8"/>
      <c r="J151" s="8"/>
      <c r="K151" s="8"/>
      <c r="L151" s="8"/>
      <c r="M151" s="8"/>
      <c r="N151" s="8"/>
      <c r="O151" s="8"/>
      <c r="P151" s="8"/>
      <c r="Q151" s="8"/>
      <c r="R151" s="8"/>
      <c r="S151" s="8"/>
      <c r="T151" s="8"/>
      <c r="U151" s="8"/>
      <c r="V151" s="8"/>
      <c r="W151" s="8"/>
      <c r="X151" s="8"/>
    </row>
    <row r="152" spans="1:24">
      <c r="A152" s="12"/>
      <c r="B152" s="8"/>
      <c r="C152" s="8"/>
      <c r="D152" s="8"/>
      <c r="E152" s="8"/>
      <c r="F152" s="8"/>
      <c r="G152" s="8"/>
      <c r="H152" s="8"/>
      <c r="I152" s="8"/>
      <c r="J152" s="8"/>
      <c r="K152" s="8"/>
      <c r="L152" s="8"/>
      <c r="M152" s="8"/>
      <c r="N152" s="8"/>
      <c r="O152" s="8"/>
      <c r="P152" s="8"/>
      <c r="Q152" s="8"/>
      <c r="R152" s="8"/>
      <c r="S152" s="8"/>
      <c r="T152" s="8"/>
      <c r="U152" s="8"/>
      <c r="V152" s="8"/>
      <c r="W152" s="8"/>
      <c r="X152" s="8"/>
    </row>
    <row r="153" spans="1:24">
      <c r="A153" s="12"/>
      <c r="B153" s="8"/>
      <c r="C153" s="8"/>
      <c r="D153" s="8"/>
      <c r="E153" s="8"/>
      <c r="F153" s="8"/>
      <c r="G153" s="8"/>
      <c r="H153" s="8"/>
      <c r="I153" s="8"/>
      <c r="J153" s="8"/>
      <c r="K153" s="8"/>
      <c r="L153" s="8"/>
      <c r="M153" s="8"/>
      <c r="N153" s="8"/>
      <c r="O153" s="8"/>
      <c r="P153" s="8"/>
      <c r="Q153" s="8"/>
      <c r="R153" s="8"/>
      <c r="S153" s="8"/>
      <c r="T153" s="8"/>
      <c r="U153" s="8"/>
      <c r="V153" s="8"/>
      <c r="W153" s="8"/>
      <c r="X153" s="8"/>
    </row>
    <row r="154" spans="1:24">
      <c r="A154" s="12"/>
      <c r="B154" s="8"/>
      <c r="C154" s="8"/>
      <c r="D154" s="8"/>
      <c r="E154" s="8"/>
      <c r="F154" s="8"/>
      <c r="G154" s="8"/>
      <c r="H154" s="8"/>
      <c r="I154" s="8"/>
      <c r="J154" s="8"/>
      <c r="K154" s="8"/>
      <c r="L154" s="8"/>
      <c r="M154" s="8"/>
      <c r="N154" s="8"/>
      <c r="O154" s="8"/>
      <c r="P154" s="8"/>
      <c r="Q154" s="8"/>
      <c r="R154" s="8"/>
      <c r="S154" s="8"/>
      <c r="T154" s="8"/>
      <c r="U154" s="8"/>
      <c r="V154" s="8"/>
      <c r="W154" s="8"/>
      <c r="X154" s="8"/>
    </row>
    <row r="155" spans="1:24">
      <c r="A155" s="12"/>
      <c r="B155" s="8"/>
      <c r="C155" s="8"/>
      <c r="D155" s="8"/>
      <c r="E155" s="8"/>
      <c r="F155" s="8"/>
      <c r="G155" s="8"/>
      <c r="H155" s="8"/>
      <c r="I155" s="8"/>
      <c r="J155" s="8"/>
      <c r="K155" s="8"/>
      <c r="L155" s="8"/>
      <c r="M155" s="8"/>
      <c r="N155" s="8"/>
      <c r="O155" s="8"/>
      <c r="P155" s="8"/>
      <c r="Q155" s="8"/>
      <c r="R155" s="8"/>
      <c r="S155" s="8"/>
      <c r="T155" s="8"/>
      <c r="U155" s="8"/>
      <c r="V155" s="8"/>
      <c r="W155" s="8"/>
      <c r="X155" s="8"/>
    </row>
    <row r="156" spans="1:24">
      <c r="A156" s="12"/>
      <c r="B156" s="8"/>
      <c r="C156" s="8"/>
      <c r="D156" s="8"/>
      <c r="E156" s="8"/>
      <c r="F156" s="8"/>
      <c r="G156" s="8"/>
      <c r="H156" s="8"/>
      <c r="I156" s="8"/>
      <c r="J156" s="8"/>
      <c r="K156" s="8"/>
      <c r="L156" s="8"/>
      <c r="M156" s="8"/>
      <c r="N156" s="8"/>
      <c r="O156" s="8"/>
      <c r="P156" s="8"/>
      <c r="Q156" s="8"/>
      <c r="R156" s="8"/>
      <c r="S156" s="8"/>
      <c r="T156" s="8"/>
      <c r="U156" s="8"/>
      <c r="V156" s="8"/>
      <c r="W156" s="8"/>
      <c r="X156" s="8"/>
    </row>
    <row r="157" spans="1:24">
      <c r="A157" s="12"/>
      <c r="B157" s="8"/>
      <c r="C157" s="8"/>
      <c r="D157" s="8"/>
      <c r="E157" s="8"/>
      <c r="F157" s="8"/>
      <c r="G157" s="8"/>
      <c r="H157" s="8"/>
      <c r="I157" s="8"/>
      <c r="J157" s="8"/>
      <c r="K157" s="8"/>
      <c r="L157" s="8"/>
      <c r="M157" s="8"/>
      <c r="N157" s="8"/>
      <c r="O157" s="8"/>
      <c r="P157" s="8"/>
      <c r="Q157" s="8"/>
      <c r="R157" s="8"/>
      <c r="S157" s="8"/>
      <c r="T157" s="8"/>
      <c r="U157" s="8"/>
      <c r="V157" s="8"/>
      <c r="W157" s="8"/>
      <c r="X157" s="8"/>
    </row>
    <row r="158" spans="1:24">
      <c r="A158" s="12"/>
      <c r="B158" s="8"/>
      <c r="C158" s="8"/>
      <c r="D158" s="8"/>
      <c r="E158" s="8"/>
      <c r="F158" s="8"/>
      <c r="G158" s="8"/>
      <c r="H158" s="8"/>
      <c r="I158" s="8"/>
      <c r="J158" s="8"/>
      <c r="K158" s="8"/>
      <c r="L158" s="8"/>
      <c r="M158" s="8"/>
      <c r="N158" s="8"/>
      <c r="O158" s="8"/>
      <c r="P158" s="8"/>
      <c r="Q158" s="8"/>
      <c r="R158" s="8"/>
      <c r="S158" s="8"/>
      <c r="T158" s="8"/>
      <c r="U158" s="8"/>
      <c r="V158" s="8"/>
      <c r="W158" s="8"/>
      <c r="X158" s="8"/>
    </row>
    <row r="159" spans="1:24">
      <c r="A159" s="12"/>
      <c r="B159" s="8"/>
      <c r="C159" s="8"/>
      <c r="D159" s="8"/>
      <c r="E159" s="8"/>
      <c r="F159" s="8"/>
      <c r="G159" s="8"/>
      <c r="H159" s="8"/>
      <c r="I159" s="8"/>
      <c r="J159" s="8"/>
      <c r="K159" s="8"/>
      <c r="L159" s="8"/>
      <c r="M159" s="8"/>
      <c r="N159" s="8"/>
      <c r="O159" s="8"/>
      <c r="P159" s="8"/>
      <c r="Q159" s="8"/>
      <c r="R159" s="8"/>
      <c r="S159" s="8"/>
      <c r="T159" s="8"/>
      <c r="U159" s="8"/>
      <c r="V159" s="8"/>
      <c r="W159" s="8"/>
      <c r="X159" s="8"/>
    </row>
    <row r="160" spans="1:24">
      <c r="A160" s="12"/>
      <c r="B160" s="8"/>
      <c r="C160" s="8"/>
      <c r="D160" s="8"/>
      <c r="E160" s="8"/>
      <c r="F160" s="8"/>
      <c r="G160" s="8"/>
      <c r="H160" s="8"/>
      <c r="I160" s="8"/>
      <c r="J160" s="8"/>
      <c r="K160" s="8"/>
      <c r="L160" s="8"/>
      <c r="M160" s="8"/>
      <c r="N160" s="8"/>
      <c r="O160" s="8"/>
      <c r="P160" s="8"/>
      <c r="Q160" s="8"/>
      <c r="R160" s="8"/>
      <c r="S160" s="8"/>
      <c r="T160" s="8"/>
      <c r="U160" s="8"/>
      <c r="V160" s="8"/>
      <c r="W160" s="8"/>
      <c r="X160" s="8"/>
    </row>
    <row r="161" spans="1:24">
      <c r="A161" s="12"/>
      <c r="B161" s="8"/>
      <c r="C161" s="8"/>
      <c r="D161" s="8"/>
      <c r="E161" s="8"/>
      <c r="F161" s="8"/>
      <c r="G161" s="8"/>
      <c r="H161" s="8"/>
      <c r="I161" s="8"/>
      <c r="J161" s="8"/>
      <c r="K161" s="8"/>
      <c r="L161" s="8"/>
      <c r="M161" s="8"/>
      <c r="N161" s="8"/>
      <c r="O161" s="8"/>
      <c r="P161" s="8"/>
      <c r="Q161" s="8"/>
      <c r="R161" s="8"/>
      <c r="S161" s="8"/>
      <c r="T161" s="8"/>
      <c r="U161" s="8"/>
      <c r="V161" s="8"/>
      <c r="W161" s="8"/>
      <c r="X161" s="8"/>
    </row>
    <row r="162" spans="1:24">
      <c r="A162" s="12"/>
      <c r="B162" s="8"/>
      <c r="C162" s="8"/>
      <c r="D162" s="8"/>
      <c r="E162" s="8"/>
      <c r="F162" s="8"/>
      <c r="G162" s="8"/>
      <c r="H162" s="8"/>
      <c r="I162" s="8"/>
      <c r="J162" s="8"/>
      <c r="K162" s="8"/>
      <c r="L162" s="8"/>
      <c r="M162" s="8"/>
      <c r="N162" s="8"/>
      <c r="O162" s="8"/>
      <c r="P162" s="8"/>
      <c r="Q162" s="8"/>
      <c r="R162" s="8"/>
      <c r="S162" s="8"/>
      <c r="T162" s="8"/>
      <c r="U162" s="8"/>
      <c r="V162" s="8"/>
      <c r="W162" s="8"/>
      <c r="X162" s="8"/>
    </row>
    <row r="163" spans="1:24">
      <c r="A163" s="12"/>
      <c r="B163" s="8"/>
      <c r="C163" s="8"/>
      <c r="D163" s="8"/>
      <c r="E163" s="8"/>
      <c r="F163" s="8"/>
      <c r="G163" s="8"/>
      <c r="H163" s="8"/>
      <c r="I163" s="8"/>
      <c r="J163" s="8"/>
      <c r="K163" s="8"/>
      <c r="L163" s="8"/>
      <c r="M163" s="8"/>
      <c r="N163" s="8"/>
      <c r="O163" s="8"/>
      <c r="P163" s="8"/>
      <c r="Q163" s="8"/>
      <c r="R163" s="8"/>
      <c r="S163" s="8"/>
      <c r="T163" s="8"/>
      <c r="U163" s="8"/>
      <c r="V163" s="8"/>
      <c r="W163" s="8"/>
      <c r="X163" s="8"/>
    </row>
    <row r="164" spans="1:24">
      <c r="A164" s="12"/>
      <c r="B164" s="8"/>
      <c r="C164" s="8"/>
      <c r="D164" s="8"/>
      <c r="E164" s="8"/>
      <c r="F164" s="8"/>
      <c r="G164" s="8"/>
      <c r="H164" s="8"/>
      <c r="I164" s="8"/>
      <c r="J164" s="8"/>
      <c r="K164" s="8"/>
      <c r="L164" s="8"/>
      <c r="M164" s="8"/>
      <c r="N164" s="8"/>
      <c r="O164" s="8"/>
      <c r="P164" s="8"/>
      <c r="Q164" s="8"/>
      <c r="R164" s="8"/>
      <c r="S164" s="8"/>
      <c r="T164" s="8"/>
      <c r="U164" s="8"/>
      <c r="V164" s="8"/>
      <c r="W164" s="8"/>
      <c r="X164" s="8"/>
    </row>
    <row r="165" spans="1:24">
      <c r="A165" s="12"/>
      <c r="B165" s="8"/>
      <c r="C165" s="8"/>
      <c r="D165" s="8"/>
      <c r="E165" s="8"/>
      <c r="F165" s="8"/>
      <c r="G165" s="8"/>
      <c r="H165" s="8"/>
      <c r="I165" s="8"/>
      <c r="J165" s="8"/>
      <c r="K165" s="8"/>
      <c r="L165" s="8"/>
      <c r="M165" s="8"/>
      <c r="N165" s="8"/>
      <c r="O165" s="8"/>
      <c r="P165" s="8"/>
      <c r="Q165" s="8"/>
      <c r="R165" s="8"/>
      <c r="S165" s="8"/>
      <c r="T165" s="8"/>
      <c r="U165" s="8"/>
      <c r="V165" s="8"/>
      <c r="W165" s="8"/>
      <c r="X165" s="8"/>
    </row>
    <row r="166" spans="1:24">
      <c r="A166" s="12"/>
      <c r="B166" s="8"/>
      <c r="C166" s="8"/>
      <c r="D166" s="8"/>
      <c r="E166" s="8"/>
      <c r="F166" s="8"/>
      <c r="G166" s="8"/>
      <c r="H166" s="8"/>
      <c r="I166" s="8"/>
      <c r="J166" s="8"/>
      <c r="K166" s="8"/>
      <c r="L166" s="8"/>
      <c r="M166" s="8"/>
      <c r="N166" s="8"/>
      <c r="O166" s="8"/>
      <c r="P166" s="8"/>
      <c r="Q166" s="8"/>
      <c r="R166" s="8"/>
      <c r="S166" s="8"/>
      <c r="T166" s="8"/>
      <c r="U166" s="8"/>
      <c r="V166" s="8"/>
      <c r="W166" s="8"/>
      <c r="X166" s="8"/>
    </row>
    <row r="167" spans="1:24">
      <c r="A167" s="12"/>
      <c r="B167" s="8"/>
      <c r="C167" s="8"/>
      <c r="D167" s="8"/>
      <c r="E167" s="8"/>
      <c r="F167" s="8"/>
      <c r="G167" s="8"/>
      <c r="H167" s="8"/>
      <c r="I167" s="8"/>
      <c r="J167" s="8"/>
      <c r="K167" s="8"/>
      <c r="L167" s="8"/>
      <c r="M167" s="8"/>
      <c r="N167" s="8"/>
      <c r="O167" s="8"/>
      <c r="P167" s="8"/>
      <c r="Q167" s="8"/>
      <c r="R167" s="8"/>
      <c r="S167" s="8"/>
      <c r="T167" s="8"/>
      <c r="U167" s="8"/>
      <c r="V167" s="8"/>
      <c r="W167" s="8"/>
      <c r="X167" s="8"/>
    </row>
    <row r="168" spans="1:24">
      <c r="A168" s="12"/>
      <c r="B168" s="8"/>
      <c r="C168" s="8"/>
      <c r="D168" s="8"/>
      <c r="E168" s="8"/>
      <c r="F168" s="8"/>
      <c r="G168" s="8"/>
      <c r="H168" s="8"/>
      <c r="I168" s="8"/>
      <c r="J168" s="8"/>
      <c r="K168" s="8"/>
      <c r="L168" s="8"/>
      <c r="M168" s="8"/>
      <c r="N168" s="8"/>
      <c r="O168" s="8"/>
      <c r="P168" s="8"/>
      <c r="Q168" s="8"/>
      <c r="R168" s="8"/>
      <c r="S168" s="8"/>
      <c r="T168" s="8"/>
      <c r="U168" s="8"/>
      <c r="V168" s="8"/>
      <c r="W168" s="8"/>
      <c r="X168" s="8"/>
    </row>
    <row r="169" spans="1:24">
      <c r="A169" s="12"/>
      <c r="B169" s="8"/>
      <c r="C169" s="8"/>
      <c r="D169" s="8"/>
      <c r="E169" s="8"/>
      <c r="F169" s="8"/>
      <c r="G169" s="8"/>
      <c r="H169" s="8"/>
      <c r="I169" s="8"/>
      <c r="J169" s="8"/>
      <c r="K169" s="8"/>
      <c r="L169" s="8"/>
      <c r="M169" s="8"/>
      <c r="N169" s="8"/>
      <c r="O169" s="8"/>
      <c r="P169" s="8"/>
      <c r="Q169" s="8"/>
      <c r="R169" s="8"/>
      <c r="S169" s="8"/>
      <c r="T169" s="8"/>
      <c r="U169" s="8"/>
      <c r="V169" s="8"/>
      <c r="W169" s="8"/>
      <c r="X169" s="8"/>
    </row>
    <row r="170" spans="1:24">
      <c r="A170" s="12"/>
      <c r="B170" s="8"/>
      <c r="C170" s="8"/>
      <c r="D170" s="8"/>
      <c r="E170" s="8"/>
      <c r="F170" s="8"/>
      <c r="G170" s="8"/>
      <c r="H170" s="8"/>
      <c r="I170" s="8"/>
      <c r="J170" s="8"/>
      <c r="K170" s="8"/>
      <c r="L170" s="8"/>
      <c r="M170" s="8"/>
      <c r="N170" s="8"/>
      <c r="O170" s="8"/>
      <c r="P170" s="8"/>
      <c r="Q170" s="8"/>
      <c r="R170" s="8"/>
      <c r="S170" s="8"/>
      <c r="T170" s="8"/>
      <c r="U170" s="8"/>
      <c r="V170" s="8"/>
      <c r="W170" s="8"/>
      <c r="X170" s="8"/>
    </row>
    <row r="171" spans="1:24">
      <c r="A171" s="12"/>
      <c r="B171" s="8"/>
      <c r="C171" s="8"/>
      <c r="D171" s="8"/>
      <c r="E171" s="8"/>
      <c r="F171" s="8"/>
      <c r="G171" s="8"/>
      <c r="H171" s="8"/>
      <c r="I171" s="8"/>
      <c r="J171" s="8"/>
      <c r="K171" s="8"/>
      <c r="L171" s="8"/>
      <c r="M171" s="8"/>
      <c r="N171" s="8"/>
      <c r="O171" s="8"/>
      <c r="P171" s="8"/>
      <c r="Q171" s="8"/>
      <c r="R171" s="8"/>
      <c r="S171" s="8"/>
      <c r="T171" s="8"/>
      <c r="U171" s="8"/>
      <c r="V171" s="8"/>
      <c r="W171" s="8"/>
      <c r="X171" s="8"/>
    </row>
    <row r="172" spans="1:24">
      <c r="A172" s="12"/>
      <c r="B172" s="8"/>
      <c r="C172" s="8"/>
      <c r="D172" s="8"/>
      <c r="E172" s="8"/>
      <c r="F172" s="8"/>
      <c r="G172" s="8"/>
      <c r="H172" s="8"/>
      <c r="I172" s="8"/>
      <c r="J172" s="8"/>
      <c r="K172" s="8"/>
      <c r="L172" s="8"/>
      <c r="M172" s="8"/>
      <c r="N172" s="8"/>
      <c r="O172" s="8"/>
      <c r="P172" s="8"/>
      <c r="Q172" s="8"/>
      <c r="R172" s="8"/>
      <c r="S172" s="8"/>
      <c r="T172" s="8"/>
      <c r="U172" s="8"/>
      <c r="V172" s="8"/>
      <c r="W172" s="8"/>
      <c r="X172" s="8"/>
    </row>
    <row r="173" spans="1:24">
      <c r="A173" s="12"/>
      <c r="B173" s="8"/>
      <c r="C173" s="8"/>
      <c r="D173" s="8"/>
      <c r="E173" s="8"/>
      <c r="F173" s="8"/>
      <c r="G173" s="8"/>
      <c r="H173" s="8"/>
      <c r="I173" s="8"/>
      <c r="J173" s="8"/>
      <c r="K173" s="8"/>
      <c r="L173" s="8"/>
      <c r="M173" s="8"/>
      <c r="N173" s="8"/>
      <c r="O173" s="8"/>
      <c r="P173" s="8"/>
      <c r="Q173" s="8"/>
      <c r="R173" s="8"/>
      <c r="S173" s="8"/>
      <c r="T173" s="8"/>
      <c r="U173" s="8"/>
      <c r="V173" s="8"/>
      <c r="W173" s="8"/>
      <c r="X173" s="8"/>
    </row>
    <row r="174" spans="1:24">
      <c r="A174" s="12"/>
      <c r="B174" s="8"/>
      <c r="C174" s="8"/>
      <c r="D174" s="8"/>
      <c r="E174" s="8"/>
      <c r="F174" s="8"/>
      <c r="G174" s="8"/>
      <c r="H174" s="8"/>
      <c r="I174" s="8"/>
      <c r="J174" s="8"/>
      <c r="K174" s="8"/>
      <c r="L174" s="8"/>
      <c r="M174" s="8"/>
      <c r="N174" s="8"/>
      <c r="O174" s="8"/>
      <c r="P174" s="8"/>
      <c r="Q174" s="8"/>
      <c r="R174" s="8"/>
      <c r="S174" s="8"/>
      <c r="T174" s="8"/>
      <c r="U174" s="8"/>
      <c r="V174" s="8"/>
      <c r="W174" s="8"/>
      <c r="X174" s="8"/>
    </row>
    <row r="175" spans="1:24">
      <c r="A175" s="12"/>
      <c r="B175" s="8"/>
      <c r="C175" s="8"/>
      <c r="D175" s="8"/>
      <c r="E175" s="8"/>
      <c r="F175" s="8"/>
      <c r="G175" s="8"/>
      <c r="H175" s="8"/>
      <c r="I175" s="8"/>
      <c r="J175" s="8"/>
      <c r="K175" s="8"/>
      <c r="L175" s="8"/>
      <c r="M175" s="8"/>
      <c r="N175" s="8"/>
      <c r="O175" s="8"/>
      <c r="P175" s="8"/>
      <c r="Q175" s="8"/>
      <c r="R175" s="8"/>
      <c r="S175" s="8"/>
      <c r="T175" s="8"/>
      <c r="U175" s="8"/>
      <c r="V175" s="8"/>
      <c r="W175" s="8"/>
      <c r="X175" s="8"/>
    </row>
    <row r="176" spans="1:24">
      <c r="A176" s="12"/>
      <c r="B176" s="8"/>
      <c r="C176" s="8"/>
      <c r="D176" s="8"/>
      <c r="E176" s="8"/>
      <c r="F176" s="8"/>
      <c r="G176" s="8"/>
      <c r="H176" s="8"/>
      <c r="I176" s="8"/>
      <c r="J176" s="8"/>
      <c r="K176" s="8"/>
      <c r="L176" s="8"/>
      <c r="M176" s="8"/>
      <c r="N176" s="8"/>
      <c r="O176" s="8"/>
      <c r="P176" s="8"/>
      <c r="Q176" s="8"/>
      <c r="R176" s="8"/>
      <c r="S176" s="8"/>
      <c r="T176" s="8"/>
      <c r="U176" s="8"/>
      <c r="V176" s="8"/>
      <c r="W176" s="8"/>
      <c r="X176" s="8"/>
    </row>
    <row r="177" spans="1:24">
      <c r="A177" s="12"/>
      <c r="B177" s="8"/>
      <c r="C177" s="8"/>
      <c r="D177" s="8"/>
      <c r="E177" s="8"/>
      <c r="F177" s="8"/>
      <c r="G177" s="8"/>
      <c r="H177" s="8"/>
      <c r="I177" s="8"/>
      <c r="J177" s="8"/>
      <c r="K177" s="8"/>
      <c r="L177" s="8"/>
      <c r="M177" s="8"/>
      <c r="N177" s="8"/>
      <c r="O177" s="8"/>
      <c r="P177" s="8"/>
      <c r="Q177" s="8"/>
      <c r="R177" s="8"/>
      <c r="S177" s="8"/>
      <c r="T177" s="8"/>
      <c r="U177" s="8"/>
      <c r="V177" s="8"/>
      <c r="W177" s="8"/>
      <c r="X177" s="8"/>
    </row>
    <row r="178" spans="1:24">
      <c r="A178" s="12"/>
      <c r="B178" s="8"/>
      <c r="C178" s="8"/>
      <c r="D178" s="8"/>
      <c r="E178" s="8"/>
      <c r="F178" s="8"/>
      <c r="G178" s="8"/>
      <c r="H178" s="8"/>
      <c r="I178" s="8"/>
      <c r="J178" s="8"/>
      <c r="K178" s="8"/>
      <c r="L178" s="8"/>
      <c r="M178" s="8"/>
      <c r="N178" s="8"/>
      <c r="O178" s="8"/>
      <c r="P178" s="8"/>
      <c r="Q178" s="8"/>
      <c r="R178" s="8"/>
      <c r="S178" s="8"/>
      <c r="T178" s="8"/>
      <c r="U178" s="8"/>
      <c r="V178" s="8"/>
      <c r="W178" s="8"/>
      <c r="X178" s="8"/>
    </row>
    <row r="179" spans="1:24">
      <c r="A179" s="12"/>
      <c r="B179" s="8"/>
      <c r="C179" s="8"/>
      <c r="D179" s="8"/>
      <c r="E179" s="8"/>
      <c r="F179" s="8"/>
      <c r="G179" s="8"/>
      <c r="H179" s="8"/>
      <c r="I179" s="8"/>
      <c r="J179" s="8"/>
      <c r="K179" s="8"/>
      <c r="L179" s="8"/>
      <c r="M179" s="8"/>
      <c r="N179" s="8"/>
      <c r="O179" s="8"/>
      <c r="P179" s="8"/>
      <c r="Q179" s="8"/>
      <c r="R179" s="8"/>
      <c r="S179" s="8"/>
      <c r="T179" s="8"/>
      <c r="U179" s="8"/>
      <c r="V179" s="8"/>
      <c r="W179" s="8"/>
      <c r="X179" s="8"/>
    </row>
    <row r="180" spans="1:24">
      <c r="A180" s="12"/>
      <c r="B180" s="8"/>
      <c r="C180" s="8"/>
      <c r="D180" s="8"/>
      <c r="E180" s="8"/>
      <c r="F180" s="8"/>
      <c r="G180" s="8"/>
      <c r="H180" s="8"/>
      <c r="I180" s="8"/>
      <c r="J180" s="8"/>
      <c r="K180" s="8"/>
      <c r="L180" s="8"/>
      <c r="M180" s="8"/>
      <c r="N180" s="8"/>
      <c r="O180" s="8"/>
      <c r="P180" s="8"/>
      <c r="Q180" s="8"/>
      <c r="R180" s="8"/>
      <c r="S180" s="8"/>
      <c r="T180" s="8"/>
      <c r="U180" s="8"/>
      <c r="V180" s="8"/>
      <c r="W180" s="8"/>
      <c r="X180" s="8"/>
    </row>
    <row r="181" spans="1:24">
      <c r="A181" s="12"/>
      <c r="B181" s="8"/>
      <c r="C181" s="8"/>
      <c r="D181" s="8"/>
      <c r="E181" s="8"/>
      <c r="F181" s="8"/>
      <c r="G181" s="8"/>
      <c r="H181" s="8"/>
      <c r="I181" s="8"/>
      <c r="J181" s="8"/>
      <c r="K181" s="8"/>
      <c r="L181" s="8"/>
      <c r="M181" s="8"/>
      <c r="N181" s="8"/>
      <c r="O181" s="8"/>
      <c r="P181" s="8"/>
      <c r="Q181" s="8"/>
      <c r="R181" s="8"/>
      <c r="S181" s="8"/>
      <c r="T181" s="8"/>
      <c r="U181" s="8"/>
      <c r="V181" s="8"/>
      <c r="W181" s="8"/>
      <c r="X181" s="8"/>
    </row>
    <row r="182" spans="1:24">
      <c r="A182" s="12"/>
      <c r="B182" s="8"/>
      <c r="C182" s="8"/>
      <c r="D182" s="8"/>
      <c r="E182" s="8"/>
      <c r="F182" s="8"/>
      <c r="G182" s="8"/>
      <c r="H182" s="8"/>
      <c r="I182" s="8"/>
      <c r="J182" s="8"/>
      <c r="K182" s="8"/>
      <c r="L182" s="8"/>
      <c r="M182" s="8"/>
      <c r="N182" s="8"/>
      <c r="O182" s="8"/>
      <c r="P182" s="8"/>
      <c r="Q182" s="8"/>
      <c r="R182" s="8"/>
      <c r="S182" s="8"/>
      <c r="T182" s="8"/>
      <c r="U182" s="8"/>
      <c r="V182" s="8"/>
      <c r="W182" s="8"/>
      <c r="X182" s="8"/>
    </row>
    <row r="183" spans="1:24">
      <c r="A183" s="12"/>
      <c r="B183" s="8"/>
      <c r="C183" s="8"/>
      <c r="D183" s="8"/>
      <c r="E183" s="8"/>
      <c r="F183" s="8"/>
      <c r="G183" s="8"/>
      <c r="H183" s="8"/>
      <c r="I183" s="8"/>
      <c r="J183" s="8"/>
      <c r="K183" s="8"/>
      <c r="L183" s="8"/>
      <c r="M183" s="8"/>
      <c r="N183" s="8"/>
      <c r="O183" s="8"/>
      <c r="P183" s="8"/>
      <c r="Q183" s="8"/>
      <c r="R183" s="8"/>
      <c r="S183" s="8"/>
      <c r="T183" s="8"/>
      <c r="U183" s="8"/>
      <c r="V183" s="8"/>
      <c r="W183" s="8"/>
      <c r="X183" s="8"/>
    </row>
    <row r="184" spans="1:24">
      <c r="A184" s="12"/>
      <c r="B184" s="8"/>
      <c r="C184" s="8"/>
      <c r="D184" s="8"/>
      <c r="E184" s="8"/>
      <c r="F184" s="8"/>
      <c r="G184" s="8"/>
      <c r="H184" s="8"/>
      <c r="I184" s="8"/>
      <c r="J184" s="8"/>
      <c r="K184" s="8"/>
      <c r="L184" s="8"/>
      <c r="M184" s="8"/>
      <c r="N184" s="8"/>
      <c r="O184" s="8"/>
      <c r="P184" s="8"/>
      <c r="Q184" s="8"/>
      <c r="R184" s="8"/>
      <c r="S184" s="8"/>
      <c r="T184" s="8"/>
      <c r="U184" s="8"/>
      <c r="V184" s="8"/>
      <c r="W184" s="8"/>
      <c r="X184" s="8"/>
    </row>
    <row r="185" spans="1:24">
      <c r="A185" s="12"/>
      <c r="B185" s="8"/>
      <c r="C185" s="8"/>
      <c r="D185" s="8"/>
      <c r="E185" s="8"/>
      <c r="F185" s="8"/>
      <c r="G185" s="8"/>
      <c r="H185" s="8"/>
      <c r="I185" s="8"/>
      <c r="J185" s="8"/>
      <c r="K185" s="8"/>
      <c r="L185" s="8"/>
      <c r="M185" s="8"/>
      <c r="N185" s="8"/>
      <c r="O185" s="8"/>
      <c r="P185" s="8"/>
      <c r="Q185" s="8"/>
      <c r="R185" s="8"/>
      <c r="S185" s="8"/>
      <c r="T185" s="8"/>
      <c r="U185" s="8"/>
      <c r="V185" s="8"/>
      <c r="W185" s="8"/>
      <c r="X185" s="8"/>
    </row>
    <row r="186" spans="1:24">
      <c r="A186" s="12"/>
      <c r="B186" s="8"/>
      <c r="C186" s="8"/>
      <c r="D186" s="8"/>
      <c r="E186" s="8"/>
      <c r="F186" s="8"/>
      <c r="G186" s="8"/>
      <c r="H186" s="8"/>
      <c r="I186" s="8"/>
      <c r="J186" s="8"/>
      <c r="K186" s="8"/>
      <c r="L186" s="8"/>
      <c r="M186" s="8"/>
      <c r="N186" s="8"/>
      <c r="O186" s="8"/>
      <c r="P186" s="8"/>
      <c r="Q186" s="8"/>
      <c r="R186" s="8"/>
      <c r="S186" s="8"/>
      <c r="T186" s="8"/>
      <c r="U186" s="8"/>
      <c r="V186" s="8"/>
      <c r="W186" s="8"/>
      <c r="X186" s="8"/>
    </row>
    <row r="187" spans="1:24">
      <c r="A187" s="12"/>
      <c r="B187" s="8"/>
      <c r="C187" s="8"/>
      <c r="D187" s="8"/>
      <c r="E187" s="8"/>
      <c r="F187" s="8"/>
      <c r="G187" s="8"/>
      <c r="H187" s="8"/>
      <c r="I187" s="8"/>
      <c r="J187" s="8"/>
      <c r="K187" s="8"/>
      <c r="L187" s="8"/>
      <c r="M187" s="8"/>
      <c r="N187" s="8"/>
      <c r="O187" s="8"/>
      <c r="P187" s="8"/>
      <c r="Q187" s="8"/>
      <c r="R187" s="8"/>
      <c r="S187" s="8"/>
      <c r="T187" s="8"/>
      <c r="U187" s="8"/>
      <c r="V187" s="8"/>
      <c r="W187" s="8"/>
      <c r="X187" s="8"/>
    </row>
    <row r="188" spans="1:24">
      <c r="A188" s="12"/>
      <c r="B188" s="8"/>
      <c r="C188" s="8"/>
      <c r="D188" s="8"/>
      <c r="E188" s="8"/>
      <c r="F188" s="8"/>
      <c r="G188" s="8"/>
      <c r="H188" s="8"/>
      <c r="I188" s="8"/>
      <c r="J188" s="8"/>
      <c r="K188" s="8"/>
      <c r="L188" s="8"/>
      <c r="M188" s="8"/>
      <c r="N188" s="8"/>
      <c r="O188" s="8"/>
      <c r="P188" s="8"/>
      <c r="Q188" s="8"/>
      <c r="R188" s="8"/>
      <c r="S188" s="8"/>
      <c r="T188" s="8"/>
      <c r="U188" s="8"/>
      <c r="V188" s="8"/>
      <c r="W188" s="8"/>
      <c r="X188" s="8"/>
    </row>
    <row r="189" spans="1:24">
      <c r="A189" s="12"/>
      <c r="B189" s="8"/>
      <c r="C189" s="8"/>
      <c r="D189" s="8"/>
      <c r="E189" s="8"/>
      <c r="F189" s="8"/>
      <c r="G189" s="8"/>
      <c r="H189" s="8"/>
      <c r="I189" s="8"/>
      <c r="J189" s="8"/>
      <c r="K189" s="8"/>
      <c r="L189" s="8"/>
      <c r="M189" s="8"/>
      <c r="N189" s="8"/>
      <c r="O189" s="8"/>
      <c r="P189" s="8"/>
      <c r="Q189" s="8"/>
      <c r="R189" s="8"/>
      <c r="S189" s="8"/>
      <c r="T189" s="8"/>
      <c r="U189" s="8"/>
      <c r="V189" s="8"/>
      <c r="W189" s="8"/>
      <c r="X189" s="8"/>
    </row>
    <row r="190" spans="1:24">
      <c r="A190" s="12"/>
      <c r="B190" s="8"/>
      <c r="C190" s="8"/>
      <c r="D190" s="8"/>
      <c r="E190" s="8"/>
      <c r="F190" s="8"/>
      <c r="G190" s="8"/>
      <c r="H190" s="8"/>
      <c r="I190" s="8"/>
      <c r="J190" s="8"/>
      <c r="K190" s="8"/>
      <c r="L190" s="8"/>
      <c r="M190" s="8"/>
      <c r="N190" s="8"/>
      <c r="O190" s="8"/>
      <c r="P190" s="8"/>
      <c r="Q190" s="8"/>
      <c r="R190" s="8"/>
      <c r="S190" s="8"/>
      <c r="T190" s="8"/>
      <c r="U190" s="8"/>
      <c r="V190" s="8"/>
      <c r="W190" s="8"/>
      <c r="X190" s="8"/>
    </row>
    <row r="191" spans="1:24">
      <c r="A191" s="12"/>
      <c r="B191" s="8"/>
      <c r="C191" s="8"/>
      <c r="D191" s="8"/>
      <c r="E191" s="8"/>
      <c r="F191" s="8"/>
      <c r="G191" s="8"/>
      <c r="H191" s="8"/>
      <c r="I191" s="8"/>
      <c r="J191" s="8"/>
      <c r="K191" s="8"/>
      <c r="L191" s="8"/>
      <c r="M191" s="8"/>
      <c r="N191" s="8"/>
      <c r="O191" s="8"/>
      <c r="P191" s="8"/>
      <c r="Q191" s="8"/>
      <c r="R191" s="8"/>
      <c r="S191" s="8"/>
      <c r="T191" s="8"/>
      <c r="U191" s="8"/>
      <c r="V191" s="8"/>
      <c r="W191" s="8"/>
      <c r="X191" s="8"/>
    </row>
    <row r="192" spans="1:24">
      <c r="A192" s="12"/>
      <c r="B192" s="8"/>
      <c r="C192" s="8"/>
      <c r="D192" s="8"/>
      <c r="E192" s="8"/>
      <c r="F192" s="8"/>
      <c r="G192" s="8"/>
      <c r="H192" s="8"/>
      <c r="I192" s="8"/>
      <c r="J192" s="8"/>
      <c r="K192" s="8"/>
      <c r="L192" s="8"/>
      <c r="M192" s="8"/>
      <c r="N192" s="8"/>
      <c r="O192" s="8"/>
      <c r="P192" s="8"/>
      <c r="Q192" s="8"/>
      <c r="R192" s="8"/>
      <c r="S192" s="8"/>
      <c r="T192" s="8"/>
      <c r="U192" s="8"/>
      <c r="V192" s="8"/>
      <c r="W192" s="8"/>
      <c r="X192" s="8"/>
    </row>
    <row r="193" spans="1:24">
      <c r="A193" s="12"/>
      <c r="B193" s="8"/>
      <c r="C193" s="8"/>
      <c r="D193" s="8"/>
      <c r="E193" s="8"/>
      <c r="F193" s="8"/>
      <c r="G193" s="8"/>
      <c r="H193" s="8"/>
      <c r="I193" s="8"/>
      <c r="J193" s="8"/>
      <c r="K193" s="8"/>
      <c r="L193" s="8"/>
      <c r="M193" s="8"/>
      <c r="N193" s="8"/>
      <c r="O193" s="8"/>
      <c r="P193" s="8"/>
      <c r="Q193" s="8"/>
      <c r="R193" s="8"/>
      <c r="S193" s="8"/>
      <c r="T193" s="8"/>
      <c r="U193" s="8"/>
      <c r="V193" s="8"/>
      <c r="W193" s="8"/>
      <c r="X193" s="8"/>
    </row>
    <row r="194" spans="1:24">
      <c r="A194" s="12"/>
      <c r="B194" s="8"/>
      <c r="C194" s="8"/>
      <c r="D194" s="8"/>
      <c r="E194" s="8"/>
      <c r="F194" s="8"/>
      <c r="G194" s="8"/>
      <c r="H194" s="8"/>
      <c r="I194" s="8"/>
      <c r="J194" s="8"/>
      <c r="K194" s="8"/>
      <c r="L194" s="8"/>
      <c r="M194" s="8"/>
      <c r="N194" s="8"/>
      <c r="O194" s="8"/>
      <c r="P194" s="8"/>
      <c r="Q194" s="8"/>
      <c r="R194" s="8"/>
      <c r="S194" s="8"/>
      <c r="T194" s="8"/>
      <c r="U194" s="8"/>
      <c r="V194" s="8"/>
      <c r="W194" s="8"/>
      <c r="X194" s="8"/>
    </row>
    <row r="195" spans="1:24">
      <c r="A195" s="12"/>
      <c r="B195" s="8"/>
      <c r="C195" s="8"/>
      <c r="D195" s="8"/>
      <c r="E195" s="8"/>
      <c r="F195" s="8"/>
      <c r="G195" s="8"/>
      <c r="H195" s="8"/>
      <c r="I195" s="8"/>
      <c r="J195" s="8"/>
      <c r="K195" s="8"/>
      <c r="L195" s="8"/>
      <c r="M195" s="8"/>
      <c r="N195" s="8"/>
      <c r="O195" s="8"/>
      <c r="P195" s="8"/>
      <c r="Q195" s="8"/>
      <c r="R195" s="8"/>
      <c r="S195" s="8"/>
      <c r="T195" s="8"/>
      <c r="U195" s="8"/>
      <c r="V195" s="8"/>
      <c r="W195" s="8"/>
      <c r="X195" s="8"/>
    </row>
    <row r="196" spans="1:24">
      <c r="A196" s="12"/>
      <c r="B196" s="8"/>
      <c r="C196" s="8"/>
      <c r="D196" s="8"/>
      <c r="E196" s="8"/>
      <c r="F196" s="8"/>
      <c r="G196" s="8"/>
      <c r="H196" s="8"/>
      <c r="I196" s="8"/>
      <c r="J196" s="8"/>
      <c r="K196" s="8"/>
      <c r="L196" s="8"/>
      <c r="M196" s="8"/>
      <c r="N196" s="8"/>
      <c r="O196" s="8"/>
      <c r="P196" s="8"/>
      <c r="Q196" s="8"/>
      <c r="R196" s="8"/>
      <c r="S196" s="8"/>
      <c r="T196" s="8"/>
      <c r="U196" s="8"/>
      <c r="V196" s="8"/>
      <c r="W196" s="8"/>
      <c r="X196" s="8"/>
    </row>
    <row r="197" spans="1:24">
      <c r="A197" s="12"/>
      <c r="B197" s="8"/>
      <c r="C197" s="8"/>
      <c r="D197" s="8"/>
      <c r="E197" s="8"/>
      <c r="F197" s="8"/>
      <c r="G197" s="8"/>
      <c r="H197" s="8"/>
      <c r="I197" s="8"/>
      <c r="J197" s="8"/>
      <c r="K197" s="8"/>
      <c r="L197" s="8"/>
      <c r="M197" s="8"/>
      <c r="N197" s="8"/>
      <c r="O197" s="8"/>
      <c r="P197" s="8"/>
      <c r="Q197" s="8"/>
      <c r="R197" s="8"/>
      <c r="S197" s="8"/>
      <c r="T197" s="8"/>
      <c r="U197" s="8"/>
      <c r="V197" s="8"/>
      <c r="W197" s="8"/>
      <c r="X197" s="8"/>
    </row>
    <row r="198" spans="1:24">
      <c r="A198" s="12"/>
      <c r="B198" s="8"/>
      <c r="C198" s="8"/>
      <c r="D198" s="8"/>
      <c r="E198" s="8"/>
      <c r="F198" s="8"/>
      <c r="G198" s="8"/>
      <c r="H198" s="8"/>
      <c r="I198" s="8"/>
      <c r="J198" s="8"/>
      <c r="K198" s="8"/>
      <c r="L198" s="8"/>
      <c r="M198" s="8"/>
      <c r="N198" s="8"/>
      <c r="O198" s="8"/>
      <c r="P198" s="8"/>
      <c r="Q198" s="8"/>
      <c r="R198" s="8"/>
      <c r="S198" s="8"/>
      <c r="T198" s="8"/>
      <c r="U198" s="8"/>
      <c r="V198" s="8"/>
      <c r="W198" s="8"/>
      <c r="X198" s="8"/>
    </row>
    <row r="199" spans="1:24">
      <c r="A199" s="12"/>
      <c r="B199" s="8"/>
      <c r="C199" s="8"/>
      <c r="D199" s="8"/>
      <c r="E199" s="8"/>
      <c r="F199" s="8"/>
      <c r="G199" s="8"/>
      <c r="H199" s="8"/>
      <c r="I199" s="8"/>
      <c r="J199" s="8"/>
      <c r="K199" s="8"/>
      <c r="L199" s="8"/>
      <c r="M199" s="8"/>
      <c r="N199" s="8"/>
      <c r="O199" s="8"/>
      <c r="P199" s="8"/>
      <c r="Q199" s="8"/>
      <c r="R199" s="8"/>
      <c r="S199" s="8"/>
      <c r="T199" s="8"/>
      <c r="U199" s="8"/>
      <c r="V199" s="8"/>
      <c r="W199" s="8"/>
      <c r="X199" s="8"/>
    </row>
    <row r="200" spans="1:24">
      <c r="A200" s="12"/>
      <c r="B200" s="8"/>
      <c r="C200" s="8"/>
      <c r="D200" s="8"/>
      <c r="E200" s="8"/>
      <c r="F200" s="8"/>
      <c r="G200" s="8"/>
      <c r="H200" s="8"/>
      <c r="I200" s="8"/>
      <c r="J200" s="8"/>
      <c r="K200" s="8"/>
      <c r="L200" s="8"/>
      <c r="M200" s="8"/>
      <c r="N200" s="8"/>
      <c r="O200" s="8"/>
      <c r="P200" s="8"/>
      <c r="Q200" s="8"/>
      <c r="R200" s="8"/>
      <c r="S200" s="8"/>
      <c r="T200" s="8"/>
      <c r="U200" s="8"/>
      <c r="V200" s="8"/>
      <c r="W200" s="8"/>
      <c r="X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Q200"/>
  <sheetViews>
    <sheetView showGridLines="0" workbookViewId="0"/>
  </sheetViews>
  <sheetFormatPr defaultColWidth="10.90625" defaultRowHeight="14.5"/>
  <cols>
    <col min="1" max="1" width="70.7265625" customWidth="1"/>
  </cols>
  <sheetData>
    <row r="1" spans="1:17" ht="19.5">
      <c r="A1" s="4" t="s">
        <v>221</v>
      </c>
      <c r="B1" s="8"/>
      <c r="C1" s="8"/>
      <c r="D1" s="8"/>
      <c r="E1" s="8"/>
      <c r="F1" s="8"/>
      <c r="G1" s="8"/>
      <c r="H1" s="8"/>
      <c r="I1" s="8"/>
      <c r="J1" s="8"/>
      <c r="K1" s="8"/>
      <c r="L1" s="8"/>
      <c r="M1" s="8"/>
      <c r="N1" s="8"/>
      <c r="O1" s="8"/>
      <c r="P1" s="8"/>
      <c r="Q1" s="8"/>
    </row>
    <row r="2" spans="1:17">
      <c r="A2" s="9" t="s">
        <v>338</v>
      </c>
      <c r="B2" s="8"/>
      <c r="C2" s="8"/>
      <c r="D2" s="8"/>
      <c r="E2" s="8"/>
      <c r="F2" s="8"/>
      <c r="G2" s="8"/>
      <c r="H2" s="8"/>
      <c r="I2" s="8"/>
      <c r="J2" s="8"/>
      <c r="K2" s="8"/>
      <c r="L2" s="8"/>
      <c r="M2" s="8"/>
      <c r="N2" s="8"/>
      <c r="O2" s="8"/>
      <c r="P2" s="8"/>
      <c r="Q2" s="8"/>
    </row>
    <row r="3" spans="1:17" ht="29">
      <c r="A3" s="9" t="s">
        <v>295</v>
      </c>
      <c r="B3" s="10"/>
      <c r="C3" s="10"/>
      <c r="D3" s="10"/>
      <c r="E3" s="10"/>
      <c r="F3" s="10"/>
      <c r="G3" s="10"/>
      <c r="H3" s="10"/>
      <c r="I3" s="10"/>
      <c r="J3" s="10"/>
      <c r="K3" s="10"/>
      <c r="L3" s="10"/>
      <c r="M3" s="10"/>
      <c r="N3" s="10"/>
      <c r="O3" s="10"/>
      <c r="P3" s="10"/>
      <c r="Q3" s="10"/>
    </row>
    <row r="4" spans="1:17">
      <c r="A4" s="9" t="s">
        <v>365</v>
      </c>
      <c r="B4" s="10"/>
      <c r="C4" s="10"/>
      <c r="D4" s="10"/>
      <c r="E4" s="10"/>
      <c r="F4" s="10"/>
      <c r="G4" s="10"/>
      <c r="H4" s="10"/>
      <c r="I4" s="10"/>
      <c r="J4" s="10"/>
      <c r="K4" s="10"/>
      <c r="L4" s="10"/>
      <c r="M4" s="10"/>
      <c r="N4" s="10"/>
      <c r="O4" s="10"/>
      <c r="P4" s="10"/>
      <c r="Q4" s="10"/>
    </row>
    <row r="5" spans="1:17">
      <c r="A5" s="11" t="s">
        <v>0</v>
      </c>
      <c r="B5" s="10"/>
      <c r="C5" s="10"/>
      <c r="D5" s="10"/>
      <c r="E5" s="10"/>
      <c r="F5" s="10"/>
      <c r="G5" s="10"/>
      <c r="H5" s="10"/>
      <c r="I5" s="10"/>
      <c r="J5" s="10"/>
      <c r="K5" s="10"/>
      <c r="L5" s="10"/>
      <c r="M5" s="10"/>
      <c r="N5" s="10"/>
      <c r="O5" s="10"/>
      <c r="P5" s="10"/>
      <c r="Q5" s="10"/>
    </row>
    <row r="6" spans="1:17" ht="30" customHeight="1">
      <c r="A6" s="6" t="s">
        <v>220</v>
      </c>
      <c r="B6" s="10"/>
      <c r="C6" s="10"/>
      <c r="D6" s="10"/>
      <c r="E6" s="10"/>
      <c r="F6" s="10"/>
      <c r="G6" s="10"/>
      <c r="H6" s="10"/>
      <c r="I6" s="10"/>
      <c r="J6" s="10"/>
      <c r="K6" s="10"/>
      <c r="L6" s="10"/>
      <c r="M6" s="10"/>
      <c r="N6" s="10"/>
      <c r="O6" s="10"/>
      <c r="P6" s="10"/>
      <c r="Q6" s="10"/>
    </row>
    <row r="7" spans="1:17">
      <c r="A7" s="12" t="s">
        <v>296</v>
      </c>
      <c r="B7" s="13" t="s">
        <v>306</v>
      </c>
      <c r="C7" s="13" t="s">
        <v>307</v>
      </c>
      <c r="D7" s="13" t="s">
        <v>308</v>
      </c>
      <c r="E7" s="13" t="s">
        <v>309</v>
      </c>
      <c r="F7" s="13" t="s">
        <v>310</v>
      </c>
      <c r="G7" s="13" t="s">
        <v>311</v>
      </c>
      <c r="H7" s="13" t="s">
        <v>312</v>
      </c>
      <c r="I7" s="13" t="s">
        <v>313</v>
      </c>
      <c r="J7" s="13" t="s">
        <v>314</v>
      </c>
      <c r="K7" s="13" t="s">
        <v>315</v>
      </c>
      <c r="L7" s="13" t="s">
        <v>316</v>
      </c>
      <c r="M7" s="13" t="s">
        <v>317</v>
      </c>
      <c r="N7" s="13" t="s">
        <v>318</v>
      </c>
      <c r="O7" s="13" t="s">
        <v>319</v>
      </c>
      <c r="P7" s="13" t="s">
        <v>320</v>
      </c>
      <c r="Q7" s="13" t="s">
        <v>321</v>
      </c>
    </row>
    <row r="8" spans="1:17">
      <c r="A8" s="12" t="s">
        <v>342</v>
      </c>
      <c r="B8" s="14">
        <v>0.2499922</v>
      </c>
      <c r="C8" s="14">
        <v>0.2455253</v>
      </c>
      <c r="D8" s="14">
        <v>0.2409346</v>
      </c>
      <c r="E8" s="14">
        <v>0.24524689999999999</v>
      </c>
      <c r="F8" s="14">
        <v>0.24372530000000001</v>
      </c>
      <c r="G8" s="14">
        <v>0.23525389999999999</v>
      </c>
      <c r="H8" s="14">
        <v>0.2143718</v>
      </c>
      <c r="I8" s="14">
        <v>0.2073566</v>
      </c>
      <c r="J8" s="14">
        <v>0.20983579999999999</v>
      </c>
      <c r="K8" s="14">
        <v>0.2161679</v>
      </c>
      <c r="L8" s="14">
        <v>0.22795380000000001</v>
      </c>
      <c r="M8" s="14">
        <v>0.23351949999999999</v>
      </c>
      <c r="N8" s="14">
        <v>0.2419675</v>
      </c>
      <c r="O8" s="14">
        <v>0.23227329999999999</v>
      </c>
      <c r="P8" s="14">
        <v>0.24283840000000001</v>
      </c>
      <c r="Q8" s="14">
        <v>0.2103554</v>
      </c>
    </row>
    <row r="9" spans="1:17">
      <c r="A9" s="12" t="s">
        <v>366</v>
      </c>
      <c r="B9" s="14">
        <v>0.1005752</v>
      </c>
      <c r="C9" s="14">
        <v>0.1099294</v>
      </c>
      <c r="D9" s="14">
        <v>0.10838390000000001</v>
      </c>
      <c r="E9" s="14">
        <v>0.1044448</v>
      </c>
      <c r="F9" s="14">
        <v>0.1016132</v>
      </c>
      <c r="G9" s="14">
        <v>9.95225E-2</v>
      </c>
      <c r="H9" s="14">
        <v>9.3193399999999996E-2</v>
      </c>
      <c r="I9" s="14">
        <v>9.3398599999999998E-2</v>
      </c>
      <c r="J9" s="14">
        <v>9.57514E-2</v>
      </c>
      <c r="K9" s="14">
        <v>0.10169830000000001</v>
      </c>
      <c r="L9" s="14">
        <v>0.10969279999999999</v>
      </c>
      <c r="M9" s="14">
        <v>0.1010844</v>
      </c>
      <c r="N9" s="14">
        <v>9.9095500000000003E-2</v>
      </c>
      <c r="O9" s="14">
        <v>9.1060799999999997E-2</v>
      </c>
      <c r="P9" s="14">
        <v>9.6738900000000003E-2</v>
      </c>
      <c r="Q9" s="14">
        <v>7.53688E-2</v>
      </c>
    </row>
    <row r="10" spans="1:17">
      <c r="A10" s="12" t="s">
        <v>367</v>
      </c>
      <c r="B10" s="14">
        <v>0.1079336</v>
      </c>
      <c r="C10" s="14">
        <v>0.12636559999999999</v>
      </c>
      <c r="D10" s="14">
        <v>0.1713123</v>
      </c>
      <c r="E10" s="14">
        <v>0.15801570000000001</v>
      </c>
      <c r="F10" s="14">
        <v>0.1665112</v>
      </c>
      <c r="G10" s="14">
        <v>0.14883389999999999</v>
      </c>
      <c r="H10" s="14">
        <v>0.13778319999999999</v>
      </c>
      <c r="I10" s="14">
        <v>0.1036301</v>
      </c>
      <c r="J10" s="14">
        <v>7.2327900000000001E-2</v>
      </c>
      <c r="K10" s="14">
        <v>6.2788999999999998E-2</v>
      </c>
      <c r="L10" s="14">
        <v>5.3211799999999997E-2</v>
      </c>
      <c r="M10" s="14">
        <v>5.9754399999999999E-2</v>
      </c>
      <c r="N10" s="14">
        <v>0.1413075</v>
      </c>
      <c r="O10" s="14">
        <v>0.1529123</v>
      </c>
      <c r="P10" s="14">
        <v>0.17562259999999999</v>
      </c>
      <c r="Q10" s="14">
        <v>0.1154693</v>
      </c>
    </row>
    <row r="11" spans="1:17">
      <c r="A11" s="12" t="s">
        <v>368</v>
      </c>
      <c r="B11" s="14">
        <v>0.54381469999999998</v>
      </c>
      <c r="C11" s="14">
        <v>0.51865499999999998</v>
      </c>
      <c r="D11" s="14">
        <v>0.50844339999999999</v>
      </c>
      <c r="E11" s="14">
        <v>0.51802879999999996</v>
      </c>
      <c r="F11" s="14">
        <v>0.51664509999999997</v>
      </c>
      <c r="G11" s="14">
        <v>0.4925213</v>
      </c>
      <c r="H11" s="14">
        <v>0.43476989999999999</v>
      </c>
      <c r="I11" s="14">
        <v>0.39548070000000002</v>
      </c>
      <c r="J11" s="14">
        <v>0.37883440000000002</v>
      </c>
      <c r="K11" s="14">
        <v>0.3719151</v>
      </c>
      <c r="L11" s="14">
        <v>0.3800964</v>
      </c>
      <c r="M11" s="14">
        <v>0.42111539999999997</v>
      </c>
      <c r="N11" s="14">
        <v>0.4452757</v>
      </c>
      <c r="O11" s="14">
        <v>0.45617190000000002</v>
      </c>
      <c r="P11" s="14">
        <v>0.47310740000000001</v>
      </c>
      <c r="Q11" s="14">
        <v>0.4682945</v>
      </c>
    </row>
    <row r="12" spans="1:17">
      <c r="A12" s="12" t="s">
        <v>369</v>
      </c>
      <c r="B12" s="14">
        <v>0.44542189999999998</v>
      </c>
      <c r="C12" s="14">
        <v>0.44001119999999999</v>
      </c>
      <c r="D12" s="14">
        <v>0.42637580000000003</v>
      </c>
      <c r="E12" s="14">
        <v>0.44358110000000001</v>
      </c>
      <c r="F12" s="14">
        <v>0.4352453</v>
      </c>
      <c r="G12" s="14">
        <v>0.39154270000000002</v>
      </c>
      <c r="H12" s="14">
        <v>0.34669339999999998</v>
      </c>
      <c r="I12" s="14">
        <v>0.35783880000000001</v>
      </c>
      <c r="J12" s="14">
        <v>0.38700830000000003</v>
      </c>
      <c r="K12" s="14">
        <v>0.40366239999999998</v>
      </c>
      <c r="L12" s="14">
        <v>0.42470669999999999</v>
      </c>
      <c r="M12" s="14">
        <v>0.43648199999999998</v>
      </c>
      <c r="N12" s="14">
        <v>0.42961050000000001</v>
      </c>
      <c r="O12" s="14">
        <v>0.40601189999999998</v>
      </c>
      <c r="P12" s="14">
        <v>0.4010475</v>
      </c>
      <c r="Q12" s="14">
        <v>0.38094650000000002</v>
      </c>
    </row>
    <row r="13" spans="1:17" ht="30" customHeight="1">
      <c r="A13" s="6" t="s">
        <v>214</v>
      </c>
      <c r="B13" s="14"/>
      <c r="C13" s="14"/>
      <c r="D13" s="14"/>
      <c r="E13" s="14"/>
      <c r="F13" s="14"/>
      <c r="G13" s="14"/>
      <c r="H13" s="14"/>
      <c r="I13" s="14"/>
      <c r="J13" s="14"/>
      <c r="K13" s="14"/>
      <c r="L13" s="14"/>
      <c r="M13" s="14"/>
      <c r="N13" s="14"/>
      <c r="O13" s="14"/>
      <c r="P13" s="14"/>
      <c r="Q13" s="14"/>
    </row>
    <row r="14" spans="1:17">
      <c r="A14" s="12" t="s">
        <v>296</v>
      </c>
      <c r="B14" s="15" t="s">
        <v>306</v>
      </c>
      <c r="C14" s="15" t="s">
        <v>307</v>
      </c>
      <c r="D14" s="15" t="s">
        <v>308</v>
      </c>
      <c r="E14" s="15" t="s">
        <v>309</v>
      </c>
      <c r="F14" s="15" t="s">
        <v>310</v>
      </c>
      <c r="G14" s="15" t="s">
        <v>311</v>
      </c>
      <c r="H14" s="15" t="s">
        <v>312</v>
      </c>
      <c r="I14" s="15" t="s">
        <v>313</v>
      </c>
      <c r="J14" s="15" t="s">
        <v>314</v>
      </c>
      <c r="K14" s="15" t="s">
        <v>315</v>
      </c>
      <c r="L14" s="15" t="s">
        <v>316</v>
      </c>
      <c r="M14" s="15" t="s">
        <v>317</v>
      </c>
      <c r="N14" s="15" t="s">
        <v>318</v>
      </c>
      <c r="O14" s="15" t="s">
        <v>319</v>
      </c>
      <c r="P14" s="15" t="s">
        <v>320</v>
      </c>
      <c r="Q14" s="15" t="s">
        <v>321</v>
      </c>
    </row>
    <row r="15" spans="1:17">
      <c r="A15" s="12" t="s">
        <v>342</v>
      </c>
      <c r="B15" s="14">
        <v>1</v>
      </c>
      <c r="C15" s="14">
        <v>1</v>
      </c>
      <c r="D15" s="14">
        <v>1</v>
      </c>
      <c r="E15" s="14">
        <v>1</v>
      </c>
      <c r="F15" s="14">
        <v>1</v>
      </c>
      <c r="G15" s="14">
        <v>1</v>
      </c>
      <c r="H15" s="14">
        <v>1</v>
      </c>
      <c r="I15" s="14">
        <v>1</v>
      </c>
      <c r="J15" s="14">
        <v>1</v>
      </c>
      <c r="K15" s="14">
        <v>1</v>
      </c>
      <c r="L15" s="14">
        <v>1</v>
      </c>
      <c r="M15" s="14">
        <v>1</v>
      </c>
      <c r="N15" s="14">
        <v>1</v>
      </c>
      <c r="O15" s="14">
        <v>1</v>
      </c>
      <c r="P15" s="14">
        <v>1</v>
      </c>
      <c r="Q15" s="14">
        <v>1</v>
      </c>
    </row>
    <row r="16" spans="1:17">
      <c r="A16" s="12" t="s">
        <v>366</v>
      </c>
      <c r="B16" s="14">
        <v>0.23345850000000001</v>
      </c>
      <c r="C16" s="14">
        <v>0.26076129999999997</v>
      </c>
      <c r="D16" s="14">
        <v>0.26204559999999999</v>
      </c>
      <c r="E16" s="14">
        <v>0.24343419999999999</v>
      </c>
      <c r="F16" s="14">
        <v>0.23343990000000001</v>
      </c>
      <c r="G16" s="14">
        <v>0.23011010000000001</v>
      </c>
      <c r="H16" s="14">
        <v>0.22923189999999999</v>
      </c>
      <c r="I16" s="14">
        <v>0.23344119999999999</v>
      </c>
      <c r="J16" s="14">
        <v>0.23260149999999999</v>
      </c>
      <c r="K16" s="14">
        <v>0.23714160000000001</v>
      </c>
      <c r="L16" s="14">
        <v>0.2323364</v>
      </c>
      <c r="M16" s="14">
        <v>0.2111393</v>
      </c>
      <c r="N16" s="14">
        <v>0.19938919999999999</v>
      </c>
      <c r="O16" s="14">
        <v>0.19821520000000001</v>
      </c>
      <c r="P16" s="14">
        <v>0.1985731</v>
      </c>
      <c r="Q16" s="14">
        <v>0.17775060000000001</v>
      </c>
    </row>
    <row r="17" spans="1:17">
      <c r="A17" s="12" t="s">
        <v>367</v>
      </c>
      <c r="B17" s="14">
        <v>3.36913E-2</v>
      </c>
      <c r="C17" s="14">
        <v>3.8810799999999999E-2</v>
      </c>
      <c r="D17" s="14">
        <v>6.0677300000000003E-2</v>
      </c>
      <c r="E17" s="14">
        <v>5.63057E-2</v>
      </c>
      <c r="F17" s="14">
        <v>6.4460799999999999E-2</v>
      </c>
      <c r="G17" s="14">
        <v>5.84101E-2</v>
      </c>
      <c r="H17" s="14">
        <v>6.0231800000000002E-2</v>
      </c>
      <c r="I17" s="14">
        <v>4.6790900000000003E-2</v>
      </c>
      <c r="J17" s="14">
        <v>3.1104E-2</v>
      </c>
      <c r="K17" s="14">
        <v>2.2848199999999999E-2</v>
      </c>
      <c r="L17" s="14">
        <v>2.0200200000000001E-2</v>
      </c>
      <c r="M17" s="14">
        <v>2.1675799999999999E-2</v>
      </c>
      <c r="N17" s="14">
        <v>7.5958999999999999E-2</v>
      </c>
      <c r="O17" s="14">
        <v>8.3486699999999997E-2</v>
      </c>
      <c r="P17" s="14">
        <v>9.2577800000000002E-2</v>
      </c>
      <c r="Q17" s="14">
        <v>7.0393700000000003E-2</v>
      </c>
    </row>
    <row r="18" spans="1:17">
      <c r="A18" s="12" t="s">
        <v>368</v>
      </c>
      <c r="B18" s="14">
        <v>0.59633290000000005</v>
      </c>
      <c r="C18" s="14">
        <v>0.55408409999999997</v>
      </c>
      <c r="D18" s="14">
        <v>0.51954599999999995</v>
      </c>
      <c r="E18" s="14">
        <v>0.53344639999999999</v>
      </c>
      <c r="F18" s="14">
        <v>0.515069</v>
      </c>
      <c r="G18" s="14">
        <v>0.51458820000000005</v>
      </c>
      <c r="H18" s="14">
        <v>0.4903651</v>
      </c>
      <c r="I18" s="14">
        <v>0.45820830000000001</v>
      </c>
      <c r="J18" s="14">
        <v>0.4443647</v>
      </c>
      <c r="K18" s="14">
        <v>0.42796450000000003</v>
      </c>
      <c r="L18" s="14">
        <v>0.42990600000000001</v>
      </c>
      <c r="M18" s="14">
        <v>0.45774219999999999</v>
      </c>
      <c r="N18" s="14">
        <v>0.45215179999999999</v>
      </c>
      <c r="O18" s="14">
        <v>0.46901350000000003</v>
      </c>
      <c r="P18" s="14">
        <v>0.47429969999999999</v>
      </c>
      <c r="Q18" s="14">
        <v>0.50647500000000001</v>
      </c>
    </row>
    <row r="19" spans="1:17">
      <c r="A19" s="12" t="s">
        <v>369</v>
      </c>
      <c r="B19" s="14">
        <v>0.13651740000000001</v>
      </c>
      <c r="C19" s="14">
        <v>0.1463439</v>
      </c>
      <c r="D19" s="14">
        <v>0.15773110000000001</v>
      </c>
      <c r="E19" s="14">
        <v>0.16681370000000001</v>
      </c>
      <c r="F19" s="14">
        <v>0.18703030000000001</v>
      </c>
      <c r="G19" s="14">
        <v>0.1968916</v>
      </c>
      <c r="H19" s="14">
        <v>0.22017120000000001</v>
      </c>
      <c r="I19" s="14">
        <v>0.2615596</v>
      </c>
      <c r="J19" s="14">
        <v>0.29192980000000002</v>
      </c>
      <c r="K19" s="14">
        <v>0.31204569999999998</v>
      </c>
      <c r="L19" s="14">
        <v>0.31755729999999999</v>
      </c>
      <c r="M19" s="14">
        <v>0.30944280000000002</v>
      </c>
      <c r="N19" s="14">
        <v>0.27250000000000002</v>
      </c>
      <c r="O19" s="14">
        <v>0.2492846</v>
      </c>
      <c r="P19" s="14">
        <v>0.23454929999999999</v>
      </c>
      <c r="Q19" s="14">
        <v>0.24538070000000001</v>
      </c>
    </row>
    <row r="20" spans="1:17" ht="30" customHeight="1">
      <c r="A20" s="6" t="s">
        <v>215</v>
      </c>
      <c r="B20" s="14"/>
      <c r="C20" s="14"/>
      <c r="D20" s="14"/>
      <c r="E20" s="14"/>
      <c r="F20" s="14"/>
      <c r="G20" s="14"/>
      <c r="H20" s="14"/>
      <c r="I20" s="14"/>
      <c r="J20" s="14"/>
      <c r="K20" s="14"/>
      <c r="L20" s="14"/>
      <c r="M20" s="14"/>
      <c r="N20" s="14"/>
      <c r="O20" s="14"/>
      <c r="P20" s="14"/>
      <c r="Q20" s="14"/>
    </row>
    <row r="21" spans="1:17">
      <c r="A21" s="12" t="s">
        <v>296</v>
      </c>
      <c r="B21" s="15" t="s">
        <v>306</v>
      </c>
      <c r="C21" s="15" t="s">
        <v>307</v>
      </c>
      <c r="D21" s="15" t="s">
        <v>308</v>
      </c>
      <c r="E21" s="15" t="s">
        <v>309</v>
      </c>
      <c r="F21" s="15" t="s">
        <v>310</v>
      </c>
      <c r="G21" s="15" t="s">
        <v>311</v>
      </c>
      <c r="H21" s="15" t="s">
        <v>312</v>
      </c>
      <c r="I21" s="15" t="s">
        <v>313</v>
      </c>
      <c r="J21" s="15" t="s">
        <v>314</v>
      </c>
      <c r="K21" s="15" t="s">
        <v>315</v>
      </c>
      <c r="L21" s="15" t="s">
        <v>316</v>
      </c>
      <c r="M21" s="15" t="s">
        <v>317</v>
      </c>
      <c r="N21" s="15" t="s">
        <v>318</v>
      </c>
      <c r="O21" s="15" t="s">
        <v>319</v>
      </c>
      <c r="P21" s="15" t="s">
        <v>320</v>
      </c>
      <c r="Q21" s="15" t="s">
        <v>321</v>
      </c>
    </row>
    <row r="22" spans="1:17">
      <c r="A22" s="12" t="s">
        <v>342</v>
      </c>
      <c r="B22" s="16">
        <v>250000</v>
      </c>
      <c r="C22" s="16">
        <v>250000</v>
      </c>
      <c r="D22" s="16">
        <v>240000</v>
      </c>
      <c r="E22" s="16">
        <v>240000</v>
      </c>
      <c r="F22" s="16">
        <v>240000</v>
      </c>
      <c r="G22" s="16">
        <v>230000</v>
      </c>
      <c r="H22" s="16">
        <v>210000</v>
      </c>
      <c r="I22" s="16">
        <v>210000</v>
      </c>
      <c r="J22" s="16">
        <v>210000</v>
      </c>
      <c r="K22" s="16">
        <v>210000</v>
      </c>
      <c r="L22" s="16">
        <v>220000</v>
      </c>
      <c r="M22" s="16">
        <v>230000</v>
      </c>
      <c r="N22" s="16">
        <v>240000</v>
      </c>
      <c r="O22" s="16">
        <v>230000</v>
      </c>
      <c r="P22" s="16">
        <v>240000</v>
      </c>
      <c r="Q22" s="16">
        <v>210000</v>
      </c>
    </row>
    <row r="23" spans="1:17">
      <c r="A23" s="12" t="s">
        <v>366</v>
      </c>
      <c r="B23" s="16">
        <v>60000</v>
      </c>
      <c r="C23" s="16">
        <v>60000</v>
      </c>
      <c r="D23" s="16">
        <v>60000</v>
      </c>
      <c r="E23" s="16">
        <v>60000</v>
      </c>
      <c r="F23" s="16">
        <v>60000</v>
      </c>
      <c r="G23" s="16">
        <v>50000</v>
      </c>
      <c r="H23" s="16">
        <v>50000</v>
      </c>
      <c r="I23" s="16">
        <v>50000</v>
      </c>
      <c r="J23" s="16">
        <v>50000</v>
      </c>
      <c r="K23" s="16">
        <v>50000</v>
      </c>
      <c r="L23" s="16">
        <v>50000</v>
      </c>
      <c r="M23" s="16">
        <v>50000</v>
      </c>
      <c r="N23" s="16" t="s">
        <v>330</v>
      </c>
      <c r="O23" s="16" t="s">
        <v>330</v>
      </c>
      <c r="P23" s="16" t="s">
        <v>330</v>
      </c>
      <c r="Q23" s="16" t="s">
        <v>330</v>
      </c>
    </row>
    <row r="24" spans="1:17">
      <c r="A24" s="12" t="s">
        <v>367</v>
      </c>
      <c r="B24" s="16" t="s">
        <v>330</v>
      </c>
      <c r="C24" s="16" t="s">
        <v>330</v>
      </c>
      <c r="D24" s="16" t="s">
        <v>330</v>
      </c>
      <c r="E24" s="16" t="s">
        <v>330</v>
      </c>
      <c r="F24" s="16" t="s">
        <v>330</v>
      </c>
      <c r="G24" s="16" t="s">
        <v>330</v>
      </c>
      <c r="H24" s="16" t="s">
        <v>330</v>
      </c>
      <c r="I24" s="16" t="s">
        <v>330</v>
      </c>
      <c r="J24" s="16" t="s">
        <v>330</v>
      </c>
      <c r="K24" s="16" t="s">
        <v>330</v>
      </c>
      <c r="L24" s="16" t="s">
        <v>330</v>
      </c>
      <c r="M24" s="16" t="s">
        <v>330</v>
      </c>
      <c r="N24" s="16" t="s">
        <v>330</v>
      </c>
      <c r="O24" s="16" t="s">
        <v>330</v>
      </c>
      <c r="P24" s="16" t="s">
        <v>330</v>
      </c>
      <c r="Q24" s="16" t="s">
        <v>330</v>
      </c>
    </row>
    <row r="25" spans="1:17">
      <c r="A25" s="12" t="s">
        <v>368</v>
      </c>
      <c r="B25" s="16">
        <v>150000</v>
      </c>
      <c r="C25" s="16">
        <v>140000</v>
      </c>
      <c r="D25" s="16">
        <v>130000</v>
      </c>
      <c r="E25" s="16">
        <v>130000</v>
      </c>
      <c r="F25" s="16">
        <v>130000</v>
      </c>
      <c r="G25" s="16">
        <v>120000</v>
      </c>
      <c r="H25" s="16">
        <v>110000</v>
      </c>
      <c r="I25" s="16">
        <v>90000</v>
      </c>
      <c r="J25" s="16">
        <v>90000</v>
      </c>
      <c r="K25" s="16">
        <v>90000</v>
      </c>
      <c r="L25" s="16">
        <v>100000</v>
      </c>
      <c r="M25" s="16">
        <v>110000</v>
      </c>
      <c r="N25" s="16">
        <v>110000</v>
      </c>
      <c r="O25" s="16">
        <v>110000</v>
      </c>
      <c r="P25" s="16">
        <v>110000</v>
      </c>
      <c r="Q25" s="16">
        <v>110000</v>
      </c>
    </row>
    <row r="26" spans="1:17">
      <c r="A26" s="12" t="s">
        <v>369</v>
      </c>
      <c r="B26" s="16">
        <v>30000</v>
      </c>
      <c r="C26" s="16">
        <v>40000</v>
      </c>
      <c r="D26" s="16">
        <v>40000</v>
      </c>
      <c r="E26" s="16">
        <v>40000</v>
      </c>
      <c r="F26" s="16">
        <v>50000</v>
      </c>
      <c r="G26" s="16">
        <v>50000</v>
      </c>
      <c r="H26" s="16">
        <v>50000</v>
      </c>
      <c r="I26" s="16">
        <v>50000</v>
      </c>
      <c r="J26" s="16">
        <v>60000</v>
      </c>
      <c r="K26" s="16">
        <v>70000</v>
      </c>
      <c r="L26" s="16">
        <v>70000</v>
      </c>
      <c r="M26" s="16">
        <v>70000</v>
      </c>
      <c r="N26" s="16">
        <v>70000</v>
      </c>
      <c r="O26" s="16">
        <v>60000</v>
      </c>
      <c r="P26" s="16">
        <v>60000</v>
      </c>
      <c r="Q26" s="16" t="s">
        <v>330</v>
      </c>
    </row>
    <row r="27" spans="1:17" ht="30" customHeight="1">
      <c r="A27" s="6" t="s">
        <v>216</v>
      </c>
      <c r="B27" s="16"/>
      <c r="C27" s="16"/>
      <c r="D27" s="16"/>
      <c r="E27" s="16"/>
      <c r="F27" s="16"/>
      <c r="G27" s="16"/>
      <c r="H27" s="16"/>
      <c r="I27" s="16"/>
      <c r="J27" s="16"/>
      <c r="K27" s="16"/>
      <c r="L27" s="16"/>
      <c r="M27" s="16"/>
      <c r="N27" s="16"/>
      <c r="O27" s="16"/>
      <c r="P27" s="16"/>
      <c r="Q27" s="16"/>
    </row>
    <row r="28" spans="1:17">
      <c r="A28" s="12" t="s">
        <v>296</v>
      </c>
      <c r="B28" s="17" t="s">
        <v>306</v>
      </c>
      <c r="C28" s="17" t="s">
        <v>307</v>
      </c>
      <c r="D28" s="17" t="s">
        <v>308</v>
      </c>
      <c r="E28" s="17" t="s">
        <v>309</v>
      </c>
      <c r="F28" s="17" t="s">
        <v>310</v>
      </c>
      <c r="G28" s="17" t="s">
        <v>311</v>
      </c>
      <c r="H28" s="17" t="s">
        <v>312</v>
      </c>
      <c r="I28" s="17" t="s">
        <v>313</v>
      </c>
      <c r="J28" s="17" t="s">
        <v>314</v>
      </c>
      <c r="K28" s="17" t="s">
        <v>315</v>
      </c>
      <c r="L28" s="17" t="s">
        <v>316</v>
      </c>
      <c r="M28" s="17" t="s">
        <v>317</v>
      </c>
      <c r="N28" s="17" t="s">
        <v>318</v>
      </c>
      <c r="O28" s="17" t="s">
        <v>319</v>
      </c>
      <c r="P28" s="17" t="s">
        <v>320</v>
      </c>
      <c r="Q28" s="17" t="s">
        <v>321</v>
      </c>
    </row>
    <row r="29" spans="1:17">
      <c r="A29" s="12" t="s">
        <v>342</v>
      </c>
      <c r="B29" s="14">
        <v>0.1576709</v>
      </c>
      <c r="C29" s="14">
        <v>0.1532771</v>
      </c>
      <c r="D29" s="14">
        <v>0.1486519</v>
      </c>
      <c r="E29" s="14">
        <v>0.15103440000000001</v>
      </c>
      <c r="F29" s="14">
        <v>0.15094440000000001</v>
      </c>
      <c r="G29" s="14">
        <v>0.14469170000000001</v>
      </c>
      <c r="H29" s="14">
        <v>0.12830349999999999</v>
      </c>
      <c r="I29" s="14">
        <v>0.1254564</v>
      </c>
      <c r="J29" s="14">
        <v>0.1247294</v>
      </c>
      <c r="K29" s="14">
        <v>0.12966</v>
      </c>
      <c r="L29" s="14">
        <v>0.1360961</v>
      </c>
      <c r="M29" s="14">
        <v>0.14267479999999999</v>
      </c>
      <c r="N29" s="14">
        <v>0.16386580000000001</v>
      </c>
      <c r="O29" s="14">
        <v>0.16098599999999999</v>
      </c>
      <c r="P29" s="14">
        <v>0.1804269</v>
      </c>
      <c r="Q29" s="14">
        <v>0.15275540000000001</v>
      </c>
    </row>
    <row r="30" spans="1:17">
      <c r="A30" s="12" t="s">
        <v>366</v>
      </c>
      <c r="B30" s="14">
        <v>6.7557400000000004E-2</v>
      </c>
      <c r="C30" s="14">
        <v>7.05432E-2</v>
      </c>
      <c r="D30" s="14">
        <v>6.4475199999999996E-2</v>
      </c>
      <c r="E30" s="14">
        <v>6.6153500000000004E-2</v>
      </c>
      <c r="F30" s="14">
        <v>6.2260900000000001E-2</v>
      </c>
      <c r="G30" s="14">
        <v>6.0253899999999999E-2</v>
      </c>
      <c r="H30" s="14">
        <v>4.9199100000000003E-2</v>
      </c>
      <c r="I30" s="14">
        <v>5.3766599999999998E-2</v>
      </c>
      <c r="J30" s="14">
        <v>6.2522999999999995E-2</v>
      </c>
      <c r="K30" s="14">
        <v>6.6427600000000003E-2</v>
      </c>
      <c r="L30" s="14">
        <v>7.4509199999999998E-2</v>
      </c>
      <c r="M30" s="14">
        <v>6.5248500000000001E-2</v>
      </c>
      <c r="N30" s="14">
        <v>7.23081E-2</v>
      </c>
      <c r="O30" s="14">
        <v>6.2759599999999999E-2</v>
      </c>
      <c r="P30" s="14">
        <v>7.0317199999999996E-2</v>
      </c>
      <c r="Q30" s="14">
        <v>4.8296600000000002E-2</v>
      </c>
    </row>
    <row r="31" spans="1:17">
      <c r="A31" s="12" t="s">
        <v>367</v>
      </c>
      <c r="B31" s="14">
        <v>6.03432E-2</v>
      </c>
      <c r="C31" s="14">
        <v>8.6059200000000002E-2</v>
      </c>
      <c r="D31" s="14">
        <v>0.11897679999999999</v>
      </c>
      <c r="E31" s="14">
        <v>0.1130621</v>
      </c>
      <c r="F31" s="14">
        <v>0.1056911</v>
      </c>
      <c r="G31" s="14">
        <v>9.5286399999999993E-2</v>
      </c>
      <c r="H31" s="14">
        <v>8.5928500000000005E-2</v>
      </c>
      <c r="I31" s="14">
        <v>6.9641700000000001E-2</v>
      </c>
      <c r="J31" s="14">
        <v>5.0833099999999999E-2</v>
      </c>
      <c r="K31" s="14">
        <v>4.3872700000000001E-2</v>
      </c>
      <c r="L31" s="14">
        <v>3.17811E-2</v>
      </c>
      <c r="M31" s="14">
        <v>3.51005E-2</v>
      </c>
      <c r="N31" s="14">
        <v>0.1244736</v>
      </c>
      <c r="O31" s="14">
        <v>0.12757360000000001</v>
      </c>
      <c r="P31" s="14">
        <v>0.13478470000000001</v>
      </c>
      <c r="Q31" s="14">
        <v>5.47558E-2</v>
      </c>
    </row>
    <row r="32" spans="1:17">
      <c r="A32" s="12" t="s">
        <v>368</v>
      </c>
      <c r="B32" s="14">
        <v>0.33184970000000003</v>
      </c>
      <c r="C32" s="14">
        <v>0.31017709999999998</v>
      </c>
      <c r="D32" s="14">
        <v>0.30764249999999999</v>
      </c>
      <c r="E32" s="14">
        <v>0.30023450000000002</v>
      </c>
      <c r="F32" s="14">
        <v>0.30871720000000002</v>
      </c>
      <c r="G32" s="14">
        <v>0.29044759999999997</v>
      </c>
      <c r="H32" s="14">
        <v>0.26135000000000003</v>
      </c>
      <c r="I32" s="14">
        <v>0.23971609999999999</v>
      </c>
      <c r="J32" s="14">
        <v>0.20965149999999999</v>
      </c>
      <c r="K32" s="14">
        <v>0.2119723</v>
      </c>
      <c r="L32" s="14">
        <v>0.19907150000000001</v>
      </c>
      <c r="M32" s="14">
        <v>0.2414915</v>
      </c>
      <c r="N32" s="14">
        <v>0.27371839999999997</v>
      </c>
      <c r="O32" s="14">
        <v>0.29785080000000003</v>
      </c>
      <c r="P32" s="14">
        <v>0.33874599999999999</v>
      </c>
      <c r="Q32" s="14">
        <v>0.3499505</v>
      </c>
    </row>
    <row r="33" spans="1:17">
      <c r="A33" s="12" t="s">
        <v>369</v>
      </c>
      <c r="B33" s="14">
        <v>0.29646620000000001</v>
      </c>
      <c r="C33" s="14">
        <v>0.29892649999999998</v>
      </c>
      <c r="D33" s="14">
        <v>0.285221</v>
      </c>
      <c r="E33" s="14">
        <v>0.30504530000000002</v>
      </c>
      <c r="F33" s="14">
        <v>0.29967820000000001</v>
      </c>
      <c r="G33" s="14">
        <v>0.27076240000000001</v>
      </c>
      <c r="H33" s="14">
        <v>0.23093849999999999</v>
      </c>
      <c r="I33" s="14">
        <v>0.22291759999999999</v>
      </c>
      <c r="J33" s="14">
        <v>0.2352571</v>
      </c>
      <c r="K33" s="14">
        <v>0.24128179999999999</v>
      </c>
      <c r="L33" s="14">
        <v>0.26965939999999999</v>
      </c>
      <c r="M33" s="14">
        <v>0.28190080000000001</v>
      </c>
      <c r="N33" s="14">
        <v>0.29522480000000001</v>
      </c>
      <c r="O33" s="14">
        <v>0.29397810000000002</v>
      </c>
      <c r="P33" s="14">
        <v>0.31472270000000002</v>
      </c>
      <c r="Q33" s="14">
        <v>0.315942</v>
      </c>
    </row>
    <row r="34" spans="1:17" ht="30" customHeight="1">
      <c r="A34" s="6" t="s">
        <v>217</v>
      </c>
      <c r="B34" s="14"/>
      <c r="C34" s="14"/>
      <c r="D34" s="14"/>
      <c r="E34" s="14"/>
      <c r="F34" s="14"/>
      <c r="G34" s="14"/>
      <c r="H34" s="14"/>
      <c r="I34" s="14"/>
      <c r="J34" s="14"/>
      <c r="K34" s="14"/>
      <c r="L34" s="14"/>
      <c r="M34" s="14"/>
      <c r="N34" s="14"/>
      <c r="O34" s="14"/>
      <c r="P34" s="14"/>
      <c r="Q34" s="14"/>
    </row>
    <row r="35" spans="1:17">
      <c r="A35" s="12" t="s">
        <v>296</v>
      </c>
      <c r="B35" s="15" t="s">
        <v>306</v>
      </c>
      <c r="C35" s="15" t="s">
        <v>307</v>
      </c>
      <c r="D35" s="15" t="s">
        <v>308</v>
      </c>
      <c r="E35" s="15" t="s">
        <v>309</v>
      </c>
      <c r="F35" s="15" t="s">
        <v>310</v>
      </c>
      <c r="G35" s="15" t="s">
        <v>311</v>
      </c>
      <c r="H35" s="15" t="s">
        <v>312</v>
      </c>
      <c r="I35" s="15" t="s">
        <v>313</v>
      </c>
      <c r="J35" s="15" t="s">
        <v>314</v>
      </c>
      <c r="K35" s="15" t="s">
        <v>315</v>
      </c>
      <c r="L35" s="15" t="s">
        <v>316</v>
      </c>
      <c r="M35" s="15" t="s">
        <v>317</v>
      </c>
      <c r="N35" s="15" t="s">
        <v>318</v>
      </c>
      <c r="O35" s="15" t="s">
        <v>319</v>
      </c>
      <c r="P35" s="15" t="s">
        <v>320</v>
      </c>
      <c r="Q35" s="15" t="s">
        <v>321</v>
      </c>
    </row>
    <row r="36" spans="1:17">
      <c r="A36" s="12" t="s">
        <v>342</v>
      </c>
      <c r="B36" s="14">
        <v>1</v>
      </c>
      <c r="C36" s="14">
        <v>1</v>
      </c>
      <c r="D36" s="14">
        <v>1</v>
      </c>
      <c r="E36" s="14">
        <v>1</v>
      </c>
      <c r="F36" s="14">
        <v>1</v>
      </c>
      <c r="G36" s="14">
        <v>1</v>
      </c>
      <c r="H36" s="14">
        <v>1</v>
      </c>
      <c r="I36" s="14">
        <v>1</v>
      </c>
      <c r="J36" s="14">
        <v>1</v>
      </c>
      <c r="K36" s="14">
        <v>1</v>
      </c>
      <c r="L36" s="14">
        <v>1</v>
      </c>
      <c r="M36" s="14">
        <v>1</v>
      </c>
      <c r="N36" s="14">
        <v>1</v>
      </c>
      <c r="O36" s="14">
        <v>1</v>
      </c>
      <c r="P36" s="14">
        <v>1</v>
      </c>
      <c r="Q36" s="14">
        <v>1</v>
      </c>
    </row>
    <row r="37" spans="1:17">
      <c r="A37" s="12" t="s">
        <v>366</v>
      </c>
      <c r="B37" s="14">
        <v>0.24915909999999999</v>
      </c>
      <c r="C37" s="14">
        <v>0.2682523</v>
      </c>
      <c r="D37" s="14">
        <v>0.25293719999999997</v>
      </c>
      <c r="E37" s="14">
        <v>0.24897469999999999</v>
      </c>
      <c r="F37" s="14">
        <v>0.23040640000000001</v>
      </c>
      <c r="G37" s="14">
        <v>0.2255365</v>
      </c>
      <c r="H37" s="14">
        <v>0.2043132</v>
      </c>
      <c r="I37" s="14">
        <v>0.2217557</v>
      </c>
      <c r="J37" s="14">
        <v>0.25508039999999998</v>
      </c>
      <c r="K37" s="14">
        <v>0.2594767</v>
      </c>
      <c r="L37" s="14">
        <v>0.26405469999999998</v>
      </c>
      <c r="M37" s="14">
        <v>0.2209516</v>
      </c>
      <c r="N37" s="14">
        <v>0.2134221</v>
      </c>
      <c r="O37" s="14">
        <v>0.19511709999999999</v>
      </c>
      <c r="P37" s="14">
        <v>0.1940442</v>
      </c>
      <c r="Q37" s="14">
        <v>0.1483295</v>
      </c>
    </row>
    <row r="38" spans="1:17">
      <c r="A38" s="12" t="s">
        <v>367</v>
      </c>
      <c r="B38" s="14">
        <v>3.0299300000000001E-2</v>
      </c>
      <c r="C38" s="14">
        <v>4.2042000000000003E-2</v>
      </c>
      <c r="D38" s="14">
        <v>6.7613300000000001E-2</v>
      </c>
      <c r="E38" s="14">
        <v>6.4510600000000001E-2</v>
      </c>
      <c r="F38" s="14">
        <v>6.6330600000000003E-2</v>
      </c>
      <c r="G38" s="14">
        <v>6.1571399999999998E-2</v>
      </c>
      <c r="H38" s="14">
        <v>6.2529600000000005E-2</v>
      </c>
      <c r="I38" s="14">
        <v>5.1891199999999998E-2</v>
      </c>
      <c r="J38" s="14">
        <v>3.5940100000000003E-2</v>
      </c>
      <c r="K38" s="14">
        <v>2.6638700000000001E-2</v>
      </c>
      <c r="L38" s="14">
        <v>2.0465199999999999E-2</v>
      </c>
      <c r="M38" s="14">
        <v>2.0364699999999999E-2</v>
      </c>
      <c r="N38" s="14">
        <v>9.0408600000000006E-2</v>
      </c>
      <c r="O38" s="14">
        <v>9.3376200000000006E-2</v>
      </c>
      <c r="P38" s="14">
        <v>9.5659800000000003E-2</v>
      </c>
      <c r="Q38" s="14">
        <v>4.3341900000000003E-2</v>
      </c>
    </row>
    <row r="39" spans="1:17">
      <c r="A39" s="12" t="s">
        <v>368</v>
      </c>
      <c r="B39" s="14">
        <v>0.57677009999999995</v>
      </c>
      <c r="C39" s="14">
        <v>0.53075260000000002</v>
      </c>
      <c r="D39" s="14">
        <v>0.50898429999999995</v>
      </c>
      <c r="E39" s="14">
        <v>0.50095610000000002</v>
      </c>
      <c r="F39" s="14">
        <v>0.49507620000000002</v>
      </c>
      <c r="G39" s="14">
        <v>0.49273230000000001</v>
      </c>
      <c r="H39" s="14">
        <v>0.48897570000000001</v>
      </c>
      <c r="I39" s="14">
        <v>0.45733309999999999</v>
      </c>
      <c r="J39" s="14">
        <v>0.41017419999999999</v>
      </c>
      <c r="K39" s="14">
        <v>0.40256710000000001</v>
      </c>
      <c r="L39" s="14">
        <v>0.37980000000000003</v>
      </c>
      <c r="M39" s="14">
        <v>0.43319639999999998</v>
      </c>
      <c r="N39" s="14">
        <v>0.41290149999999998</v>
      </c>
      <c r="O39" s="14">
        <v>0.44584550000000001</v>
      </c>
      <c r="P39" s="14">
        <v>0.45800659999999999</v>
      </c>
      <c r="Q39" s="14">
        <v>0.52476659999999997</v>
      </c>
    </row>
    <row r="40" spans="1:17">
      <c r="A40" s="12" t="s">
        <v>369</v>
      </c>
      <c r="B40" s="14">
        <v>0.1437715</v>
      </c>
      <c r="C40" s="14">
        <v>0.15895300000000001</v>
      </c>
      <c r="D40" s="14">
        <v>0.17046529999999999</v>
      </c>
      <c r="E40" s="14">
        <v>0.18555869999999999</v>
      </c>
      <c r="F40" s="14">
        <v>0.20818680000000001</v>
      </c>
      <c r="G40" s="14">
        <v>0.22015989999999999</v>
      </c>
      <c r="H40" s="14">
        <v>0.2441816</v>
      </c>
      <c r="I40" s="14">
        <v>0.26901999999999998</v>
      </c>
      <c r="J40" s="14">
        <v>0.29880519999999999</v>
      </c>
      <c r="K40" s="14">
        <v>0.31131760000000003</v>
      </c>
      <c r="L40" s="14">
        <v>0.33568009999999998</v>
      </c>
      <c r="M40" s="14">
        <v>0.32548719999999998</v>
      </c>
      <c r="N40" s="14">
        <v>0.28326770000000001</v>
      </c>
      <c r="O40" s="14">
        <v>0.26566129999999999</v>
      </c>
      <c r="P40" s="14">
        <v>0.2522894</v>
      </c>
      <c r="Q40" s="14">
        <v>0.28356199999999998</v>
      </c>
    </row>
    <row r="41" spans="1:17" ht="30" customHeight="1">
      <c r="A41" s="6" t="s">
        <v>218</v>
      </c>
      <c r="B41" s="14"/>
      <c r="C41" s="14"/>
      <c r="D41" s="14"/>
      <c r="E41" s="14"/>
      <c r="F41" s="14"/>
      <c r="G41" s="14"/>
      <c r="H41" s="14"/>
      <c r="I41" s="14"/>
      <c r="J41" s="14"/>
      <c r="K41" s="14"/>
      <c r="L41" s="14"/>
      <c r="M41" s="14"/>
      <c r="N41" s="14"/>
      <c r="O41" s="14"/>
      <c r="P41" s="14"/>
      <c r="Q41" s="14"/>
    </row>
    <row r="42" spans="1:17">
      <c r="A42" s="12" t="s">
        <v>296</v>
      </c>
      <c r="B42" s="15" t="s">
        <v>306</v>
      </c>
      <c r="C42" s="15" t="s">
        <v>307</v>
      </c>
      <c r="D42" s="15" t="s">
        <v>308</v>
      </c>
      <c r="E42" s="15" t="s">
        <v>309</v>
      </c>
      <c r="F42" s="15" t="s">
        <v>310</v>
      </c>
      <c r="G42" s="15" t="s">
        <v>311</v>
      </c>
      <c r="H42" s="15" t="s">
        <v>312</v>
      </c>
      <c r="I42" s="15" t="s">
        <v>313</v>
      </c>
      <c r="J42" s="15" t="s">
        <v>314</v>
      </c>
      <c r="K42" s="15" t="s">
        <v>315</v>
      </c>
      <c r="L42" s="15" t="s">
        <v>316</v>
      </c>
      <c r="M42" s="15" t="s">
        <v>317</v>
      </c>
      <c r="N42" s="15" t="s">
        <v>318</v>
      </c>
      <c r="O42" s="15" t="s">
        <v>319</v>
      </c>
      <c r="P42" s="15" t="s">
        <v>320</v>
      </c>
      <c r="Q42" s="15" t="s">
        <v>321</v>
      </c>
    </row>
    <row r="43" spans="1:17">
      <c r="A43" s="12" t="s">
        <v>342</v>
      </c>
      <c r="B43" s="16">
        <v>160000</v>
      </c>
      <c r="C43" s="16">
        <v>150000</v>
      </c>
      <c r="D43" s="16">
        <v>150000</v>
      </c>
      <c r="E43" s="16">
        <v>150000</v>
      </c>
      <c r="F43" s="16">
        <v>150000</v>
      </c>
      <c r="G43" s="16">
        <v>140000</v>
      </c>
      <c r="H43" s="16">
        <v>130000</v>
      </c>
      <c r="I43" s="16">
        <v>120000</v>
      </c>
      <c r="J43" s="16">
        <v>120000</v>
      </c>
      <c r="K43" s="16">
        <v>130000</v>
      </c>
      <c r="L43" s="16">
        <v>130000</v>
      </c>
      <c r="M43" s="16">
        <v>140000</v>
      </c>
      <c r="N43" s="16">
        <v>160000</v>
      </c>
      <c r="O43" s="16">
        <v>160000</v>
      </c>
      <c r="P43" s="16">
        <v>180000</v>
      </c>
      <c r="Q43" s="16">
        <v>150000</v>
      </c>
    </row>
    <row r="44" spans="1:17">
      <c r="A44" s="12" t="s">
        <v>366</v>
      </c>
      <c r="B44" s="16">
        <v>40000</v>
      </c>
      <c r="C44" s="16">
        <v>40000</v>
      </c>
      <c r="D44" s="16">
        <v>40000</v>
      </c>
      <c r="E44" s="16">
        <v>40000</v>
      </c>
      <c r="F44" s="16">
        <v>30000</v>
      </c>
      <c r="G44" s="16">
        <v>30000</v>
      </c>
      <c r="H44" s="16" t="s">
        <v>330</v>
      </c>
      <c r="I44" s="16" t="s">
        <v>330</v>
      </c>
      <c r="J44" s="16" t="s">
        <v>330</v>
      </c>
      <c r="K44" s="16" t="s">
        <v>330</v>
      </c>
      <c r="L44" s="16" t="s">
        <v>330</v>
      </c>
      <c r="M44" s="16" t="s">
        <v>330</v>
      </c>
      <c r="N44" s="16" t="s">
        <v>330</v>
      </c>
      <c r="O44" s="16" t="s">
        <v>330</v>
      </c>
      <c r="P44" s="16" t="s">
        <v>330</v>
      </c>
      <c r="Q44" s="16" t="s">
        <v>330</v>
      </c>
    </row>
    <row r="45" spans="1:17">
      <c r="A45" s="12" t="s">
        <v>367</v>
      </c>
      <c r="B45" s="16" t="s">
        <v>330</v>
      </c>
      <c r="C45" s="16" t="s">
        <v>330</v>
      </c>
      <c r="D45" s="16" t="s">
        <v>330</v>
      </c>
      <c r="E45" s="16" t="s">
        <v>330</v>
      </c>
      <c r="F45" s="16" t="s">
        <v>330</v>
      </c>
      <c r="G45" s="16" t="s">
        <v>330</v>
      </c>
      <c r="H45" s="16" t="s">
        <v>330</v>
      </c>
      <c r="I45" s="16" t="s">
        <v>330</v>
      </c>
      <c r="J45" s="16" t="s">
        <v>330</v>
      </c>
      <c r="K45" s="16" t="s">
        <v>330</v>
      </c>
      <c r="L45" s="16" t="s">
        <v>330</v>
      </c>
      <c r="M45" s="16" t="s">
        <v>330</v>
      </c>
      <c r="N45" s="16" t="s">
        <v>330</v>
      </c>
      <c r="O45" s="16" t="s">
        <v>330</v>
      </c>
      <c r="P45" s="16" t="s">
        <v>330</v>
      </c>
      <c r="Q45" s="16" t="s">
        <v>330</v>
      </c>
    </row>
    <row r="46" spans="1:17">
      <c r="A46" s="12" t="s">
        <v>368</v>
      </c>
      <c r="B46" s="16">
        <v>90000</v>
      </c>
      <c r="C46" s="16">
        <v>80000</v>
      </c>
      <c r="D46" s="16">
        <v>80000</v>
      </c>
      <c r="E46" s="16">
        <v>80000</v>
      </c>
      <c r="F46" s="16">
        <v>70000</v>
      </c>
      <c r="G46" s="16">
        <v>70000</v>
      </c>
      <c r="H46" s="16">
        <v>60000</v>
      </c>
      <c r="I46" s="16">
        <v>60000</v>
      </c>
      <c r="J46" s="16">
        <v>50000</v>
      </c>
      <c r="K46" s="16">
        <v>50000</v>
      </c>
      <c r="L46" s="16">
        <v>50000</v>
      </c>
      <c r="M46" s="16">
        <v>60000</v>
      </c>
      <c r="N46" s="16">
        <v>70000</v>
      </c>
      <c r="O46" s="16">
        <v>70000</v>
      </c>
      <c r="P46" s="16">
        <v>80000</v>
      </c>
      <c r="Q46" s="16">
        <v>80000</v>
      </c>
    </row>
    <row r="47" spans="1:17">
      <c r="A47" s="12" t="s">
        <v>369</v>
      </c>
      <c r="B47" s="16" t="s">
        <v>330</v>
      </c>
      <c r="C47" s="16" t="s">
        <v>330</v>
      </c>
      <c r="D47" s="16" t="s">
        <v>330</v>
      </c>
      <c r="E47" s="16" t="s">
        <v>330</v>
      </c>
      <c r="F47" s="16">
        <v>30000</v>
      </c>
      <c r="G47" s="16">
        <v>30000</v>
      </c>
      <c r="H47" s="16">
        <v>30000</v>
      </c>
      <c r="I47" s="16" t="s">
        <v>330</v>
      </c>
      <c r="J47" s="16" t="s">
        <v>330</v>
      </c>
      <c r="K47" s="16" t="s">
        <v>330</v>
      </c>
      <c r="L47" s="16" t="s">
        <v>330</v>
      </c>
      <c r="M47" s="16" t="s">
        <v>330</v>
      </c>
      <c r="N47" s="16" t="s">
        <v>330</v>
      </c>
      <c r="O47" s="16" t="s">
        <v>330</v>
      </c>
      <c r="P47" s="16" t="s">
        <v>330</v>
      </c>
      <c r="Q47" s="16" t="s">
        <v>330</v>
      </c>
    </row>
    <row r="48" spans="1:17" ht="30" customHeight="1">
      <c r="A48" s="6" t="s">
        <v>219</v>
      </c>
      <c r="B48" s="16"/>
      <c r="C48" s="16"/>
      <c r="D48" s="16"/>
      <c r="E48" s="16"/>
      <c r="F48" s="16"/>
      <c r="G48" s="16"/>
      <c r="H48" s="16"/>
      <c r="I48" s="16"/>
      <c r="J48" s="16"/>
      <c r="K48" s="16"/>
      <c r="L48" s="16"/>
      <c r="M48" s="16"/>
      <c r="N48" s="16"/>
      <c r="O48" s="16"/>
      <c r="P48" s="16"/>
      <c r="Q48" s="16"/>
    </row>
    <row r="49" spans="1:17">
      <c r="A49" s="12" t="s">
        <v>296</v>
      </c>
      <c r="B49" s="17" t="s">
        <v>306</v>
      </c>
      <c r="C49" s="17" t="s">
        <v>307</v>
      </c>
      <c r="D49" s="17" t="s">
        <v>308</v>
      </c>
      <c r="E49" s="17" t="s">
        <v>309</v>
      </c>
      <c r="F49" s="17" t="s">
        <v>310</v>
      </c>
      <c r="G49" s="17" t="s">
        <v>311</v>
      </c>
      <c r="H49" s="17" t="s">
        <v>312</v>
      </c>
      <c r="I49" s="17" t="s">
        <v>313</v>
      </c>
      <c r="J49" s="17" t="s">
        <v>314</v>
      </c>
      <c r="K49" s="17" t="s">
        <v>315</v>
      </c>
      <c r="L49" s="17" t="s">
        <v>316</v>
      </c>
      <c r="M49" s="17" t="s">
        <v>317</v>
      </c>
      <c r="N49" s="17" t="s">
        <v>318</v>
      </c>
      <c r="O49" s="17" t="s">
        <v>319</v>
      </c>
      <c r="P49" s="17" t="s">
        <v>320</v>
      </c>
      <c r="Q49" s="17" t="s">
        <v>321</v>
      </c>
    </row>
    <row r="50" spans="1:17">
      <c r="A50" s="12" t="s">
        <v>342</v>
      </c>
      <c r="B50" s="16">
        <v>3771</v>
      </c>
      <c r="C50" s="16">
        <v>3543</v>
      </c>
      <c r="D50" s="16">
        <v>3498</v>
      </c>
      <c r="E50" s="16">
        <v>3443</v>
      </c>
      <c r="F50" s="16">
        <v>3417</v>
      </c>
      <c r="G50" s="16">
        <v>3364</v>
      </c>
      <c r="H50" s="16">
        <v>3103</v>
      </c>
      <c r="I50" s="16">
        <v>2851</v>
      </c>
      <c r="J50" s="16">
        <v>2504</v>
      </c>
      <c r="K50" s="16">
        <v>2386</v>
      </c>
      <c r="L50" s="16">
        <v>2174</v>
      </c>
      <c r="M50" s="16">
        <v>2122</v>
      </c>
      <c r="N50" s="16">
        <v>1974</v>
      </c>
      <c r="O50" s="16">
        <v>2031</v>
      </c>
      <c r="P50" s="16">
        <v>1947</v>
      </c>
      <c r="Q50" s="16">
        <v>1546</v>
      </c>
    </row>
    <row r="51" spans="1:17">
      <c r="A51" s="12" t="s">
        <v>366</v>
      </c>
      <c r="B51" s="16">
        <v>2136</v>
      </c>
      <c r="C51" s="16">
        <v>2039</v>
      </c>
      <c r="D51" s="16">
        <v>2006</v>
      </c>
      <c r="E51" s="16">
        <v>1932</v>
      </c>
      <c r="F51" s="16">
        <v>1868</v>
      </c>
      <c r="G51" s="16">
        <v>1794</v>
      </c>
      <c r="H51" s="16">
        <v>1600</v>
      </c>
      <c r="I51" s="16">
        <v>1459</v>
      </c>
      <c r="J51" s="16">
        <v>1252</v>
      </c>
      <c r="K51" s="16">
        <v>1180</v>
      </c>
      <c r="L51" s="16">
        <v>1034</v>
      </c>
      <c r="M51" s="16">
        <v>1027</v>
      </c>
      <c r="N51" s="16">
        <v>969</v>
      </c>
      <c r="O51" s="16">
        <v>1012</v>
      </c>
      <c r="P51" s="16">
        <v>933</v>
      </c>
      <c r="Q51" s="16">
        <v>764</v>
      </c>
    </row>
    <row r="52" spans="1:17">
      <c r="A52" s="12" t="s">
        <v>367</v>
      </c>
      <c r="B52" s="16">
        <v>295</v>
      </c>
      <c r="C52" s="16">
        <v>275</v>
      </c>
      <c r="D52" s="16">
        <v>306</v>
      </c>
      <c r="E52" s="16">
        <v>304</v>
      </c>
      <c r="F52" s="16">
        <v>332</v>
      </c>
      <c r="G52" s="16">
        <v>327</v>
      </c>
      <c r="H52" s="16">
        <v>308</v>
      </c>
      <c r="I52" s="16">
        <v>262</v>
      </c>
      <c r="J52" s="16">
        <v>217</v>
      </c>
      <c r="K52" s="16">
        <v>203</v>
      </c>
      <c r="L52" s="16">
        <v>207</v>
      </c>
      <c r="M52" s="16">
        <v>197</v>
      </c>
      <c r="N52" s="16">
        <v>202</v>
      </c>
      <c r="O52" s="16">
        <v>216</v>
      </c>
      <c r="P52" s="16">
        <v>231</v>
      </c>
      <c r="Q52" s="16">
        <v>193</v>
      </c>
    </row>
    <row r="53" spans="1:17">
      <c r="A53" s="12" t="s">
        <v>368</v>
      </c>
      <c r="B53" s="16">
        <v>1078</v>
      </c>
      <c r="C53" s="16">
        <v>965</v>
      </c>
      <c r="D53" s="16">
        <v>907</v>
      </c>
      <c r="E53" s="16">
        <v>928</v>
      </c>
      <c r="F53" s="16">
        <v>883</v>
      </c>
      <c r="G53" s="16">
        <v>856</v>
      </c>
      <c r="H53" s="16">
        <v>772</v>
      </c>
      <c r="I53" s="16">
        <v>714</v>
      </c>
      <c r="J53" s="16">
        <v>654</v>
      </c>
      <c r="K53" s="16">
        <v>620</v>
      </c>
      <c r="L53" s="16">
        <v>575</v>
      </c>
      <c r="M53" s="16">
        <v>555</v>
      </c>
      <c r="N53" s="16">
        <v>503</v>
      </c>
      <c r="O53" s="16">
        <v>511</v>
      </c>
      <c r="P53" s="16">
        <v>497</v>
      </c>
      <c r="Q53" s="16">
        <v>372</v>
      </c>
    </row>
    <row r="54" spans="1:17">
      <c r="A54" s="12" t="s">
        <v>369</v>
      </c>
      <c r="B54" s="16">
        <v>262</v>
      </c>
      <c r="C54" s="16">
        <v>264</v>
      </c>
      <c r="D54" s="16">
        <v>279</v>
      </c>
      <c r="E54" s="16">
        <v>279</v>
      </c>
      <c r="F54" s="16">
        <v>334</v>
      </c>
      <c r="G54" s="16">
        <v>387</v>
      </c>
      <c r="H54" s="16">
        <v>423</v>
      </c>
      <c r="I54" s="16">
        <v>416</v>
      </c>
      <c r="J54" s="16">
        <v>381</v>
      </c>
      <c r="K54" s="16">
        <v>383</v>
      </c>
      <c r="L54" s="16">
        <v>358</v>
      </c>
      <c r="M54" s="16">
        <v>343</v>
      </c>
      <c r="N54" s="16">
        <v>300</v>
      </c>
      <c r="O54" s="16">
        <v>292</v>
      </c>
      <c r="P54" s="16">
        <v>286</v>
      </c>
      <c r="Q54" s="16">
        <v>217</v>
      </c>
    </row>
    <row r="55" spans="1:17">
      <c r="A55" s="12"/>
      <c r="B55" s="16"/>
      <c r="C55" s="16"/>
      <c r="D55" s="16"/>
      <c r="E55" s="16"/>
      <c r="F55" s="16"/>
      <c r="G55" s="16"/>
      <c r="H55" s="16"/>
      <c r="I55" s="16"/>
      <c r="J55" s="16"/>
      <c r="K55" s="16"/>
      <c r="L55" s="16"/>
      <c r="M55" s="16"/>
      <c r="N55" s="16"/>
      <c r="O55" s="16"/>
      <c r="P55" s="16"/>
      <c r="Q55" s="16"/>
    </row>
    <row r="56" spans="1:17">
      <c r="A56" s="12"/>
      <c r="B56" s="16"/>
      <c r="C56" s="16"/>
      <c r="D56" s="16"/>
      <c r="E56" s="16"/>
      <c r="F56" s="16"/>
      <c r="G56" s="16"/>
      <c r="H56" s="16"/>
      <c r="I56" s="16"/>
      <c r="J56" s="16"/>
      <c r="K56" s="16"/>
      <c r="L56" s="16"/>
      <c r="M56" s="16"/>
      <c r="N56" s="16"/>
      <c r="O56" s="16"/>
      <c r="P56" s="16"/>
      <c r="Q56" s="16"/>
    </row>
    <row r="57" spans="1:17">
      <c r="A57" s="12"/>
      <c r="B57" s="10"/>
      <c r="C57" s="10"/>
      <c r="D57" s="10"/>
      <c r="E57" s="10"/>
      <c r="F57" s="10"/>
      <c r="G57" s="10"/>
      <c r="H57" s="10"/>
      <c r="I57" s="10"/>
      <c r="J57" s="10"/>
      <c r="K57" s="10"/>
      <c r="L57" s="10"/>
      <c r="M57" s="10"/>
      <c r="N57" s="10"/>
      <c r="O57" s="10"/>
      <c r="P57" s="10"/>
      <c r="Q57" s="10"/>
    </row>
    <row r="58" spans="1:17">
      <c r="A58" s="12"/>
      <c r="B58" s="10"/>
      <c r="C58" s="10"/>
      <c r="D58" s="10"/>
      <c r="E58" s="10"/>
      <c r="F58" s="10"/>
      <c r="G58" s="10"/>
      <c r="H58" s="10"/>
      <c r="I58" s="10"/>
      <c r="J58" s="10"/>
      <c r="K58" s="10"/>
      <c r="L58" s="10"/>
      <c r="M58" s="10"/>
      <c r="N58" s="10"/>
      <c r="O58" s="10"/>
      <c r="P58" s="10"/>
      <c r="Q58" s="10"/>
    </row>
    <row r="59" spans="1:17">
      <c r="A59" s="12"/>
      <c r="B59" s="10"/>
      <c r="C59" s="10"/>
      <c r="D59" s="10"/>
      <c r="E59" s="10"/>
      <c r="F59" s="10"/>
      <c r="G59" s="10"/>
      <c r="H59" s="10"/>
      <c r="I59" s="10"/>
      <c r="J59" s="10"/>
      <c r="K59" s="10"/>
      <c r="L59" s="10"/>
      <c r="M59" s="10"/>
      <c r="N59" s="10"/>
      <c r="O59" s="10"/>
      <c r="P59" s="10"/>
      <c r="Q59" s="10"/>
    </row>
    <row r="60" spans="1:17">
      <c r="A60" s="12"/>
      <c r="B60" s="10"/>
      <c r="C60" s="10"/>
      <c r="D60" s="10"/>
      <c r="E60" s="10"/>
      <c r="F60" s="10"/>
      <c r="G60" s="10"/>
      <c r="H60" s="10"/>
      <c r="I60" s="10"/>
      <c r="J60" s="10"/>
      <c r="K60" s="10"/>
      <c r="L60" s="10"/>
      <c r="M60" s="10"/>
      <c r="N60" s="10"/>
      <c r="O60" s="10"/>
      <c r="P60" s="10"/>
      <c r="Q60" s="10"/>
    </row>
    <row r="61" spans="1:17">
      <c r="A61" s="12"/>
      <c r="B61" s="10"/>
      <c r="C61" s="10"/>
      <c r="D61" s="10"/>
      <c r="E61" s="10"/>
      <c r="F61" s="10"/>
      <c r="G61" s="10"/>
      <c r="H61" s="10"/>
      <c r="I61" s="10"/>
      <c r="J61" s="10"/>
      <c r="K61" s="10"/>
      <c r="L61" s="10"/>
      <c r="M61" s="10"/>
      <c r="N61" s="10"/>
      <c r="O61" s="10"/>
      <c r="P61" s="10"/>
      <c r="Q61" s="10"/>
    </row>
    <row r="62" spans="1:17">
      <c r="A62" s="12"/>
      <c r="B62" s="10"/>
      <c r="C62" s="10"/>
      <c r="D62" s="10"/>
      <c r="E62" s="10"/>
      <c r="F62" s="10"/>
      <c r="G62" s="10"/>
      <c r="H62" s="10"/>
      <c r="I62" s="10"/>
      <c r="J62" s="10"/>
      <c r="K62" s="10"/>
      <c r="L62" s="10"/>
      <c r="M62" s="10"/>
      <c r="N62" s="10"/>
      <c r="O62" s="10"/>
      <c r="P62" s="10"/>
      <c r="Q62" s="10"/>
    </row>
    <row r="63" spans="1:17">
      <c r="A63" s="12"/>
      <c r="B63" s="10"/>
      <c r="C63" s="10"/>
      <c r="D63" s="10"/>
      <c r="E63" s="10"/>
      <c r="F63" s="10"/>
      <c r="G63" s="10"/>
      <c r="H63" s="10"/>
      <c r="I63" s="10"/>
      <c r="J63" s="10"/>
      <c r="K63" s="10"/>
      <c r="L63" s="10"/>
      <c r="M63" s="10"/>
      <c r="N63" s="10"/>
      <c r="O63" s="10"/>
      <c r="P63" s="10"/>
      <c r="Q63" s="10"/>
    </row>
    <row r="64" spans="1:17">
      <c r="A64" s="12"/>
      <c r="B64" s="10"/>
      <c r="C64" s="10"/>
      <c r="D64" s="10"/>
      <c r="E64" s="10"/>
      <c r="F64" s="10"/>
      <c r="G64" s="10"/>
      <c r="H64" s="10"/>
      <c r="I64" s="10"/>
      <c r="J64" s="10"/>
      <c r="K64" s="10"/>
      <c r="L64" s="10"/>
      <c r="M64" s="10"/>
      <c r="N64" s="10"/>
      <c r="O64" s="10"/>
      <c r="P64" s="10"/>
      <c r="Q64" s="10"/>
    </row>
    <row r="65" spans="1:17">
      <c r="A65" s="12"/>
      <c r="B65" s="10"/>
      <c r="C65" s="10"/>
      <c r="D65" s="10"/>
      <c r="E65" s="10"/>
      <c r="F65" s="10"/>
      <c r="G65" s="10"/>
      <c r="H65" s="10"/>
      <c r="I65" s="10"/>
      <c r="J65" s="10"/>
      <c r="K65" s="10"/>
      <c r="L65" s="10"/>
      <c r="M65" s="10"/>
      <c r="N65" s="10"/>
      <c r="O65" s="10"/>
      <c r="P65" s="10"/>
      <c r="Q65" s="10"/>
    </row>
    <row r="66" spans="1:17">
      <c r="A66" s="12"/>
      <c r="B66" s="10"/>
      <c r="C66" s="10"/>
      <c r="D66" s="10"/>
      <c r="E66" s="10"/>
      <c r="F66" s="10"/>
      <c r="G66" s="10"/>
      <c r="H66" s="10"/>
      <c r="I66" s="10"/>
      <c r="J66" s="10"/>
      <c r="K66" s="10"/>
      <c r="L66" s="10"/>
      <c r="M66" s="10"/>
      <c r="N66" s="10"/>
      <c r="O66" s="10"/>
      <c r="P66" s="10"/>
      <c r="Q66" s="10"/>
    </row>
    <row r="67" spans="1:17">
      <c r="A67" s="12"/>
      <c r="B67" s="10"/>
      <c r="C67" s="10"/>
      <c r="D67" s="10"/>
      <c r="E67" s="10"/>
      <c r="F67" s="10"/>
      <c r="G67" s="10"/>
      <c r="H67" s="10"/>
      <c r="I67" s="10"/>
      <c r="J67" s="10"/>
      <c r="K67" s="10"/>
      <c r="L67" s="10"/>
      <c r="M67" s="10"/>
      <c r="N67" s="10"/>
      <c r="O67" s="10"/>
      <c r="P67" s="10"/>
      <c r="Q67" s="10"/>
    </row>
    <row r="68" spans="1:17">
      <c r="A68" s="12"/>
      <c r="B68" s="10"/>
      <c r="C68" s="10"/>
      <c r="D68" s="10"/>
      <c r="E68" s="10"/>
      <c r="F68" s="10"/>
      <c r="G68" s="10"/>
      <c r="H68" s="10"/>
      <c r="I68" s="10"/>
      <c r="J68" s="10"/>
      <c r="K68" s="10"/>
      <c r="L68" s="10"/>
      <c r="M68" s="10"/>
      <c r="N68" s="10"/>
      <c r="O68" s="10"/>
      <c r="P68" s="10"/>
      <c r="Q68" s="10"/>
    </row>
    <row r="69" spans="1:17">
      <c r="A69" s="12"/>
      <c r="B69" s="10"/>
      <c r="C69" s="10"/>
      <c r="D69" s="10"/>
      <c r="E69" s="10"/>
      <c r="F69" s="10"/>
      <c r="G69" s="10"/>
      <c r="H69" s="10"/>
      <c r="I69" s="10"/>
      <c r="J69" s="10"/>
      <c r="K69" s="10"/>
      <c r="L69" s="10"/>
      <c r="M69" s="10"/>
      <c r="N69" s="10"/>
      <c r="O69" s="10"/>
      <c r="P69" s="10"/>
      <c r="Q69" s="10"/>
    </row>
    <row r="70" spans="1:17">
      <c r="A70" s="12"/>
      <c r="B70" s="10"/>
      <c r="C70" s="10"/>
      <c r="D70" s="10"/>
      <c r="E70" s="10"/>
      <c r="F70" s="10"/>
      <c r="G70" s="10"/>
      <c r="H70" s="10"/>
      <c r="I70" s="10"/>
      <c r="J70" s="10"/>
      <c r="K70" s="10"/>
      <c r="L70" s="10"/>
      <c r="M70" s="10"/>
      <c r="N70" s="10"/>
      <c r="O70" s="10"/>
      <c r="P70" s="10"/>
      <c r="Q70" s="10"/>
    </row>
    <row r="71" spans="1:17">
      <c r="A71" s="12"/>
      <c r="B71" s="10"/>
      <c r="C71" s="10"/>
      <c r="D71" s="10"/>
      <c r="E71" s="10"/>
      <c r="F71" s="10"/>
      <c r="G71" s="10"/>
      <c r="H71" s="10"/>
      <c r="I71" s="10"/>
      <c r="J71" s="10"/>
      <c r="K71" s="10"/>
      <c r="L71" s="10"/>
      <c r="M71" s="10"/>
      <c r="N71" s="10"/>
      <c r="O71" s="10"/>
      <c r="P71" s="10"/>
      <c r="Q71" s="10"/>
    </row>
    <row r="72" spans="1:17">
      <c r="A72" s="12"/>
      <c r="B72" s="10"/>
      <c r="C72" s="10"/>
      <c r="D72" s="10"/>
      <c r="E72" s="10"/>
      <c r="F72" s="10"/>
      <c r="G72" s="10"/>
      <c r="H72" s="10"/>
      <c r="I72" s="10"/>
      <c r="J72" s="10"/>
      <c r="K72" s="10"/>
      <c r="L72" s="10"/>
      <c r="M72" s="10"/>
      <c r="N72" s="10"/>
      <c r="O72" s="10"/>
      <c r="P72" s="10"/>
      <c r="Q72" s="10"/>
    </row>
    <row r="73" spans="1:17">
      <c r="A73" s="12"/>
      <c r="B73" s="10"/>
      <c r="C73" s="10"/>
      <c r="D73" s="10"/>
      <c r="E73" s="10"/>
      <c r="F73" s="10"/>
      <c r="G73" s="10"/>
      <c r="H73" s="10"/>
      <c r="I73" s="10"/>
      <c r="J73" s="10"/>
      <c r="K73" s="10"/>
      <c r="L73" s="10"/>
      <c r="M73" s="10"/>
      <c r="N73" s="10"/>
      <c r="O73" s="10"/>
      <c r="P73" s="10"/>
      <c r="Q73" s="10"/>
    </row>
    <row r="74" spans="1:17">
      <c r="A74" s="12"/>
      <c r="B74" s="10"/>
      <c r="C74" s="10"/>
      <c r="D74" s="10"/>
      <c r="E74" s="10"/>
      <c r="F74" s="10"/>
      <c r="G74" s="10"/>
      <c r="H74" s="10"/>
      <c r="I74" s="10"/>
      <c r="J74" s="10"/>
      <c r="K74" s="10"/>
      <c r="L74" s="10"/>
      <c r="M74" s="10"/>
      <c r="N74" s="10"/>
      <c r="O74" s="10"/>
      <c r="P74" s="10"/>
      <c r="Q74" s="10"/>
    </row>
    <row r="75" spans="1:17">
      <c r="A75" s="12"/>
      <c r="B75" s="10"/>
      <c r="C75" s="10"/>
      <c r="D75" s="10"/>
      <c r="E75" s="10"/>
      <c r="F75" s="10"/>
      <c r="G75" s="10"/>
      <c r="H75" s="10"/>
      <c r="I75" s="10"/>
      <c r="J75" s="10"/>
      <c r="K75" s="10"/>
      <c r="L75" s="10"/>
      <c r="M75" s="10"/>
      <c r="N75" s="10"/>
      <c r="O75" s="10"/>
      <c r="P75" s="10"/>
      <c r="Q75" s="10"/>
    </row>
    <row r="76" spans="1:17">
      <c r="A76" s="12"/>
      <c r="B76" s="10"/>
      <c r="C76" s="10"/>
      <c r="D76" s="10"/>
      <c r="E76" s="10"/>
      <c r="F76" s="10"/>
      <c r="G76" s="10"/>
      <c r="H76" s="10"/>
      <c r="I76" s="10"/>
      <c r="J76" s="10"/>
      <c r="K76" s="10"/>
      <c r="L76" s="10"/>
      <c r="M76" s="10"/>
      <c r="N76" s="10"/>
      <c r="O76" s="10"/>
      <c r="P76" s="10"/>
      <c r="Q76" s="10"/>
    </row>
    <row r="77" spans="1:17">
      <c r="A77" s="12"/>
      <c r="B77" s="10"/>
      <c r="C77" s="10"/>
      <c r="D77" s="10"/>
      <c r="E77" s="10"/>
      <c r="F77" s="10"/>
      <c r="G77" s="10"/>
      <c r="H77" s="10"/>
      <c r="I77" s="10"/>
      <c r="J77" s="10"/>
      <c r="K77" s="10"/>
      <c r="L77" s="10"/>
      <c r="M77" s="10"/>
      <c r="N77" s="10"/>
      <c r="O77" s="10"/>
      <c r="P77" s="10"/>
      <c r="Q77" s="10"/>
    </row>
    <row r="78" spans="1:17">
      <c r="A78" s="12"/>
      <c r="B78" s="10"/>
      <c r="C78" s="10"/>
      <c r="D78" s="10"/>
      <c r="E78" s="10"/>
      <c r="F78" s="10"/>
      <c r="G78" s="10"/>
      <c r="H78" s="10"/>
      <c r="I78" s="10"/>
      <c r="J78" s="10"/>
      <c r="K78" s="10"/>
      <c r="L78" s="10"/>
      <c r="M78" s="10"/>
      <c r="N78" s="10"/>
      <c r="O78" s="10"/>
      <c r="P78" s="10"/>
      <c r="Q78" s="10"/>
    </row>
    <row r="79" spans="1:17">
      <c r="A79" s="12"/>
      <c r="B79" s="10"/>
      <c r="C79" s="10"/>
      <c r="D79" s="10"/>
      <c r="E79" s="10"/>
      <c r="F79" s="10"/>
      <c r="G79" s="10"/>
      <c r="H79" s="10"/>
      <c r="I79" s="10"/>
      <c r="J79" s="10"/>
      <c r="K79" s="10"/>
      <c r="L79" s="10"/>
      <c r="M79" s="10"/>
      <c r="N79" s="10"/>
      <c r="O79" s="10"/>
      <c r="P79" s="10"/>
      <c r="Q79" s="10"/>
    </row>
    <row r="80" spans="1:17">
      <c r="A80" s="12"/>
      <c r="B80" s="10"/>
      <c r="C80" s="10"/>
      <c r="D80" s="10"/>
      <c r="E80" s="10"/>
      <c r="F80" s="10"/>
      <c r="G80" s="10"/>
      <c r="H80" s="10"/>
      <c r="I80" s="10"/>
      <c r="J80" s="10"/>
      <c r="K80" s="10"/>
      <c r="L80" s="10"/>
      <c r="M80" s="10"/>
      <c r="N80" s="10"/>
      <c r="O80" s="10"/>
      <c r="P80" s="10"/>
      <c r="Q80" s="10"/>
    </row>
    <row r="81" spans="1:17">
      <c r="A81" s="12"/>
      <c r="B81" s="10"/>
      <c r="C81" s="10"/>
      <c r="D81" s="10"/>
      <c r="E81" s="10"/>
      <c r="F81" s="10"/>
      <c r="G81" s="10"/>
      <c r="H81" s="10"/>
      <c r="I81" s="10"/>
      <c r="J81" s="10"/>
      <c r="K81" s="10"/>
      <c r="L81" s="10"/>
      <c r="M81" s="10"/>
      <c r="N81" s="10"/>
      <c r="O81" s="10"/>
      <c r="P81" s="10"/>
      <c r="Q81" s="10"/>
    </row>
    <row r="82" spans="1:17">
      <c r="A82" s="12"/>
      <c r="B82" s="10"/>
      <c r="C82" s="10"/>
      <c r="D82" s="10"/>
      <c r="E82" s="10"/>
      <c r="F82" s="10"/>
      <c r="G82" s="10"/>
      <c r="H82" s="10"/>
      <c r="I82" s="10"/>
      <c r="J82" s="10"/>
      <c r="K82" s="10"/>
      <c r="L82" s="10"/>
      <c r="M82" s="10"/>
      <c r="N82" s="10"/>
      <c r="O82" s="10"/>
      <c r="P82" s="10"/>
      <c r="Q82" s="10"/>
    </row>
    <row r="83" spans="1:17">
      <c r="A83" s="12"/>
      <c r="B83" s="10"/>
      <c r="C83" s="10"/>
      <c r="D83" s="10"/>
      <c r="E83" s="10"/>
      <c r="F83" s="10"/>
      <c r="G83" s="10"/>
      <c r="H83" s="10"/>
      <c r="I83" s="10"/>
      <c r="J83" s="10"/>
      <c r="K83" s="10"/>
      <c r="L83" s="10"/>
      <c r="M83" s="10"/>
      <c r="N83" s="10"/>
      <c r="O83" s="10"/>
      <c r="P83" s="10"/>
      <c r="Q83" s="10"/>
    </row>
    <row r="84" spans="1:17">
      <c r="A84" s="12"/>
      <c r="B84" s="10"/>
      <c r="C84" s="10"/>
      <c r="D84" s="10"/>
      <c r="E84" s="10"/>
      <c r="F84" s="10"/>
      <c r="G84" s="10"/>
      <c r="H84" s="10"/>
      <c r="I84" s="10"/>
      <c r="J84" s="10"/>
      <c r="K84" s="10"/>
      <c r="L84" s="10"/>
      <c r="M84" s="10"/>
      <c r="N84" s="10"/>
      <c r="O84" s="10"/>
      <c r="P84" s="10"/>
      <c r="Q84" s="10"/>
    </row>
    <row r="85" spans="1:17">
      <c r="A85" s="12"/>
      <c r="B85" s="10"/>
      <c r="C85" s="10"/>
      <c r="D85" s="10"/>
      <c r="E85" s="10"/>
      <c r="F85" s="10"/>
      <c r="G85" s="10"/>
      <c r="H85" s="10"/>
      <c r="I85" s="10"/>
      <c r="J85" s="10"/>
      <c r="K85" s="10"/>
      <c r="L85" s="10"/>
      <c r="M85" s="10"/>
      <c r="N85" s="10"/>
      <c r="O85" s="10"/>
      <c r="P85" s="10"/>
      <c r="Q85" s="10"/>
    </row>
    <row r="86" spans="1:17">
      <c r="A86" s="12"/>
      <c r="B86" s="10"/>
      <c r="C86" s="10"/>
      <c r="D86" s="10"/>
      <c r="E86" s="10"/>
      <c r="F86" s="10"/>
      <c r="G86" s="10"/>
      <c r="H86" s="10"/>
      <c r="I86" s="10"/>
      <c r="J86" s="10"/>
      <c r="K86" s="10"/>
      <c r="L86" s="10"/>
      <c r="M86" s="10"/>
      <c r="N86" s="10"/>
      <c r="O86" s="10"/>
      <c r="P86" s="10"/>
      <c r="Q86" s="10"/>
    </row>
    <row r="87" spans="1:17">
      <c r="A87" s="12"/>
      <c r="B87" s="10"/>
      <c r="C87" s="10"/>
      <c r="D87" s="10"/>
      <c r="E87" s="10"/>
      <c r="F87" s="10"/>
      <c r="G87" s="10"/>
      <c r="H87" s="10"/>
      <c r="I87" s="10"/>
      <c r="J87" s="10"/>
      <c r="K87" s="10"/>
      <c r="L87" s="10"/>
      <c r="M87" s="10"/>
      <c r="N87" s="10"/>
      <c r="O87" s="10"/>
      <c r="P87" s="10"/>
      <c r="Q87" s="10"/>
    </row>
    <row r="88" spans="1:17">
      <c r="A88" s="12"/>
      <c r="B88" s="10"/>
      <c r="C88" s="10"/>
      <c r="D88" s="10"/>
      <c r="E88" s="10"/>
      <c r="F88" s="10"/>
      <c r="G88" s="10"/>
      <c r="H88" s="10"/>
      <c r="I88" s="10"/>
      <c r="J88" s="10"/>
      <c r="K88" s="10"/>
      <c r="L88" s="10"/>
      <c r="M88" s="10"/>
      <c r="N88" s="10"/>
      <c r="O88" s="10"/>
      <c r="P88" s="10"/>
      <c r="Q88" s="10"/>
    </row>
    <row r="89" spans="1:17">
      <c r="A89" s="12"/>
      <c r="B89" s="10"/>
      <c r="C89" s="10"/>
      <c r="D89" s="10"/>
      <c r="E89" s="10"/>
      <c r="F89" s="10"/>
      <c r="G89" s="10"/>
      <c r="H89" s="10"/>
      <c r="I89" s="10"/>
      <c r="J89" s="10"/>
      <c r="K89" s="10"/>
      <c r="L89" s="10"/>
      <c r="M89" s="10"/>
      <c r="N89" s="10"/>
      <c r="O89" s="10"/>
      <c r="P89" s="10"/>
      <c r="Q89" s="10"/>
    </row>
    <row r="90" spans="1:17">
      <c r="A90" s="12"/>
      <c r="B90" s="10"/>
      <c r="C90" s="10"/>
      <c r="D90" s="10"/>
      <c r="E90" s="10"/>
      <c r="F90" s="10"/>
      <c r="G90" s="10"/>
      <c r="H90" s="10"/>
      <c r="I90" s="10"/>
      <c r="J90" s="10"/>
      <c r="K90" s="10"/>
      <c r="L90" s="10"/>
      <c r="M90" s="10"/>
      <c r="N90" s="10"/>
      <c r="O90" s="10"/>
      <c r="P90" s="10"/>
      <c r="Q90" s="10"/>
    </row>
    <row r="91" spans="1:17">
      <c r="A91" s="12"/>
      <c r="B91" s="10"/>
      <c r="C91" s="10"/>
      <c r="D91" s="10"/>
      <c r="E91" s="10"/>
      <c r="F91" s="10"/>
      <c r="G91" s="10"/>
      <c r="H91" s="10"/>
      <c r="I91" s="10"/>
      <c r="J91" s="10"/>
      <c r="K91" s="10"/>
      <c r="L91" s="10"/>
      <c r="M91" s="10"/>
      <c r="N91" s="10"/>
      <c r="O91" s="10"/>
      <c r="P91" s="10"/>
      <c r="Q91" s="10"/>
    </row>
    <row r="92" spans="1:17">
      <c r="A92" s="12"/>
      <c r="B92" s="10"/>
      <c r="C92" s="10"/>
      <c r="D92" s="10"/>
      <c r="E92" s="10"/>
      <c r="F92" s="10"/>
      <c r="G92" s="10"/>
      <c r="H92" s="10"/>
      <c r="I92" s="10"/>
      <c r="J92" s="10"/>
      <c r="K92" s="10"/>
      <c r="L92" s="10"/>
      <c r="M92" s="10"/>
      <c r="N92" s="10"/>
      <c r="O92" s="10"/>
      <c r="P92" s="10"/>
      <c r="Q92" s="10"/>
    </row>
    <row r="93" spans="1:17">
      <c r="A93" s="12"/>
      <c r="B93" s="10"/>
      <c r="C93" s="10"/>
      <c r="D93" s="10"/>
      <c r="E93" s="10"/>
      <c r="F93" s="10"/>
      <c r="G93" s="10"/>
      <c r="H93" s="10"/>
      <c r="I93" s="10"/>
      <c r="J93" s="10"/>
      <c r="K93" s="10"/>
      <c r="L93" s="10"/>
      <c r="M93" s="10"/>
      <c r="N93" s="10"/>
      <c r="O93" s="10"/>
      <c r="P93" s="10"/>
      <c r="Q93" s="10"/>
    </row>
    <row r="94" spans="1:17">
      <c r="A94" s="12"/>
      <c r="B94" s="10"/>
      <c r="C94" s="10"/>
      <c r="D94" s="10"/>
      <c r="E94" s="10"/>
      <c r="F94" s="10"/>
      <c r="G94" s="10"/>
      <c r="H94" s="10"/>
      <c r="I94" s="10"/>
      <c r="J94" s="10"/>
      <c r="K94" s="10"/>
      <c r="L94" s="10"/>
      <c r="M94" s="10"/>
      <c r="N94" s="10"/>
      <c r="O94" s="10"/>
      <c r="P94" s="10"/>
      <c r="Q94" s="10"/>
    </row>
    <row r="95" spans="1:17">
      <c r="A95" s="12"/>
      <c r="B95" s="10"/>
      <c r="C95" s="10"/>
      <c r="D95" s="10"/>
      <c r="E95" s="10"/>
      <c r="F95" s="10"/>
      <c r="G95" s="10"/>
      <c r="H95" s="10"/>
      <c r="I95" s="10"/>
      <c r="J95" s="10"/>
      <c r="K95" s="10"/>
      <c r="L95" s="10"/>
      <c r="M95" s="10"/>
      <c r="N95" s="10"/>
      <c r="O95" s="10"/>
      <c r="P95" s="10"/>
      <c r="Q95" s="10"/>
    </row>
    <row r="96" spans="1:17">
      <c r="A96" s="12"/>
      <c r="B96" s="10"/>
      <c r="C96" s="10"/>
      <c r="D96" s="10"/>
      <c r="E96" s="10"/>
      <c r="F96" s="10"/>
      <c r="G96" s="10"/>
      <c r="H96" s="10"/>
      <c r="I96" s="10"/>
      <c r="J96" s="10"/>
      <c r="K96" s="10"/>
      <c r="L96" s="10"/>
      <c r="M96" s="10"/>
      <c r="N96" s="10"/>
      <c r="O96" s="10"/>
      <c r="P96" s="10"/>
      <c r="Q96" s="10"/>
    </row>
    <row r="97" spans="1:17">
      <c r="A97" s="12"/>
      <c r="B97" s="10"/>
      <c r="C97" s="10"/>
      <c r="D97" s="10"/>
      <c r="E97" s="10"/>
      <c r="F97" s="10"/>
      <c r="G97" s="10"/>
      <c r="H97" s="10"/>
      <c r="I97" s="10"/>
      <c r="J97" s="10"/>
      <c r="K97" s="10"/>
      <c r="L97" s="10"/>
      <c r="M97" s="10"/>
      <c r="N97" s="10"/>
      <c r="O97" s="10"/>
      <c r="P97" s="10"/>
      <c r="Q97" s="10"/>
    </row>
    <row r="98" spans="1:17">
      <c r="A98" s="12"/>
      <c r="B98" s="10"/>
      <c r="C98" s="10"/>
      <c r="D98" s="10"/>
      <c r="E98" s="10"/>
      <c r="F98" s="10"/>
      <c r="G98" s="10"/>
      <c r="H98" s="10"/>
      <c r="I98" s="10"/>
      <c r="J98" s="10"/>
      <c r="K98" s="10"/>
      <c r="L98" s="10"/>
      <c r="M98" s="10"/>
      <c r="N98" s="10"/>
      <c r="O98" s="10"/>
      <c r="P98" s="10"/>
      <c r="Q98" s="10"/>
    </row>
    <row r="99" spans="1:17">
      <c r="A99" s="12"/>
      <c r="B99" s="10"/>
      <c r="C99" s="10"/>
      <c r="D99" s="10"/>
      <c r="E99" s="10"/>
      <c r="F99" s="10"/>
      <c r="G99" s="10"/>
      <c r="H99" s="10"/>
      <c r="I99" s="10"/>
      <c r="J99" s="10"/>
      <c r="K99" s="10"/>
      <c r="L99" s="10"/>
      <c r="M99" s="10"/>
      <c r="N99" s="10"/>
      <c r="O99" s="10"/>
      <c r="P99" s="10"/>
      <c r="Q99" s="10"/>
    </row>
    <row r="100" spans="1:17">
      <c r="A100" s="12"/>
      <c r="B100" s="10"/>
      <c r="C100" s="10"/>
      <c r="D100" s="10"/>
      <c r="E100" s="10"/>
      <c r="F100" s="10"/>
      <c r="G100" s="10"/>
      <c r="H100" s="10"/>
      <c r="I100" s="10"/>
      <c r="J100" s="10"/>
      <c r="K100" s="10"/>
      <c r="L100" s="10"/>
      <c r="M100" s="10"/>
      <c r="N100" s="10"/>
      <c r="O100" s="10"/>
      <c r="P100" s="10"/>
      <c r="Q100" s="10"/>
    </row>
    <row r="101" spans="1:17">
      <c r="A101" s="12"/>
      <c r="B101" s="8"/>
      <c r="C101" s="8"/>
      <c r="D101" s="8"/>
      <c r="E101" s="8"/>
      <c r="F101" s="8"/>
      <c r="G101" s="8"/>
      <c r="H101" s="8"/>
      <c r="I101" s="8"/>
      <c r="J101" s="8"/>
      <c r="K101" s="8"/>
      <c r="L101" s="8"/>
      <c r="M101" s="8"/>
      <c r="N101" s="8"/>
      <c r="O101" s="8"/>
      <c r="P101" s="8"/>
      <c r="Q101" s="8"/>
    </row>
    <row r="102" spans="1:17">
      <c r="A102" s="12"/>
      <c r="B102" s="8"/>
      <c r="C102" s="8"/>
      <c r="D102" s="8"/>
      <c r="E102" s="8"/>
      <c r="F102" s="8"/>
      <c r="G102" s="8"/>
      <c r="H102" s="8"/>
      <c r="I102" s="8"/>
      <c r="J102" s="8"/>
      <c r="K102" s="8"/>
      <c r="L102" s="8"/>
      <c r="M102" s="8"/>
      <c r="N102" s="8"/>
      <c r="O102" s="8"/>
      <c r="P102" s="8"/>
      <c r="Q102" s="8"/>
    </row>
    <row r="103" spans="1:17">
      <c r="A103" s="12"/>
      <c r="B103" s="8"/>
      <c r="C103" s="8"/>
      <c r="D103" s="8"/>
      <c r="E103" s="8"/>
      <c r="F103" s="8"/>
      <c r="G103" s="8"/>
      <c r="H103" s="8"/>
      <c r="I103" s="8"/>
      <c r="J103" s="8"/>
      <c r="K103" s="8"/>
      <c r="L103" s="8"/>
      <c r="M103" s="8"/>
      <c r="N103" s="8"/>
      <c r="O103" s="8"/>
      <c r="P103" s="8"/>
      <c r="Q103" s="8"/>
    </row>
    <row r="104" spans="1:17">
      <c r="A104" s="12"/>
      <c r="B104" s="8"/>
      <c r="C104" s="8"/>
      <c r="D104" s="8"/>
      <c r="E104" s="8"/>
      <c r="F104" s="8"/>
      <c r="G104" s="8"/>
      <c r="H104" s="8"/>
      <c r="I104" s="8"/>
      <c r="J104" s="8"/>
      <c r="K104" s="8"/>
      <c r="L104" s="8"/>
      <c r="M104" s="8"/>
      <c r="N104" s="8"/>
      <c r="O104" s="8"/>
      <c r="P104" s="8"/>
      <c r="Q104" s="8"/>
    </row>
    <row r="105" spans="1:17">
      <c r="A105" s="12"/>
      <c r="B105" s="8"/>
      <c r="C105" s="8"/>
      <c r="D105" s="8"/>
      <c r="E105" s="8"/>
      <c r="F105" s="8"/>
      <c r="G105" s="8"/>
      <c r="H105" s="8"/>
      <c r="I105" s="8"/>
      <c r="J105" s="8"/>
      <c r="K105" s="8"/>
      <c r="L105" s="8"/>
      <c r="M105" s="8"/>
      <c r="N105" s="8"/>
      <c r="O105" s="8"/>
      <c r="P105" s="8"/>
      <c r="Q105" s="8"/>
    </row>
    <row r="106" spans="1:17">
      <c r="A106" s="12"/>
      <c r="B106" s="8"/>
      <c r="C106" s="8"/>
      <c r="D106" s="8"/>
      <c r="E106" s="8"/>
      <c r="F106" s="8"/>
      <c r="G106" s="8"/>
      <c r="H106" s="8"/>
      <c r="I106" s="8"/>
      <c r="J106" s="8"/>
      <c r="K106" s="8"/>
      <c r="L106" s="8"/>
      <c r="M106" s="8"/>
      <c r="N106" s="8"/>
      <c r="O106" s="8"/>
      <c r="P106" s="8"/>
      <c r="Q106" s="8"/>
    </row>
    <row r="107" spans="1:17">
      <c r="A107" s="12"/>
      <c r="B107" s="8"/>
      <c r="C107" s="8"/>
      <c r="D107" s="8"/>
      <c r="E107" s="8"/>
      <c r="F107" s="8"/>
      <c r="G107" s="8"/>
      <c r="H107" s="8"/>
      <c r="I107" s="8"/>
      <c r="J107" s="8"/>
      <c r="K107" s="8"/>
      <c r="L107" s="8"/>
      <c r="M107" s="8"/>
      <c r="N107" s="8"/>
      <c r="O107" s="8"/>
      <c r="P107" s="8"/>
      <c r="Q107" s="8"/>
    </row>
    <row r="108" spans="1:17">
      <c r="A108" s="12"/>
      <c r="B108" s="8"/>
      <c r="C108" s="8"/>
      <c r="D108" s="8"/>
      <c r="E108" s="8"/>
      <c r="F108" s="8"/>
      <c r="G108" s="8"/>
      <c r="H108" s="8"/>
      <c r="I108" s="8"/>
      <c r="J108" s="8"/>
      <c r="K108" s="8"/>
      <c r="L108" s="8"/>
      <c r="M108" s="8"/>
      <c r="N108" s="8"/>
      <c r="O108" s="8"/>
      <c r="P108" s="8"/>
      <c r="Q108" s="8"/>
    </row>
    <row r="109" spans="1:17">
      <c r="A109" s="12"/>
      <c r="B109" s="8"/>
      <c r="C109" s="8"/>
      <c r="D109" s="8"/>
      <c r="E109" s="8"/>
      <c r="F109" s="8"/>
      <c r="G109" s="8"/>
      <c r="H109" s="8"/>
      <c r="I109" s="8"/>
      <c r="J109" s="8"/>
      <c r="K109" s="8"/>
      <c r="L109" s="8"/>
      <c r="M109" s="8"/>
      <c r="N109" s="8"/>
      <c r="O109" s="8"/>
      <c r="P109" s="8"/>
      <c r="Q109" s="8"/>
    </row>
    <row r="110" spans="1:17">
      <c r="A110" s="12"/>
      <c r="B110" s="8"/>
      <c r="C110" s="8"/>
      <c r="D110" s="8"/>
      <c r="E110" s="8"/>
      <c r="F110" s="8"/>
      <c r="G110" s="8"/>
      <c r="H110" s="8"/>
      <c r="I110" s="8"/>
      <c r="J110" s="8"/>
      <c r="K110" s="8"/>
      <c r="L110" s="8"/>
      <c r="M110" s="8"/>
      <c r="N110" s="8"/>
      <c r="O110" s="8"/>
      <c r="P110" s="8"/>
      <c r="Q110" s="8"/>
    </row>
    <row r="111" spans="1:17">
      <c r="A111" s="12"/>
      <c r="B111" s="8"/>
      <c r="C111" s="8"/>
      <c r="D111" s="8"/>
      <c r="E111" s="8"/>
      <c r="F111" s="8"/>
      <c r="G111" s="8"/>
      <c r="H111" s="8"/>
      <c r="I111" s="8"/>
      <c r="J111" s="8"/>
      <c r="K111" s="8"/>
      <c r="L111" s="8"/>
      <c r="M111" s="8"/>
      <c r="N111" s="8"/>
      <c r="O111" s="8"/>
      <c r="P111" s="8"/>
      <c r="Q111" s="8"/>
    </row>
    <row r="112" spans="1:17">
      <c r="A112" s="12"/>
      <c r="B112" s="8"/>
      <c r="C112" s="8"/>
      <c r="D112" s="8"/>
      <c r="E112" s="8"/>
      <c r="F112" s="8"/>
      <c r="G112" s="8"/>
      <c r="H112" s="8"/>
      <c r="I112" s="8"/>
      <c r="J112" s="8"/>
      <c r="K112" s="8"/>
      <c r="L112" s="8"/>
      <c r="M112" s="8"/>
      <c r="N112" s="8"/>
      <c r="O112" s="8"/>
      <c r="P112" s="8"/>
      <c r="Q112" s="8"/>
    </row>
    <row r="113" spans="1:17">
      <c r="A113" s="12"/>
      <c r="B113" s="8"/>
      <c r="C113" s="8"/>
      <c r="D113" s="8"/>
      <c r="E113" s="8"/>
      <c r="F113" s="8"/>
      <c r="G113" s="8"/>
      <c r="H113" s="8"/>
      <c r="I113" s="8"/>
      <c r="J113" s="8"/>
      <c r="K113" s="8"/>
      <c r="L113" s="8"/>
      <c r="M113" s="8"/>
      <c r="N113" s="8"/>
      <c r="O113" s="8"/>
      <c r="P113" s="8"/>
      <c r="Q113" s="8"/>
    </row>
    <row r="114" spans="1:17">
      <c r="A114" s="12"/>
      <c r="B114" s="8"/>
      <c r="C114" s="8"/>
      <c r="D114" s="8"/>
      <c r="E114" s="8"/>
      <c r="F114" s="8"/>
      <c r="G114" s="8"/>
      <c r="H114" s="8"/>
      <c r="I114" s="8"/>
      <c r="J114" s="8"/>
      <c r="K114" s="8"/>
      <c r="L114" s="8"/>
      <c r="M114" s="8"/>
      <c r="N114" s="8"/>
      <c r="O114" s="8"/>
      <c r="P114" s="8"/>
      <c r="Q114" s="8"/>
    </row>
    <row r="115" spans="1:17">
      <c r="A115" s="12"/>
      <c r="B115" s="8"/>
      <c r="C115" s="8"/>
      <c r="D115" s="8"/>
      <c r="E115" s="8"/>
      <c r="F115" s="8"/>
      <c r="G115" s="8"/>
      <c r="H115" s="8"/>
      <c r="I115" s="8"/>
      <c r="J115" s="8"/>
      <c r="K115" s="8"/>
      <c r="L115" s="8"/>
      <c r="M115" s="8"/>
      <c r="N115" s="8"/>
      <c r="O115" s="8"/>
      <c r="P115" s="8"/>
      <c r="Q115" s="8"/>
    </row>
    <row r="116" spans="1:17">
      <c r="A116" s="12"/>
      <c r="B116" s="8"/>
      <c r="C116" s="8"/>
      <c r="D116" s="8"/>
      <c r="E116" s="8"/>
      <c r="F116" s="8"/>
      <c r="G116" s="8"/>
      <c r="H116" s="8"/>
      <c r="I116" s="8"/>
      <c r="J116" s="8"/>
      <c r="K116" s="8"/>
      <c r="L116" s="8"/>
      <c r="M116" s="8"/>
      <c r="N116" s="8"/>
      <c r="O116" s="8"/>
      <c r="P116" s="8"/>
      <c r="Q116" s="8"/>
    </row>
    <row r="117" spans="1:17">
      <c r="A117" s="12"/>
      <c r="B117" s="8"/>
      <c r="C117" s="8"/>
      <c r="D117" s="8"/>
      <c r="E117" s="8"/>
      <c r="F117" s="8"/>
      <c r="G117" s="8"/>
      <c r="H117" s="8"/>
      <c r="I117" s="8"/>
      <c r="J117" s="8"/>
      <c r="K117" s="8"/>
      <c r="L117" s="8"/>
      <c r="M117" s="8"/>
      <c r="N117" s="8"/>
      <c r="O117" s="8"/>
      <c r="P117" s="8"/>
      <c r="Q117" s="8"/>
    </row>
    <row r="118" spans="1:17">
      <c r="A118" s="12"/>
      <c r="B118" s="8"/>
      <c r="C118" s="8"/>
      <c r="D118" s="8"/>
      <c r="E118" s="8"/>
      <c r="F118" s="8"/>
      <c r="G118" s="8"/>
      <c r="H118" s="8"/>
      <c r="I118" s="8"/>
      <c r="J118" s="8"/>
      <c r="K118" s="8"/>
      <c r="L118" s="8"/>
      <c r="M118" s="8"/>
      <c r="N118" s="8"/>
      <c r="O118" s="8"/>
      <c r="P118" s="8"/>
      <c r="Q118" s="8"/>
    </row>
    <row r="119" spans="1:17">
      <c r="A119" s="12"/>
      <c r="B119" s="8"/>
      <c r="C119" s="8"/>
      <c r="D119" s="8"/>
      <c r="E119" s="8"/>
      <c r="F119" s="8"/>
      <c r="G119" s="8"/>
      <c r="H119" s="8"/>
      <c r="I119" s="8"/>
      <c r="J119" s="8"/>
      <c r="K119" s="8"/>
      <c r="L119" s="8"/>
      <c r="M119" s="8"/>
      <c r="N119" s="8"/>
      <c r="O119" s="8"/>
      <c r="P119" s="8"/>
      <c r="Q119" s="8"/>
    </row>
    <row r="120" spans="1:17">
      <c r="A120" s="12"/>
      <c r="B120" s="8"/>
      <c r="C120" s="8"/>
      <c r="D120" s="8"/>
      <c r="E120" s="8"/>
      <c r="F120" s="8"/>
      <c r="G120" s="8"/>
      <c r="H120" s="8"/>
      <c r="I120" s="8"/>
      <c r="J120" s="8"/>
      <c r="K120" s="8"/>
      <c r="L120" s="8"/>
      <c r="M120" s="8"/>
      <c r="N120" s="8"/>
      <c r="O120" s="8"/>
      <c r="P120" s="8"/>
      <c r="Q120" s="8"/>
    </row>
    <row r="121" spans="1:17">
      <c r="A121" s="12"/>
      <c r="B121" s="8"/>
      <c r="C121" s="8"/>
      <c r="D121" s="8"/>
      <c r="E121" s="8"/>
      <c r="F121" s="8"/>
      <c r="G121" s="8"/>
      <c r="H121" s="8"/>
      <c r="I121" s="8"/>
      <c r="J121" s="8"/>
      <c r="K121" s="8"/>
      <c r="L121" s="8"/>
      <c r="M121" s="8"/>
      <c r="N121" s="8"/>
      <c r="O121" s="8"/>
      <c r="P121" s="8"/>
      <c r="Q121" s="8"/>
    </row>
    <row r="122" spans="1:17">
      <c r="A122" s="12"/>
      <c r="B122" s="8"/>
      <c r="C122" s="8"/>
      <c r="D122" s="8"/>
      <c r="E122" s="8"/>
      <c r="F122" s="8"/>
      <c r="G122" s="8"/>
      <c r="H122" s="8"/>
      <c r="I122" s="8"/>
      <c r="J122" s="8"/>
      <c r="K122" s="8"/>
      <c r="L122" s="8"/>
      <c r="M122" s="8"/>
      <c r="N122" s="8"/>
      <c r="O122" s="8"/>
      <c r="P122" s="8"/>
      <c r="Q122" s="8"/>
    </row>
    <row r="123" spans="1:17">
      <c r="A123" s="12"/>
      <c r="B123" s="8"/>
      <c r="C123" s="8"/>
      <c r="D123" s="8"/>
      <c r="E123" s="8"/>
      <c r="F123" s="8"/>
      <c r="G123" s="8"/>
      <c r="H123" s="8"/>
      <c r="I123" s="8"/>
      <c r="J123" s="8"/>
      <c r="K123" s="8"/>
      <c r="L123" s="8"/>
      <c r="M123" s="8"/>
      <c r="N123" s="8"/>
      <c r="O123" s="8"/>
      <c r="P123" s="8"/>
      <c r="Q123" s="8"/>
    </row>
    <row r="124" spans="1:17">
      <c r="A124" s="12"/>
      <c r="B124" s="8"/>
      <c r="C124" s="8"/>
      <c r="D124" s="8"/>
      <c r="E124" s="8"/>
      <c r="F124" s="8"/>
      <c r="G124" s="8"/>
      <c r="H124" s="8"/>
      <c r="I124" s="8"/>
      <c r="J124" s="8"/>
      <c r="K124" s="8"/>
      <c r="L124" s="8"/>
      <c r="M124" s="8"/>
      <c r="N124" s="8"/>
      <c r="O124" s="8"/>
      <c r="P124" s="8"/>
      <c r="Q124" s="8"/>
    </row>
    <row r="125" spans="1:17">
      <c r="A125" s="12"/>
      <c r="B125" s="8"/>
      <c r="C125" s="8"/>
      <c r="D125" s="8"/>
      <c r="E125" s="8"/>
      <c r="F125" s="8"/>
      <c r="G125" s="8"/>
      <c r="H125" s="8"/>
      <c r="I125" s="8"/>
      <c r="J125" s="8"/>
      <c r="K125" s="8"/>
      <c r="L125" s="8"/>
      <c r="M125" s="8"/>
      <c r="N125" s="8"/>
      <c r="O125" s="8"/>
      <c r="P125" s="8"/>
      <c r="Q125" s="8"/>
    </row>
    <row r="126" spans="1:17">
      <c r="A126" s="12"/>
      <c r="B126" s="8"/>
      <c r="C126" s="8"/>
      <c r="D126" s="8"/>
      <c r="E126" s="8"/>
      <c r="F126" s="8"/>
      <c r="G126" s="8"/>
      <c r="H126" s="8"/>
      <c r="I126" s="8"/>
      <c r="J126" s="8"/>
      <c r="K126" s="8"/>
      <c r="L126" s="8"/>
      <c r="M126" s="8"/>
      <c r="N126" s="8"/>
      <c r="O126" s="8"/>
      <c r="P126" s="8"/>
      <c r="Q126" s="8"/>
    </row>
    <row r="127" spans="1:17">
      <c r="A127" s="12"/>
      <c r="B127" s="8"/>
      <c r="C127" s="8"/>
      <c r="D127" s="8"/>
      <c r="E127" s="8"/>
      <c r="F127" s="8"/>
      <c r="G127" s="8"/>
      <c r="H127" s="8"/>
      <c r="I127" s="8"/>
      <c r="J127" s="8"/>
      <c r="K127" s="8"/>
      <c r="L127" s="8"/>
      <c r="M127" s="8"/>
      <c r="N127" s="8"/>
      <c r="O127" s="8"/>
      <c r="P127" s="8"/>
      <c r="Q127" s="8"/>
    </row>
    <row r="128" spans="1:17">
      <c r="A128" s="12"/>
      <c r="B128" s="8"/>
      <c r="C128" s="8"/>
      <c r="D128" s="8"/>
      <c r="E128" s="8"/>
      <c r="F128" s="8"/>
      <c r="G128" s="8"/>
      <c r="H128" s="8"/>
      <c r="I128" s="8"/>
      <c r="J128" s="8"/>
      <c r="K128" s="8"/>
      <c r="L128" s="8"/>
      <c r="M128" s="8"/>
      <c r="N128" s="8"/>
      <c r="O128" s="8"/>
      <c r="P128" s="8"/>
      <c r="Q128" s="8"/>
    </row>
    <row r="129" spans="1:17">
      <c r="A129" s="12"/>
      <c r="B129" s="8"/>
      <c r="C129" s="8"/>
      <c r="D129" s="8"/>
      <c r="E129" s="8"/>
      <c r="F129" s="8"/>
      <c r="G129" s="8"/>
      <c r="H129" s="8"/>
      <c r="I129" s="8"/>
      <c r="J129" s="8"/>
      <c r="K129" s="8"/>
      <c r="L129" s="8"/>
      <c r="M129" s="8"/>
      <c r="N129" s="8"/>
      <c r="O129" s="8"/>
      <c r="P129" s="8"/>
      <c r="Q129" s="8"/>
    </row>
    <row r="130" spans="1:17">
      <c r="A130" s="12"/>
      <c r="B130" s="8"/>
      <c r="C130" s="8"/>
      <c r="D130" s="8"/>
      <c r="E130" s="8"/>
      <c r="F130" s="8"/>
      <c r="G130" s="8"/>
      <c r="H130" s="8"/>
      <c r="I130" s="8"/>
      <c r="J130" s="8"/>
      <c r="K130" s="8"/>
      <c r="L130" s="8"/>
      <c r="M130" s="8"/>
      <c r="N130" s="8"/>
      <c r="O130" s="8"/>
      <c r="P130" s="8"/>
      <c r="Q130" s="8"/>
    </row>
    <row r="131" spans="1:17">
      <c r="A131" s="12"/>
      <c r="B131" s="8"/>
      <c r="C131" s="8"/>
      <c r="D131" s="8"/>
      <c r="E131" s="8"/>
      <c r="F131" s="8"/>
      <c r="G131" s="8"/>
      <c r="H131" s="8"/>
      <c r="I131" s="8"/>
      <c r="J131" s="8"/>
      <c r="K131" s="8"/>
      <c r="L131" s="8"/>
      <c r="M131" s="8"/>
      <c r="N131" s="8"/>
      <c r="O131" s="8"/>
      <c r="P131" s="8"/>
      <c r="Q131" s="8"/>
    </row>
    <row r="132" spans="1:17">
      <c r="A132" s="12"/>
      <c r="B132" s="8"/>
      <c r="C132" s="8"/>
      <c r="D132" s="8"/>
      <c r="E132" s="8"/>
      <c r="F132" s="8"/>
      <c r="G132" s="8"/>
      <c r="H132" s="8"/>
      <c r="I132" s="8"/>
      <c r="J132" s="8"/>
      <c r="K132" s="8"/>
      <c r="L132" s="8"/>
      <c r="M132" s="8"/>
      <c r="N132" s="8"/>
      <c r="O132" s="8"/>
      <c r="P132" s="8"/>
      <c r="Q132" s="8"/>
    </row>
    <row r="133" spans="1:17">
      <c r="A133" s="12"/>
      <c r="B133" s="8"/>
      <c r="C133" s="8"/>
      <c r="D133" s="8"/>
      <c r="E133" s="8"/>
      <c r="F133" s="8"/>
      <c r="G133" s="8"/>
      <c r="H133" s="8"/>
      <c r="I133" s="8"/>
      <c r="J133" s="8"/>
      <c r="K133" s="8"/>
      <c r="L133" s="8"/>
      <c r="M133" s="8"/>
      <c r="N133" s="8"/>
      <c r="O133" s="8"/>
      <c r="P133" s="8"/>
      <c r="Q133" s="8"/>
    </row>
    <row r="134" spans="1:17">
      <c r="A134" s="12"/>
      <c r="B134" s="8"/>
      <c r="C134" s="8"/>
      <c r="D134" s="8"/>
      <c r="E134" s="8"/>
      <c r="F134" s="8"/>
      <c r="G134" s="8"/>
      <c r="H134" s="8"/>
      <c r="I134" s="8"/>
      <c r="J134" s="8"/>
      <c r="K134" s="8"/>
      <c r="L134" s="8"/>
      <c r="M134" s="8"/>
      <c r="N134" s="8"/>
      <c r="O134" s="8"/>
      <c r="P134" s="8"/>
      <c r="Q134" s="8"/>
    </row>
    <row r="135" spans="1:17">
      <c r="A135" s="12"/>
      <c r="B135" s="8"/>
      <c r="C135" s="8"/>
      <c r="D135" s="8"/>
      <c r="E135" s="8"/>
      <c r="F135" s="8"/>
      <c r="G135" s="8"/>
      <c r="H135" s="8"/>
      <c r="I135" s="8"/>
      <c r="J135" s="8"/>
      <c r="K135" s="8"/>
      <c r="L135" s="8"/>
      <c r="M135" s="8"/>
      <c r="N135" s="8"/>
      <c r="O135" s="8"/>
      <c r="P135" s="8"/>
      <c r="Q135" s="8"/>
    </row>
    <row r="136" spans="1:17">
      <c r="A136" s="12"/>
      <c r="B136" s="8"/>
      <c r="C136" s="8"/>
      <c r="D136" s="8"/>
      <c r="E136" s="8"/>
      <c r="F136" s="8"/>
      <c r="G136" s="8"/>
      <c r="H136" s="8"/>
      <c r="I136" s="8"/>
      <c r="J136" s="8"/>
      <c r="K136" s="8"/>
      <c r="L136" s="8"/>
      <c r="M136" s="8"/>
      <c r="N136" s="8"/>
      <c r="O136" s="8"/>
      <c r="P136" s="8"/>
      <c r="Q136" s="8"/>
    </row>
    <row r="137" spans="1:17">
      <c r="A137" s="12"/>
      <c r="B137" s="8"/>
      <c r="C137" s="8"/>
      <c r="D137" s="8"/>
      <c r="E137" s="8"/>
      <c r="F137" s="8"/>
      <c r="G137" s="8"/>
      <c r="H137" s="8"/>
      <c r="I137" s="8"/>
      <c r="J137" s="8"/>
      <c r="K137" s="8"/>
      <c r="L137" s="8"/>
      <c r="M137" s="8"/>
      <c r="N137" s="8"/>
      <c r="O137" s="8"/>
      <c r="P137" s="8"/>
      <c r="Q137" s="8"/>
    </row>
    <row r="138" spans="1:17">
      <c r="A138" s="12"/>
      <c r="B138" s="8"/>
      <c r="C138" s="8"/>
      <c r="D138" s="8"/>
      <c r="E138" s="8"/>
      <c r="F138" s="8"/>
      <c r="G138" s="8"/>
      <c r="H138" s="8"/>
      <c r="I138" s="8"/>
      <c r="J138" s="8"/>
      <c r="K138" s="8"/>
      <c r="L138" s="8"/>
      <c r="M138" s="8"/>
      <c r="N138" s="8"/>
      <c r="O138" s="8"/>
      <c r="P138" s="8"/>
      <c r="Q138" s="8"/>
    </row>
    <row r="139" spans="1:17">
      <c r="A139" s="12"/>
      <c r="B139" s="8"/>
      <c r="C139" s="8"/>
      <c r="D139" s="8"/>
      <c r="E139" s="8"/>
      <c r="F139" s="8"/>
      <c r="G139" s="8"/>
      <c r="H139" s="8"/>
      <c r="I139" s="8"/>
      <c r="J139" s="8"/>
      <c r="K139" s="8"/>
      <c r="L139" s="8"/>
      <c r="M139" s="8"/>
      <c r="N139" s="8"/>
      <c r="O139" s="8"/>
      <c r="P139" s="8"/>
      <c r="Q139" s="8"/>
    </row>
    <row r="140" spans="1:17">
      <c r="A140" s="12"/>
      <c r="B140" s="8"/>
      <c r="C140" s="8"/>
      <c r="D140" s="8"/>
      <c r="E140" s="8"/>
      <c r="F140" s="8"/>
      <c r="G140" s="8"/>
      <c r="H140" s="8"/>
      <c r="I140" s="8"/>
      <c r="J140" s="8"/>
      <c r="K140" s="8"/>
      <c r="L140" s="8"/>
      <c r="M140" s="8"/>
      <c r="N140" s="8"/>
      <c r="O140" s="8"/>
      <c r="P140" s="8"/>
      <c r="Q140" s="8"/>
    </row>
    <row r="141" spans="1:17">
      <c r="A141" s="12"/>
      <c r="B141" s="8"/>
      <c r="C141" s="8"/>
      <c r="D141" s="8"/>
      <c r="E141" s="8"/>
      <c r="F141" s="8"/>
      <c r="G141" s="8"/>
      <c r="H141" s="8"/>
      <c r="I141" s="8"/>
      <c r="J141" s="8"/>
      <c r="K141" s="8"/>
      <c r="L141" s="8"/>
      <c r="M141" s="8"/>
      <c r="N141" s="8"/>
      <c r="O141" s="8"/>
      <c r="P141" s="8"/>
      <c r="Q141" s="8"/>
    </row>
    <row r="142" spans="1:17">
      <c r="A142" s="12"/>
      <c r="B142" s="8"/>
      <c r="C142" s="8"/>
      <c r="D142" s="8"/>
      <c r="E142" s="8"/>
      <c r="F142" s="8"/>
      <c r="G142" s="8"/>
      <c r="H142" s="8"/>
      <c r="I142" s="8"/>
      <c r="J142" s="8"/>
      <c r="K142" s="8"/>
      <c r="L142" s="8"/>
      <c r="M142" s="8"/>
      <c r="N142" s="8"/>
      <c r="O142" s="8"/>
      <c r="P142" s="8"/>
      <c r="Q142" s="8"/>
    </row>
    <row r="143" spans="1:17">
      <c r="A143" s="12"/>
      <c r="B143" s="8"/>
      <c r="C143" s="8"/>
      <c r="D143" s="8"/>
      <c r="E143" s="8"/>
      <c r="F143" s="8"/>
      <c r="G143" s="8"/>
      <c r="H143" s="8"/>
      <c r="I143" s="8"/>
      <c r="J143" s="8"/>
      <c r="K143" s="8"/>
      <c r="L143" s="8"/>
      <c r="M143" s="8"/>
      <c r="N143" s="8"/>
      <c r="O143" s="8"/>
      <c r="P143" s="8"/>
      <c r="Q143" s="8"/>
    </row>
    <row r="144" spans="1:17">
      <c r="A144" s="12"/>
      <c r="B144" s="8"/>
      <c r="C144" s="8"/>
      <c r="D144" s="8"/>
      <c r="E144" s="8"/>
      <c r="F144" s="8"/>
      <c r="G144" s="8"/>
      <c r="H144" s="8"/>
      <c r="I144" s="8"/>
      <c r="J144" s="8"/>
      <c r="K144" s="8"/>
      <c r="L144" s="8"/>
      <c r="M144" s="8"/>
      <c r="N144" s="8"/>
      <c r="O144" s="8"/>
      <c r="P144" s="8"/>
      <c r="Q144" s="8"/>
    </row>
    <row r="145" spans="1:17">
      <c r="A145" s="12"/>
      <c r="B145" s="8"/>
      <c r="C145" s="8"/>
      <c r="D145" s="8"/>
      <c r="E145" s="8"/>
      <c r="F145" s="8"/>
      <c r="G145" s="8"/>
      <c r="H145" s="8"/>
      <c r="I145" s="8"/>
      <c r="J145" s="8"/>
      <c r="K145" s="8"/>
      <c r="L145" s="8"/>
      <c r="M145" s="8"/>
      <c r="N145" s="8"/>
      <c r="O145" s="8"/>
      <c r="P145" s="8"/>
      <c r="Q145" s="8"/>
    </row>
    <row r="146" spans="1:17">
      <c r="A146" s="12"/>
      <c r="B146" s="8"/>
      <c r="C146" s="8"/>
      <c r="D146" s="8"/>
      <c r="E146" s="8"/>
      <c r="F146" s="8"/>
      <c r="G146" s="8"/>
      <c r="H146" s="8"/>
      <c r="I146" s="8"/>
      <c r="J146" s="8"/>
      <c r="K146" s="8"/>
      <c r="L146" s="8"/>
      <c r="M146" s="8"/>
      <c r="N146" s="8"/>
      <c r="O146" s="8"/>
      <c r="P146" s="8"/>
      <c r="Q146" s="8"/>
    </row>
    <row r="147" spans="1:17">
      <c r="A147" s="12"/>
      <c r="B147" s="8"/>
      <c r="C147" s="8"/>
      <c r="D147" s="8"/>
      <c r="E147" s="8"/>
      <c r="F147" s="8"/>
      <c r="G147" s="8"/>
      <c r="H147" s="8"/>
      <c r="I147" s="8"/>
      <c r="J147" s="8"/>
      <c r="K147" s="8"/>
      <c r="L147" s="8"/>
      <c r="M147" s="8"/>
      <c r="N147" s="8"/>
      <c r="O147" s="8"/>
      <c r="P147" s="8"/>
      <c r="Q147" s="8"/>
    </row>
    <row r="148" spans="1:17">
      <c r="A148" s="12"/>
      <c r="B148" s="8"/>
      <c r="C148" s="8"/>
      <c r="D148" s="8"/>
      <c r="E148" s="8"/>
      <c r="F148" s="8"/>
      <c r="G148" s="8"/>
      <c r="H148" s="8"/>
      <c r="I148" s="8"/>
      <c r="J148" s="8"/>
      <c r="K148" s="8"/>
      <c r="L148" s="8"/>
      <c r="M148" s="8"/>
      <c r="N148" s="8"/>
      <c r="O148" s="8"/>
      <c r="P148" s="8"/>
      <c r="Q148" s="8"/>
    </row>
    <row r="149" spans="1:17">
      <c r="A149" s="12"/>
      <c r="B149" s="8"/>
      <c r="C149" s="8"/>
      <c r="D149" s="8"/>
      <c r="E149" s="8"/>
      <c r="F149" s="8"/>
      <c r="G149" s="8"/>
      <c r="H149" s="8"/>
      <c r="I149" s="8"/>
      <c r="J149" s="8"/>
      <c r="K149" s="8"/>
      <c r="L149" s="8"/>
      <c r="M149" s="8"/>
      <c r="N149" s="8"/>
      <c r="O149" s="8"/>
      <c r="P149" s="8"/>
      <c r="Q149" s="8"/>
    </row>
    <row r="150" spans="1:17">
      <c r="A150" s="12"/>
      <c r="B150" s="8"/>
      <c r="C150" s="8"/>
      <c r="D150" s="8"/>
      <c r="E150" s="8"/>
      <c r="F150" s="8"/>
      <c r="G150" s="8"/>
      <c r="H150" s="8"/>
      <c r="I150" s="8"/>
      <c r="J150" s="8"/>
      <c r="K150" s="8"/>
      <c r="L150" s="8"/>
      <c r="M150" s="8"/>
      <c r="N150" s="8"/>
      <c r="O150" s="8"/>
      <c r="P150" s="8"/>
      <c r="Q150" s="8"/>
    </row>
    <row r="151" spans="1:17">
      <c r="A151" s="12"/>
      <c r="B151" s="8"/>
      <c r="C151" s="8"/>
      <c r="D151" s="8"/>
      <c r="E151" s="8"/>
      <c r="F151" s="8"/>
      <c r="G151" s="8"/>
      <c r="H151" s="8"/>
      <c r="I151" s="8"/>
      <c r="J151" s="8"/>
      <c r="K151" s="8"/>
      <c r="L151" s="8"/>
      <c r="M151" s="8"/>
      <c r="N151" s="8"/>
      <c r="O151" s="8"/>
      <c r="P151" s="8"/>
      <c r="Q151" s="8"/>
    </row>
    <row r="152" spans="1:17">
      <c r="A152" s="12"/>
      <c r="B152" s="8"/>
      <c r="C152" s="8"/>
      <c r="D152" s="8"/>
      <c r="E152" s="8"/>
      <c r="F152" s="8"/>
      <c r="G152" s="8"/>
      <c r="H152" s="8"/>
      <c r="I152" s="8"/>
      <c r="J152" s="8"/>
      <c r="K152" s="8"/>
      <c r="L152" s="8"/>
      <c r="M152" s="8"/>
      <c r="N152" s="8"/>
      <c r="O152" s="8"/>
      <c r="P152" s="8"/>
      <c r="Q152" s="8"/>
    </row>
    <row r="153" spans="1:17">
      <c r="A153" s="12"/>
      <c r="B153" s="8"/>
      <c r="C153" s="8"/>
      <c r="D153" s="8"/>
      <c r="E153" s="8"/>
      <c r="F153" s="8"/>
      <c r="G153" s="8"/>
      <c r="H153" s="8"/>
      <c r="I153" s="8"/>
      <c r="J153" s="8"/>
      <c r="K153" s="8"/>
      <c r="L153" s="8"/>
      <c r="M153" s="8"/>
      <c r="N153" s="8"/>
      <c r="O153" s="8"/>
      <c r="P153" s="8"/>
      <c r="Q153" s="8"/>
    </row>
    <row r="154" spans="1:17">
      <c r="A154" s="12"/>
      <c r="B154" s="8"/>
      <c r="C154" s="8"/>
      <c r="D154" s="8"/>
      <c r="E154" s="8"/>
      <c r="F154" s="8"/>
      <c r="G154" s="8"/>
      <c r="H154" s="8"/>
      <c r="I154" s="8"/>
      <c r="J154" s="8"/>
      <c r="K154" s="8"/>
      <c r="L154" s="8"/>
      <c r="M154" s="8"/>
      <c r="N154" s="8"/>
      <c r="O154" s="8"/>
      <c r="P154" s="8"/>
      <c r="Q154" s="8"/>
    </row>
    <row r="155" spans="1:17">
      <c r="A155" s="12"/>
      <c r="B155" s="8"/>
      <c r="C155" s="8"/>
      <c r="D155" s="8"/>
      <c r="E155" s="8"/>
      <c r="F155" s="8"/>
      <c r="G155" s="8"/>
      <c r="H155" s="8"/>
      <c r="I155" s="8"/>
      <c r="J155" s="8"/>
      <c r="K155" s="8"/>
      <c r="L155" s="8"/>
      <c r="M155" s="8"/>
      <c r="N155" s="8"/>
      <c r="O155" s="8"/>
      <c r="P155" s="8"/>
      <c r="Q155" s="8"/>
    </row>
    <row r="156" spans="1:17">
      <c r="A156" s="12"/>
      <c r="B156" s="8"/>
      <c r="C156" s="8"/>
      <c r="D156" s="8"/>
      <c r="E156" s="8"/>
      <c r="F156" s="8"/>
      <c r="G156" s="8"/>
      <c r="H156" s="8"/>
      <c r="I156" s="8"/>
      <c r="J156" s="8"/>
      <c r="K156" s="8"/>
      <c r="L156" s="8"/>
      <c r="M156" s="8"/>
      <c r="N156" s="8"/>
      <c r="O156" s="8"/>
      <c r="P156" s="8"/>
      <c r="Q156" s="8"/>
    </row>
    <row r="157" spans="1:17">
      <c r="A157" s="12"/>
      <c r="B157" s="8"/>
      <c r="C157" s="8"/>
      <c r="D157" s="8"/>
      <c r="E157" s="8"/>
      <c r="F157" s="8"/>
      <c r="G157" s="8"/>
      <c r="H157" s="8"/>
      <c r="I157" s="8"/>
      <c r="J157" s="8"/>
      <c r="K157" s="8"/>
      <c r="L157" s="8"/>
      <c r="M157" s="8"/>
      <c r="N157" s="8"/>
      <c r="O157" s="8"/>
      <c r="P157" s="8"/>
      <c r="Q157" s="8"/>
    </row>
    <row r="158" spans="1:17">
      <c r="A158" s="12"/>
      <c r="B158" s="8"/>
      <c r="C158" s="8"/>
      <c r="D158" s="8"/>
      <c r="E158" s="8"/>
      <c r="F158" s="8"/>
      <c r="G158" s="8"/>
      <c r="H158" s="8"/>
      <c r="I158" s="8"/>
      <c r="J158" s="8"/>
      <c r="K158" s="8"/>
      <c r="L158" s="8"/>
      <c r="M158" s="8"/>
      <c r="N158" s="8"/>
      <c r="O158" s="8"/>
      <c r="P158" s="8"/>
      <c r="Q158" s="8"/>
    </row>
    <row r="159" spans="1:17">
      <c r="A159" s="12"/>
      <c r="B159" s="8"/>
      <c r="C159" s="8"/>
      <c r="D159" s="8"/>
      <c r="E159" s="8"/>
      <c r="F159" s="8"/>
      <c r="G159" s="8"/>
      <c r="H159" s="8"/>
      <c r="I159" s="8"/>
      <c r="J159" s="8"/>
      <c r="K159" s="8"/>
      <c r="L159" s="8"/>
      <c r="M159" s="8"/>
      <c r="N159" s="8"/>
      <c r="O159" s="8"/>
      <c r="P159" s="8"/>
      <c r="Q159" s="8"/>
    </row>
    <row r="160" spans="1:17">
      <c r="A160" s="12"/>
      <c r="B160" s="8"/>
      <c r="C160" s="8"/>
      <c r="D160" s="8"/>
      <c r="E160" s="8"/>
      <c r="F160" s="8"/>
      <c r="G160" s="8"/>
      <c r="H160" s="8"/>
      <c r="I160" s="8"/>
      <c r="J160" s="8"/>
      <c r="K160" s="8"/>
      <c r="L160" s="8"/>
      <c r="M160" s="8"/>
      <c r="N160" s="8"/>
      <c r="O160" s="8"/>
      <c r="P160" s="8"/>
      <c r="Q160" s="8"/>
    </row>
    <row r="161" spans="1:17">
      <c r="A161" s="12"/>
      <c r="B161" s="8"/>
      <c r="C161" s="8"/>
      <c r="D161" s="8"/>
      <c r="E161" s="8"/>
      <c r="F161" s="8"/>
      <c r="G161" s="8"/>
      <c r="H161" s="8"/>
      <c r="I161" s="8"/>
      <c r="J161" s="8"/>
      <c r="K161" s="8"/>
      <c r="L161" s="8"/>
      <c r="M161" s="8"/>
      <c r="N161" s="8"/>
      <c r="O161" s="8"/>
      <c r="P161" s="8"/>
      <c r="Q161" s="8"/>
    </row>
    <row r="162" spans="1:17">
      <c r="A162" s="12"/>
      <c r="B162" s="8"/>
      <c r="C162" s="8"/>
      <c r="D162" s="8"/>
      <c r="E162" s="8"/>
      <c r="F162" s="8"/>
      <c r="G162" s="8"/>
      <c r="H162" s="8"/>
      <c r="I162" s="8"/>
      <c r="J162" s="8"/>
      <c r="K162" s="8"/>
      <c r="L162" s="8"/>
      <c r="M162" s="8"/>
      <c r="N162" s="8"/>
      <c r="O162" s="8"/>
      <c r="P162" s="8"/>
      <c r="Q162" s="8"/>
    </row>
    <row r="163" spans="1:17">
      <c r="A163" s="12"/>
      <c r="B163" s="8"/>
      <c r="C163" s="8"/>
      <c r="D163" s="8"/>
      <c r="E163" s="8"/>
      <c r="F163" s="8"/>
      <c r="G163" s="8"/>
      <c r="H163" s="8"/>
      <c r="I163" s="8"/>
      <c r="J163" s="8"/>
      <c r="K163" s="8"/>
      <c r="L163" s="8"/>
      <c r="M163" s="8"/>
      <c r="N163" s="8"/>
      <c r="O163" s="8"/>
      <c r="P163" s="8"/>
      <c r="Q163" s="8"/>
    </row>
    <row r="164" spans="1:17">
      <c r="A164" s="12"/>
      <c r="B164" s="8"/>
      <c r="C164" s="8"/>
      <c r="D164" s="8"/>
      <c r="E164" s="8"/>
      <c r="F164" s="8"/>
      <c r="G164" s="8"/>
      <c r="H164" s="8"/>
      <c r="I164" s="8"/>
      <c r="J164" s="8"/>
      <c r="K164" s="8"/>
      <c r="L164" s="8"/>
      <c r="M164" s="8"/>
      <c r="N164" s="8"/>
      <c r="O164" s="8"/>
      <c r="P164" s="8"/>
      <c r="Q164" s="8"/>
    </row>
    <row r="165" spans="1:17">
      <c r="A165" s="12"/>
      <c r="B165" s="8"/>
      <c r="C165" s="8"/>
      <c r="D165" s="8"/>
      <c r="E165" s="8"/>
      <c r="F165" s="8"/>
      <c r="G165" s="8"/>
      <c r="H165" s="8"/>
      <c r="I165" s="8"/>
      <c r="J165" s="8"/>
      <c r="K165" s="8"/>
      <c r="L165" s="8"/>
      <c r="M165" s="8"/>
      <c r="N165" s="8"/>
      <c r="O165" s="8"/>
      <c r="P165" s="8"/>
      <c r="Q165" s="8"/>
    </row>
    <row r="166" spans="1:17">
      <c r="A166" s="12"/>
      <c r="B166" s="8"/>
      <c r="C166" s="8"/>
      <c r="D166" s="8"/>
      <c r="E166" s="8"/>
      <c r="F166" s="8"/>
      <c r="G166" s="8"/>
      <c r="H166" s="8"/>
      <c r="I166" s="8"/>
      <c r="J166" s="8"/>
      <c r="K166" s="8"/>
      <c r="L166" s="8"/>
      <c r="M166" s="8"/>
      <c r="N166" s="8"/>
      <c r="O166" s="8"/>
      <c r="P166" s="8"/>
      <c r="Q166" s="8"/>
    </row>
    <row r="167" spans="1:17">
      <c r="A167" s="12"/>
      <c r="B167" s="8"/>
      <c r="C167" s="8"/>
      <c r="D167" s="8"/>
      <c r="E167" s="8"/>
      <c r="F167" s="8"/>
      <c r="G167" s="8"/>
      <c r="H167" s="8"/>
      <c r="I167" s="8"/>
      <c r="J167" s="8"/>
      <c r="K167" s="8"/>
      <c r="L167" s="8"/>
      <c r="M167" s="8"/>
      <c r="N167" s="8"/>
      <c r="O167" s="8"/>
      <c r="P167" s="8"/>
      <c r="Q167" s="8"/>
    </row>
    <row r="168" spans="1:17">
      <c r="A168" s="12"/>
      <c r="B168" s="8"/>
      <c r="C168" s="8"/>
      <c r="D168" s="8"/>
      <c r="E168" s="8"/>
      <c r="F168" s="8"/>
      <c r="G168" s="8"/>
      <c r="H168" s="8"/>
      <c r="I168" s="8"/>
      <c r="J168" s="8"/>
      <c r="K168" s="8"/>
      <c r="L168" s="8"/>
      <c r="M168" s="8"/>
      <c r="N168" s="8"/>
      <c r="O168" s="8"/>
      <c r="P168" s="8"/>
      <c r="Q168" s="8"/>
    </row>
    <row r="169" spans="1:17">
      <c r="A169" s="12"/>
      <c r="B169" s="8"/>
      <c r="C169" s="8"/>
      <c r="D169" s="8"/>
      <c r="E169" s="8"/>
      <c r="F169" s="8"/>
      <c r="G169" s="8"/>
      <c r="H169" s="8"/>
      <c r="I169" s="8"/>
      <c r="J169" s="8"/>
      <c r="K169" s="8"/>
      <c r="L169" s="8"/>
      <c r="M169" s="8"/>
      <c r="N169" s="8"/>
      <c r="O169" s="8"/>
      <c r="P169" s="8"/>
      <c r="Q169" s="8"/>
    </row>
    <row r="170" spans="1:17">
      <c r="A170" s="12"/>
      <c r="B170" s="8"/>
      <c r="C170" s="8"/>
      <c r="D170" s="8"/>
      <c r="E170" s="8"/>
      <c r="F170" s="8"/>
      <c r="G170" s="8"/>
      <c r="H170" s="8"/>
      <c r="I170" s="8"/>
      <c r="J170" s="8"/>
      <c r="K170" s="8"/>
      <c r="L170" s="8"/>
      <c r="M170" s="8"/>
      <c r="N170" s="8"/>
      <c r="O170" s="8"/>
      <c r="P170" s="8"/>
      <c r="Q170" s="8"/>
    </row>
    <row r="171" spans="1:17">
      <c r="A171" s="12"/>
      <c r="B171" s="8"/>
      <c r="C171" s="8"/>
      <c r="D171" s="8"/>
      <c r="E171" s="8"/>
      <c r="F171" s="8"/>
      <c r="G171" s="8"/>
      <c r="H171" s="8"/>
      <c r="I171" s="8"/>
      <c r="J171" s="8"/>
      <c r="K171" s="8"/>
      <c r="L171" s="8"/>
      <c r="M171" s="8"/>
      <c r="N171" s="8"/>
      <c r="O171" s="8"/>
      <c r="P171" s="8"/>
      <c r="Q171" s="8"/>
    </row>
    <row r="172" spans="1:17">
      <c r="A172" s="12"/>
      <c r="B172" s="8"/>
      <c r="C172" s="8"/>
      <c r="D172" s="8"/>
      <c r="E172" s="8"/>
      <c r="F172" s="8"/>
      <c r="G172" s="8"/>
      <c r="H172" s="8"/>
      <c r="I172" s="8"/>
      <c r="J172" s="8"/>
      <c r="K172" s="8"/>
      <c r="L172" s="8"/>
      <c r="M172" s="8"/>
      <c r="N172" s="8"/>
      <c r="O172" s="8"/>
      <c r="P172" s="8"/>
      <c r="Q172" s="8"/>
    </row>
    <row r="173" spans="1:17">
      <c r="A173" s="12"/>
      <c r="B173" s="8"/>
      <c r="C173" s="8"/>
      <c r="D173" s="8"/>
      <c r="E173" s="8"/>
      <c r="F173" s="8"/>
      <c r="G173" s="8"/>
      <c r="H173" s="8"/>
      <c r="I173" s="8"/>
      <c r="J173" s="8"/>
      <c r="K173" s="8"/>
      <c r="L173" s="8"/>
      <c r="M173" s="8"/>
      <c r="N173" s="8"/>
      <c r="O173" s="8"/>
      <c r="P173" s="8"/>
      <c r="Q173" s="8"/>
    </row>
    <row r="174" spans="1:17">
      <c r="A174" s="12"/>
      <c r="B174" s="8"/>
      <c r="C174" s="8"/>
      <c r="D174" s="8"/>
      <c r="E174" s="8"/>
      <c r="F174" s="8"/>
      <c r="G174" s="8"/>
      <c r="H174" s="8"/>
      <c r="I174" s="8"/>
      <c r="J174" s="8"/>
      <c r="K174" s="8"/>
      <c r="L174" s="8"/>
      <c r="M174" s="8"/>
      <c r="N174" s="8"/>
      <c r="O174" s="8"/>
      <c r="P174" s="8"/>
      <c r="Q174" s="8"/>
    </row>
    <row r="175" spans="1:17">
      <c r="A175" s="12"/>
      <c r="B175" s="8"/>
      <c r="C175" s="8"/>
      <c r="D175" s="8"/>
      <c r="E175" s="8"/>
      <c r="F175" s="8"/>
      <c r="G175" s="8"/>
      <c r="H175" s="8"/>
      <c r="I175" s="8"/>
      <c r="J175" s="8"/>
      <c r="K175" s="8"/>
      <c r="L175" s="8"/>
      <c r="M175" s="8"/>
      <c r="N175" s="8"/>
      <c r="O175" s="8"/>
      <c r="P175" s="8"/>
      <c r="Q175" s="8"/>
    </row>
    <row r="176" spans="1:17">
      <c r="A176" s="12"/>
      <c r="B176" s="8"/>
      <c r="C176" s="8"/>
      <c r="D176" s="8"/>
      <c r="E176" s="8"/>
      <c r="F176" s="8"/>
      <c r="G176" s="8"/>
      <c r="H176" s="8"/>
      <c r="I176" s="8"/>
      <c r="J176" s="8"/>
      <c r="K176" s="8"/>
      <c r="L176" s="8"/>
      <c r="M176" s="8"/>
      <c r="N176" s="8"/>
      <c r="O176" s="8"/>
      <c r="P176" s="8"/>
      <c r="Q176" s="8"/>
    </row>
    <row r="177" spans="1:17">
      <c r="A177" s="12"/>
      <c r="B177" s="8"/>
      <c r="C177" s="8"/>
      <c r="D177" s="8"/>
      <c r="E177" s="8"/>
      <c r="F177" s="8"/>
      <c r="G177" s="8"/>
      <c r="H177" s="8"/>
      <c r="I177" s="8"/>
      <c r="J177" s="8"/>
      <c r="K177" s="8"/>
      <c r="L177" s="8"/>
      <c r="M177" s="8"/>
      <c r="N177" s="8"/>
      <c r="O177" s="8"/>
      <c r="P177" s="8"/>
      <c r="Q177" s="8"/>
    </row>
    <row r="178" spans="1:17">
      <c r="A178" s="12"/>
      <c r="B178" s="8"/>
      <c r="C178" s="8"/>
      <c r="D178" s="8"/>
      <c r="E178" s="8"/>
      <c r="F178" s="8"/>
      <c r="G178" s="8"/>
      <c r="H178" s="8"/>
      <c r="I178" s="8"/>
      <c r="J178" s="8"/>
      <c r="K178" s="8"/>
      <c r="L178" s="8"/>
      <c r="M178" s="8"/>
      <c r="N178" s="8"/>
      <c r="O178" s="8"/>
      <c r="P178" s="8"/>
      <c r="Q178" s="8"/>
    </row>
    <row r="179" spans="1:17">
      <c r="A179" s="12"/>
      <c r="B179" s="8"/>
      <c r="C179" s="8"/>
      <c r="D179" s="8"/>
      <c r="E179" s="8"/>
      <c r="F179" s="8"/>
      <c r="G179" s="8"/>
      <c r="H179" s="8"/>
      <c r="I179" s="8"/>
      <c r="J179" s="8"/>
      <c r="K179" s="8"/>
      <c r="L179" s="8"/>
      <c r="M179" s="8"/>
      <c r="N179" s="8"/>
      <c r="O179" s="8"/>
      <c r="P179" s="8"/>
      <c r="Q179" s="8"/>
    </row>
    <row r="180" spans="1:17">
      <c r="A180" s="12"/>
      <c r="B180" s="8"/>
      <c r="C180" s="8"/>
      <c r="D180" s="8"/>
      <c r="E180" s="8"/>
      <c r="F180" s="8"/>
      <c r="G180" s="8"/>
      <c r="H180" s="8"/>
      <c r="I180" s="8"/>
      <c r="J180" s="8"/>
      <c r="K180" s="8"/>
      <c r="L180" s="8"/>
      <c r="M180" s="8"/>
      <c r="N180" s="8"/>
      <c r="O180" s="8"/>
      <c r="P180" s="8"/>
      <c r="Q180" s="8"/>
    </row>
    <row r="181" spans="1:17">
      <c r="A181" s="12"/>
      <c r="B181" s="8"/>
      <c r="C181" s="8"/>
      <c r="D181" s="8"/>
      <c r="E181" s="8"/>
      <c r="F181" s="8"/>
      <c r="G181" s="8"/>
      <c r="H181" s="8"/>
      <c r="I181" s="8"/>
      <c r="J181" s="8"/>
      <c r="K181" s="8"/>
      <c r="L181" s="8"/>
      <c r="M181" s="8"/>
      <c r="N181" s="8"/>
      <c r="O181" s="8"/>
      <c r="P181" s="8"/>
      <c r="Q181" s="8"/>
    </row>
    <row r="182" spans="1:17">
      <c r="A182" s="12"/>
      <c r="B182" s="8"/>
      <c r="C182" s="8"/>
      <c r="D182" s="8"/>
      <c r="E182" s="8"/>
      <c r="F182" s="8"/>
      <c r="G182" s="8"/>
      <c r="H182" s="8"/>
      <c r="I182" s="8"/>
      <c r="J182" s="8"/>
      <c r="K182" s="8"/>
      <c r="L182" s="8"/>
      <c r="M182" s="8"/>
      <c r="N182" s="8"/>
      <c r="O182" s="8"/>
      <c r="P182" s="8"/>
      <c r="Q182" s="8"/>
    </row>
    <row r="183" spans="1:17">
      <c r="A183" s="12"/>
      <c r="B183" s="8"/>
      <c r="C183" s="8"/>
      <c r="D183" s="8"/>
      <c r="E183" s="8"/>
      <c r="F183" s="8"/>
      <c r="G183" s="8"/>
      <c r="H183" s="8"/>
      <c r="I183" s="8"/>
      <c r="J183" s="8"/>
      <c r="K183" s="8"/>
      <c r="L183" s="8"/>
      <c r="M183" s="8"/>
      <c r="N183" s="8"/>
      <c r="O183" s="8"/>
      <c r="P183" s="8"/>
      <c r="Q183" s="8"/>
    </row>
    <row r="184" spans="1:17">
      <c r="A184" s="12"/>
      <c r="B184" s="8"/>
      <c r="C184" s="8"/>
      <c r="D184" s="8"/>
      <c r="E184" s="8"/>
      <c r="F184" s="8"/>
      <c r="G184" s="8"/>
      <c r="H184" s="8"/>
      <c r="I184" s="8"/>
      <c r="J184" s="8"/>
      <c r="K184" s="8"/>
      <c r="L184" s="8"/>
      <c r="M184" s="8"/>
      <c r="N184" s="8"/>
      <c r="O184" s="8"/>
      <c r="P184" s="8"/>
      <c r="Q184" s="8"/>
    </row>
    <row r="185" spans="1:17">
      <c r="A185" s="12"/>
      <c r="B185" s="8"/>
      <c r="C185" s="8"/>
      <c r="D185" s="8"/>
      <c r="E185" s="8"/>
      <c r="F185" s="8"/>
      <c r="G185" s="8"/>
      <c r="H185" s="8"/>
      <c r="I185" s="8"/>
      <c r="J185" s="8"/>
      <c r="K185" s="8"/>
      <c r="L185" s="8"/>
      <c r="M185" s="8"/>
      <c r="N185" s="8"/>
      <c r="O185" s="8"/>
      <c r="P185" s="8"/>
      <c r="Q185" s="8"/>
    </row>
    <row r="186" spans="1:17">
      <c r="A186" s="12"/>
      <c r="B186" s="8"/>
      <c r="C186" s="8"/>
      <c r="D186" s="8"/>
      <c r="E186" s="8"/>
      <c r="F186" s="8"/>
      <c r="G186" s="8"/>
      <c r="H186" s="8"/>
      <c r="I186" s="8"/>
      <c r="J186" s="8"/>
      <c r="K186" s="8"/>
      <c r="L186" s="8"/>
      <c r="M186" s="8"/>
      <c r="N186" s="8"/>
      <c r="O186" s="8"/>
      <c r="P186" s="8"/>
      <c r="Q186" s="8"/>
    </row>
    <row r="187" spans="1:17">
      <c r="A187" s="12"/>
      <c r="B187" s="8"/>
      <c r="C187" s="8"/>
      <c r="D187" s="8"/>
      <c r="E187" s="8"/>
      <c r="F187" s="8"/>
      <c r="G187" s="8"/>
      <c r="H187" s="8"/>
      <c r="I187" s="8"/>
      <c r="J187" s="8"/>
      <c r="K187" s="8"/>
      <c r="L187" s="8"/>
      <c r="M187" s="8"/>
      <c r="N187" s="8"/>
      <c r="O187" s="8"/>
      <c r="P187" s="8"/>
      <c r="Q187" s="8"/>
    </row>
    <row r="188" spans="1:17">
      <c r="A188" s="12"/>
      <c r="B188" s="8"/>
      <c r="C188" s="8"/>
      <c r="D188" s="8"/>
      <c r="E188" s="8"/>
      <c r="F188" s="8"/>
      <c r="G188" s="8"/>
      <c r="H188" s="8"/>
      <c r="I188" s="8"/>
      <c r="J188" s="8"/>
      <c r="K188" s="8"/>
      <c r="L188" s="8"/>
      <c r="M188" s="8"/>
      <c r="N188" s="8"/>
      <c r="O188" s="8"/>
      <c r="P188" s="8"/>
      <c r="Q188" s="8"/>
    </row>
    <row r="189" spans="1:17">
      <c r="A189" s="12"/>
      <c r="B189" s="8"/>
      <c r="C189" s="8"/>
      <c r="D189" s="8"/>
      <c r="E189" s="8"/>
      <c r="F189" s="8"/>
      <c r="G189" s="8"/>
      <c r="H189" s="8"/>
      <c r="I189" s="8"/>
      <c r="J189" s="8"/>
      <c r="K189" s="8"/>
      <c r="L189" s="8"/>
      <c r="M189" s="8"/>
      <c r="N189" s="8"/>
      <c r="O189" s="8"/>
      <c r="P189" s="8"/>
      <c r="Q189" s="8"/>
    </row>
    <row r="190" spans="1:17">
      <c r="A190" s="12"/>
      <c r="B190" s="8"/>
      <c r="C190" s="8"/>
      <c r="D190" s="8"/>
      <c r="E190" s="8"/>
      <c r="F190" s="8"/>
      <c r="G190" s="8"/>
      <c r="H190" s="8"/>
      <c r="I190" s="8"/>
      <c r="J190" s="8"/>
      <c r="K190" s="8"/>
      <c r="L190" s="8"/>
      <c r="M190" s="8"/>
      <c r="N190" s="8"/>
      <c r="O190" s="8"/>
      <c r="P190" s="8"/>
      <c r="Q190" s="8"/>
    </row>
    <row r="191" spans="1:17">
      <c r="A191" s="12"/>
      <c r="B191" s="8"/>
      <c r="C191" s="8"/>
      <c r="D191" s="8"/>
      <c r="E191" s="8"/>
      <c r="F191" s="8"/>
      <c r="G191" s="8"/>
      <c r="H191" s="8"/>
      <c r="I191" s="8"/>
      <c r="J191" s="8"/>
      <c r="K191" s="8"/>
      <c r="L191" s="8"/>
      <c r="M191" s="8"/>
      <c r="N191" s="8"/>
      <c r="O191" s="8"/>
      <c r="P191" s="8"/>
      <c r="Q191" s="8"/>
    </row>
    <row r="192" spans="1:17">
      <c r="A192" s="12"/>
      <c r="B192" s="8"/>
      <c r="C192" s="8"/>
      <c r="D192" s="8"/>
      <c r="E192" s="8"/>
      <c r="F192" s="8"/>
      <c r="G192" s="8"/>
      <c r="H192" s="8"/>
      <c r="I192" s="8"/>
      <c r="J192" s="8"/>
      <c r="K192" s="8"/>
      <c r="L192" s="8"/>
      <c r="M192" s="8"/>
      <c r="N192" s="8"/>
      <c r="O192" s="8"/>
      <c r="P192" s="8"/>
      <c r="Q192" s="8"/>
    </row>
    <row r="193" spans="1:17">
      <c r="A193" s="12"/>
      <c r="B193" s="8"/>
      <c r="C193" s="8"/>
      <c r="D193" s="8"/>
      <c r="E193" s="8"/>
      <c r="F193" s="8"/>
      <c r="G193" s="8"/>
      <c r="H193" s="8"/>
      <c r="I193" s="8"/>
      <c r="J193" s="8"/>
      <c r="K193" s="8"/>
      <c r="L193" s="8"/>
      <c r="M193" s="8"/>
      <c r="N193" s="8"/>
      <c r="O193" s="8"/>
      <c r="P193" s="8"/>
      <c r="Q193" s="8"/>
    </row>
    <row r="194" spans="1:17">
      <c r="A194" s="12"/>
      <c r="B194" s="8"/>
      <c r="C194" s="8"/>
      <c r="D194" s="8"/>
      <c r="E194" s="8"/>
      <c r="F194" s="8"/>
      <c r="G194" s="8"/>
      <c r="H194" s="8"/>
      <c r="I194" s="8"/>
      <c r="J194" s="8"/>
      <c r="K194" s="8"/>
      <c r="L194" s="8"/>
      <c r="M194" s="8"/>
      <c r="N194" s="8"/>
      <c r="O194" s="8"/>
      <c r="P194" s="8"/>
      <c r="Q194" s="8"/>
    </row>
    <row r="195" spans="1:17">
      <c r="A195" s="12"/>
      <c r="B195" s="8"/>
      <c r="C195" s="8"/>
      <c r="D195" s="8"/>
      <c r="E195" s="8"/>
      <c r="F195" s="8"/>
      <c r="G195" s="8"/>
      <c r="H195" s="8"/>
      <c r="I195" s="8"/>
      <c r="J195" s="8"/>
      <c r="K195" s="8"/>
      <c r="L195" s="8"/>
      <c r="M195" s="8"/>
      <c r="N195" s="8"/>
      <c r="O195" s="8"/>
      <c r="P195" s="8"/>
      <c r="Q195" s="8"/>
    </row>
    <row r="196" spans="1:17">
      <c r="A196" s="12"/>
      <c r="B196" s="8"/>
      <c r="C196" s="8"/>
      <c r="D196" s="8"/>
      <c r="E196" s="8"/>
      <c r="F196" s="8"/>
      <c r="G196" s="8"/>
      <c r="H196" s="8"/>
      <c r="I196" s="8"/>
      <c r="J196" s="8"/>
      <c r="K196" s="8"/>
      <c r="L196" s="8"/>
      <c r="M196" s="8"/>
      <c r="N196" s="8"/>
      <c r="O196" s="8"/>
      <c r="P196" s="8"/>
      <c r="Q196" s="8"/>
    </row>
    <row r="197" spans="1:17">
      <c r="A197" s="12"/>
      <c r="B197" s="8"/>
      <c r="C197" s="8"/>
      <c r="D197" s="8"/>
      <c r="E197" s="8"/>
      <c r="F197" s="8"/>
      <c r="G197" s="8"/>
      <c r="H197" s="8"/>
      <c r="I197" s="8"/>
      <c r="J197" s="8"/>
      <c r="K197" s="8"/>
      <c r="L197" s="8"/>
      <c r="M197" s="8"/>
      <c r="N197" s="8"/>
      <c r="O197" s="8"/>
      <c r="P197" s="8"/>
      <c r="Q197" s="8"/>
    </row>
    <row r="198" spans="1:17">
      <c r="A198" s="12"/>
      <c r="B198" s="8"/>
      <c r="C198" s="8"/>
      <c r="D198" s="8"/>
      <c r="E198" s="8"/>
      <c r="F198" s="8"/>
      <c r="G198" s="8"/>
      <c r="H198" s="8"/>
      <c r="I198" s="8"/>
      <c r="J198" s="8"/>
      <c r="K198" s="8"/>
      <c r="L198" s="8"/>
      <c r="M198" s="8"/>
      <c r="N198" s="8"/>
      <c r="O198" s="8"/>
      <c r="P198" s="8"/>
      <c r="Q198" s="8"/>
    </row>
    <row r="199" spans="1:17">
      <c r="A199" s="12"/>
      <c r="B199" s="8"/>
      <c r="C199" s="8"/>
      <c r="D199" s="8"/>
      <c r="E199" s="8"/>
      <c r="F199" s="8"/>
      <c r="G199" s="8"/>
      <c r="H199" s="8"/>
      <c r="I199" s="8"/>
      <c r="J199" s="8"/>
      <c r="K199" s="8"/>
      <c r="L199" s="8"/>
      <c r="M199" s="8"/>
      <c r="N199" s="8"/>
      <c r="O199" s="8"/>
      <c r="P199" s="8"/>
      <c r="Q199" s="8"/>
    </row>
    <row r="200" spans="1:17">
      <c r="A200" s="12"/>
      <c r="B200" s="8"/>
      <c r="C200" s="8"/>
      <c r="D200" s="8"/>
      <c r="E200" s="8"/>
      <c r="F200" s="8"/>
      <c r="G200" s="8"/>
      <c r="H200" s="8"/>
      <c r="I200" s="8"/>
      <c r="J200" s="8"/>
      <c r="K200" s="8"/>
      <c r="L200" s="8"/>
      <c r="M200" s="8"/>
      <c r="N200" s="8"/>
      <c r="O200" s="8"/>
      <c r="P200" s="8"/>
      <c r="Q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N200"/>
  <sheetViews>
    <sheetView showGridLines="0" workbookViewId="0"/>
  </sheetViews>
  <sheetFormatPr defaultColWidth="10.90625" defaultRowHeight="14.5"/>
  <cols>
    <col min="1" max="1" width="70.7265625" customWidth="1"/>
  </cols>
  <sheetData>
    <row r="1" spans="1:14" ht="19.5">
      <c r="A1" s="4" t="s">
        <v>229</v>
      </c>
      <c r="B1" s="8"/>
      <c r="C1" s="8"/>
      <c r="D1" s="8"/>
      <c r="E1" s="8"/>
      <c r="F1" s="8"/>
      <c r="G1" s="8"/>
      <c r="H1" s="8"/>
      <c r="I1" s="8"/>
      <c r="J1" s="8"/>
      <c r="K1" s="8"/>
      <c r="L1" s="8"/>
      <c r="M1" s="8"/>
      <c r="N1" s="8"/>
    </row>
    <row r="2" spans="1:14">
      <c r="A2" s="9" t="s">
        <v>338</v>
      </c>
      <c r="B2" s="8"/>
      <c r="C2" s="8"/>
      <c r="D2" s="8"/>
      <c r="E2" s="8"/>
      <c r="F2" s="8"/>
      <c r="G2" s="8"/>
      <c r="H2" s="8"/>
      <c r="I2" s="8"/>
      <c r="J2" s="8"/>
      <c r="K2" s="8"/>
      <c r="L2" s="8"/>
      <c r="M2" s="8"/>
      <c r="N2" s="8"/>
    </row>
    <row r="3" spans="1:14" ht="29">
      <c r="A3" s="9" t="s">
        <v>295</v>
      </c>
      <c r="B3" s="10"/>
      <c r="C3" s="10"/>
      <c r="D3" s="10"/>
      <c r="E3" s="10"/>
      <c r="F3" s="10"/>
      <c r="G3" s="10"/>
      <c r="H3" s="10"/>
      <c r="I3" s="10"/>
      <c r="J3" s="10"/>
      <c r="K3" s="10"/>
      <c r="L3" s="10"/>
      <c r="M3" s="10"/>
      <c r="N3" s="10"/>
    </row>
    <row r="4" spans="1:14">
      <c r="A4" s="9" t="s">
        <v>370</v>
      </c>
      <c r="B4" s="10"/>
      <c r="C4" s="10"/>
      <c r="D4" s="10"/>
      <c r="E4" s="10"/>
      <c r="F4" s="10"/>
      <c r="G4" s="10"/>
      <c r="H4" s="10"/>
      <c r="I4" s="10"/>
      <c r="J4" s="10"/>
      <c r="K4" s="10"/>
      <c r="L4" s="10"/>
      <c r="M4" s="10"/>
      <c r="N4" s="10"/>
    </row>
    <row r="5" spans="1:14">
      <c r="A5" s="11" t="s">
        <v>0</v>
      </c>
      <c r="B5" s="10"/>
      <c r="C5" s="10"/>
      <c r="D5" s="10"/>
      <c r="E5" s="10"/>
      <c r="F5" s="10"/>
      <c r="G5" s="10"/>
      <c r="H5" s="10"/>
      <c r="I5" s="10"/>
      <c r="J5" s="10"/>
      <c r="K5" s="10"/>
      <c r="L5" s="10"/>
      <c r="M5" s="10"/>
      <c r="N5" s="10"/>
    </row>
    <row r="6" spans="1:14" ht="30" customHeight="1">
      <c r="A6" s="6" t="s">
        <v>228</v>
      </c>
      <c r="B6" s="10"/>
      <c r="C6" s="10"/>
      <c r="D6" s="10"/>
      <c r="E6" s="10"/>
      <c r="F6" s="10"/>
      <c r="G6" s="10"/>
      <c r="H6" s="10"/>
      <c r="I6" s="10"/>
      <c r="J6" s="10"/>
      <c r="K6" s="10"/>
      <c r="L6" s="10"/>
      <c r="M6" s="10"/>
      <c r="N6" s="10"/>
    </row>
    <row r="7" spans="1:14">
      <c r="A7" s="12" t="s">
        <v>296</v>
      </c>
      <c r="B7" s="13" t="s">
        <v>309</v>
      </c>
      <c r="C7" s="13" t="s">
        <v>310</v>
      </c>
      <c r="D7" s="13" t="s">
        <v>311</v>
      </c>
      <c r="E7" s="13" t="s">
        <v>312</v>
      </c>
      <c r="F7" s="13" t="s">
        <v>313</v>
      </c>
      <c r="G7" s="13" t="s">
        <v>314</v>
      </c>
      <c r="H7" s="13" t="s">
        <v>315</v>
      </c>
      <c r="I7" s="13" t="s">
        <v>316</v>
      </c>
      <c r="J7" s="13" t="s">
        <v>317</v>
      </c>
      <c r="K7" s="13" t="s">
        <v>318</v>
      </c>
      <c r="L7" s="13" t="s">
        <v>319</v>
      </c>
      <c r="M7" s="13" t="s">
        <v>320</v>
      </c>
      <c r="N7" s="13" t="s">
        <v>321</v>
      </c>
    </row>
    <row r="8" spans="1:14">
      <c r="A8" s="12" t="s">
        <v>342</v>
      </c>
      <c r="B8" s="14">
        <v>0.24524689999999999</v>
      </c>
      <c r="C8" s="14">
        <v>0.24372530000000001</v>
      </c>
      <c r="D8" s="14">
        <v>0.23525389999999999</v>
      </c>
      <c r="E8" s="14">
        <v>0.2143718</v>
      </c>
      <c r="F8" s="14">
        <v>0.2073566</v>
      </c>
      <c r="G8" s="14">
        <v>0.20983579999999999</v>
      </c>
      <c r="H8" s="14">
        <v>0.2161679</v>
      </c>
      <c r="I8" s="14">
        <v>0.22795380000000001</v>
      </c>
      <c r="J8" s="14">
        <v>0.23351949999999999</v>
      </c>
      <c r="K8" s="14">
        <v>0.2419675</v>
      </c>
      <c r="L8" s="14">
        <v>0.23227329999999999</v>
      </c>
      <c r="M8" s="14">
        <v>0.24283840000000001</v>
      </c>
      <c r="N8" s="14">
        <v>0.2103554</v>
      </c>
    </row>
    <row r="9" spans="1:14">
      <c r="A9" s="12" t="s">
        <v>371</v>
      </c>
      <c r="B9" s="14">
        <v>0.1871063</v>
      </c>
      <c r="C9" s="14">
        <v>0.1822957</v>
      </c>
      <c r="D9" s="14">
        <v>0.18498329999999999</v>
      </c>
      <c r="E9" s="14">
        <v>0.1582229</v>
      </c>
      <c r="F9" s="14">
        <v>0.16532630000000001</v>
      </c>
      <c r="G9" s="14">
        <v>0.15996160000000001</v>
      </c>
      <c r="H9" s="14">
        <v>0.16407089999999999</v>
      </c>
      <c r="I9" s="14">
        <v>0.14860680000000001</v>
      </c>
      <c r="J9" s="14">
        <v>0.14853710000000001</v>
      </c>
      <c r="K9" s="14">
        <v>0.15103459999999999</v>
      </c>
      <c r="L9" s="14">
        <v>0.1632276</v>
      </c>
      <c r="M9" s="14">
        <v>0.18981509999999999</v>
      </c>
      <c r="N9" s="14">
        <v>0.1734803</v>
      </c>
    </row>
    <row r="10" spans="1:14">
      <c r="A10" s="12" t="s">
        <v>372</v>
      </c>
      <c r="B10" s="14">
        <v>0.26247880000000001</v>
      </c>
      <c r="C10" s="14">
        <v>0.26003029999999999</v>
      </c>
      <c r="D10" s="14">
        <v>0.2480166</v>
      </c>
      <c r="E10" s="14">
        <v>0.2284088</v>
      </c>
      <c r="F10" s="14">
        <v>0.21829390000000001</v>
      </c>
      <c r="G10" s="14">
        <v>0.22279840000000001</v>
      </c>
      <c r="H10" s="14">
        <v>0.2322195</v>
      </c>
      <c r="I10" s="14">
        <v>0.25340059999999998</v>
      </c>
      <c r="J10" s="14">
        <v>0.26046920000000001</v>
      </c>
      <c r="K10" s="14">
        <v>0.2680226</v>
      </c>
      <c r="L10" s="14">
        <v>0.25056790000000001</v>
      </c>
      <c r="M10" s="14">
        <v>0.2579785</v>
      </c>
      <c r="N10" s="14">
        <v>0.22353429999999999</v>
      </c>
    </row>
    <row r="11" spans="1:14" ht="30" customHeight="1">
      <c r="A11" s="6" t="s">
        <v>222</v>
      </c>
      <c r="B11" s="14"/>
      <c r="C11" s="14"/>
      <c r="D11" s="14"/>
      <c r="E11" s="14"/>
      <c r="F11" s="14"/>
      <c r="G11" s="14"/>
      <c r="H11" s="14"/>
      <c r="I11" s="14"/>
      <c r="J11" s="14"/>
      <c r="K11" s="14"/>
      <c r="L11" s="14"/>
      <c r="M11" s="14"/>
      <c r="N11" s="14"/>
    </row>
    <row r="12" spans="1:14">
      <c r="A12" s="12" t="s">
        <v>296</v>
      </c>
      <c r="B12" s="15" t="s">
        <v>309</v>
      </c>
      <c r="C12" s="15" t="s">
        <v>310</v>
      </c>
      <c r="D12" s="15" t="s">
        <v>311</v>
      </c>
      <c r="E12" s="15" t="s">
        <v>312</v>
      </c>
      <c r="F12" s="15" t="s">
        <v>313</v>
      </c>
      <c r="G12" s="15" t="s">
        <v>314</v>
      </c>
      <c r="H12" s="15" t="s">
        <v>315</v>
      </c>
      <c r="I12" s="15" t="s">
        <v>316</v>
      </c>
      <c r="J12" s="15" t="s">
        <v>317</v>
      </c>
      <c r="K12" s="15" t="s">
        <v>318</v>
      </c>
      <c r="L12" s="15" t="s">
        <v>319</v>
      </c>
      <c r="M12" s="15" t="s">
        <v>320</v>
      </c>
      <c r="N12" s="15" t="s">
        <v>321</v>
      </c>
    </row>
    <row r="13" spans="1:14">
      <c r="A13" s="12" t="s">
        <v>342</v>
      </c>
      <c r="B13" s="14">
        <v>1</v>
      </c>
      <c r="C13" s="14">
        <v>1</v>
      </c>
      <c r="D13" s="14">
        <v>1</v>
      </c>
      <c r="E13" s="14">
        <v>1</v>
      </c>
      <c r="F13" s="14">
        <v>1</v>
      </c>
      <c r="G13" s="14">
        <v>1</v>
      </c>
      <c r="H13" s="14">
        <v>1</v>
      </c>
      <c r="I13" s="14">
        <v>1</v>
      </c>
      <c r="J13" s="14">
        <v>1</v>
      </c>
      <c r="K13" s="14">
        <v>1</v>
      </c>
      <c r="L13" s="14">
        <v>1</v>
      </c>
      <c r="M13" s="14">
        <v>1</v>
      </c>
      <c r="N13" s="14">
        <v>1</v>
      </c>
    </row>
    <row r="14" spans="1:14">
      <c r="A14" s="12" t="s">
        <v>371</v>
      </c>
      <c r="B14" s="14">
        <v>0.1743681</v>
      </c>
      <c r="C14" s="14">
        <v>0.15690609999999999</v>
      </c>
      <c r="D14" s="14">
        <v>0.1604582</v>
      </c>
      <c r="E14" s="14">
        <v>0.14663709999999999</v>
      </c>
      <c r="F14" s="14">
        <v>0.16478110000000001</v>
      </c>
      <c r="G14" s="14">
        <v>0.1579826</v>
      </c>
      <c r="H14" s="14">
        <v>0.1736173</v>
      </c>
      <c r="I14" s="14">
        <v>0.15815109999999999</v>
      </c>
      <c r="J14" s="14">
        <v>0.1550424</v>
      </c>
      <c r="K14" s="14">
        <v>0.13753029999999999</v>
      </c>
      <c r="L14" s="14">
        <v>0.15026320000000001</v>
      </c>
      <c r="M14" s="14">
        <v>0.17482529999999999</v>
      </c>
      <c r="N14" s="14">
        <v>0.2072679</v>
      </c>
    </row>
    <row r="15" spans="1:14">
      <c r="A15" s="12" t="s">
        <v>372</v>
      </c>
      <c r="B15" s="14">
        <v>0.82467049999999997</v>
      </c>
      <c r="C15" s="14">
        <v>0.84213249999999995</v>
      </c>
      <c r="D15" s="14">
        <v>0.8395418</v>
      </c>
      <c r="E15" s="14">
        <v>0.85336290000000004</v>
      </c>
      <c r="F15" s="14">
        <v>0.83521889999999999</v>
      </c>
      <c r="G15" s="14">
        <v>0.84201740000000003</v>
      </c>
      <c r="H15" s="14">
        <v>0.82638270000000003</v>
      </c>
      <c r="I15" s="14">
        <v>0.84184890000000001</v>
      </c>
      <c r="J15" s="14">
        <v>0.84495759999999998</v>
      </c>
      <c r="K15" s="14">
        <v>0.86246970000000001</v>
      </c>
      <c r="L15" s="14">
        <v>0.84973679999999996</v>
      </c>
      <c r="M15" s="14">
        <v>0.82517470000000004</v>
      </c>
      <c r="N15" s="14">
        <v>0.79273210000000005</v>
      </c>
    </row>
    <row r="16" spans="1:14" ht="30" customHeight="1">
      <c r="A16" s="6" t="s">
        <v>223</v>
      </c>
      <c r="B16" s="14"/>
      <c r="C16" s="14"/>
      <c r="D16" s="14"/>
      <c r="E16" s="14"/>
      <c r="F16" s="14"/>
      <c r="G16" s="14"/>
      <c r="H16" s="14"/>
      <c r="I16" s="14"/>
      <c r="J16" s="14"/>
      <c r="K16" s="14"/>
      <c r="L16" s="14"/>
      <c r="M16" s="14"/>
      <c r="N16" s="14"/>
    </row>
    <row r="17" spans="1:14">
      <c r="A17" s="12" t="s">
        <v>296</v>
      </c>
      <c r="B17" s="15" t="s">
        <v>309</v>
      </c>
      <c r="C17" s="15" t="s">
        <v>310</v>
      </c>
      <c r="D17" s="15" t="s">
        <v>311</v>
      </c>
      <c r="E17" s="15" t="s">
        <v>312</v>
      </c>
      <c r="F17" s="15" t="s">
        <v>313</v>
      </c>
      <c r="G17" s="15" t="s">
        <v>314</v>
      </c>
      <c r="H17" s="15" t="s">
        <v>315</v>
      </c>
      <c r="I17" s="15" t="s">
        <v>316</v>
      </c>
      <c r="J17" s="15" t="s">
        <v>317</v>
      </c>
      <c r="K17" s="15" t="s">
        <v>318</v>
      </c>
      <c r="L17" s="15" t="s">
        <v>319</v>
      </c>
      <c r="M17" s="15" t="s">
        <v>320</v>
      </c>
      <c r="N17" s="15" t="s">
        <v>321</v>
      </c>
    </row>
    <row r="18" spans="1:14">
      <c r="A18" s="12" t="s">
        <v>342</v>
      </c>
      <c r="B18" s="16">
        <v>240000</v>
      </c>
      <c r="C18" s="16">
        <v>240000</v>
      </c>
      <c r="D18" s="16">
        <v>230000</v>
      </c>
      <c r="E18" s="16">
        <v>210000</v>
      </c>
      <c r="F18" s="16">
        <v>210000</v>
      </c>
      <c r="G18" s="16">
        <v>210000</v>
      </c>
      <c r="H18" s="16">
        <v>210000</v>
      </c>
      <c r="I18" s="16">
        <v>220000</v>
      </c>
      <c r="J18" s="16">
        <v>230000</v>
      </c>
      <c r="K18" s="16">
        <v>240000</v>
      </c>
      <c r="L18" s="16">
        <v>230000</v>
      </c>
      <c r="M18" s="16">
        <v>240000</v>
      </c>
      <c r="N18" s="16">
        <v>210000</v>
      </c>
    </row>
    <row r="19" spans="1:14">
      <c r="A19" s="12" t="s">
        <v>371</v>
      </c>
      <c r="B19" s="16">
        <v>40000</v>
      </c>
      <c r="C19" s="16">
        <v>40000</v>
      </c>
      <c r="D19" s="16">
        <v>40000</v>
      </c>
      <c r="E19" s="16" t="s">
        <v>330</v>
      </c>
      <c r="F19" s="16" t="s">
        <v>330</v>
      </c>
      <c r="G19" s="16" t="s">
        <v>330</v>
      </c>
      <c r="H19" s="16" t="s">
        <v>330</v>
      </c>
      <c r="I19" s="16" t="s">
        <v>330</v>
      </c>
      <c r="J19" s="16" t="s">
        <v>330</v>
      </c>
      <c r="K19" s="16" t="s">
        <v>330</v>
      </c>
      <c r="L19" s="16" t="s">
        <v>330</v>
      </c>
      <c r="M19" s="16" t="s">
        <v>330</v>
      </c>
      <c r="N19" s="16" t="s">
        <v>330</v>
      </c>
    </row>
    <row r="20" spans="1:14">
      <c r="A20" s="12" t="s">
        <v>372</v>
      </c>
      <c r="B20" s="16">
        <v>200000</v>
      </c>
      <c r="C20" s="16">
        <v>200000</v>
      </c>
      <c r="D20" s="16">
        <v>200000</v>
      </c>
      <c r="E20" s="16">
        <v>180000</v>
      </c>
      <c r="F20" s="16">
        <v>170000</v>
      </c>
      <c r="G20" s="16">
        <v>180000</v>
      </c>
      <c r="H20" s="16">
        <v>180000</v>
      </c>
      <c r="I20" s="16">
        <v>190000</v>
      </c>
      <c r="J20" s="16">
        <v>190000</v>
      </c>
      <c r="K20" s="16">
        <v>210000</v>
      </c>
      <c r="L20" s="16">
        <v>200000</v>
      </c>
      <c r="M20" s="16">
        <v>200000</v>
      </c>
      <c r="N20" s="16">
        <v>170000</v>
      </c>
    </row>
    <row r="21" spans="1:14" ht="30" customHeight="1">
      <c r="A21" s="6" t="s">
        <v>224</v>
      </c>
      <c r="B21" s="16"/>
      <c r="C21" s="16"/>
      <c r="D21" s="16"/>
      <c r="E21" s="16"/>
      <c r="F21" s="16"/>
      <c r="G21" s="16"/>
      <c r="H21" s="16"/>
      <c r="I21" s="16"/>
      <c r="J21" s="16"/>
      <c r="K21" s="16"/>
      <c r="L21" s="16"/>
      <c r="M21" s="16"/>
      <c r="N21" s="16"/>
    </row>
    <row r="22" spans="1:14">
      <c r="A22" s="12" t="s">
        <v>296</v>
      </c>
      <c r="B22" s="17" t="s">
        <v>309</v>
      </c>
      <c r="C22" s="17" t="s">
        <v>310</v>
      </c>
      <c r="D22" s="17" t="s">
        <v>311</v>
      </c>
      <c r="E22" s="17" t="s">
        <v>312</v>
      </c>
      <c r="F22" s="17" t="s">
        <v>313</v>
      </c>
      <c r="G22" s="17" t="s">
        <v>314</v>
      </c>
      <c r="H22" s="17" t="s">
        <v>315</v>
      </c>
      <c r="I22" s="17" t="s">
        <v>316</v>
      </c>
      <c r="J22" s="17" t="s">
        <v>317</v>
      </c>
      <c r="K22" s="17" t="s">
        <v>318</v>
      </c>
      <c r="L22" s="17" t="s">
        <v>319</v>
      </c>
      <c r="M22" s="17" t="s">
        <v>320</v>
      </c>
      <c r="N22" s="17" t="s">
        <v>321</v>
      </c>
    </row>
    <row r="23" spans="1:14">
      <c r="A23" s="12" t="s">
        <v>342</v>
      </c>
      <c r="B23" s="14">
        <v>0.15103440000000001</v>
      </c>
      <c r="C23" s="14">
        <v>0.15094440000000001</v>
      </c>
      <c r="D23" s="14">
        <v>0.14469170000000001</v>
      </c>
      <c r="E23" s="14">
        <v>0.12830349999999999</v>
      </c>
      <c r="F23" s="14">
        <v>0.1254564</v>
      </c>
      <c r="G23" s="14">
        <v>0.1247294</v>
      </c>
      <c r="H23" s="14">
        <v>0.12966</v>
      </c>
      <c r="I23" s="14">
        <v>0.1360961</v>
      </c>
      <c r="J23" s="14">
        <v>0.14267479999999999</v>
      </c>
      <c r="K23" s="14">
        <v>0.16386580000000001</v>
      </c>
      <c r="L23" s="14">
        <v>0.16098599999999999</v>
      </c>
      <c r="M23" s="14">
        <v>0.1804269</v>
      </c>
      <c r="N23" s="14">
        <v>0.15275540000000001</v>
      </c>
    </row>
    <row r="24" spans="1:14">
      <c r="A24" s="12" t="s">
        <v>371</v>
      </c>
      <c r="B24" s="14">
        <v>0.1048229</v>
      </c>
      <c r="C24" s="14">
        <v>0.1026492</v>
      </c>
      <c r="D24" s="14">
        <v>0.1060171</v>
      </c>
      <c r="E24" s="14">
        <v>9.5564700000000002E-2</v>
      </c>
      <c r="F24" s="14">
        <v>0.1103133</v>
      </c>
      <c r="G24" s="14">
        <v>0.1038651</v>
      </c>
      <c r="H24" s="14">
        <v>0.1028384</v>
      </c>
      <c r="I24" s="14">
        <v>8.8879100000000003E-2</v>
      </c>
      <c r="J24" s="14">
        <v>9.1002899999999998E-2</v>
      </c>
      <c r="K24" s="14">
        <v>0.1078722</v>
      </c>
      <c r="L24" s="14">
        <v>0.1195976</v>
      </c>
      <c r="M24" s="14">
        <v>0.14146120000000001</v>
      </c>
      <c r="N24" s="14">
        <v>0.1232618</v>
      </c>
    </row>
    <row r="25" spans="1:14">
      <c r="A25" s="12" t="s">
        <v>372</v>
      </c>
      <c r="B25" s="14">
        <v>0.16480120000000001</v>
      </c>
      <c r="C25" s="14">
        <v>0.16344739999999999</v>
      </c>
      <c r="D25" s="14">
        <v>0.15445800000000001</v>
      </c>
      <c r="E25" s="14">
        <v>0.1363452</v>
      </c>
      <c r="F25" s="14">
        <v>0.1294293</v>
      </c>
      <c r="G25" s="14">
        <v>0.1301756</v>
      </c>
      <c r="H25" s="14">
        <v>0.13803989999999999</v>
      </c>
      <c r="I25" s="14">
        <v>0.15139730000000001</v>
      </c>
      <c r="J25" s="14">
        <v>0.15915070000000001</v>
      </c>
      <c r="K25" s="14">
        <v>0.18008850000000001</v>
      </c>
      <c r="L25" s="14">
        <v>0.17199929999999999</v>
      </c>
      <c r="M25" s="14">
        <v>0.19175829999999999</v>
      </c>
      <c r="N25" s="14">
        <v>0.16300039999999999</v>
      </c>
    </row>
    <row r="26" spans="1:14" ht="30" customHeight="1">
      <c r="A26" s="6" t="s">
        <v>225</v>
      </c>
      <c r="B26" s="14"/>
      <c r="C26" s="14"/>
      <c r="D26" s="14"/>
      <c r="E26" s="14"/>
      <c r="F26" s="14"/>
      <c r="G26" s="14"/>
      <c r="H26" s="14"/>
      <c r="I26" s="14"/>
      <c r="J26" s="14"/>
      <c r="K26" s="14"/>
      <c r="L26" s="14"/>
      <c r="M26" s="14"/>
      <c r="N26" s="14"/>
    </row>
    <row r="27" spans="1:14">
      <c r="A27" s="12" t="s">
        <v>296</v>
      </c>
      <c r="B27" s="15" t="s">
        <v>309</v>
      </c>
      <c r="C27" s="15" t="s">
        <v>310</v>
      </c>
      <c r="D27" s="15" t="s">
        <v>311</v>
      </c>
      <c r="E27" s="15" t="s">
        <v>312</v>
      </c>
      <c r="F27" s="15" t="s">
        <v>313</v>
      </c>
      <c r="G27" s="15" t="s">
        <v>314</v>
      </c>
      <c r="H27" s="15" t="s">
        <v>315</v>
      </c>
      <c r="I27" s="15" t="s">
        <v>316</v>
      </c>
      <c r="J27" s="15" t="s">
        <v>317</v>
      </c>
      <c r="K27" s="15" t="s">
        <v>318</v>
      </c>
      <c r="L27" s="15" t="s">
        <v>319</v>
      </c>
      <c r="M27" s="15" t="s">
        <v>320</v>
      </c>
      <c r="N27" s="15" t="s">
        <v>321</v>
      </c>
    </row>
    <row r="28" spans="1:14">
      <c r="A28" s="12" t="s">
        <v>342</v>
      </c>
      <c r="B28" s="14">
        <v>1</v>
      </c>
      <c r="C28" s="14">
        <v>1</v>
      </c>
      <c r="D28" s="14">
        <v>1</v>
      </c>
      <c r="E28" s="14">
        <v>1</v>
      </c>
      <c r="F28" s="14">
        <v>1</v>
      </c>
      <c r="G28" s="14">
        <v>1</v>
      </c>
      <c r="H28" s="14">
        <v>1</v>
      </c>
      <c r="I28" s="14">
        <v>1</v>
      </c>
      <c r="J28" s="14">
        <v>1</v>
      </c>
      <c r="K28" s="14">
        <v>1</v>
      </c>
      <c r="L28" s="14">
        <v>1</v>
      </c>
      <c r="M28" s="14">
        <v>1</v>
      </c>
      <c r="N28" s="14">
        <v>1</v>
      </c>
    </row>
    <row r="29" spans="1:14">
      <c r="A29" s="12" t="s">
        <v>371</v>
      </c>
      <c r="B29" s="14">
        <v>0.1585539</v>
      </c>
      <c r="C29" s="14">
        <v>0.14402860000000001</v>
      </c>
      <c r="D29" s="14">
        <v>0.15166370000000001</v>
      </c>
      <c r="E29" s="14">
        <v>0.15180959999999999</v>
      </c>
      <c r="F29" s="14">
        <v>0.18127019999999999</v>
      </c>
      <c r="G29" s="14">
        <v>0.1717919</v>
      </c>
      <c r="H29" s="14">
        <v>0.17922850000000001</v>
      </c>
      <c r="I29" s="14">
        <v>0.15913079999999999</v>
      </c>
      <c r="J29" s="14">
        <v>0.1556623</v>
      </c>
      <c r="K29" s="14">
        <v>0.14359520000000001</v>
      </c>
      <c r="L29" s="14">
        <v>0.1580934</v>
      </c>
      <c r="M29" s="14">
        <v>0.17557790000000001</v>
      </c>
      <c r="N29" s="14">
        <v>0.20639759999999999</v>
      </c>
    </row>
    <row r="30" spans="1:14">
      <c r="A30" s="12" t="s">
        <v>372</v>
      </c>
      <c r="B30" s="14">
        <v>0.83989670000000005</v>
      </c>
      <c r="C30" s="14">
        <v>0.85442200000000001</v>
      </c>
      <c r="D30" s="14">
        <v>0.84833630000000004</v>
      </c>
      <c r="E30" s="14">
        <v>0.84819040000000001</v>
      </c>
      <c r="F30" s="14">
        <v>0.81872979999999995</v>
      </c>
      <c r="G30" s="14">
        <v>0.8282081</v>
      </c>
      <c r="H30" s="14">
        <v>0.82077149999999999</v>
      </c>
      <c r="I30" s="14">
        <v>0.84086919999999998</v>
      </c>
      <c r="J30" s="14">
        <v>0.84433769999999997</v>
      </c>
      <c r="K30" s="14">
        <v>0.85640479999999997</v>
      </c>
      <c r="L30" s="14">
        <v>0.84190659999999995</v>
      </c>
      <c r="M30" s="14">
        <v>0.82442210000000005</v>
      </c>
      <c r="N30" s="14">
        <v>0.79360240000000004</v>
      </c>
    </row>
    <row r="31" spans="1:14" ht="30" customHeight="1">
      <c r="A31" s="6" t="s">
        <v>226</v>
      </c>
      <c r="B31" s="14"/>
      <c r="C31" s="14"/>
      <c r="D31" s="14"/>
      <c r="E31" s="14"/>
      <c r="F31" s="14"/>
      <c r="G31" s="14"/>
      <c r="H31" s="14"/>
      <c r="I31" s="14"/>
      <c r="J31" s="14"/>
      <c r="K31" s="14"/>
      <c r="L31" s="14"/>
      <c r="M31" s="14"/>
      <c r="N31" s="14"/>
    </row>
    <row r="32" spans="1:14">
      <c r="A32" s="12" t="s">
        <v>296</v>
      </c>
      <c r="B32" s="15" t="s">
        <v>309</v>
      </c>
      <c r="C32" s="15" t="s">
        <v>310</v>
      </c>
      <c r="D32" s="15" t="s">
        <v>311</v>
      </c>
      <c r="E32" s="15" t="s">
        <v>312</v>
      </c>
      <c r="F32" s="15" t="s">
        <v>313</v>
      </c>
      <c r="G32" s="15" t="s">
        <v>314</v>
      </c>
      <c r="H32" s="15" t="s">
        <v>315</v>
      </c>
      <c r="I32" s="15" t="s">
        <v>316</v>
      </c>
      <c r="J32" s="15" t="s">
        <v>317</v>
      </c>
      <c r="K32" s="15" t="s">
        <v>318</v>
      </c>
      <c r="L32" s="15" t="s">
        <v>319</v>
      </c>
      <c r="M32" s="15" t="s">
        <v>320</v>
      </c>
      <c r="N32" s="15" t="s">
        <v>321</v>
      </c>
    </row>
    <row r="33" spans="1:14">
      <c r="A33" s="12" t="s">
        <v>342</v>
      </c>
      <c r="B33" s="16">
        <v>150000</v>
      </c>
      <c r="C33" s="16">
        <v>150000</v>
      </c>
      <c r="D33" s="16">
        <v>140000</v>
      </c>
      <c r="E33" s="16">
        <v>130000</v>
      </c>
      <c r="F33" s="16">
        <v>120000</v>
      </c>
      <c r="G33" s="16">
        <v>120000</v>
      </c>
      <c r="H33" s="16">
        <v>130000</v>
      </c>
      <c r="I33" s="16">
        <v>130000</v>
      </c>
      <c r="J33" s="16">
        <v>140000</v>
      </c>
      <c r="K33" s="16">
        <v>160000</v>
      </c>
      <c r="L33" s="16">
        <v>160000</v>
      </c>
      <c r="M33" s="16">
        <v>180000</v>
      </c>
      <c r="N33" s="16">
        <v>150000</v>
      </c>
    </row>
    <row r="34" spans="1:14">
      <c r="A34" s="12" t="s">
        <v>371</v>
      </c>
      <c r="B34" s="16" t="s">
        <v>330</v>
      </c>
      <c r="C34" s="16" t="s">
        <v>330</v>
      </c>
      <c r="D34" s="16" t="s">
        <v>330</v>
      </c>
      <c r="E34" s="16" t="s">
        <v>330</v>
      </c>
      <c r="F34" s="16" t="s">
        <v>330</v>
      </c>
      <c r="G34" s="16" t="s">
        <v>330</v>
      </c>
      <c r="H34" s="16" t="s">
        <v>330</v>
      </c>
      <c r="I34" s="16" t="s">
        <v>330</v>
      </c>
      <c r="J34" s="16" t="s">
        <v>330</v>
      </c>
      <c r="K34" s="16" t="s">
        <v>330</v>
      </c>
      <c r="L34" s="16" t="s">
        <v>330</v>
      </c>
      <c r="M34" s="16" t="s">
        <v>330</v>
      </c>
      <c r="N34" s="16" t="s">
        <v>330</v>
      </c>
    </row>
    <row r="35" spans="1:14">
      <c r="A35" s="12" t="s">
        <v>372</v>
      </c>
      <c r="B35" s="16">
        <v>130000</v>
      </c>
      <c r="C35" s="16">
        <v>130000</v>
      </c>
      <c r="D35" s="16">
        <v>120000</v>
      </c>
      <c r="E35" s="16">
        <v>110000</v>
      </c>
      <c r="F35" s="16">
        <v>100000</v>
      </c>
      <c r="G35" s="16">
        <v>100000</v>
      </c>
      <c r="H35" s="16">
        <v>110000</v>
      </c>
      <c r="I35" s="16">
        <v>110000</v>
      </c>
      <c r="J35" s="16">
        <v>120000</v>
      </c>
      <c r="K35" s="16">
        <v>140000</v>
      </c>
      <c r="L35" s="16">
        <v>130000</v>
      </c>
      <c r="M35" s="16">
        <v>150000</v>
      </c>
      <c r="N35" s="16">
        <v>120000</v>
      </c>
    </row>
    <row r="36" spans="1:14" ht="30" customHeight="1">
      <c r="A36" s="6" t="s">
        <v>227</v>
      </c>
      <c r="B36" s="16"/>
      <c r="C36" s="16"/>
      <c r="D36" s="16"/>
      <c r="E36" s="16"/>
      <c r="F36" s="16"/>
      <c r="G36" s="16"/>
      <c r="H36" s="16"/>
      <c r="I36" s="16"/>
      <c r="J36" s="16"/>
      <c r="K36" s="16"/>
      <c r="L36" s="16"/>
      <c r="M36" s="16"/>
      <c r="N36" s="16"/>
    </row>
    <row r="37" spans="1:14">
      <c r="A37" s="12" t="s">
        <v>296</v>
      </c>
      <c r="B37" s="17" t="s">
        <v>309</v>
      </c>
      <c r="C37" s="17" t="s">
        <v>310</v>
      </c>
      <c r="D37" s="17" t="s">
        <v>311</v>
      </c>
      <c r="E37" s="17" t="s">
        <v>312</v>
      </c>
      <c r="F37" s="17" t="s">
        <v>313</v>
      </c>
      <c r="G37" s="17" t="s">
        <v>314</v>
      </c>
      <c r="H37" s="17" t="s">
        <v>315</v>
      </c>
      <c r="I37" s="17" t="s">
        <v>316</v>
      </c>
      <c r="J37" s="17" t="s">
        <v>317</v>
      </c>
      <c r="K37" s="17" t="s">
        <v>318</v>
      </c>
      <c r="L37" s="17" t="s">
        <v>319</v>
      </c>
      <c r="M37" s="17" t="s">
        <v>320</v>
      </c>
      <c r="N37" s="17" t="s">
        <v>321</v>
      </c>
    </row>
    <row r="38" spans="1:14">
      <c r="A38" s="12" t="s">
        <v>342</v>
      </c>
      <c r="B38" s="16">
        <v>3443</v>
      </c>
      <c r="C38" s="16">
        <v>3417</v>
      </c>
      <c r="D38" s="16">
        <v>3364</v>
      </c>
      <c r="E38" s="16">
        <v>3103</v>
      </c>
      <c r="F38" s="16">
        <v>2851</v>
      </c>
      <c r="G38" s="16">
        <v>2504</v>
      </c>
      <c r="H38" s="16">
        <v>2386</v>
      </c>
      <c r="I38" s="16">
        <v>2174</v>
      </c>
      <c r="J38" s="16">
        <v>2122</v>
      </c>
      <c r="K38" s="16">
        <v>1974</v>
      </c>
      <c r="L38" s="16">
        <v>2031</v>
      </c>
      <c r="M38" s="16">
        <v>1947</v>
      </c>
      <c r="N38" s="16">
        <v>1546</v>
      </c>
    </row>
    <row r="39" spans="1:14">
      <c r="A39" s="12" t="s">
        <v>371</v>
      </c>
      <c r="B39" s="16">
        <v>764</v>
      </c>
      <c r="C39" s="16">
        <v>713</v>
      </c>
      <c r="D39" s="16">
        <v>674</v>
      </c>
      <c r="E39" s="16">
        <v>603</v>
      </c>
      <c r="F39" s="16">
        <v>571</v>
      </c>
      <c r="G39" s="16">
        <v>498</v>
      </c>
      <c r="H39" s="16">
        <v>529</v>
      </c>
      <c r="I39" s="16">
        <v>511</v>
      </c>
      <c r="J39" s="16">
        <v>500</v>
      </c>
      <c r="K39" s="16">
        <v>424</v>
      </c>
      <c r="L39" s="16">
        <v>419</v>
      </c>
      <c r="M39" s="16">
        <v>427</v>
      </c>
      <c r="N39" s="16">
        <v>367</v>
      </c>
    </row>
    <row r="40" spans="1:14">
      <c r="A40" s="12" t="s">
        <v>372</v>
      </c>
      <c r="B40" s="16">
        <v>2677</v>
      </c>
      <c r="C40" s="16">
        <v>2703</v>
      </c>
      <c r="D40" s="16">
        <v>2690</v>
      </c>
      <c r="E40" s="16">
        <v>2499</v>
      </c>
      <c r="F40" s="16">
        <v>2279</v>
      </c>
      <c r="G40" s="16">
        <v>2005</v>
      </c>
      <c r="H40" s="16">
        <v>1857</v>
      </c>
      <c r="I40" s="16">
        <v>1663</v>
      </c>
      <c r="J40" s="16">
        <v>1622</v>
      </c>
      <c r="K40" s="16">
        <v>1550</v>
      </c>
      <c r="L40" s="16">
        <v>1612</v>
      </c>
      <c r="M40" s="16">
        <v>1519</v>
      </c>
      <c r="N40" s="16">
        <v>1178</v>
      </c>
    </row>
    <row r="41" spans="1:14">
      <c r="A41" s="12"/>
      <c r="B41" s="16"/>
      <c r="C41" s="16"/>
      <c r="D41" s="16"/>
      <c r="E41" s="16"/>
      <c r="F41" s="16"/>
      <c r="G41" s="16"/>
      <c r="H41" s="16"/>
      <c r="I41" s="16"/>
      <c r="J41" s="16"/>
      <c r="K41" s="16"/>
      <c r="L41" s="16"/>
      <c r="M41" s="16"/>
      <c r="N41" s="16"/>
    </row>
    <row r="42" spans="1:14">
      <c r="A42" s="12"/>
      <c r="B42" s="16"/>
      <c r="C42" s="16"/>
      <c r="D42" s="16"/>
      <c r="E42" s="16"/>
      <c r="F42" s="16"/>
      <c r="G42" s="16"/>
      <c r="H42" s="16"/>
      <c r="I42" s="16"/>
      <c r="J42" s="16"/>
      <c r="K42" s="16"/>
      <c r="L42" s="16"/>
      <c r="M42" s="16"/>
      <c r="N42" s="16"/>
    </row>
    <row r="43" spans="1:14">
      <c r="A43" s="12"/>
      <c r="B43" s="10"/>
      <c r="C43" s="10"/>
      <c r="D43" s="10"/>
      <c r="E43" s="10"/>
      <c r="F43" s="10"/>
      <c r="G43" s="10"/>
      <c r="H43" s="10"/>
      <c r="I43" s="10"/>
      <c r="J43" s="10"/>
      <c r="K43" s="10"/>
      <c r="L43" s="10"/>
      <c r="M43" s="10"/>
      <c r="N43" s="10"/>
    </row>
    <row r="44" spans="1:14">
      <c r="A44" s="12"/>
      <c r="B44" s="10"/>
      <c r="C44" s="10"/>
      <c r="D44" s="10"/>
      <c r="E44" s="10"/>
      <c r="F44" s="10"/>
      <c r="G44" s="10"/>
      <c r="H44" s="10"/>
      <c r="I44" s="10"/>
      <c r="J44" s="10"/>
      <c r="K44" s="10"/>
      <c r="L44" s="10"/>
      <c r="M44" s="10"/>
      <c r="N44" s="10"/>
    </row>
    <row r="45" spans="1:14">
      <c r="A45" s="12"/>
      <c r="B45" s="10"/>
      <c r="C45" s="10"/>
      <c r="D45" s="10"/>
      <c r="E45" s="10"/>
      <c r="F45" s="10"/>
      <c r="G45" s="10"/>
      <c r="H45" s="10"/>
      <c r="I45" s="10"/>
      <c r="J45" s="10"/>
      <c r="K45" s="10"/>
      <c r="L45" s="10"/>
      <c r="M45" s="10"/>
      <c r="N45" s="10"/>
    </row>
    <row r="46" spans="1:14">
      <c r="A46" s="12"/>
      <c r="B46" s="10"/>
      <c r="C46" s="10"/>
      <c r="D46" s="10"/>
      <c r="E46" s="10"/>
      <c r="F46" s="10"/>
      <c r="G46" s="10"/>
      <c r="H46" s="10"/>
      <c r="I46" s="10"/>
      <c r="J46" s="10"/>
      <c r="K46" s="10"/>
      <c r="L46" s="10"/>
      <c r="M46" s="10"/>
      <c r="N46" s="10"/>
    </row>
    <row r="47" spans="1:14">
      <c r="A47" s="12"/>
      <c r="B47" s="10"/>
      <c r="C47" s="10"/>
      <c r="D47" s="10"/>
      <c r="E47" s="10"/>
      <c r="F47" s="10"/>
      <c r="G47" s="10"/>
      <c r="H47" s="10"/>
      <c r="I47" s="10"/>
      <c r="J47" s="10"/>
      <c r="K47" s="10"/>
      <c r="L47" s="10"/>
      <c r="M47" s="10"/>
      <c r="N47" s="10"/>
    </row>
    <row r="48" spans="1:14">
      <c r="A48" s="12"/>
      <c r="B48" s="10"/>
      <c r="C48" s="10"/>
      <c r="D48" s="10"/>
      <c r="E48" s="10"/>
      <c r="F48" s="10"/>
      <c r="G48" s="10"/>
      <c r="H48" s="10"/>
      <c r="I48" s="10"/>
      <c r="J48" s="10"/>
      <c r="K48" s="10"/>
      <c r="L48" s="10"/>
      <c r="M48" s="10"/>
      <c r="N48" s="10"/>
    </row>
    <row r="49" spans="1:14">
      <c r="A49" s="12"/>
      <c r="B49" s="10"/>
      <c r="C49" s="10"/>
      <c r="D49" s="10"/>
      <c r="E49" s="10"/>
      <c r="F49" s="10"/>
      <c r="G49" s="10"/>
      <c r="H49" s="10"/>
      <c r="I49" s="10"/>
      <c r="J49" s="10"/>
      <c r="K49" s="10"/>
      <c r="L49" s="10"/>
      <c r="M49" s="10"/>
      <c r="N49" s="10"/>
    </row>
    <row r="50" spans="1:14">
      <c r="A50" s="12"/>
      <c r="B50" s="10"/>
      <c r="C50" s="10"/>
      <c r="D50" s="10"/>
      <c r="E50" s="10"/>
      <c r="F50" s="10"/>
      <c r="G50" s="10"/>
      <c r="H50" s="10"/>
      <c r="I50" s="10"/>
      <c r="J50" s="10"/>
      <c r="K50" s="10"/>
      <c r="L50" s="10"/>
      <c r="M50" s="10"/>
      <c r="N50" s="10"/>
    </row>
    <row r="51" spans="1:14">
      <c r="A51" s="12"/>
      <c r="B51" s="10"/>
      <c r="C51" s="10"/>
      <c r="D51" s="10"/>
      <c r="E51" s="10"/>
      <c r="F51" s="10"/>
      <c r="G51" s="10"/>
      <c r="H51" s="10"/>
      <c r="I51" s="10"/>
      <c r="J51" s="10"/>
      <c r="K51" s="10"/>
      <c r="L51" s="10"/>
      <c r="M51" s="10"/>
      <c r="N51" s="10"/>
    </row>
    <row r="52" spans="1:14">
      <c r="A52" s="12"/>
      <c r="B52" s="10"/>
      <c r="C52" s="10"/>
      <c r="D52" s="10"/>
      <c r="E52" s="10"/>
      <c r="F52" s="10"/>
      <c r="G52" s="10"/>
      <c r="H52" s="10"/>
      <c r="I52" s="10"/>
      <c r="J52" s="10"/>
      <c r="K52" s="10"/>
      <c r="L52" s="10"/>
      <c r="M52" s="10"/>
      <c r="N52" s="10"/>
    </row>
    <row r="53" spans="1:14">
      <c r="A53" s="12"/>
      <c r="B53" s="10"/>
      <c r="C53" s="10"/>
      <c r="D53" s="10"/>
      <c r="E53" s="10"/>
      <c r="F53" s="10"/>
      <c r="G53" s="10"/>
      <c r="H53" s="10"/>
      <c r="I53" s="10"/>
      <c r="J53" s="10"/>
      <c r="K53" s="10"/>
      <c r="L53" s="10"/>
      <c r="M53" s="10"/>
      <c r="N53" s="10"/>
    </row>
    <row r="54" spans="1:14">
      <c r="A54" s="12"/>
      <c r="B54" s="10"/>
      <c r="C54" s="10"/>
      <c r="D54" s="10"/>
      <c r="E54" s="10"/>
      <c r="F54" s="10"/>
      <c r="G54" s="10"/>
      <c r="H54" s="10"/>
      <c r="I54" s="10"/>
      <c r="J54" s="10"/>
      <c r="K54" s="10"/>
      <c r="L54" s="10"/>
      <c r="M54" s="10"/>
      <c r="N54" s="10"/>
    </row>
    <row r="55" spans="1:14">
      <c r="A55" s="12"/>
      <c r="B55" s="10"/>
      <c r="C55" s="10"/>
      <c r="D55" s="10"/>
      <c r="E55" s="10"/>
      <c r="F55" s="10"/>
      <c r="G55" s="10"/>
      <c r="H55" s="10"/>
      <c r="I55" s="10"/>
      <c r="J55" s="10"/>
      <c r="K55" s="10"/>
      <c r="L55" s="10"/>
      <c r="M55" s="10"/>
      <c r="N55" s="10"/>
    </row>
    <row r="56" spans="1:14">
      <c r="A56" s="12"/>
      <c r="B56" s="10"/>
      <c r="C56" s="10"/>
      <c r="D56" s="10"/>
      <c r="E56" s="10"/>
      <c r="F56" s="10"/>
      <c r="G56" s="10"/>
      <c r="H56" s="10"/>
      <c r="I56" s="10"/>
      <c r="J56" s="10"/>
      <c r="K56" s="10"/>
      <c r="L56" s="10"/>
      <c r="M56" s="10"/>
      <c r="N56" s="10"/>
    </row>
    <row r="57" spans="1:14">
      <c r="A57" s="12"/>
      <c r="B57" s="10"/>
      <c r="C57" s="10"/>
      <c r="D57" s="10"/>
      <c r="E57" s="10"/>
      <c r="F57" s="10"/>
      <c r="G57" s="10"/>
      <c r="H57" s="10"/>
      <c r="I57" s="10"/>
      <c r="J57" s="10"/>
      <c r="K57" s="10"/>
      <c r="L57" s="10"/>
      <c r="M57" s="10"/>
      <c r="N57" s="10"/>
    </row>
    <row r="58" spans="1:14">
      <c r="A58" s="12"/>
      <c r="B58" s="10"/>
      <c r="C58" s="10"/>
      <c r="D58" s="10"/>
      <c r="E58" s="10"/>
      <c r="F58" s="10"/>
      <c r="G58" s="10"/>
      <c r="H58" s="10"/>
      <c r="I58" s="10"/>
      <c r="J58" s="10"/>
      <c r="K58" s="10"/>
      <c r="L58" s="10"/>
      <c r="M58" s="10"/>
      <c r="N58" s="10"/>
    </row>
    <row r="59" spans="1:14">
      <c r="A59" s="12"/>
      <c r="B59" s="10"/>
      <c r="C59" s="10"/>
      <c r="D59" s="10"/>
      <c r="E59" s="10"/>
      <c r="F59" s="10"/>
      <c r="G59" s="10"/>
      <c r="H59" s="10"/>
      <c r="I59" s="10"/>
      <c r="J59" s="10"/>
      <c r="K59" s="10"/>
      <c r="L59" s="10"/>
      <c r="M59" s="10"/>
      <c r="N59" s="10"/>
    </row>
    <row r="60" spans="1:14">
      <c r="A60" s="12"/>
      <c r="B60" s="10"/>
      <c r="C60" s="10"/>
      <c r="D60" s="10"/>
      <c r="E60" s="10"/>
      <c r="F60" s="10"/>
      <c r="G60" s="10"/>
      <c r="H60" s="10"/>
      <c r="I60" s="10"/>
      <c r="J60" s="10"/>
      <c r="K60" s="10"/>
      <c r="L60" s="10"/>
      <c r="M60" s="10"/>
      <c r="N60" s="10"/>
    </row>
    <row r="61" spans="1:14">
      <c r="A61" s="12"/>
      <c r="B61" s="10"/>
      <c r="C61" s="10"/>
      <c r="D61" s="10"/>
      <c r="E61" s="10"/>
      <c r="F61" s="10"/>
      <c r="G61" s="10"/>
      <c r="H61" s="10"/>
      <c r="I61" s="10"/>
      <c r="J61" s="10"/>
      <c r="K61" s="10"/>
      <c r="L61" s="10"/>
      <c r="M61" s="10"/>
      <c r="N61" s="10"/>
    </row>
    <row r="62" spans="1:14">
      <c r="A62" s="12"/>
      <c r="B62" s="10"/>
      <c r="C62" s="10"/>
      <c r="D62" s="10"/>
      <c r="E62" s="10"/>
      <c r="F62" s="10"/>
      <c r="G62" s="10"/>
      <c r="H62" s="10"/>
      <c r="I62" s="10"/>
      <c r="J62" s="10"/>
      <c r="K62" s="10"/>
      <c r="L62" s="10"/>
      <c r="M62" s="10"/>
      <c r="N62" s="10"/>
    </row>
    <row r="63" spans="1:14">
      <c r="A63" s="12"/>
      <c r="B63" s="10"/>
      <c r="C63" s="10"/>
      <c r="D63" s="10"/>
      <c r="E63" s="10"/>
      <c r="F63" s="10"/>
      <c r="G63" s="10"/>
      <c r="H63" s="10"/>
      <c r="I63" s="10"/>
      <c r="J63" s="10"/>
      <c r="K63" s="10"/>
      <c r="L63" s="10"/>
      <c r="M63" s="10"/>
      <c r="N63" s="10"/>
    </row>
    <row r="64" spans="1:14">
      <c r="A64" s="12"/>
      <c r="B64" s="10"/>
      <c r="C64" s="10"/>
      <c r="D64" s="10"/>
      <c r="E64" s="10"/>
      <c r="F64" s="10"/>
      <c r="G64" s="10"/>
      <c r="H64" s="10"/>
      <c r="I64" s="10"/>
      <c r="J64" s="10"/>
      <c r="K64" s="10"/>
      <c r="L64" s="10"/>
      <c r="M64" s="10"/>
      <c r="N64" s="10"/>
    </row>
    <row r="65" spans="1:14">
      <c r="A65" s="12"/>
      <c r="B65" s="10"/>
      <c r="C65" s="10"/>
      <c r="D65" s="10"/>
      <c r="E65" s="10"/>
      <c r="F65" s="10"/>
      <c r="G65" s="10"/>
      <c r="H65" s="10"/>
      <c r="I65" s="10"/>
      <c r="J65" s="10"/>
      <c r="K65" s="10"/>
      <c r="L65" s="10"/>
      <c r="M65" s="10"/>
      <c r="N65" s="10"/>
    </row>
    <row r="66" spans="1:14">
      <c r="A66" s="12"/>
      <c r="B66" s="10"/>
      <c r="C66" s="10"/>
      <c r="D66" s="10"/>
      <c r="E66" s="10"/>
      <c r="F66" s="10"/>
      <c r="G66" s="10"/>
      <c r="H66" s="10"/>
      <c r="I66" s="10"/>
      <c r="J66" s="10"/>
      <c r="K66" s="10"/>
      <c r="L66" s="10"/>
      <c r="M66" s="10"/>
      <c r="N66" s="10"/>
    </row>
    <row r="67" spans="1:14">
      <c r="A67" s="12"/>
      <c r="B67" s="10"/>
      <c r="C67" s="10"/>
      <c r="D67" s="10"/>
      <c r="E67" s="10"/>
      <c r="F67" s="10"/>
      <c r="G67" s="10"/>
      <c r="H67" s="10"/>
      <c r="I67" s="10"/>
      <c r="J67" s="10"/>
      <c r="K67" s="10"/>
      <c r="L67" s="10"/>
      <c r="M67" s="10"/>
      <c r="N67" s="10"/>
    </row>
    <row r="68" spans="1:14">
      <c r="A68" s="12"/>
      <c r="B68" s="10"/>
      <c r="C68" s="10"/>
      <c r="D68" s="10"/>
      <c r="E68" s="10"/>
      <c r="F68" s="10"/>
      <c r="G68" s="10"/>
      <c r="H68" s="10"/>
      <c r="I68" s="10"/>
      <c r="J68" s="10"/>
      <c r="K68" s="10"/>
      <c r="L68" s="10"/>
      <c r="M68" s="10"/>
      <c r="N68" s="10"/>
    </row>
    <row r="69" spans="1:14">
      <c r="A69" s="12"/>
      <c r="B69" s="10"/>
      <c r="C69" s="10"/>
      <c r="D69" s="10"/>
      <c r="E69" s="10"/>
      <c r="F69" s="10"/>
      <c r="G69" s="10"/>
      <c r="H69" s="10"/>
      <c r="I69" s="10"/>
      <c r="J69" s="10"/>
      <c r="K69" s="10"/>
      <c r="L69" s="10"/>
      <c r="M69" s="10"/>
      <c r="N69" s="10"/>
    </row>
    <row r="70" spans="1:14">
      <c r="A70" s="12"/>
      <c r="B70" s="10"/>
      <c r="C70" s="10"/>
      <c r="D70" s="10"/>
      <c r="E70" s="10"/>
      <c r="F70" s="10"/>
      <c r="G70" s="10"/>
      <c r="H70" s="10"/>
      <c r="I70" s="10"/>
      <c r="J70" s="10"/>
      <c r="K70" s="10"/>
      <c r="L70" s="10"/>
      <c r="M70" s="10"/>
      <c r="N70" s="10"/>
    </row>
    <row r="71" spans="1:14">
      <c r="A71" s="12"/>
      <c r="B71" s="10"/>
      <c r="C71" s="10"/>
      <c r="D71" s="10"/>
      <c r="E71" s="10"/>
      <c r="F71" s="10"/>
      <c r="G71" s="10"/>
      <c r="H71" s="10"/>
      <c r="I71" s="10"/>
      <c r="J71" s="10"/>
      <c r="K71" s="10"/>
      <c r="L71" s="10"/>
      <c r="M71" s="10"/>
      <c r="N71" s="10"/>
    </row>
    <row r="72" spans="1:14">
      <c r="A72" s="12"/>
      <c r="B72" s="10"/>
      <c r="C72" s="10"/>
      <c r="D72" s="10"/>
      <c r="E72" s="10"/>
      <c r="F72" s="10"/>
      <c r="G72" s="10"/>
      <c r="H72" s="10"/>
      <c r="I72" s="10"/>
      <c r="J72" s="10"/>
      <c r="K72" s="10"/>
      <c r="L72" s="10"/>
      <c r="M72" s="10"/>
      <c r="N72" s="10"/>
    </row>
    <row r="73" spans="1:14">
      <c r="A73" s="12"/>
      <c r="B73" s="10"/>
      <c r="C73" s="10"/>
      <c r="D73" s="10"/>
      <c r="E73" s="10"/>
      <c r="F73" s="10"/>
      <c r="G73" s="10"/>
      <c r="H73" s="10"/>
      <c r="I73" s="10"/>
      <c r="J73" s="10"/>
      <c r="K73" s="10"/>
      <c r="L73" s="10"/>
      <c r="M73" s="10"/>
      <c r="N73" s="10"/>
    </row>
    <row r="74" spans="1:14">
      <c r="A74" s="12"/>
      <c r="B74" s="10"/>
      <c r="C74" s="10"/>
      <c r="D74" s="10"/>
      <c r="E74" s="10"/>
      <c r="F74" s="10"/>
      <c r="G74" s="10"/>
      <c r="H74" s="10"/>
      <c r="I74" s="10"/>
      <c r="J74" s="10"/>
      <c r="K74" s="10"/>
      <c r="L74" s="10"/>
      <c r="M74" s="10"/>
      <c r="N74" s="10"/>
    </row>
    <row r="75" spans="1:14">
      <c r="A75" s="12"/>
      <c r="B75" s="10"/>
      <c r="C75" s="10"/>
      <c r="D75" s="10"/>
      <c r="E75" s="10"/>
      <c r="F75" s="10"/>
      <c r="G75" s="10"/>
      <c r="H75" s="10"/>
      <c r="I75" s="10"/>
      <c r="J75" s="10"/>
      <c r="K75" s="10"/>
      <c r="L75" s="10"/>
      <c r="M75" s="10"/>
      <c r="N75" s="10"/>
    </row>
    <row r="76" spans="1:14">
      <c r="A76" s="12"/>
      <c r="B76" s="10"/>
      <c r="C76" s="10"/>
      <c r="D76" s="10"/>
      <c r="E76" s="10"/>
      <c r="F76" s="10"/>
      <c r="G76" s="10"/>
      <c r="H76" s="10"/>
      <c r="I76" s="10"/>
      <c r="J76" s="10"/>
      <c r="K76" s="10"/>
      <c r="L76" s="10"/>
      <c r="M76" s="10"/>
      <c r="N76" s="10"/>
    </row>
    <row r="77" spans="1:14">
      <c r="A77" s="12"/>
      <c r="B77" s="10"/>
      <c r="C77" s="10"/>
      <c r="D77" s="10"/>
      <c r="E77" s="10"/>
      <c r="F77" s="10"/>
      <c r="G77" s="10"/>
      <c r="H77" s="10"/>
      <c r="I77" s="10"/>
      <c r="J77" s="10"/>
      <c r="K77" s="10"/>
      <c r="L77" s="10"/>
      <c r="M77" s="10"/>
      <c r="N77" s="10"/>
    </row>
    <row r="78" spans="1:14">
      <c r="A78" s="12"/>
      <c r="B78" s="10"/>
      <c r="C78" s="10"/>
      <c r="D78" s="10"/>
      <c r="E78" s="10"/>
      <c r="F78" s="10"/>
      <c r="G78" s="10"/>
      <c r="H78" s="10"/>
      <c r="I78" s="10"/>
      <c r="J78" s="10"/>
      <c r="K78" s="10"/>
      <c r="L78" s="10"/>
      <c r="M78" s="10"/>
      <c r="N78" s="10"/>
    </row>
    <row r="79" spans="1:14">
      <c r="A79" s="12"/>
      <c r="B79" s="10"/>
      <c r="C79" s="10"/>
      <c r="D79" s="10"/>
      <c r="E79" s="10"/>
      <c r="F79" s="10"/>
      <c r="G79" s="10"/>
      <c r="H79" s="10"/>
      <c r="I79" s="10"/>
      <c r="J79" s="10"/>
      <c r="K79" s="10"/>
      <c r="L79" s="10"/>
      <c r="M79" s="10"/>
      <c r="N79" s="10"/>
    </row>
    <row r="80" spans="1:14">
      <c r="A80" s="12"/>
      <c r="B80" s="10"/>
      <c r="C80" s="10"/>
      <c r="D80" s="10"/>
      <c r="E80" s="10"/>
      <c r="F80" s="10"/>
      <c r="G80" s="10"/>
      <c r="H80" s="10"/>
      <c r="I80" s="10"/>
      <c r="J80" s="10"/>
      <c r="K80" s="10"/>
      <c r="L80" s="10"/>
      <c r="M80" s="10"/>
      <c r="N80" s="10"/>
    </row>
    <row r="81" spans="1:14">
      <c r="A81" s="12"/>
      <c r="B81" s="10"/>
      <c r="C81" s="10"/>
      <c r="D81" s="10"/>
      <c r="E81" s="10"/>
      <c r="F81" s="10"/>
      <c r="G81" s="10"/>
      <c r="H81" s="10"/>
      <c r="I81" s="10"/>
      <c r="J81" s="10"/>
      <c r="K81" s="10"/>
      <c r="L81" s="10"/>
      <c r="M81" s="10"/>
      <c r="N81" s="10"/>
    </row>
    <row r="82" spans="1:14">
      <c r="A82" s="12"/>
      <c r="B82" s="10"/>
      <c r="C82" s="10"/>
      <c r="D82" s="10"/>
      <c r="E82" s="10"/>
      <c r="F82" s="10"/>
      <c r="G82" s="10"/>
      <c r="H82" s="10"/>
      <c r="I82" s="10"/>
      <c r="J82" s="10"/>
      <c r="K82" s="10"/>
      <c r="L82" s="10"/>
      <c r="M82" s="10"/>
      <c r="N82" s="10"/>
    </row>
    <row r="83" spans="1:14">
      <c r="A83" s="12"/>
      <c r="B83" s="10"/>
      <c r="C83" s="10"/>
      <c r="D83" s="10"/>
      <c r="E83" s="10"/>
      <c r="F83" s="10"/>
      <c r="G83" s="10"/>
      <c r="H83" s="10"/>
      <c r="I83" s="10"/>
      <c r="J83" s="10"/>
      <c r="K83" s="10"/>
      <c r="L83" s="10"/>
      <c r="M83" s="10"/>
      <c r="N83" s="10"/>
    </row>
    <row r="84" spans="1:14">
      <c r="A84" s="12"/>
      <c r="B84" s="10"/>
      <c r="C84" s="10"/>
      <c r="D84" s="10"/>
      <c r="E84" s="10"/>
      <c r="F84" s="10"/>
      <c r="G84" s="10"/>
      <c r="H84" s="10"/>
      <c r="I84" s="10"/>
      <c r="J84" s="10"/>
      <c r="K84" s="10"/>
      <c r="L84" s="10"/>
      <c r="M84" s="10"/>
      <c r="N84" s="10"/>
    </row>
    <row r="85" spans="1:14">
      <c r="A85" s="12"/>
      <c r="B85" s="10"/>
      <c r="C85" s="10"/>
      <c r="D85" s="10"/>
      <c r="E85" s="10"/>
      <c r="F85" s="10"/>
      <c r="G85" s="10"/>
      <c r="H85" s="10"/>
      <c r="I85" s="10"/>
      <c r="J85" s="10"/>
      <c r="K85" s="10"/>
      <c r="L85" s="10"/>
      <c r="M85" s="10"/>
      <c r="N85" s="10"/>
    </row>
    <row r="86" spans="1:14">
      <c r="A86" s="12"/>
      <c r="B86" s="10"/>
      <c r="C86" s="10"/>
      <c r="D86" s="10"/>
      <c r="E86" s="10"/>
      <c r="F86" s="10"/>
      <c r="G86" s="10"/>
      <c r="H86" s="10"/>
      <c r="I86" s="10"/>
      <c r="J86" s="10"/>
      <c r="K86" s="10"/>
      <c r="L86" s="10"/>
      <c r="M86" s="10"/>
      <c r="N86" s="10"/>
    </row>
    <row r="87" spans="1:14">
      <c r="A87" s="12"/>
      <c r="B87" s="10"/>
      <c r="C87" s="10"/>
      <c r="D87" s="10"/>
      <c r="E87" s="10"/>
      <c r="F87" s="10"/>
      <c r="G87" s="10"/>
      <c r="H87" s="10"/>
      <c r="I87" s="10"/>
      <c r="J87" s="10"/>
      <c r="K87" s="10"/>
      <c r="L87" s="10"/>
      <c r="M87" s="10"/>
      <c r="N87" s="10"/>
    </row>
    <row r="88" spans="1:14">
      <c r="A88" s="12"/>
      <c r="B88" s="10"/>
      <c r="C88" s="10"/>
      <c r="D88" s="10"/>
      <c r="E88" s="10"/>
      <c r="F88" s="10"/>
      <c r="G88" s="10"/>
      <c r="H88" s="10"/>
      <c r="I88" s="10"/>
      <c r="J88" s="10"/>
      <c r="K88" s="10"/>
      <c r="L88" s="10"/>
      <c r="M88" s="10"/>
      <c r="N88" s="10"/>
    </row>
    <row r="89" spans="1:14">
      <c r="A89" s="12"/>
      <c r="B89" s="10"/>
      <c r="C89" s="10"/>
      <c r="D89" s="10"/>
      <c r="E89" s="10"/>
      <c r="F89" s="10"/>
      <c r="G89" s="10"/>
      <c r="H89" s="10"/>
      <c r="I89" s="10"/>
      <c r="J89" s="10"/>
      <c r="K89" s="10"/>
      <c r="L89" s="10"/>
      <c r="M89" s="10"/>
      <c r="N89" s="10"/>
    </row>
    <row r="90" spans="1:14">
      <c r="A90" s="12"/>
      <c r="B90" s="10"/>
      <c r="C90" s="10"/>
      <c r="D90" s="10"/>
      <c r="E90" s="10"/>
      <c r="F90" s="10"/>
      <c r="G90" s="10"/>
      <c r="H90" s="10"/>
      <c r="I90" s="10"/>
      <c r="J90" s="10"/>
      <c r="K90" s="10"/>
      <c r="L90" s="10"/>
      <c r="M90" s="10"/>
      <c r="N90" s="10"/>
    </row>
    <row r="91" spans="1:14">
      <c r="A91" s="12"/>
      <c r="B91" s="10"/>
      <c r="C91" s="10"/>
      <c r="D91" s="10"/>
      <c r="E91" s="10"/>
      <c r="F91" s="10"/>
      <c r="G91" s="10"/>
      <c r="H91" s="10"/>
      <c r="I91" s="10"/>
      <c r="J91" s="10"/>
      <c r="K91" s="10"/>
      <c r="L91" s="10"/>
      <c r="M91" s="10"/>
      <c r="N91" s="10"/>
    </row>
    <row r="92" spans="1:14">
      <c r="A92" s="12"/>
      <c r="B92" s="10"/>
      <c r="C92" s="10"/>
      <c r="D92" s="10"/>
      <c r="E92" s="10"/>
      <c r="F92" s="10"/>
      <c r="G92" s="10"/>
      <c r="H92" s="10"/>
      <c r="I92" s="10"/>
      <c r="J92" s="10"/>
      <c r="K92" s="10"/>
      <c r="L92" s="10"/>
      <c r="M92" s="10"/>
      <c r="N92" s="10"/>
    </row>
    <row r="93" spans="1:14">
      <c r="A93" s="12"/>
      <c r="B93" s="10"/>
      <c r="C93" s="10"/>
      <c r="D93" s="10"/>
      <c r="E93" s="10"/>
      <c r="F93" s="10"/>
      <c r="G93" s="10"/>
      <c r="H93" s="10"/>
      <c r="I93" s="10"/>
      <c r="J93" s="10"/>
      <c r="K93" s="10"/>
      <c r="L93" s="10"/>
      <c r="M93" s="10"/>
      <c r="N93" s="10"/>
    </row>
    <row r="94" spans="1:14">
      <c r="A94" s="12"/>
      <c r="B94" s="10"/>
      <c r="C94" s="10"/>
      <c r="D94" s="10"/>
      <c r="E94" s="10"/>
      <c r="F94" s="10"/>
      <c r="G94" s="10"/>
      <c r="H94" s="10"/>
      <c r="I94" s="10"/>
      <c r="J94" s="10"/>
      <c r="K94" s="10"/>
      <c r="L94" s="10"/>
      <c r="M94" s="10"/>
      <c r="N94" s="10"/>
    </row>
    <row r="95" spans="1:14">
      <c r="A95" s="12"/>
      <c r="B95" s="10"/>
      <c r="C95" s="10"/>
      <c r="D95" s="10"/>
      <c r="E95" s="10"/>
      <c r="F95" s="10"/>
      <c r="G95" s="10"/>
      <c r="H95" s="10"/>
      <c r="I95" s="10"/>
      <c r="J95" s="10"/>
      <c r="K95" s="10"/>
      <c r="L95" s="10"/>
      <c r="M95" s="10"/>
      <c r="N95" s="10"/>
    </row>
    <row r="96" spans="1:14">
      <c r="A96" s="12"/>
      <c r="B96" s="10"/>
      <c r="C96" s="10"/>
      <c r="D96" s="10"/>
      <c r="E96" s="10"/>
      <c r="F96" s="10"/>
      <c r="G96" s="10"/>
      <c r="H96" s="10"/>
      <c r="I96" s="10"/>
      <c r="J96" s="10"/>
      <c r="K96" s="10"/>
      <c r="L96" s="10"/>
      <c r="M96" s="10"/>
      <c r="N96" s="10"/>
    </row>
    <row r="97" spans="1:14">
      <c r="A97" s="12"/>
      <c r="B97" s="10"/>
      <c r="C97" s="10"/>
      <c r="D97" s="10"/>
      <c r="E97" s="10"/>
      <c r="F97" s="10"/>
      <c r="G97" s="10"/>
      <c r="H97" s="10"/>
      <c r="I97" s="10"/>
      <c r="J97" s="10"/>
      <c r="K97" s="10"/>
      <c r="L97" s="10"/>
      <c r="M97" s="10"/>
      <c r="N97" s="10"/>
    </row>
    <row r="98" spans="1:14">
      <c r="A98" s="12"/>
      <c r="B98" s="10"/>
      <c r="C98" s="10"/>
      <c r="D98" s="10"/>
      <c r="E98" s="10"/>
      <c r="F98" s="10"/>
      <c r="G98" s="10"/>
      <c r="H98" s="10"/>
      <c r="I98" s="10"/>
      <c r="J98" s="10"/>
      <c r="K98" s="10"/>
      <c r="L98" s="10"/>
      <c r="M98" s="10"/>
      <c r="N98" s="10"/>
    </row>
    <row r="99" spans="1:14">
      <c r="A99" s="12"/>
      <c r="B99" s="10"/>
      <c r="C99" s="10"/>
      <c r="D99" s="10"/>
      <c r="E99" s="10"/>
      <c r="F99" s="10"/>
      <c r="G99" s="10"/>
      <c r="H99" s="10"/>
      <c r="I99" s="10"/>
      <c r="J99" s="10"/>
      <c r="K99" s="10"/>
      <c r="L99" s="10"/>
      <c r="M99" s="10"/>
      <c r="N99" s="10"/>
    </row>
    <row r="100" spans="1:14">
      <c r="A100" s="12"/>
      <c r="B100" s="10"/>
      <c r="C100" s="10"/>
      <c r="D100" s="10"/>
      <c r="E100" s="10"/>
      <c r="F100" s="10"/>
      <c r="G100" s="10"/>
      <c r="H100" s="10"/>
      <c r="I100" s="10"/>
      <c r="J100" s="10"/>
      <c r="K100" s="10"/>
      <c r="L100" s="10"/>
      <c r="M100" s="10"/>
      <c r="N100" s="10"/>
    </row>
    <row r="101" spans="1:14">
      <c r="A101" s="12"/>
      <c r="B101" s="8"/>
      <c r="C101" s="8"/>
      <c r="D101" s="8"/>
      <c r="E101" s="8"/>
      <c r="F101" s="8"/>
      <c r="G101" s="8"/>
      <c r="H101" s="8"/>
      <c r="I101" s="8"/>
      <c r="J101" s="8"/>
      <c r="K101" s="8"/>
      <c r="L101" s="8"/>
      <c r="M101" s="8"/>
      <c r="N101" s="8"/>
    </row>
    <row r="102" spans="1:14">
      <c r="A102" s="12"/>
      <c r="B102" s="8"/>
      <c r="C102" s="8"/>
      <c r="D102" s="8"/>
      <c r="E102" s="8"/>
      <c r="F102" s="8"/>
      <c r="G102" s="8"/>
      <c r="H102" s="8"/>
      <c r="I102" s="8"/>
      <c r="J102" s="8"/>
      <c r="K102" s="8"/>
      <c r="L102" s="8"/>
      <c r="M102" s="8"/>
      <c r="N102" s="8"/>
    </row>
    <row r="103" spans="1:14">
      <c r="A103" s="12"/>
      <c r="B103" s="8"/>
      <c r="C103" s="8"/>
      <c r="D103" s="8"/>
      <c r="E103" s="8"/>
      <c r="F103" s="8"/>
      <c r="G103" s="8"/>
      <c r="H103" s="8"/>
      <c r="I103" s="8"/>
      <c r="J103" s="8"/>
      <c r="K103" s="8"/>
      <c r="L103" s="8"/>
      <c r="M103" s="8"/>
      <c r="N103" s="8"/>
    </row>
    <row r="104" spans="1:14">
      <c r="A104" s="12"/>
      <c r="B104" s="8"/>
      <c r="C104" s="8"/>
      <c r="D104" s="8"/>
      <c r="E104" s="8"/>
      <c r="F104" s="8"/>
      <c r="G104" s="8"/>
      <c r="H104" s="8"/>
      <c r="I104" s="8"/>
      <c r="J104" s="8"/>
      <c r="K104" s="8"/>
      <c r="L104" s="8"/>
      <c r="M104" s="8"/>
      <c r="N104" s="8"/>
    </row>
    <row r="105" spans="1:14">
      <c r="A105" s="12"/>
      <c r="B105" s="8"/>
      <c r="C105" s="8"/>
      <c r="D105" s="8"/>
      <c r="E105" s="8"/>
      <c r="F105" s="8"/>
      <c r="G105" s="8"/>
      <c r="H105" s="8"/>
      <c r="I105" s="8"/>
      <c r="J105" s="8"/>
      <c r="K105" s="8"/>
      <c r="L105" s="8"/>
      <c r="M105" s="8"/>
      <c r="N105" s="8"/>
    </row>
    <row r="106" spans="1:14">
      <c r="A106" s="12"/>
      <c r="B106" s="8"/>
      <c r="C106" s="8"/>
      <c r="D106" s="8"/>
      <c r="E106" s="8"/>
      <c r="F106" s="8"/>
      <c r="G106" s="8"/>
      <c r="H106" s="8"/>
      <c r="I106" s="8"/>
      <c r="J106" s="8"/>
      <c r="K106" s="8"/>
      <c r="L106" s="8"/>
      <c r="M106" s="8"/>
      <c r="N106" s="8"/>
    </row>
    <row r="107" spans="1:14">
      <c r="A107" s="12"/>
      <c r="B107" s="8"/>
      <c r="C107" s="8"/>
      <c r="D107" s="8"/>
      <c r="E107" s="8"/>
      <c r="F107" s="8"/>
      <c r="G107" s="8"/>
      <c r="H107" s="8"/>
      <c r="I107" s="8"/>
      <c r="J107" s="8"/>
      <c r="K107" s="8"/>
      <c r="L107" s="8"/>
      <c r="M107" s="8"/>
      <c r="N107" s="8"/>
    </row>
    <row r="108" spans="1:14">
      <c r="A108" s="12"/>
      <c r="B108" s="8"/>
      <c r="C108" s="8"/>
      <c r="D108" s="8"/>
      <c r="E108" s="8"/>
      <c r="F108" s="8"/>
      <c r="G108" s="8"/>
      <c r="H108" s="8"/>
      <c r="I108" s="8"/>
      <c r="J108" s="8"/>
      <c r="K108" s="8"/>
      <c r="L108" s="8"/>
      <c r="M108" s="8"/>
      <c r="N108" s="8"/>
    </row>
    <row r="109" spans="1:14">
      <c r="A109" s="12"/>
      <c r="B109" s="8"/>
      <c r="C109" s="8"/>
      <c r="D109" s="8"/>
      <c r="E109" s="8"/>
      <c r="F109" s="8"/>
      <c r="G109" s="8"/>
      <c r="H109" s="8"/>
      <c r="I109" s="8"/>
      <c r="J109" s="8"/>
      <c r="K109" s="8"/>
      <c r="L109" s="8"/>
      <c r="M109" s="8"/>
      <c r="N109" s="8"/>
    </row>
    <row r="110" spans="1:14">
      <c r="A110" s="12"/>
      <c r="B110" s="8"/>
      <c r="C110" s="8"/>
      <c r="D110" s="8"/>
      <c r="E110" s="8"/>
      <c r="F110" s="8"/>
      <c r="G110" s="8"/>
      <c r="H110" s="8"/>
      <c r="I110" s="8"/>
      <c r="J110" s="8"/>
      <c r="K110" s="8"/>
      <c r="L110" s="8"/>
      <c r="M110" s="8"/>
      <c r="N110" s="8"/>
    </row>
    <row r="111" spans="1:14">
      <c r="A111" s="12"/>
      <c r="B111" s="8"/>
      <c r="C111" s="8"/>
      <c r="D111" s="8"/>
      <c r="E111" s="8"/>
      <c r="F111" s="8"/>
      <c r="G111" s="8"/>
      <c r="H111" s="8"/>
      <c r="I111" s="8"/>
      <c r="J111" s="8"/>
      <c r="K111" s="8"/>
      <c r="L111" s="8"/>
      <c r="M111" s="8"/>
      <c r="N111" s="8"/>
    </row>
    <row r="112" spans="1:14">
      <c r="A112" s="12"/>
      <c r="B112" s="8"/>
      <c r="C112" s="8"/>
      <c r="D112" s="8"/>
      <c r="E112" s="8"/>
      <c r="F112" s="8"/>
      <c r="G112" s="8"/>
      <c r="H112" s="8"/>
      <c r="I112" s="8"/>
      <c r="J112" s="8"/>
      <c r="K112" s="8"/>
      <c r="L112" s="8"/>
      <c r="M112" s="8"/>
      <c r="N112" s="8"/>
    </row>
    <row r="113" spans="1:14">
      <c r="A113" s="12"/>
      <c r="B113" s="8"/>
      <c r="C113" s="8"/>
      <c r="D113" s="8"/>
      <c r="E113" s="8"/>
      <c r="F113" s="8"/>
      <c r="G113" s="8"/>
      <c r="H113" s="8"/>
      <c r="I113" s="8"/>
      <c r="J113" s="8"/>
      <c r="K113" s="8"/>
      <c r="L113" s="8"/>
      <c r="M113" s="8"/>
      <c r="N113" s="8"/>
    </row>
    <row r="114" spans="1:14">
      <c r="A114" s="12"/>
      <c r="B114" s="8"/>
      <c r="C114" s="8"/>
      <c r="D114" s="8"/>
      <c r="E114" s="8"/>
      <c r="F114" s="8"/>
      <c r="G114" s="8"/>
      <c r="H114" s="8"/>
      <c r="I114" s="8"/>
      <c r="J114" s="8"/>
      <c r="K114" s="8"/>
      <c r="L114" s="8"/>
      <c r="M114" s="8"/>
      <c r="N114" s="8"/>
    </row>
    <row r="115" spans="1:14">
      <c r="A115" s="12"/>
      <c r="B115" s="8"/>
      <c r="C115" s="8"/>
      <c r="D115" s="8"/>
      <c r="E115" s="8"/>
      <c r="F115" s="8"/>
      <c r="G115" s="8"/>
      <c r="H115" s="8"/>
      <c r="I115" s="8"/>
      <c r="J115" s="8"/>
      <c r="K115" s="8"/>
      <c r="L115" s="8"/>
      <c r="M115" s="8"/>
      <c r="N115" s="8"/>
    </row>
    <row r="116" spans="1:14">
      <c r="A116" s="12"/>
      <c r="B116" s="8"/>
      <c r="C116" s="8"/>
      <c r="D116" s="8"/>
      <c r="E116" s="8"/>
      <c r="F116" s="8"/>
      <c r="G116" s="8"/>
      <c r="H116" s="8"/>
      <c r="I116" s="8"/>
      <c r="J116" s="8"/>
      <c r="K116" s="8"/>
      <c r="L116" s="8"/>
      <c r="M116" s="8"/>
      <c r="N116" s="8"/>
    </row>
    <row r="117" spans="1:14">
      <c r="A117" s="12"/>
      <c r="B117" s="8"/>
      <c r="C117" s="8"/>
      <c r="D117" s="8"/>
      <c r="E117" s="8"/>
      <c r="F117" s="8"/>
      <c r="G117" s="8"/>
      <c r="H117" s="8"/>
      <c r="I117" s="8"/>
      <c r="J117" s="8"/>
      <c r="K117" s="8"/>
      <c r="L117" s="8"/>
      <c r="M117" s="8"/>
      <c r="N117" s="8"/>
    </row>
    <row r="118" spans="1:14">
      <c r="A118" s="12"/>
      <c r="B118" s="8"/>
      <c r="C118" s="8"/>
      <c r="D118" s="8"/>
      <c r="E118" s="8"/>
      <c r="F118" s="8"/>
      <c r="G118" s="8"/>
      <c r="H118" s="8"/>
      <c r="I118" s="8"/>
      <c r="J118" s="8"/>
      <c r="K118" s="8"/>
      <c r="L118" s="8"/>
      <c r="M118" s="8"/>
      <c r="N118" s="8"/>
    </row>
    <row r="119" spans="1:14">
      <c r="A119" s="12"/>
      <c r="B119" s="8"/>
      <c r="C119" s="8"/>
      <c r="D119" s="8"/>
      <c r="E119" s="8"/>
      <c r="F119" s="8"/>
      <c r="G119" s="8"/>
      <c r="H119" s="8"/>
      <c r="I119" s="8"/>
      <c r="J119" s="8"/>
      <c r="K119" s="8"/>
      <c r="L119" s="8"/>
      <c r="M119" s="8"/>
      <c r="N119" s="8"/>
    </row>
    <row r="120" spans="1:14">
      <c r="A120" s="12"/>
      <c r="B120" s="8"/>
      <c r="C120" s="8"/>
      <c r="D120" s="8"/>
      <c r="E120" s="8"/>
      <c r="F120" s="8"/>
      <c r="G120" s="8"/>
      <c r="H120" s="8"/>
      <c r="I120" s="8"/>
      <c r="J120" s="8"/>
      <c r="K120" s="8"/>
      <c r="L120" s="8"/>
      <c r="M120" s="8"/>
      <c r="N120" s="8"/>
    </row>
    <row r="121" spans="1:14">
      <c r="A121" s="12"/>
      <c r="B121" s="8"/>
      <c r="C121" s="8"/>
      <c r="D121" s="8"/>
      <c r="E121" s="8"/>
      <c r="F121" s="8"/>
      <c r="G121" s="8"/>
      <c r="H121" s="8"/>
      <c r="I121" s="8"/>
      <c r="J121" s="8"/>
      <c r="K121" s="8"/>
      <c r="L121" s="8"/>
      <c r="M121" s="8"/>
      <c r="N121" s="8"/>
    </row>
    <row r="122" spans="1:14">
      <c r="A122" s="12"/>
      <c r="B122" s="8"/>
      <c r="C122" s="8"/>
      <c r="D122" s="8"/>
      <c r="E122" s="8"/>
      <c r="F122" s="8"/>
      <c r="G122" s="8"/>
      <c r="H122" s="8"/>
      <c r="I122" s="8"/>
      <c r="J122" s="8"/>
      <c r="K122" s="8"/>
      <c r="L122" s="8"/>
      <c r="M122" s="8"/>
      <c r="N122" s="8"/>
    </row>
    <row r="123" spans="1:14">
      <c r="A123" s="12"/>
      <c r="B123" s="8"/>
      <c r="C123" s="8"/>
      <c r="D123" s="8"/>
      <c r="E123" s="8"/>
      <c r="F123" s="8"/>
      <c r="G123" s="8"/>
      <c r="H123" s="8"/>
      <c r="I123" s="8"/>
      <c r="J123" s="8"/>
      <c r="K123" s="8"/>
      <c r="L123" s="8"/>
      <c r="M123" s="8"/>
      <c r="N123" s="8"/>
    </row>
    <row r="124" spans="1:14">
      <c r="A124" s="12"/>
      <c r="B124" s="8"/>
      <c r="C124" s="8"/>
      <c r="D124" s="8"/>
      <c r="E124" s="8"/>
      <c r="F124" s="8"/>
      <c r="G124" s="8"/>
      <c r="H124" s="8"/>
      <c r="I124" s="8"/>
      <c r="J124" s="8"/>
      <c r="K124" s="8"/>
      <c r="L124" s="8"/>
      <c r="M124" s="8"/>
      <c r="N124" s="8"/>
    </row>
    <row r="125" spans="1:14">
      <c r="A125" s="12"/>
      <c r="B125" s="8"/>
      <c r="C125" s="8"/>
      <c r="D125" s="8"/>
      <c r="E125" s="8"/>
      <c r="F125" s="8"/>
      <c r="G125" s="8"/>
      <c r="H125" s="8"/>
      <c r="I125" s="8"/>
      <c r="J125" s="8"/>
      <c r="K125" s="8"/>
      <c r="L125" s="8"/>
      <c r="M125" s="8"/>
      <c r="N125" s="8"/>
    </row>
    <row r="126" spans="1:14">
      <c r="A126" s="12"/>
      <c r="B126" s="8"/>
      <c r="C126" s="8"/>
      <c r="D126" s="8"/>
      <c r="E126" s="8"/>
      <c r="F126" s="8"/>
      <c r="G126" s="8"/>
      <c r="H126" s="8"/>
      <c r="I126" s="8"/>
      <c r="J126" s="8"/>
      <c r="K126" s="8"/>
      <c r="L126" s="8"/>
      <c r="M126" s="8"/>
      <c r="N126" s="8"/>
    </row>
    <row r="127" spans="1:14">
      <c r="A127" s="12"/>
      <c r="B127" s="8"/>
      <c r="C127" s="8"/>
      <c r="D127" s="8"/>
      <c r="E127" s="8"/>
      <c r="F127" s="8"/>
      <c r="G127" s="8"/>
      <c r="H127" s="8"/>
      <c r="I127" s="8"/>
      <c r="J127" s="8"/>
      <c r="K127" s="8"/>
      <c r="L127" s="8"/>
      <c r="M127" s="8"/>
      <c r="N127" s="8"/>
    </row>
    <row r="128" spans="1:14">
      <c r="A128" s="12"/>
      <c r="B128" s="8"/>
      <c r="C128" s="8"/>
      <c r="D128" s="8"/>
      <c r="E128" s="8"/>
      <c r="F128" s="8"/>
      <c r="G128" s="8"/>
      <c r="H128" s="8"/>
      <c r="I128" s="8"/>
      <c r="J128" s="8"/>
      <c r="K128" s="8"/>
      <c r="L128" s="8"/>
      <c r="M128" s="8"/>
      <c r="N128" s="8"/>
    </row>
    <row r="129" spans="1:14">
      <c r="A129" s="12"/>
      <c r="B129" s="8"/>
      <c r="C129" s="8"/>
      <c r="D129" s="8"/>
      <c r="E129" s="8"/>
      <c r="F129" s="8"/>
      <c r="G129" s="8"/>
      <c r="H129" s="8"/>
      <c r="I129" s="8"/>
      <c r="J129" s="8"/>
      <c r="K129" s="8"/>
      <c r="L129" s="8"/>
      <c r="M129" s="8"/>
      <c r="N129" s="8"/>
    </row>
    <row r="130" spans="1:14">
      <c r="A130" s="12"/>
      <c r="B130" s="8"/>
      <c r="C130" s="8"/>
      <c r="D130" s="8"/>
      <c r="E130" s="8"/>
      <c r="F130" s="8"/>
      <c r="G130" s="8"/>
      <c r="H130" s="8"/>
      <c r="I130" s="8"/>
      <c r="J130" s="8"/>
      <c r="K130" s="8"/>
      <c r="L130" s="8"/>
      <c r="M130" s="8"/>
      <c r="N130" s="8"/>
    </row>
    <row r="131" spans="1:14">
      <c r="A131" s="12"/>
      <c r="B131" s="8"/>
      <c r="C131" s="8"/>
      <c r="D131" s="8"/>
      <c r="E131" s="8"/>
      <c r="F131" s="8"/>
      <c r="G131" s="8"/>
      <c r="H131" s="8"/>
      <c r="I131" s="8"/>
      <c r="J131" s="8"/>
      <c r="K131" s="8"/>
      <c r="L131" s="8"/>
      <c r="M131" s="8"/>
      <c r="N131" s="8"/>
    </row>
    <row r="132" spans="1:14">
      <c r="A132" s="12"/>
      <c r="B132" s="8"/>
      <c r="C132" s="8"/>
      <c r="D132" s="8"/>
      <c r="E132" s="8"/>
      <c r="F132" s="8"/>
      <c r="G132" s="8"/>
      <c r="H132" s="8"/>
      <c r="I132" s="8"/>
      <c r="J132" s="8"/>
      <c r="K132" s="8"/>
      <c r="L132" s="8"/>
      <c r="M132" s="8"/>
      <c r="N132" s="8"/>
    </row>
    <row r="133" spans="1:14">
      <c r="A133" s="12"/>
      <c r="B133" s="8"/>
      <c r="C133" s="8"/>
      <c r="D133" s="8"/>
      <c r="E133" s="8"/>
      <c r="F133" s="8"/>
      <c r="G133" s="8"/>
      <c r="H133" s="8"/>
      <c r="I133" s="8"/>
      <c r="J133" s="8"/>
      <c r="K133" s="8"/>
      <c r="L133" s="8"/>
      <c r="M133" s="8"/>
      <c r="N133" s="8"/>
    </row>
    <row r="134" spans="1:14">
      <c r="A134" s="12"/>
      <c r="B134" s="8"/>
      <c r="C134" s="8"/>
      <c r="D134" s="8"/>
      <c r="E134" s="8"/>
      <c r="F134" s="8"/>
      <c r="G134" s="8"/>
      <c r="H134" s="8"/>
      <c r="I134" s="8"/>
      <c r="J134" s="8"/>
      <c r="K134" s="8"/>
      <c r="L134" s="8"/>
      <c r="M134" s="8"/>
      <c r="N134" s="8"/>
    </row>
    <row r="135" spans="1:14">
      <c r="A135" s="12"/>
      <c r="B135" s="8"/>
      <c r="C135" s="8"/>
      <c r="D135" s="8"/>
      <c r="E135" s="8"/>
      <c r="F135" s="8"/>
      <c r="G135" s="8"/>
      <c r="H135" s="8"/>
      <c r="I135" s="8"/>
      <c r="J135" s="8"/>
      <c r="K135" s="8"/>
      <c r="L135" s="8"/>
      <c r="M135" s="8"/>
      <c r="N135" s="8"/>
    </row>
    <row r="136" spans="1:14">
      <c r="A136" s="12"/>
      <c r="B136" s="8"/>
      <c r="C136" s="8"/>
      <c r="D136" s="8"/>
      <c r="E136" s="8"/>
      <c r="F136" s="8"/>
      <c r="G136" s="8"/>
      <c r="H136" s="8"/>
      <c r="I136" s="8"/>
      <c r="J136" s="8"/>
      <c r="K136" s="8"/>
      <c r="L136" s="8"/>
      <c r="M136" s="8"/>
      <c r="N136" s="8"/>
    </row>
    <row r="137" spans="1:14">
      <c r="A137" s="12"/>
      <c r="B137" s="8"/>
      <c r="C137" s="8"/>
      <c r="D137" s="8"/>
      <c r="E137" s="8"/>
      <c r="F137" s="8"/>
      <c r="G137" s="8"/>
      <c r="H137" s="8"/>
      <c r="I137" s="8"/>
      <c r="J137" s="8"/>
      <c r="K137" s="8"/>
      <c r="L137" s="8"/>
      <c r="M137" s="8"/>
      <c r="N137" s="8"/>
    </row>
    <row r="138" spans="1:14">
      <c r="A138" s="12"/>
      <c r="B138" s="8"/>
      <c r="C138" s="8"/>
      <c r="D138" s="8"/>
      <c r="E138" s="8"/>
      <c r="F138" s="8"/>
      <c r="G138" s="8"/>
      <c r="H138" s="8"/>
      <c r="I138" s="8"/>
      <c r="J138" s="8"/>
      <c r="K138" s="8"/>
      <c r="L138" s="8"/>
      <c r="M138" s="8"/>
      <c r="N138" s="8"/>
    </row>
    <row r="139" spans="1:14">
      <c r="A139" s="12"/>
      <c r="B139" s="8"/>
      <c r="C139" s="8"/>
      <c r="D139" s="8"/>
      <c r="E139" s="8"/>
      <c r="F139" s="8"/>
      <c r="G139" s="8"/>
      <c r="H139" s="8"/>
      <c r="I139" s="8"/>
      <c r="J139" s="8"/>
      <c r="K139" s="8"/>
      <c r="L139" s="8"/>
      <c r="M139" s="8"/>
      <c r="N139" s="8"/>
    </row>
    <row r="140" spans="1:14">
      <c r="A140" s="12"/>
      <c r="B140" s="8"/>
      <c r="C140" s="8"/>
      <c r="D140" s="8"/>
      <c r="E140" s="8"/>
      <c r="F140" s="8"/>
      <c r="G140" s="8"/>
      <c r="H140" s="8"/>
      <c r="I140" s="8"/>
      <c r="J140" s="8"/>
      <c r="K140" s="8"/>
      <c r="L140" s="8"/>
      <c r="M140" s="8"/>
      <c r="N140" s="8"/>
    </row>
    <row r="141" spans="1:14">
      <c r="A141" s="12"/>
      <c r="B141" s="8"/>
      <c r="C141" s="8"/>
      <c r="D141" s="8"/>
      <c r="E141" s="8"/>
      <c r="F141" s="8"/>
      <c r="G141" s="8"/>
      <c r="H141" s="8"/>
      <c r="I141" s="8"/>
      <c r="J141" s="8"/>
      <c r="K141" s="8"/>
      <c r="L141" s="8"/>
      <c r="M141" s="8"/>
      <c r="N141" s="8"/>
    </row>
    <row r="142" spans="1:14">
      <c r="A142" s="12"/>
      <c r="B142" s="8"/>
      <c r="C142" s="8"/>
      <c r="D142" s="8"/>
      <c r="E142" s="8"/>
      <c r="F142" s="8"/>
      <c r="G142" s="8"/>
      <c r="H142" s="8"/>
      <c r="I142" s="8"/>
      <c r="J142" s="8"/>
      <c r="K142" s="8"/>
      <c r="L142" s="8"/>
      <c r="M142" s="8"/>
      <c r="N142" s="8"/>
    </row>
    <row r="143" spans="1:14">
      <c r="A143" s="12"/>
      <c r="B143" s="8"/>
      <c r="C143" s="8"/>
      <c r="D143" s="8"/>
      <c r="E143" s="8"/>
      <c r="F143" s="8"/>
      <c r="G143" s="8"/>
      <c r="H143" s="8"/>
      <c r="I143" s="8"/>
      <c r="J143" s="8"/>
      <c r="K143" s="8"/>
      <c r="L143" s="8"/>
      <c r="M143" s="8"/>
      <c r="N143" s="8"/>
    </row>
    <row r="144" spans="1:14">
      <c r="A144" s="12"/>
      <c r="B144" s="8"/>
      <c r="C144" s="8"/>
      <c r="D144" s="8"/>
      <c r="E144" s="8"/>
      <c r="F144" s="8"/>
      <c r="G144" s="8"/>
      <c r="H144" s="8"/>
      <c r="I144" s="8"/>
      <c r="J144" s="8"/>
      <c r="K144" s="8"/>
      <c r="L144" s="8"/>
      <c r="M144" s="8"/>
      <c r="N144" s="8"/>
    </row>
    <row r="145" spans="1:14">
      <c r="A145" s="12"/>
      <c r="B145" s="8"/>
      <c r="C145" s="8"/>
      <c r="D145" s="8"/>
      <c r="E145" s="8"/>
      <c r="F145" s="8"/>
      <c r="G145" s="8"/>
      <c r="H145" s="8"/>
      <c r="I145" s="8"/>
      <c r="J145" s="8"/>
      <c r="K145" s="8"/>
      <c r="L145" s="8"/>
      <c r="M145" s="8"/>
      <c r="N145" s="8"/>
    </row>
    <row r="146" spans="1:14">
      <c r="A146" s="12"/>
      <c r="B146" s="8"/>
      <c r="C146" s="8"/>
      <c r="D146" s="8"/>
      <c r="E146" s="8"/>
      <c r="F146" s="8"/>
      <c r="G146" s="8"/>
      <c r="H146" s="8"/>
      <c r="I146" s="8"/>
      <c r="J146" s="8"/>
      <c r="K146" s="8"/>
      <c r="L146" s="8"/>
      <c r="M146" s="8"/>
      <c r="N146" s="8"/>
    </row>
    <row r="147" spans="1:14">
      <c r="A147" s="12"/>
      <c r="B147" s="8"/>
      <c r="C147" s="8"/>
      <c r="D147" s="8"/>
      <c r="E147" s="8"/>
      <c r="F147" s="8"/>
      <c r="G147" s="8"/>
      <c r="H147" s="8"/>
      <c r="I147" s="8"/>
      <c r="J147" s="8"/>
      <c r="K147" s="8"/>
      <c r="L147" s="8"/>
      <c r="M147" s="8"/>
      <c r="N147" s="8"/>
    </row>
    <row r="148" spans="1:14">
      <c r="A148" s="12"/>
      <c r="B148" s="8"/>
      <c r="C148" s="8"/>
      <c r="D148" s="8"/>
      <c r="E148" s="8"/>
      <c r="F148" s="8"/>
      <c r="G148" s="8"/>
      <c r="H148" s="8"/>
      <c r="I148" s="8"/>
      <c r="J148" s="8"/>
      <c r="K148" s="8"/>
      <c r="L148" s="8"/>
      <c r="M148" s="8"/>
      <c r="N148" s="8"/>
    </row>
    <row r="149" spans="1:14">
      <c r="A149" s="12"/>
      <c r="B149" s="8"/>
      <c r="C149" s="8"/>
      <c r="D149" s="8"/>
      <c r="E149" s="8"/>
      <c r="F149" s="8"/>
      <c r="G149" s="8"/>
      <c r="H149" s="8"/>
      <c r="I149" s="8"/>
      <c r="J149" s="8"/>
      <c r="K149" s="8"/>
      <c r="L149" s="8"/>
      <c r="M149" s="8"/>
      <c r="N149" s="8"/>
    </row>
    <row r="150" spans="1:14">
      <c r="A150" s="12"/>
      <c r="B150" s="8"/>
      <c r="C150" s="8"/>
      <c r="D150" s="8"/>
      <c r="E150" s="8"/>
      <c r="F150" s="8"/>
      <c r="G150" s="8"/>
      <c r="H150" s="8"/>
      <c r="I150" s="8"/>
      <c r="J150" s="8"/>
      <c r="K150" s="8"/>
      <c r="L150" s="8"/>
      <c r="M150" s="8"/>
      <c r="N150" s="8"/>
    </row>
    <row r="151" spans="1:14">
      <c r="A151" s="12"/>
      <c r="B151" s="8"/>
      <c r="C151" s="8"/>
      <c r="D151" s="8"/>
      <c r="E151" s="8"/>
      <c r="F151" s="8"/>
      <c r="G151" s="8"/>
      <c r="H151" s="8"/>
      <c r="I151" s="8"/>
      <c r="J151" s="8"/>
      <c r="K151" s="8"/>
      <c r="L151" s="8"/>
      <c r="M151" s="8"/>
      <c r="N151" s="8"/>
    </row>
    <row r="152" spans="1:14">
      <c r="A152" s="12"/>
      <c r="B152" s="8"/>
      <c r="C152" s="8"/>
      <c r="D152" s="8"/>
      <c r="E152" s="8"/>
      <c r="F152" s="8"/>
      <c r="G152" s="8"/>
      <c r="H152" s="8"/>
      <c r="I152" s="8"/>
      <c r="J152" s="8"/>
      <c r="K152" s="8"/>
      <c r="L152" s="8"/>
      <c r="M152" s="8"/>
      <c r="N152" s="8"/>
    </row>
    <row r="153" spans="1:14">
      <c r="A153" s="12"/>
      <c r="B153" s="8"/>
      <c r="C153" s="8"/>
      <c r="D153" s="8"/>
      <c r="E153" s="8"/>
      <c r="F153" s="8"/>
      <c r="G153" s="8"/>
      <c r="H153" s="8"/>
      <c r="I153" s="8"/>
      <c r="J153" s="8"/>
      <c r="K153" s="8"/>
      <c r="L153" s="8"/>
      <c r="M153" s="8"/>
      <c r="N153" s="8"/>
    </row>
    <row r="154" spans="1:14">
      <c r="A154" s="12"/>
      <c r="B154" s="8"/>
      <c r="C154" s="8"/>
      <c r="D154" s="8"/>
      <c r="E154" s="8"/>
      <c r="F154" s="8"/>
      <c r="G154" s="8"/>
      <c r="H154" s="8"/>
      <c r="I154" s="8"/>
      <c r="J154" s="8"/>
      <c r="K154" s="8"/>
      <c r="L154" s="8"/>
      <c r="M154" s="8"/>
      <c r="N154" s="8"/>
    </row>
    <row r="155" spans="1:14">
      <c r="A155" s="12"/>
      <c r="B155" s="8"/>
      <c r="C155" s="8"/>
      <c r="D155" s="8"/>
      <c r="E155" s="8"/>
      <c r="F155" s="8"/>
      <c r="G155" s="8"/>
      <c r="H155" s="8"/>
      <c r="I155" s="8"/>
      <c r="J155" s="8"/>
      <c r="K155" s="8"/>
      <c r="L155" s="8"/>
      <c r="M155" s="8"/>
      <c r="N155" s="8"/>
    </row>
    <row r="156" spans="1:14">
      <c r="A156" s="12"/>
      <c r="B156" s="8"/>
      <c r="C156" s="8"/>
      <c r="D156" s="8"/>
      <c r="E156" s="8"/>
      <c r="F156" s="8"/>
      <c r="G156" s="8"/>
      <c r="H156" s="8"/>
      <c r="I156" s="8"/>
      <c r="J156" s="8"/>
      <c r="K156" s="8"/>
      <c r="L156" s="8"/>
      <c r="M156" s="8"/>
      <c r="N156" s="8"/>
    </row>
    <row r="157" spans="1:14">
      <c r="A157" s="12"/>
      <c r="B157" s="8"/>
      <c r="C157" s="8"/>
      <c r="D157" s="8"/>
      <c r="E157" s="8"/>
      <c r="F157" s="8"/>
      <c r="G157" s="8"/>
      <c r="H157" s="8"/>
      <c r="I157" s="8"/>
      <c r="J157" s="8"/>
      <c r="K157" s="8"/>
      <c r="L157" s="8"/>
      <c r="M157" s="8"/>
      <c r="N157" s="8"/>
    </row>
    <row r="158" spans="1:14">
      <c r="A158" s="12"/>
      <c r="B158" s="8"/>
      <c r="C158" s="8"/>
      <c r="D158" s="8"/>
      <c r="E158" s="8"/>
      <c r="F158" s="8"/>
      <c r="G158" s="8"/>
      <c r="H158" s="8"/>
      <c r="I158" s="8"/>
      <c r="J158" s="8"/>
      <c r="K158" s="8"/>
      <c r="L158" s="8"/>
      <c r="M158" s="8"/>
      <c r="N158" s="8"/>
    </row>
    <row r="159" spans="1:14">
      <c r="A159" s="12"/>
      <c r="B159" s="8"/>
      <c r="C159" s="8"/>
      <c r="D159" s="8"/>
      <c r="E159" s="8"/>
      <c r="F159" s="8"/>
      <c r="G159" s="8"/>
      <c r="H159" s="8"/>
      <c r="I159" s="8"/>
      <c r="J159" s="8"/>
      <c r="K159" s="8"/>
      <c r="L159" s="8"/>
      <c r="M159" s="8"/>
      <c r="N159" s="8"/>
    </row>
    <row r="160" spans="1:14">
      <c r="A160" s="12"/>
      <c r="B160" s="8"/>
      <c r="C160" s="8"/>
      <c r="D160" s="8"/>
      <c r="E160" s="8"/>
      <c r="F160" s="8"/>
      <c r="G160" s="8"/>
      <c r="H160" s="8"/>
      <c r="I160" s="8"/>
      <c r="J160" s="8"/>
      <c r="K160" s="8"/>
      <c r="L160" s="8"/>
      <c r="M160" s="8"/>
      <c r="N160" s="8"/>
    </row>
    <row r="161" spans="1:14">
      <c r="A161" s="12"/>
      <c r="B161" s="8"/>
      <c r="C161" s="8"/>
      <c r="D161" s="8"/>
      <c r="E161" s="8"/>
      <c r="F161" s="8"/>
      <c r="G161" s="8"/>
      <c r="H161" s="8"/>
      <c r="I161" s="8"/>
      <c r="J161" s="8"/>
      <c r="K161" s="8"/>
      <c r="L161" s="8"/>
      <c r="M161" s="8"/>
      <c r="N161" s="8"/>
    </row>
    <row r="162" spans="1:14">
      <c r="A162" s="12"/>
      <c r="B162" s="8"/>
      <c r="C162" s="8"/>
      <c r="D162" s="8"/>
      <c r="E162" s="8"/>
      <c r="F162" s="8"/>
      <c r="G162" s="8"/>
      <c r="H162" s="8"/>
      <c r="I162" s="8"/>
      <c r="J162" s="8"/>
      <c r="K162" s="8"/>
      <c r="L162" s="8"/>
      <c r="M162" s="8"/>
      <c r="N162" s="8"/>
    </row>
    <row r="163" spans="1:14">
      <c r="A163" s="12"/>
      <c r="B163" s="8"/>
      <c r="C163" s="8"/>
      <c r="D163" s="8"/>
      <c r="E163" s="8"/>
      <c r="F163" s="8"/>
      <c r="G163" s="8"/>
      <c r="H163" s="8"/>
      <c r="I163" s="8"/>
      <c r="J163" s="8"/>
      <c r="K163" s="8"/>
      <c r="L163" s="8"/>
      <c r="M163" s="8"/>
      <c r="N163" s="8"/>
    </row>
    <row r="164" spans="1:14">
      <c r="A164" s="12"/>
      <c r="B164" s="8"/>
      <c r="C164" s="8"/>
      <c r="D164" s="8"/>
      <c r="E164" s="8"/>
      <c r="F164" s="8"/>
      <c r="G164" s="8"/>
      <c r="H164" s="8"/>
      <c r="I164" s="8"/>
      <c r="J164" s="8"/>
      <c r="K164" s="8"/>
      <c r="L164" s="8"/>
      <c r="M164" s="8"/>
      <c r="N164" s="8"/>
    </row>
    <row r="165" spans="1:14">
      <c r="A165" s="12"/>
      <c r="B165" s="8"/>
      <c r="C165" s="8"/>
      <c r="D165" s="8"/>
      <c r="E165" s="8"/>
      <c r="F165" s="8"/>
      <c r="G165" s="8"/>
      <c r="H165" s="8"/>
      <c r="I165" s="8"/>
      <c r="J165" s="8"/>
      <c r="K165" s="8"/>
      <c r="L165" s="8"/>
      <c r="M165" s="8"/>
      <c r="N165" s="8"/>
    </row>
    <row r="166" spans="1:14">
      <c r="A166" s="12"/>
      <c r="B166" s="8"/>
      <c r="C166" s="8"/>
      <c r="D166" s="8"/>
      <c r="E166" s="8"/>
      <c r="F166" s="8"/>
      <c r="G166" s="8"/>
      <c r="H166" s="8"/>
      <c r="I166" s="8"/>
      <c r="J166" s="8"/>
      <c r="K166" s="8"/>
      <c r="L166" s="8"/>
      <c r="M166" s="8"/>
      <c r="N166" s="8"/>
    </row>
    <row r="167" spans="1:14">
      <c r="A167" s="12"/>
      <c r="B167" s="8"/>
      <c r="C167" s="8"/>
      <c r="D167" s="8"/>
      <c r="E167" s="8"/>
      <c r="F167" s="8"/>
      <c r="G167" s="8"/>
      <c r="H167" s="8"/>
      <c r="I167" s="8"/>
      <c r="J167" s="8"/>
      <c r="K167" s="8"/>
      <c r="L167" s="8"/>
      <c r="M167" s="8"/>
      <c r="N167" s="8"/>
    </row>
    <row r="168" spans="1:14">
      <c r="A168" s="12"/>
      <c r="B168" s="8"/>
      <c r="C168" s="8"/>
      <c r="D168" s="8"/>
      <c r="E168" s="8"/>
      <c r="F168" s="8"/>
      <c r="G168" s="8"/>
      <c r="H168" s="8"/>
      <c r="I168" s="8"/>
      <c r="J168" s="8"/>
      <c r="K168" s="8"/>
      <c r="L168" s="8"/>
      <c r="M168" s="8"/>
      <c r="N168" s="8"/>
    </row>
    <row r="169" spans="1:14">
      <c r="A169" s="12"/>
      <c r="B169" s="8"/>
      <c r="C169" s="8"/>
      <c r="D169" s="8"/>
      <c r="E169" s="8"/>
      <c r="F169" s="8"/>
      <c r="G169" s="8"/>
      <c r="H169" s="8"/>
      <c r="I169" s="8"/>
      <c r="J169" s="8"/>
      <c r="K169" s="8"/>
      <c r="L169" s="8"/>
      <c r="M169" s="8"/>
      <c r="N169" s="8"/>
    </row>
    <row r="170" spans="1:14">
      <c r="A170" s="12"/>
      <c r="B170" s="8"/>
      <c r="C170" s="8"/>
      <c r="D170" s="8"/>
      <c r="E170" s="8"/>
      <c r="F170" s="8"/>
      <c r="G170" s="8"/>
      <c r="H170" s="8"/>
      <c r="I170" s="8"/>
      <c r="J170" s="8"/>
      <c r="K170" s="8"/>
      <c r="L170" s="8"/>
      <c r="M170" s="8"/>
      <c r="N170" s="8"/>
    </row>
    <row r="171" spans="1:14">
      <c r="A171" s="12"/>
      <c r="B171" s="8"/>
      <c r="C171" s="8"/>
      <c r="D171" s="8"/>
      <c r="E171" s="8"/>
      <c r="F171" s="8"/>
      <c r="G171" s="8"/>
      <c r="H171" s="8"/>
      <c r="I171" s="8"/>
      <c r="J171" s="8"/>
      <c r="K171" s="8"/>
      <c r="L171" s="8"/>
      <c r="M171" s="8"/>
      <c r="N171" s="8"/>
    </row>
    <row r="172" spans="1:14">
      <c r="A172" s="12"/>
      <c r="B172" s="8"/>
      <c r="C172" s="8"/>
      <c r="D172" s="8"/>
      <c r="E172" s="8"/>
      <c r="F172" s="8"/>
      <c r="G172" s="8"/>
      <c r="H172" s="8"/>
      <c r="I172" s="8"/>
      <c r="J172" s="8"/>
      <c r="K172" s="8"/>
      <c r="L172" s="8"/>
      <c r="M172" s="8"/>
      <c r="N172" s="8"/>
    </row>
    <row r="173" spans="1:14">
      <c r="A173" s="12"/>
      <c r="B173" s="8"/>
      <c r="C173" s="8"/>
      <c r="D173" s="8"/>
      <c r="E173" s="8"/>
      <c r="F173" s="8"/>
      <c r="G173" s="8"/>
      <c r="H173" s="8"/>
      <c r="I173" s="8"/>
      <c r="J173" s="8"/>
      <c r="K173" s="8"/>
      <c r="L173" s="8"/>
      <c r="M173" s="8"/>
      <c r="N173" s="8"/>
    </row>
    <row r="174" spans="1:14">
      <c r="A174" s="12"/>
      <c r="B174" s="8"/>
      <c r="C174" s="8"/>
      <c r="D174" s="8"/>
      <c r="E174" s="8"/>
      <c r="F174" s="8"/>
      <c r="G174" s="8"/>
      <c r="H174" s="8"/>
      <c r="I174" s="8"/>
      <c r="J174" s="8"/>
      <c r="K174" s="8"/>
      <c r="L174" s="8"/>
      <c r="M174" s="8"/>
      <c r="N174" s="8"/>
    </row>
    <row r="175" spans="1:14">
      <c r="A175" s="12"/>
      <c r="B175" s="8"/>
      <c r="C175" s="8"/>
      <c r="D175" s="8"/>
      <c r="E175" s="8"/>
      <c r="F175" s="8"/>
      <c r="G175" s="8"/>
      <c r="H175" s="8"/>
      <c r="I175" s="8"/>
      <c r="J175" s="8"/>
      <c r="K175" s="8"/>
      <c r="L175" s="8"/>
      <c r="M175" s="8"/>
      <c r="N175" s="8"/>
    </row>
    <row r="176" spans="1:14">
      <c r="A176" s="12"/>
      <c r="B176" s="8"/>
      <c r="C176" s="8"/>
      <c r="D176" s="8"/>
      <c r="E176" s="8"/>
      <c r="F176" s="8"/>
      <c r="G176" s="8"/>
      <c r="H176" s="8"/>
      <c r="I176" s="8"/>
      <c r="J176" s="8"/>
      <c r="K176" s="8"/>
      <c r="L176" s="8"/>
      <c r="M176" s="8"/>
      <c r="N176" s="8"/>
    </row>
    <row r="177" spans="1:14">
      <c r="A177" s="12"/>
      <c r="B177" s="8"/>
      <c r="C177" s="8"/>
      <c r="D177" s="8"/>
      <c r="E177" s="8"/>
      <c r="F177" s="8"/>
      <c r="G177" s="8"/>
      <c r="H177" s="8"/>
      <c r="I177" s="8"/>
      <c r="J177" s="8"/>
      <c r="K177" s="8"/>
      <c r="L177" s="8"/>
      <c r="M177" s="8"/>
      <c r="N177" s="8"/>
    </row>
    <row r="178" spans="1:14">
      <c r="A178" s="12"/>
      <c r="B178" s="8"/>
      <c r="C178" s="8"/>
      <c r="D178" s="8"/>
      <c r="E178" s="8"/>
      <c r="F178" s="8"/>
      <c r="G178" s="8"/>
      <c r="H178" s="8"/>
      <c r="I178" s="8"/>
      <c r="J178" s="8"/>
      <c r="K178" s="8"/>
      <c r="L178" s="8"/>
      <c r="M178" s="8"/>
      <c r="N178" s="8"/>
    </row>
    <row r="179" spans="1:14">
      <c r="A179" s="12"/>
      <c r="B179" s="8"/>
      <c r="C179" s="8"/>
      <c r="D179" s="8"/>
      <c r="E179" s="8"/>
      <c r="F179" s="8"/>
      <c r="G179" s="8"/>
      <c r="H179" s="8"/>
      <c r="I179" s="8"/>
      <c r="J179" s="8"/>
      <c r="K179" s="8"/>
      <c r="L179" s="8"/>
      <c r="M179" s="8"/>
      <c r="N179" s="8"/>
    </row>
    <row r="180" spans="1:14">
      <c r="A180" s="12"/>
      <c r="B180" s="8"/>
      <c r="C180" s="8"/>
      <c r="D180" s="8"/>
      <c r="E180" s="8"/>
      <c r="F180" s="8"/>
      <c r="G180" s="8"/>
      <c r="H180" s="8"/>
      <c r="I180" s="8"/>
      <c r="J180" s="8"/>
      <c r="K180" s="8"/>
      <c r="L180" s="8"/>
      <c r="M180" s="8"/>
      <c r="N180" s="8"/>
    </row>
    <row r="181" spans="1:14">
      <c r="A181" s="12"/>
      <c r="B181" s="8"/>
      <c r="C181" s="8"/>
      <c r="D181" s="8"/>
      <c r="E181" s="8"/>
      <c r="F181" s="8"/>
      <c r="G181" s="8"/>
      <c r="H181" s="8"/>
      <c r="I181" s="8"/>
      <c r="J181" s="8"/>
      <c r="K181" s="8"/>
      <c r="L181" s="8"/>
      <c r="M181" s="8"/>
      <c r="N181" s="8"/>
    </row>
    <row r="182" spans="1:14">
      <c r="A182" s="12"/>
      <c r="B182" s="8"/>
      <c r="C182" s="8"/>
      <c r="D182" s="8"/>
      <c r="E182" s="8"/>
      <c r="F182" s="8"/>
      <c r="G182" s="8"/>
      <c r="H182" s="8"/>
      <c r="I182" s="8"/>
      <c r="J182" s="8"/>
      <c r="K182" s="8"/>
      <c r="L182" s="8"/>
      <c r="M182" s="8"/>
      <c r="N182" s="8"/>
    </row>
    <row r="183" spans="1:14">
      <c r="A183" s="12"/>
      <c r="B183" s="8"/>
      <c r="C183" s="8"/>
      <c r="D183" s="8"/>
      <c r="E183" s="8"/>
      <c r="F183" s="8"/>
      <c r="G183" s="8"/>
      <c r="H183" s="8"/>
      <c r="I183" s="8"/>
      <c r="J183" s="8"/>
      <c r="K183" s="8"/>
      <c r="L183" s="8"/>
      <c r="M183" s="8"/>
      <c r="N183" s="8"/>
    </row>
    <row r="184" spans="1:14">
      <c r="A184" s="12"/>
      <c r="B184" s="8"/>
      <c r="C184" s="8"/>
      <c r="D184" s="8"/>
      <c r="E184" s="8"/>
      <c r="F184" s="8"/>
      <c r="G184" s="8"/>
      <c r="H184" s="8"/>
      <c r="I184" s="8"/>
      <c r="J184" s="8"/>
      <c r="K184" s="8"/>
      <c r="L184" s="8"/>
      <c r="M184" s="8"/>
      <c r="N184" s="8"/>
    </row>
    <row r="185" spans="1:14">
      <c r="A185" s="12"/>
      <c r="B185" s="8"/>
      <c r="C185" s="8"/>
      <c r="D185" s="8"/>
      <c r="E185" s="8"/>
      <c r="F185" s="8"/>
      <c r="G185" s="8"/>
      <c r="H185" s="8"/>
      <c r="I185" s="8"/>
      <c r="J185" s="8"/>
      <c r="K185" s="8"/>
      <c r="L185" s="8"/>
      <c r="M185" s="8"/>
      <c r="N185" s="8"/>
    </row>
    <row r="186" spans="1:14">
      <c r="A186" s="12"/>
      <c r="B186" s="8"/>
      <c r="C186" s="8"/>
      <c r="D186" s="8"/>
      <c r="E186" s="8"/>
      <c r="F186" s="8"/>
      <c r="G186" s="8"/>
      <c r="H186" s="8"/>
      <c r="I186" s="8"/>
      <c r="J186" s="8"/>
      <c r="K186" s="8"/>
      <c r="L186" s="8"/>
      <c r="M186" s="8"/>
      <c r="N186" s="8"/>
    </row>
    <row r="187" spans="1:14">
      <c r="A187" s="12"/>
      <c r="B187" s="8"/>
      <c r="C187" s="8"/>
      <c r="D187" s="8"/>
      <c r="E187" s="8"/>
      <c r="F187" s="8"/>
      <c r="G187" s="8"/>
      <c r="H187" s="8"/>
      <c r="I187" s="8"/>
      <c r="J187" s="8"/>
      <c r="K187" s="8"/>
      <c r="L187" s="8"/>
      <c r="M187" s="8"/>
      <c r="N187" s="8"/>
    </row>
    <row r="188" spans="1:14">
      <c r="A188" s="12"/>
      <c r="B188" s="8"/>
      <c r="C188" s="8"/>
      <c r="D188" s="8"/>
      <c r="E188" s="8"/>
      <c r="F188" s="8"/>
      <c r="G188" s="8"/>
      <c r="H188" s="8"/>
      <c r="I188" s="8"/>
      <c r="J188" s="8"/>
      <c r="K188" s="8"/>
      <c r="L188" s="8"/>
      <c r="M188" s="8"/>
      <c r="N188" s="8"/>
    </row>
    <row r="189" spans="1:14">
      <c r="A189" s="12"/>
      <c r="B189" s="8"/>
      <c r="C189" s="8"/>
      <c r="D189" s="8"/>
      <c r="E189" s="8"/>
      <c r="F189" s="8"/>
      <c r="G189" s="8"/>
      <c r="H189" s="8"/>
      <c r="I189" s="8"/>
      <c r="J189" s="8"/>
      <c r="K189" s="8"/>
      <c r="L189" s="8"/>
      <c r="M189" s="8"/>
      <c r="N189" s="8"/>
    </row>
    <row r="190" spans="1:14">
      <c r="A190" s="12"/>
      <c r="B190" s="8"/>
      <c r="C190" s="8"/>
      <c r="D190" s="8"/>
      <c r="E190" s="8"/>
      <c r="F190" s="8"/>
      <c r="G190" s="8"/>
      <c r="H190" s="8"/>
      <c r="I190" s="8"/>
      <c r="J190" s="8"/>
      <c r="K190" s="8"/>
      <c r="L190" s="8"/>
      <c r="M190" s="8"/>
      <c r="N190" s="8"/>
    </row>
    <row r="191" spans="1:14">
      <c r="A191" s="12"/>
      <c r="B191" s="8"/>
      <c r="C191" s="8"/>
      <c r="D191" s="8"/>
      <c r="E191" s="8"/>
      <c r="F191" s="8"/>
      <c r="G191" s="8"/>
      <c r="H191" s="8"/>
      <c r="I191" s="8"/>
      <c r="J191" s="8"/>
      <c r="K191" s="8"/>
      <c r="L191" s="8"/>
      <c r="M191" s="8"/>
      <c r="N191" s="8"/>
    </row>
    <row r="192" spans="1:14">
      <c r="A192" s="12"/>
      <c r="B192" s="8"/>
      <c r="C192" s="8"/>
      <c r="D192" s="8"/>
      <c r="E192" s="8"/>
      <c r="F192" s="8"/>
      <c r="G192" s="8"/>
      <c r="H192" s="8"/>
      <c r="I192" s="8"/>
      <c r="J192" s="8"/>
      <c r="K192" s="8"/>
      <c r="L192" s="8"/>
      <c r="M192" s="8"/>
      <c r="N192" s="8"/>
    </row>
    <row r="193" spans="1:14">
      <c r="A193" s="12"/>
      <c r="B193" s="8"/>
      <c r="C193" s="8"/>
      <c r="D193" s="8"/>
      <c r="E193" s="8"/>
      <c r="F193" s="8"/>
      <c r="G193" s="8"/>
      <c r="H193" s="8"/>
      <c r="I193" s="8"/>
      <c r="J193" s="8"/>
      <c r="K193" s="8"/>
      <c r="L193" s="8"/>
      <c r="M193" s="8"/>
      <c r="N193" s="8"/>
    </row>
    <row r="194" spans="1:14">
      <c r="A194" s="12"/>
      <c r="B194" s="8"/>
      <c r="C194" s="8"/>
      <c r="D194" s="8"/>
      <c r="E194" s="8"/>
      <c r="F194" s="8"/>
      <c r="G194" s="8"/>
      <c r="H194" s="8"/>
      <c r="I194" s="8"/>
      <c r="J194" s="8"/>
      <c r="K194" s="8"/>
      <c r="L194" s="8"/>
      <c r="M194" s="8"/>
      <c r="N194" s="8"/>
    </row>
    <row r="195" spans="1:14">
      <c r="A195" s="12"/>
      <c r="B195" s="8"/>
      <c r="C195" s="8"/>
      <c r="D195" s="8"/>
      <c r="E195" s="8"/>
      <c r="F195" s="8"/>
      <c r="G195" s="8"/>
      <c r="H195" s="8"/>
      <c r="I195" s="8"/>
      <c r="J195" s="8"/>
      <c r="K195" s="8"/>
      <c r="L195" s="8"/>
      <c r="M195" s="8"/>
      <c r="N195" s="8"/>
    </row>
    <row r="196" spans="1:14">
      <c r="A196" s="12"/>
      <c r="B196" s="8"/>
      <c r="C196" s="8"/>
      <c r="D196" s="8"/>
      <c r="E196" s="8"/>
      <c r="F196" s="8"/>
      <c r="G196" s="8"/>
      <c r="H196" s="8"/>
      <c r="I196" s="8"/>
      <c r="J196" s="8"/>
      <c r="K196" s="8"/>
      <c r="L196" s="8"/>
      <c r="M196" s="8"/>
      <c r="N196" s="8"/>
    </row>
    <row r="197" spans="1:14">
      <c r="A197" s="12"/>
      <c r="B197" s="8"/>
      <c r="C197" s="8"/>
      <c r="D197" s="8"/>
      <c r="E197" s="8"/>
      <c r="F197" s="8"/>
      <c r="G197" s="8"/>
      <c r="H197" s="8"/>
      <c r="I197" s="8"/>
      <c r="J197" s="8"/>
      <c r="K197" s="8"/>
      <c r="L197" s="8"/>
      <c r="M197" s="8"/>
      <c r="N197" s="8"/>
    </row>
    <row r="198" spans="1:14">
      <c r="A198" s="12"/>
      <c r="B198" s="8"/>
      <c r="C198" s="8"/>
      <c r="D198" s="8"/>
      <c r="E198" s="8"/>
      <c r="F198" s="8"/>
      <c r="G198" s="8"/>
      <c r="H198" s="8"/>
      <c r="I198" s="8"/>
      <c r="J198" s="8"/>
      <c r="K198" s="8"/>
      <c r="L198" s="8"/>
      <c r="M198" s="8"/>
      <c r="N198" s="8"/>
    </row>
    <row r="199" spans="1:14">
      <c r="A199" s="12"/>
      <c r="B199" s="8"/>
      <c r="C199" s="8"/>
      <c r="D199" s="8"/>
      <c r="E199" s="8"/>
      <c r="F199" s="8"/>
      <c r="G199" s="8"/>
      <c r="H199" s="8"/>
      <c r="I199" s="8"/>
      <c r="J199" s="8"/>
      <c r="K199" s="8"/>
      <c r="L199" s="8"/>
      <c r="M199" s="8"/>
      <c r="N199" s="8"/>
    </row>
    <row r="200" spans="1:14">
      <c r="A200" s="12"/>
      <c r="B200" s="8"/>
      <c r="C200" s="8"/>
      <c r="D200" s="8"/>
      <c r="E200" s="8"/>
      <c r="F200" s="8"/>
      <c r="G200" s="8"/>
      <c r="H200" s="8"/>
      <c r="I200" s="8"/>
      <c r="J200" s="8"/>
      <c r="K200" s="8"/>
      <c r="L200" s="8"/>
      <c r="M200" s="8"/>
      <c r="N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Z200"/>
  <sheetViews>
    <sheetView showGridLines="0" workbookViewId="0"/>
  </sheetViews>
  <sheetFormatPr defaultColWidth="10.90625" defaultRowHeight="14.5"/>
  <cols>
    <col min="1" max="1" width="70.7265625" customWidth="1"/>
  </cols>
  <sheetData>
    <row r="1" spans="1:26" ht="19.5">
      <c r="A1" s="4" t="s">
        <v>237</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ht="101.5">
      <c r="A4" s="9" t="s">
        <v>392</v>
      </c>
      <c r="B4" s="10"/>
      <c r="C4" s="10"/>
      <c r="D4" s="10"/>
      <c r="E4" s="10"/>
      <c r="F4" s="10"/>
      <c r="G4" s="10"/>
      <c r="H4" s="10"/>
      <c r="I4" s="10"/>
      <c r="J4" s="10"/>
      <c r="K4" s="10"/>
      <c r="L4" s="10"/>
      <c r="M4" s="10"/>
      <c r="N4" s="10"/>
      <c r="O4" s="10"/>
      <c r="P4" s="10"/>
      <c r="Q4" s="10"/>
      <c r="R4" s="10"/>
      <c r="S4" s="10"/>
      <c r="T4" s="10"/>
      <c r="U4" s="10"/>
      <c r="V4" s="10"/>
      <c r="W4" s="10"/>
      <c r="X4" s="10"/>
      <c r="Y4" s="10"/>
      <c r="Z4" s="10"/>
    </row>
    <row r="5" spans="1:26" ht="58">
      <c r="A5" s="9" t="s">
        <v>393</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9" t="s">
        <v>394</v>
      </c>
      <c r="B6" s="10"/>
      <c r="C6" s="10"/>
      <c r="D6" s="10"/>
      <c r="E6" s="10"/>
      <c r="F6" s="10"/>
      <c r="G6" s="10"/>
      <c r="H6" s="10"/>
      <c r="I6" s="10"/>
      <c r="J6" s="10"/>
      <c r="K6" s="10"/>
      <c r="L6" s="10"/>
      <c r="M6" s="10"/>
      <c r="N6" s="10"/>
      <c r="O6" s="10"/>
      <c r="P6" s="10"/>
      <c r="Q6" s="10"/>
      <c r="R6" s="10"/>
      <c r="S6" s="10"/>
      <c r="T6" s="10"/>
      <c r="U6" s="10"/>
      <c r="V6" s="10"/>
      <c r="W6" s="10"/>
      <c r="X6" s="10"/>
      <c r="Y6" s="10"/>
      <c r="Z6" s="10"/>
    </row>
    <row r="7" spans="1:26">
      <c r="A7" s="11" t="s">
        <v>0</v>
      </c>
      <c r="B7" s="10"/>
      <c r="C7" s="10"/>
      <c r="D7" s="10"/>
      <c r="E7" s="10"/>
      <c r="F7" s="10"/>
      <c r="G7" s="10"/>
      <c r="H7" s="10"/>
      <c r="I7" s="10"/>
      <c r="J7" s="10"/>
      <c r="K7" s="10"/>
      <c r="L7" s="10"/>
      <c r="M7" s="10"/>
      <c r="N7" s="10"/>
      <c r="O7" s="10"/>
      <c r="P7" s="10"/>
      <c r="Q7" s="10"/>
      <c r="R7" s="10"/>
      <c r="S7" s="10"/>
      <c r="T7" s="10"/>
      <c r="U7" s="10"/>
      <c r="V7" s="10"/>
      <c r="W7" s="10"/>
      <c r="X7" s="10"/>
      <c r="Y7" s="10"/>
      <c r="Z7" s="10"/>
    </row>
    <row r="8" spans="1:26" ht="30" customHeight="1">
      <c r="A8" s="6" t="s">
        <v>236</v>
      </c>
      <c r="B8" s="10"/>
      <c r="C8" s="10"/>
      <c r="D8" s="10"/>
      <c r="E8" s="10"/>
      <c r="F8" s="10"/>
      <c r="G8" s="10"/>
      <c r="H8" s="10"/>
      <c r="I8" s="10"/>
      <c r="J8" s="10"/>
      <c r="K8" s="10"/>
      <c r="L8" s="10"/>
      <c r="M8" s="10"/>
      <c r="N8" s="10"/>
      <c r="O8" s="10"/>
      <c r="P8" s="10"/>
      <c r="Q8" s="10"/>
      <c r="R8" s="10"/>
      <c r="S8" s="10"/>
      <c r="T8" s="10"/>
      <c r="U8" s="10"/>
      <c r="V8" s="10"/>
      <c r="W8" s="10"/>
      <c r="X8" s="10"/>
      <c r="Y8" s="10"/>
      <c r="Z8" s="10"/>
    </row>
    <row r="9" spans="1:26">
      <c r="A9" s="12" t="s">
        <v>296</v>
      </c>
      <c r="B9" s="13" t="s">
        <v>297</v>
      </c>
      <c r="C9" s="13" t="s">
        <v>298</v>
      </c>
      <c r="D9" s="13" t="s">
        <v>299</v>
      </c>
      <c r="E9" s="13" t="s">
        <v>300</v>
      </c>
      <c r="F9" s="13" t="s">
        <v>301</v>
      </c>
      <c r="G9" s="13" t="s">
        <v>302</v>
      </c>
      <c r="H9" s="13" t="s">
        <v>303</v>
      </c>
      <c r="I9" s="13" t="s">
        <v>304</v>
      </c>
      <c r="J9" s="13" t="s">
        <v>305</v>
      </c>
      <c r="K9" s="13" t="s">
        <v>306</v>
      </c>
      <c r="L9" s="13" t="s">
        <v>307</v>
      </c>
      <c r="M9" s="13" t="s">
        <v>308</v>
      </c>
      <c r="N9" s="13" t="s">
        <v>309</v>
      </c>
      <c r="O9" s="13" t="s">
        <v>310</v>
      </c>
      <c r="P9" s="13" t="s">
        <v>311</v>
      </c>
      <c r="Q9" s="13" t="s">
        <v>312</v>
      </c>
      <c r="R9" s="13" t="s">
        <v>313</v>
      </c>
      <c r="S9" s="13" t="s">
        <v>314</v>
      </c>
      <c r="T9" s="13" t="s">
        <v>315</v>
      </c>
      <c r="U9" s="13" t="s">
        <v>316</v>
      </c>
      <c r="V9" s="13" t="s">
        <v>317</v>
      </c>
      <c r="W9" s="13" t="s">
        <v>318</v>
      </c>
      <c r="X9" s="13" t="s">
        <v>319</v>
      </c>
      <c r="Y9" s="13" t="s">
        <v>320</v>
      </c>
      <c r="Z9" s="13" t="s">
        <v>321</v>
      </c>
    </row>
    <row r="10" spans="1:26">
      <c r="A10" s="12" t="s">
        <v>342</v>
      </c>
      <c r="B10" s="14">
        <v>0.31713940000000002</v>
      </c>
      <c r="C10" s="14">
        <v>0.3190847</v>
      </c>
      <c r="D10" s="14">
        <v>0.3155983</v>
      </c>
      <c r="E10" s="14">
        <v>0.309896</v>
      </c>
      <c r="F10" s="14">
        <v>0.31244749999999999</v>
      </c>
      <c r="G10" s="14">
        <v>0.31238919999999998</v>
      </c>
      <c r="H10" s="14">
        <v>0.29609809999999998</v>
      </c>
      <c r="I10" s="14">
        <v>0.27851979999999998</v>
      </c>
      <c r="J10" s="14">
        <v>0.25814049999999999</v>
      </c>
      <c r="K10" s="14">
        <v>0.2499922</v>
      </c>
      <c r="L10" s="14">
        <v>0.2455253</v>
      </c>
      <c r="M10" s="14">
        <v>0.2409346</v>
      </c>
      <c r="N10" s="14">
        <v>0.24524689999999999</v>
      </c>
      <c r="O10" s="14">
        <v>0.24372530000000001</v>
      </c>
      <c r="P10" s="14">
        <v>0.23525389999999999</v>
      </c>
      <c r="Q10" s="14">
        <v>0.2143718</v>
      </c>
      <c r="R10" s="14">
        <v>0.2073566</v>
      </c>
      <c r="S10" s="14">
        <v>0.20983579999999999</v>
      </c>
      <c r="T10" s="14">
        <v>0.2161679</v>
      </c>
      <c r="U10" s="14">
        <v>0.22795380000000001</v>
      </c>
      <c r="V10" s="14">
        <v>0.23351949999999999</v>
      </c>
      <c r="W10" s="14">
        <v>0.2419675</v>
      </c>
      <c r="X10" s="14">
        <v>0.23227329999999999</v>
      </c>
      <c r="Y10" s="14">
        <v>0.24283840000000001</v>
      </c>
      <c r="Z10" s="14">
        <v>0.2103554</v>
      </c>
    </row>
    <row r="11" spans="1:26">
      <c r="A11" s="12" t="s">
        <v>395</v>
      </c>
      <c r="B11" s="14" t="s">
        <v>503</v>
      </c>
      <c r="C11" s="14">
        <v>0.42211490000000002</v>
      </c>
      <c r="D11" s="14">
        <v>0.43593979999999999</v>
      </c>
      <c r="E11" s="14">
        <v>0.44044559999999999</v>
      </c>
      <c r="F11" s="14">
        <v>0.45247569999999998</v>
      </c>
      <c r="G11" s="14">
        <v>0.43323070000000002</v>
      </c>
      <c r="H11" s="14">
        <v>0.38191180000000002</v>
      </c>
      <c r="I11" s="14">
        <v>0.34534359999999997</v>
      </c>
      <c r="J11" s="14">
        <v>0.3213338</v>
      </c>
      <c r="K11" s="14">
        <v>0.33263720000000002</v>
      </c>
      <c r="L11" s="14">
        <v>0.3408639</v>
      </c>
      <c r="M11" s="14">
        <v>0.35953990000000002</v>
      </c>
      <c r="N11" s="14">
        <v>0.35129339999999998</v>
      </c>
      <c r="O11" s="14">
        <v>0.3211948</v>
      </c>
      <c r="P11" s="14">
        <v>0.30717850000000002</v>
      </c>
      <c r="Q11" s="14">
        <v>0.29364299999999999</v>
      </c>
      <c r="R11" s="14">
        <v>0.30342330000000001</v>
      </c>
      <c r="S11" s="14">
        <v>0.3018593</v>
      </c>
      <c r="T11" s="14">
        <v>0.3032514</v>
      </c>
      <c r="U11" s="14">
        <v>0.28667510000000002</v>
      </c>
      <c r="V11" s="14">
        <v>0.2889293</v>
      </c>
      <c r="W11" s="14">
        <v>0.2998091</v>
      </c>
      <c r="X11" s="14">
        <v>0.29664020000000002</v>
      </c>
      <c r="Y11" s="14">
        <v>0.2903521</v>
      </c>
      <c r="Z11" s="14">
        <v>0.24598490000000001</v>
      </c>
    </row>
    <row r="12" spans="1:26">
      <c r="A12" s="12" t="s">
        <v>396</v>
      </c>
      <c r="B12" s="14" t="s">
        <v>503</v>
      </c>
      <c r="C12" s="14">
        <v>0.28542820000000002</v>
      </c>
      <c r="D12" s="14">
        <v>0.27695120000000001</v>
      </c>
      <c r="E12" s="14">
        <v>0.26627499999999998</v>
      </c>
      <c r="F12" s="14">
        <v>0.26505519999999999</v>
      </c>
      <c r="G12" s="14">
        <v>0.26894439999999997</v>
      </c>
      <c r="H12" s="14">
        <v>0.26506469999999999</v>
      </c>
      <c r="I12" s="14">
        <v>0.25385340000000001</v>
      </c>
      <c r="J12" s="14">
        <v>0.2353961</v>
      </c>
      <c r="K12" s="14">
        <v>0.2200569</v>
      </c>
      <c r="L12" s="14">
        <v>0.21179129999999999</v>
      </c>
      <c r="M12" s="14">
        <v>0.200069</v>
      </c>
      <c r="N12" s="14">
        <v>0.20960799999999999</v>
      </c>
      <c r="O12" s="14">
        <v>0.2183406</v>
      </c>
      <c r="P12" s="14">
        <v>0.21067069999999999</v>
      </c>
      <c r="Q12" s="14">
        <v>0.1871449</v>
      </c>
      <c r="R12" s="14">
        <v>0.17059589999999999</v>
      </c>
      <c r="S12" s="14">
        <v>0.1729164</v>
      </c>
      <c r="T12" s="14">
        <v>0.17777860000000001</v>
      </c>
      <c r="U12" s="14">
        <v>0.202156</v>
      </c>
      <c r="V12" s="14">
        <v>0.20552219999999999</v>
      </c>
      <c r="W12" s="14">
        <v>0.2109924</v>
      </c>
      <c r="X12" s="14">
        <v>0.19721810000000001</v>
      </c>
      <c r="Y12" s="14">
        <v>0.2170706</v>
      </c>
      <c r="Z12" s="14">
        <v>0.1947711</v>
      </c>
    </row>
    <row r="13" spans="1:26">
      <c r="A13" s="12" t="s">
        <v>397</v>
      </c>
      <c r="B13" s="14" t="s">
        <v>503</v>
      </c>
      <c r="C13" s="14">
        <v>0.41690379999999999</v>
      </c>
      <c r="D13" s="14">
        <v>0.45067740000000001</v>
      </c>
      <c r="E13" s="14">
        <v>0.4621807</v>
      </c>
      <c r="F13" s="14">
        <v>0.4672075</v>
      </c>
      <c r="G13" s="14">
        <v>0.38890079999999999</v>
      </c>
      <c r="H13" s="14">
        <v>0.31727139999999998</v>
      </c>
      <c r="I13" s="14">
        <v>0.27467859999999999</v>
      </c>
      <c r="J13" s="14">
        <v>0.25835770000000002</v>
      </c>
      <c r="K13" s="14">
        <v>0.25986589999999998</v>
      </c>
      <c r="L13" s="14">
        <v>0.27142640000000001</v>
      </c>
      <c r="M13" s="14">
        <v>0.29110520000000001</v>
      </c>
      <c r="N13" s="14">
        <v>0.30400569999999999</v>
      </c>
      <c r="O13" s="14">
        <v>0.27282339999999999</v>
      </c>
      <c r="P13" s="14">
        <v>0.28410239999999998</v>
      </c>
      <c r="Q13" s="14">
        <v>0.28677819999999998</v>
      </c>
      <c r="R13" s="14">
        <v>0.2803909</v>
      </c>
      <c r="S13" s="14">
        <v>0.27526519999999999</v>
      </c>
      <c r="T13" s="14">
        <v>0.27465800000000001</v>
      </c>
      <c r="U13" s="14">
        <v>0.28186610000000001</v>
      </c>
      <c r="V13" s="14">
        <v>0.2739452</v>
      </c>
      <c r="W13" s="14">
        <v>0.26596219999999998</v>
      </c>
      <c r="X13" s="14">
        <v>0.25123770000000001</v>
      </c>
      <c r="Y13" s="14">
        <v>0.2699434</v>
      </c>
      <c r="Z13" s="14">
        <v>0.25442959999999998</v>
      </c>
    </row>
    <row r="14" spans="1:26">
      <c r="A14" s="12" t="s">
        <v>398</v>
      </c>
      <c r="B14" s="14" t="s">
        <v>503</v>
      </c>
      <c r="C14" s="14">
        <v>0.30767899999999998</v>
      </c>
      <c r="D14" s="14">
        <v>0.29991129999999999</v>
      </c>
      <c r="E14" s="14">
        <v>0.29066969999999998</v>
      </c>
      <c r="F14" s="14">
        <v>0.2925838</v>
      </c>
      <c r="G14" s="14">
        <v>0.30130449999999998</v>
      </c>
      <c r="H14" s="14">
        <v>0.29325509999999999</v>
      </c>
      <c r="I14" s="14">
        <v>0.27931549999999999</v>
      </c>
      <c r="J14" s="14">
        <v>0.25846200000000003</v>
      </c>
      <c r="K14" s="14">
        <v>0.24897530000000001</v>
      </c>
      <c r="L14" s="14">
        <v>0.24221210000000001</v>
      </c>
      <c r="M14" s="14">
        <v>0.2347214</v>
      </c>
      <c r="N14" s="14">
        <v>0.2380862</v>
      </c>
      <c r="O14" s="14">
        <v>0.24029980000000001</v>
      </c>
      <c r="P14" s="14">
        <v>0.2291878</v>
      </c>
      <c r="Q14" s="14">
        <v>0.20565700000000001</v>
      </c>
      <c r="R14" s="14">
        <v>0.19855</v>
      </c>
      <c r="S14" s="14">
        <v>0.20184179999999999</v>
      </c>
      <c r="T14" s="14">
        <v>0.2071606</v>
      </c>
      <c r="U14" s="14">
        <v>0.21960009999999999</v>
      </c>
      <c r="V14" s="14">
        <v>0.22678709999999999</v>
      </c>
      <c r="W14" s="14">
        <v>0.23845350000000001</v>
      </c>
      <c r="X14" s="14">
        <v>0.229684</v>
      </c>
      <c r="Y14" s="14">
        <v>0.23921120000000001</v>
      </c>
      <c r="Z14" s="14">
        <v>0.2058914</v>
      </c>
    </row>
    <row r="15" spans="1:26">
      <c r="A15" s="12" t="s">
        <v>399</v>
      </c>
      <c r="B15" s="14">
        <v>0.4382239</v>
      </c>
      <c r="C15" s="14">
        <v>0.44865719999999998</v>
      </c>
      <c r="D15" s="14">
        <v>0.46200799999999997</v>
      </c>
      <c r="E15" s="14">
        <v>0.46194200000000002</v>
      </c>
      <c r="F15" s="14">
        <v>0.47597159999999999</v>
      </c>
      <c r="G15" s="14">
        <v>0.46286640000000001</v>
      </c>
      <c r="H15" s="14">
        <v>0.42209459999999999</v>
      </c>
      <c r="I15" s="14">
        <v>0.38254860000000002</v>
      </c>
      <c r="J15" s="14">
        <v>0.36892730000000001</v>
      </c>
      <c r="K15" s="14">
        <v>0.3838316</v>
      </c>
      <c r="L15" s="14">
        <v>0.38386609999999999</v>
      </c>
      <c r="M15" s="14">
        <v>0.39136680000000001</v>
      </c>
      <c r="N15" s="14">
        <v>0.382716</v>
      </c>
      <c r="O15" s="14">
        <v>0.3527689</v>
      </c>
      <c r="P15" s="14">
        <v>0.32718760000000002</v>
      </c>
      <c r="Q15" s="14">
        <v>0.30626560000000003</v>
      </c>
      <c r="R15" s="14">
        <v>0.3278182</v>
      </c>
      <c r="S15" s="14">
        <v>0.3249455</v>
      </c>
      <c r="T15" s="14">
        <v>0.31265419999999999</v>
      </c>
      <c r="U15" s="14">
        <v>0.2921299</v>
      </c>
      <c r="V15" s="14">
        <v>0.29537020000000003</v>
      </c>
      <c r="W15" s="14">
        <v>0.31370569999999998</v>
      </c>
      <c r="X15" s="14">
        <v>0.30922670000000002</v>
      </c>
      <c r="Y15" s="14">
        <v>0.30211650000000001</v>
      </c>
      <c r="Z15" s="14">
        <v>0.2574108</v>
      </c>
    </row>
    <row r="16" spans="1:26">
      <c r="A16" s="12" t="s">
        <v>400</v>
      </c>
      <c r="B16" s="14">
        <v>0.29285670000000003</v>
      </c>
      <c r="C16" s="14">
        <v>0.2915681</v>
      </c>
      <c r="D16" s="14">
        <v>0.2856284</v>
      </c>
      <c r="E16" s="14">
        <v>0.27776620000000002</v>
      </c>
      <c r="F16" s="14">
        <v>0.27708120000000003</v>
      </c>
      <c r="G16" s="14">
        <v>0.27628130000000001</v>
      </c>
      <c r="H16" s="14">
        <v>0.26529170000000002</v>
      </c>
      <c r="I16" s="14">
        <v>0.2512392</v>
      </c>
      <c r="J16" s="14">
        <v>0.23101749999999999</v>
      </c>
      <c r="K16" s="14">
        <v>0.21605779999999999</v>
      </c>
      <c r="L16" s="14">
        <v>0.21211079999999999</v>
      </c>
      <c r="M16" s="14">
        <v>0.20434389999999999</v>
      </c>
      <c r="N16" s="14">
        <v>0.2134769</v>
      </c>
      <c r="O16" s="14">
        <v>0.21919720000000001</v>
      </c>
      <c r="P16" s="14">
        <v>0.21439369999999999</v>
      </c>
      <c r="Q16" s="14">
        <v>0.19298119999999999</v>
      </c>
      <c r="R16" s="14">
        <v>0.17502580000000001</v>
      </c>
      <c r="S16" s="14">
        <v>0.17678959999999999</v>
      </c>
      <c r="T16" s="14">
        <v>0.1867499</v>
      </c>
      <c r="U16" s="14">
        <v>0.20823949999999999</v>
      </c>
      <c r="V16" s="14">
        <v>0.21104619999999999</v>
      </c>
      <c r="W16" s="14">
        <v>0.21383920000000001</v>
      </c>
      <c r="X16" s="14">
        <v>0.2008134</v>
      </c>
      <c r="Y16" s="14">
        <v>0.2180685</v>
      </c>
      <c r="Z16" s="14">
        <v>0.19290589999999999</v>
      </c>
    </row>
    <row r="17" spans="1:26" ht="30" customHeight="1">
      <c r="A17" s="6" t="s">
        <v>230</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2" t="s">
        <v>296</v>
      </c>
      <c r="B18" s="15" t="s">
        <v>297</v>
      </c>
      <c r="C18" s="15" t="s">
        <v>298</v>
      </c>
      <c r="D18" s="15" t="s">
        <v>299</v>
      </c>
      <c r="E18" s="15" t="s">
        <v>300</v>
      </c>
      <c r="F18" s="15" t="s">
        <v>301</v>
      </c>
      <c r="G18" s="15" t="s">
        <v>302</v>
      </c>
      <c r="H18" s="15" t="s">
        <v>303</v>
      </c>
      <c r="I18" s="15" t="s">
        <v>304</v>
      </c>
      <c r="J18" s="15" t="s">
        <v>305</v>
      </c>
      <c r="K18" s="15" t="s">
        <v>306</v>
      </c>
      <c r="L18" s="15" t="s">
        <v>307</v>
      </c>
      <c r="M18" s="15" t="s">
        <v>308</v>
      </c>
      <c r="N18" s="15" t="s">
        <v>309</v>
      </c>
      <c r="O18" s="15" t="s">
        <v>310</v>
      </c>
      <c r="P18" s="15" t="s">
        <v>311</v>
      </c>
      <c r="Q18" s="15" t="s">
        <v>312</v>
      </c>
      <c r="R18" s="15" t="s">
        <v>313</v>
      </c>
      <c r="S18" s="15" t="s">
        <v>314</v>
      </c>
      <c r="T18" s="15" t="s">
        <v>315</v>
      </c>
      <c r="U18" s="15" t="s">
        <v>316</v>
      </c>
      <c r="V18" s="15" t="s">
        <v>317</v>
      </c>
      <c r="W18" s="15" t="s">
        <v>318</v>
      </c>
      <c r="X18" s="15" t="s">
        <v>319</v>
      </c>
      <c r="Y18" s="15" t="s">
        <v>320</v>
      </c>
      <c r="Z18" s="15" t="s">
        <v>321</v>
      </c>
    </row>
    <row r="19" spans="1:26">
      <c r="A19" s="12" t="s">
        <v>342</v>
      </c>
      <c r="B19" s="14">
        <v>1</v>
      </c>
      <c r="C19" s="14">
        <v>1</v>
      </c>
      <c r="D19" s="14">
        <v>1</v>
      </c>
      <c r="E19" s="14">
        <v>1</v>
      </c>
      <c r="F19" s="14">
        <v>1</v>
      </c>
      <c r="G19" s="14">
        <v>1</v>
      </c>
      <c r="H19" s="14">
        <v>1</v>
      </c>
      <c r="I19" s="14">
        <v>1</v>
      </c>
      <c r="J19" s="14">
        <v>1</v>
      </c>
      <c r="K19" s="14">
        <v>1</v>
      </c>
      <c r="L19" s="14">
        <v>1</v>
      </c>
      <c r="M19" s="14">
        <v>1</v>
      </c>
      <c r="N19" s="14">
        <v>1</v>
      </c>
      <c r="O19" s="14">
        <v>1</v>
      </c>
      <c r="P19" s="14">
        <v>1</v>
      </c>
      <c r="Q19" s="14">
        <v>1</v>
      </c>
      <c r="R19" s="14">
        <v>1</v>
      </c>
      <c r="S19" s="14">
        <v>1</v>
      </c>
      <c r="T19" s="14">
        <v>1</v>
      </c>
      <c r="U19" s="14">
        <v>1</v>
      </c>
      <c r="V19" s="14">
        <v>1</v>
      </c>
      <c r="W19" s="14">
        <v>1</v>
      </c>
      <c r="X19" s="14">
        <v>1</v>
      </c>
      <c r="Y19" s="14">
        <v>1</v>
      </c>
      <c r="Z19" s="14">
        <v>1</v>
      </c>
    </row>
    <row r="20" spans="1:26">
      <c r="A20" s="12" t="s">
        <v>395</v>
      </c>
      <c r="B20" s="14" t="s">
        <v>503</v>
      </c>
      <c r="C20" s="14">
        <v>0.3238704</v>
      </c>
      <c r="D20" s="14">
        <v>0.33563850000000001</v>
      </c>
      <c r="E20" s="14">
        <v>0.35450870000000001</v>
      </c>
      <c r="F20" s="14">
        <v>0.36410989999999999</v>
      </c>
      <c r="G20" s="14">
        <v>0.36862139999999999</v>
      </c>
      <c r="H20" s="14">
        <v>0.34208699999999997</v>
      </c>
      <c r="I20" s="14">
        <v>0.3344221</v>
      </c>
      <c r="J20" s="14">
        <v>0.32831870000000002</v>
      </c>
      <c r="K20" s="14">
        <v>0.3528115</v>
      </c>
      <c r="L20" s="14">
        <v>0.3628903</v>
      </c>
      <c r="M20" s="14">
        <v>0.38273489999999999</v>
      </c>
      <c r="N20" s="14">
        <v>0.36062460000000002</v>
      </c>
      <c r="O20" s="14">
        <v>0.32649060000000002</v>
      </c>
      <c r="P20" s="14">
        <v>0.33315980000000001</v>
      </c>
      <c r="Q20" s="14">
        <v>0.35142659999999998</v>
      </c>
      <c r="R20" s="14">
        <v>0.40268670000000001</v>
      </c>
      <c r="S20" s="14">
        <v>0.409105</v>
      </c>
      <c r="T20" s="14">
        <v>0.42975940000000001</v>
      </c>
      <c r="U20" s="14">
        <v>0.39766390000000001</v>
      </c>
      <c r="V20" s="14">
        <v>0.41740280000000002</v>
      </c>
      <c r="W20" s="14">
        <v>0.43048209999999998</v>
      </c>
      <c r="X20" s="14">
        <v>0.45281369999999999</v>
      </c>
      <c r="Y20" s="14">
        <v>0.42094989999999999</v>
      </c>
      <c r="Z20" s="14">
        <v>0.36048479999999999</v>
      </c>
    </row>
    <row r="21" spans="1:26">
      <c r="A21" s="12" t="s">
        <v>396</v>
      </c>
      <c r="B21" s="14" t="s">
        <v>503</v>
      </c>
      <c r="C21" s="14">
        <v>0.6761296</v>
      </c>
      <c r="D21" s="14">
        <v>0.66436150000000005</v>
      </c>
      <c r="E21" s="14">
        <v>0.64549129999999999</v>
      </c>
      <c r="F21" s="14">
        <v>0.63589010000000001</v>
      </c>
      <c r="G21" s="14">
        <v>0.63137860000000001</v>
      </c>
      <c r="H21" s="14">
        <v>0.65791299999999997</v>
      </c>
      <c r="I21" s="14">
        <v>0.66557789999999994</v>
      </c>
      <c r="J21" s="14">
        <v>0.67168130000000004</v>
      </c>
      <c r="K21" s="14">
        <v>0.64718850000000006</v>
      </c>
      <c r="L21" s="14">
        <v>0.6371097</v>
      </c>
      <c r="M21" s="14">
        <v>0.61726510000000001</v>
      </c>
      <c r="N21" s="14">
        <v>0.63937540000000004</v>
      </c>
      <c r="O21" s="14">
        <v>0.67350940000000004</v>
      </c>
      <c r="P21" s="14">
        <v>0.66684019999999999</v>
      </c>
      <c r="Q21" s="14">
        <v>0.64857339999999997</v>
      </c>
      <c r="R21" s="14">
        <v>0.59731330000000005</v>
      </c>
      <c r="S21" s="14">
        <v>0.59089499999999995</v>
      </c>
      <c r="T21" s="14">
        <v>0.57024059999999999</v>
      </c>
      <c r="U21" s="14">
        <v>0.60233610000000004</v>
      </c>
      <c r="V21" s="14">
        <v>0.58259720000000004</v>
      </c>
      <c r="W21" s="14">
        <v>0.56951790000000002</v>
      </c>
      <c r="X21" s="14">
        <v>0.54718630000000001</v>
      </c>
      <c r="Y21" s="14">
        <v>0.57905010000000001</v>
      </c>
      <c r="Z21" s="14">
        <v>0.63951519999999995</v>
      </c>
    </row>
    <row r="22" spans="1:26">
      <c r="A22" s="12" t="s">
        <v>397</v>
      </c>
      <c r="B22" s="14" t="s">
        <v>503</v>
      </c>
      <c r="C22" s="14">
        <v>0.13442499999999999</v>
      </c>
      <c r="D22" s="14">
        <v>0.15014649999999999</v>
      </c>
      <c r="E22" s="14">
        <v>0.16761210000000001</v>
      </c>
      <c r="F22" s="14">
        <v>0.17097870000000001</v>
      </c>
      <c r="G22" s="14">
        <v>0.1506063</v>
      </c>
      <c r="H22" s="14">
        <v>0.12598819999999999</v>
      </c>
      <c r="I22" s="14">
        <v>0.1120628</v>
      </c>
      <c r="J22" s="14">
        <v>0.113056</v>
      </c>
      <c r="K22" s="14">
        <v>0.1156031</v>
      </c>
      <c r="L22" s="14">
        <v>0.12783559999999999</v>
      </c>
      <c r="M22" s="14">
        <v>0.13201350000000001</v>
      </c>
      <c r="N22" s="14">
        <v>0.13130639999999999</v>
      </c>
      <c r="O22" s="14">
        <v>0.1216392</v>
      </c>
      <c r="P22" s="14">
        <v>0.13817160000000001</v>
      </c>
      <c r="Q22" s="14">
        <v>0.15129590000000001</v>
      </c>
      <c r="R22" s="14">
        <v>0.1519991</v>
      </c>
      <c r="S22" s="14">
        <v>0.14947930000000001</v>
      </c>
      <c r="T22" s="14">
        <v>0.1657884</v>
      </c>
      <c r="U22" s="14">
        <v>0.1682033</v>
      </c>
      <c r="V22" s="14">
        <v>0.16437479999999999</v>
      </c>
      <c r="W22" s="14">
        <v>0.1444578</v>
      </c>
      <c r="X22" s="14">
        <v>0.14619099999999999</v>
      </c>
      <c r="Y22" s="14">
        <v>0.14733550000000001</v>
      </c>
      <c r="Z22" s="14">
        <v>0.1447792</v>
      </c>
    </row>
    <row r="23" spans="1:26">
      <c r="A23" s="12" t="s">
        <v>398</v>
      </c>
      <c r="B23" s="14" t="s">
        <v>503</v>
      </c>
      <c r="C23" s="14">
        <v>0.86557499999999998</v>
      </c>
      <c r="D23" s="14">
        <v>0.84985350000000004</v>
      </c>
      <c r="E23" s="14">
        <v>0.83238789999999996</v>
      </c>
      <c r="F23" s="14">
        <v>0.82902129999999996</v>
      </c>
      <c r="G23" s="14">
        <v>0.84939370000000003</v>
      </c>
      <c r="H23" s="14">
        <v>0.87401180000000001</v>
      </c>
      <c r="I23" s="14">
        <v>0.88793719999999998</v>
      </c>
      <c r="J23" s="14">
        <v>0.88694399999999995</v>
      </c>
      <c r="K23" s="14">
        <v>0.88439690000000004</v>
      </c>
      <c r="L23" s="14">
        <v>0.87216439999999995</v>
      </c>
      <c r="M23" s="14">
        <v>0.86798649999999999</v>
      </c>
      <c r="N23" s="14">
        <v>0.86869359999999995</v>
      </c>
      <c r="O23" s="14">
        <v>0.87836080000000005</v>
      </c>
      <c r="P23" s="14">
        <v>0.86182840000000005</v>
      </c>
      <c r="Q23" s="14">
        <v>0.84870409999999996</v>
      </c>
      <c r="R23" s="14">
        <v>0.84800089999999995</v>
      </c>
      <c r="S23" s="14">
        <v>0.85052070000000002</v>
      </c>
      <c r="T23" s="14">
        <v>0.83421160000000005</v>
      </c>
      <c r="U23" s="14">
        <v>0.83179669999999994</v>
      </c>
      <c r="V23" s="14">
        <v>0.83562519999999996</v>
      </c>
      <c r="W23" s="14">
        <v>0.85554220000000003</v>
      </c>
      <c r="X23" s="14">
        <v>0.85380900000000004</v>
      </c>
      <c r="Y23" s="14">
        <v>0.85266450000000005</v>
      </c>
      <c r="Z23" s="14">
        <v>0.8552208</v>
      </c>
    </row>
    <row r="24" spans="1:26">
      <c r="A24" s="12" t="s">
        <v>399</v>
      </c>
      <c r="B24" s="14">
        <v>0.23109540000000001</v>
      </c>
      <c r="C24" s="14">
        <v>0.2460167</v>
      </c>
      <c r="D24" s="14">
        <v>0.2491459</v>
      </c>
      <c r="E24" s="14">
        <v>0.26023239999999997</v>
      </c>
      <c r="F24" s="14">
        <v>0.2700669</v>
      </c>
      <c r="G24" s="14">
        <v>0.28796319999999997</v>
      </c>
      <c r="H24" s="14">
        <v>0.27921600000000002</v>
      </c>
      <c r="I24" s="14">
        <v>0.28299089999999999</v>
      </c>
      <c r="J24" s="14">
        <v>0.28137400000000001</v>
      </c>
      <c r="K24" s="14">
        <v>0.31096380000000001</v>
      </c>
      <c r="L24" s="14">
        <v>0.3039888</v>
      </c>
      <c r="M24" s="14">
        <v>0.31853399999999998</v>
      </c>
      <c r="N24" s="14">
        <v>0.29352640000000002</v>
      </c>
      <c r="O24" s="14">
        <v>0.26170860000000001</v>
      </c>
      <c r="P24" s="14">
        <v>0.2546716</v>
      </c>
      <c r="Q24" s="14">
        <v>0.26795140000000001</v>
      </c>
      <c r="R24" s="14">
        <v>0.33062409999999998</v>
      </c>
      <c r="S24" s="14">
        <v>0.34168490000000001</v>
      </c>
      <c r="T24" s="14">
        <v>0.33639910000000001</v>
      </c>
      <c r="U24" s="14">
        <v>0.30641829999999998</v>
      </c>
      <c r="V24" s="14">
        <v>0.32822059999999997</v>
      </c>
      <c r="W24" s="14">
        <v>0.36200650000000001</v>
      </c>
      <c r="X24" s="14">
        <v>0.38763069999999999</v>
      </c>
      <c r="Y24" s="14">
        <v>0.3676952</v>
      </c>
      <c r="Z24" s="14">
        <v>0.3178821</v>
      </c>
    </row>
    <row r="25" spans="1:26">
      <c r="A25" s="12" t="s">
        <v>400</v>
      </c>
      <c r="B25" s="14">
        <v>0.76890460000000005</v>
      </c>
      <c r="C25" s="14">
        <v>0.75398330000000002</v>
      </c>
      <c r="D25" s="14">
        <v>0.75085409999999997</v>
      </c>
      <c r="E25" s="14">
        <v>0.73976759999999997</v>
      </c>
      <c r="F25" s="14">
        <v>0.7299331</v>
      </c>
      <c r="G25" s="14">
        <v>0.71203680000000003</v>
      </c>
      <c r="H25" s="14">
        <v>0.72078399999999998</v>
      </c>
      <c r="I25" s="14">
        <v>0.71700909999999995</v>
      </c>
      <c r="J25" s="14">
        <v>0.71862599999999999</v>
      </c>
      <c r="K25" s="14">
        <v>0.68903619999999999</v>
      </c>
      <c r="L25" s="14">
        <v>0.69601120000000005</v>
      </c>
      <c r="M25" s="14">
        <v>0.68146600000000002</v>
      </c>
      <c r="N25" s="14">
        <v>0.70647360000000003</v>
      </c>
      <c r="O25" s="14">
        <v>0.73829140000000004</v>
      </c>
      <c r="P25" s="14">
        <v>0.7453284</v>
      </c>
      <c r="Q25" s="14">
        <v>0.73204860000000005</v>
      </c>
      <c r="R25" s="14">
        <v>0.66937590000000002</v>
      </c>
      <c r="S25" s="14">
        <v>0.65831510000000004</v>
      </c>
      <c r="T25" s="14">
        <v>0.66360090000000005</v>
      </c>
      <c r="U25" s="14">
        <v>0.69358169999999997</v>
      </c>
      <c r="V25" s="14">
        <v>0.67177940000000003</v>
      </c>
      <c r="W25" s="14">
        <v>0.63799349999999999</v>
      </c>
      <c r="X25" s="14">
        <v>0.61236930000000001</v>
      </c>
      <c r="Y25" s="14">
        <v>0.6323048</v>
      </c>
      <c r="Z25" s="14">
        <v>0.68211790000000005</v>
      </c>
    </row>
    <row r="26" spans="1:26" ht="30" customHeight="1">
      <c r="A26" s="6" t="s">
        <v>231</v>
      </c>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c r="A27" s="12" t="s">
        <v>296</v>
      </c>
      <c r="B27" s="15" t="s">
        <v>297</v>
      </c>
      <c r="C27" s="15" t="s">
        <v>298</v>
      </c>
      <c r="D27" s="15" t="s">
        <v>299</v>
      </c>
      <c r="E27" s="15" t="s">
        <v>300</v>
      </c>
      <c r="F27" s="15" t="s">
        <v>301</v>
      </c>
      <c r="G27" s="15" t="s">
        <v>302</v>
      </c>
      <c r="H27" s="15" t="s">
        <v>303</v>
      </c>
      <c r="I27" s="15" t="s">
        <v>304</v>
      </c>
      <c r="J27" s="15" t="s">
        <v>305</v>
      </c>
      <c r="K27" s="15" t="s">
        <v>306</v>
      </c>
      <c r="L27" s="15" t="s">
        <v>307</v>
      </c>
      <c r="M27" s="15" t="s">
        <v>308</v>
      </c>
      <c r="N27" s="15" t="s">
        <v>309</v>
      </c>
      <c r="O27" s="15" t="s">
        <v>310</v>
      </c>
      <c r="P27" s="15" t="s">
        <v>311</v>
      </c>
      <c r="Q27" s="15" t="s">
        <v>312</v>
      </c>
      <c r="R27" s="15" t="s">
        <v>313</v>
      </c>
      <c r="S27" s="15" t="s">
        <v>314</v>
      </c>
      <c r="T27" s="15" t="s">
        <v>315</v>
      </c>
      <c r="U27" s="15" t="s">
        <v>316</v>
      </c>
      <c r="V27" s="15" t="s">
        <v>317</v>
      </c>
      <c r="W27" s="15" t="s">
        <v>318</v>
      </c>
      <c r="X27" s="15" t="s">
        <v>319</v>
      </c>
      <c r="Y27" s="15" t="s">
        <v>320</v>
      </c>
      <c r="Z27" s="15" t="s">
        <v>321</v>
      </c>
    </row>
    <row r="28" spans="1:26">
      <c r="A28" s="12" t="s">
        <v>342</v>
      </c>
      <c r="B28" s="16">
        <v>350000</v>
      </c>
      <c r="C28" s="16">
        <v>350000</v>
      </c>
      <c r="D28" s="16">
        <v>340000</v>
      </c>
      <c r="E28" s="16">
        <v>330000</v>
      </c>
      <c r="F28" s="16">
        <v>330000</v>
      </c>
      <c r="G28" s="16">
        <v>330000</v>
      </c>
      <c r="H28" s="16">
        <v>310000</v>
      </c>
      <c r="I28" s="16">
        <v>290000</v>
      </c>
      <c r="J28" s="16">
        <v>260000</v>
      </c>
      <c r="K28" s="16">
        <v>250000</v>
      </c>
      <c r="L28" s="16">
        <v>250000</v>
      </c>
      <c r="M28" s="16">
        <v>240000</v>
      </c>
      <c r="N28" s="16">
        <v>240000</v>
      </c>
      <c r="O28" s="16">
        <v>240000</v>
      </c>
      <c r="P28" s="16">
        <v>230000</v>
      </c>
      <c r="Q28" s="16">
        <v>210000</v>
      </c>
      <c r="R28" s="16">
        <v>210000</v>
      </c>
      <c r="S28" s="16">
        <v>210000</v>
      </c>
      <c r="T28" s="16">
        <v>210000</v>
      </c>
      <c r="U28" s="16">
        <v>220000</v>
      </c>
      <c r="V28" s="16">
        <v>230000</v>
      </c>
      <c r="W28" s="16">
        <v>240000</v>
      </c>
      <c r="X28" s="16">
        <v>230000</v>
      </c>
      <c r="Y28" s="16">
        <v>240000</v>
      </c>
      <c r="Z28" s="16">
        <v>210000</v>
      </c>
    </row>
    <row r="29" spans="1:26">
      <c r="A29" s="12" t="s">
        <v>395</v>
      </c>
      <c r="B29" s="16" t="s">
        <v>503</v>
      </c>
      <c r="C29" s="16">
        <v>110000</v>
      </c>
      <c r="D29" s="16">
        <v>120000</v>
      </c>
      <c r="E29" s="16">
        <v>120000</v>
      </c>
      <c r="F29" s="16">
        <v>120000</v>
      </c>
      <c r="G29" s="16">
        <v>120000</v>
      </c>
      <c r="H29" s="16">
        <v>110000</v>
      </c>
      <c r="I29" s="16">
        <v>100000</v>
      </c>
      <c r="J29" s="16">
        <v>90000</v>
      </c>
      <c r="K29" s="16">
        <v>90000</v>
      </c>
      <c r="L29" s="16">
        <v>90000</v>
      </c>
      <c r="M29" s="16">
        <v>90000</v>
      </c>
      <c r="N29" s="16">
        <v>90000</v>
      </c>
      <c r="O29" s="16">
        <v>80000</v>
      </c>
      <c r="P29" s="16">
        <v>80000</v>
      </c>
      <c r="Q29" s="16">
        <v>70000</v>
      </c>
      <c r="R29" s="16" t="s">
        <v>504</v>
      </c>
      <c r="S29" s="16" t="s">
        <v>504</v>
      </c>
      <c r="T29" s="16">
        <v>90000</v>
      </c>
      <c r="U29" s="16">
        <v>90000</v>
      </c>
      <c r="V29" s="16">
        <v>100000</v>
      </c>
      <c r="W29" s="16">
        <v>100000</v>
      </c>
      <c r="X29" s="16">
        <v>100000</v>
      </c>
      <c r="Y29" s="16">
        <v>100000</v>
      </c>
      <c r="Z29" s="16">
        <v>80000</v>
      </c>
    </row>
    <row r="30" spans="1:26">
      <c r="A30" s="12" t="s">
        <v>396</v>
      </c>
      <c r="B30" s="16" t="s">
        <v>503</v>
      </c>
      <c r="C30" s="16">
        <v>240000</v>
      </c>
      <c r="D30" s="16">
        <v>230000</v>
      </c>
      <c r="E30" s="16">
        <v>220000</v>
      </c>
      <c r="F30" s="16">
        <v>210000</v>
      </c>
      <c r="G30" s="16">
        <v>210000</v>
      </c>
      <c r="H30" s="16">
        <v>200000</v>
      </c>
      <c r="I30" s="16">
        <v>190000</v>
      </c>
      <c r="J30" s="16">
        <v>180000</v>
      </c>
      <c r="K30" s="16">
        <v>160000</v>
      </c>
      <c r="L30" s="16">
        <v>160000</v>
      </c>
      <c r="M30" s="16">
        <v>150000</v>
      </c>
      <c r="N30" s="16">
        <v>160000</v>
      </c>
      <c r="O30" s="16">
        <v>160000</v>
      </c>
      <c r="P30" s="16">
        <v>160000</v>
      </c>
      <c r="Q30" s="16">
        <v>140000</v>
      </c>
      <c r="R30" s="16" t="s">
        <v>504</v>
      </c>
      <c r="S30" s="16" t="s">
        <v>504</v>
      </c>
      <c r="T30" s="16">
        <v>120000</v>
      </c>
      <c r="U30" s="16">
        <v>140000</v>
      </c>
      <c r="V30" s="16">
        <v>130000</v>
      </c>
      <c r="W30" s="16">
        <v>140000</v>
      </c>
      <c r="X30" s="16">
        <v>130000</v>
      </c>
      <c r="Y30" s="16">
        <v>140000</v>
      </c>
      <c r="Z30" s="16">
        <v>130000</v>
      </c>
    </row>
    <row r="31" spans="1:26">
      <c r="A31" s="12" t="s">
        <v>397</v>
      </c>
      <c r="B31" s="16" t="s">
        <v>503</v>
      </c>
      <c r="C31" s="16" t="s">
        <v>330</v>
      </c>
      <c r="D31" s="16" t="s">
        <v>330</v>
      </c>
      <c r="E31" s="16" t="s">
        <v>330</v>
      </c>
      <c r="F31" s="16" t="s">
        <v>330</v>
      </c>
      <c r="G31" s="16" t="s">
        <v>330</v>
      </c>
      <c r="H31" s="16" t="s">
        <v>330</v>
      </c>
      <c r="I31" s="16" t="s">
        <v>330</v>
      </c>
      <c r="J31" s="16">
        <v>30000</v>
      </c>
      <c r="K31" s="16" t="s">
        <v>330</v>
      </c>
      <c r="L31" s="16">
        <v>30000</v>
      </c>
      <c r="M31" s="16">
        <v>30000</v>
      </c>
      <c r="N31" s="16">
        <v>30000</v>
      </c>
      <c r="O31" s="16" t="s">
        <v>330</v>
      </c>
      <c r="P31" s="16" t="s">
        <v>330</v>
      </c>
      <c r="Q31" s="16" t="s">
        <v>330</v>
      </c>
      <c r="R31" s="16" t="s">
        <v>504</v>
      </c>
      <c r="S31" s="16" t="s">
        <v>504</v>
      </c>
      <c r="T31" s="16" t="s">
        <v>330</v>
      </c>
      <c r="U31" s="16" t="s">
        <v>330</v>
      </c>
      <c r="V31" s="16" t="s">
        <v>330</v>
      </c>
      <c r="W31" s="16" t="s">
        <v>330</v>
      </c>
      <c r="X31" s="16" t="s">
        <v>330</v>
      </c>
      <c r="Y31" s="16" t="s">
        <v>330</v>
      </c>
      <c r="Z31" s="16" t="s">
        <v>330</v>
      </c>
    </row>
    <row r="32" spans="1:26">
      <c r="A32" s="12" t="s">
        <v>398</v>
      </c>
      <c r="B32" s="16" t="s">
        <v>503</v>
      </c>
      <c r="C32" s="16">
        <v>300000</v>
      </c>
      <c r="D32" s="16">
        <v>290000</v>
      </c>
      <c r="E32" s="16">
        <v>280000</v>
      </c>
      <c r="F32" s="16">
        <v>280000</v>
      </c>
      <c r="G32" s="16">
        <v>280000</v>
      </c>
      <c r="H32" s="16">
        <v>270000</v>
      </c>
      <c r="I32" s="16">
        <v>260000</v>
      </c>
      <c r="J32" s="16">
        <v>230000</v>
      </c>
      <c r="K32" s="16">
        <v>220000</v>
      </c>
      <c r="L32" s="16">
        <v>220000</v>
      </c>
      <c r="M32" s="16">
        <v>210000</v>
      </c>
      <c r="N32" s="16">
        <v>210000</v>
      </c>
      <c r="O32" s="16">
        <v>210000</v>
      </c>
      <c r="P32" s="16">
        <v>200000</v>
      </c>
      <c r="Q32" s="16">
        <v>180000</v>
      </c>
      <c r="R32" s="16" t="s">
        <v>504</v>
      </c>
      <c r="S32" s="16" t="s">
        <v>504</v>
      </c>
      <c r="T32" s="16">
        <v>180000</v>
      </c>
      <c r="U32" s="16">
        <v>190000</v>
      </c>
      <c r="V32" s="16">
        <v>190000</v>
      </c>
      <c r="W32" s="16">
        <v>200000</v>
      </c>
      <c r="X32" s="16">
        <v>200000</v>
      </c>
      <c r="Y32" s="16">
        <v>200000</v>
      </c>
      <c r="Z32" s="16">
        <v>180000</v>
      </c>
    </row>
    <row r="33" spans="1:26">
      <c r="A33" s="12" t="s">
        <v>399</v>
      </c>
      <c r="B33" s="16">
        <v>80000</v>
      </c>
      <c r="C33" s="16">
        <v>90000</v>
      </c>
      <c r="D33" s="16">
        <v>90000</v>
      </c>
      <c r="E33" s="16">
        <v>90000</v>
      </c>
      <c r="F33" s="16">
        <v>90000</v>
      </c>
      <c r="G33" s="16">
        <v>100000</v>
      </c>
      <c r="H33" s="16">
        <v>90000</v>
      </c>
      <c r="I33" s="16">
        <v>80000</v>
      </c>
      <c r="J33" s="16">
        <v>70000</v>
      </c>
      <c r="K33" s="16">
        <v>80000</v>
      </c>
      <c r="L33" s="16">
        <v>70000</v>
      </c>
      <c r="M33" s="16">
        <v>80000</v>
      </c>
      <c r="N33" s="16">
        <v>70000</v>
      </c>
      <c r="O33" s="16">
        <v>60000</v>
      </c>
      <c r="P33" s="16">
        <v>60000</v>
      </c>
      <c r="Q33" s="16">
        <v>60000</v>
      </c>
      <c r="R33" s="16" t="s">
        <v>504</v>
      </c>
      <c r="S33" s="16" t="s">
        <v>504</v>
      </c>
      <c r="T33" s="16">
        <v>70000</v>
      </c>
      <c r="U33" s="16">
        <v>70000</v>
      </c>
      <c r="V33" s="16">
        <v>80000</v>
      </c>
      <c r="W33" s="16">
        <v>90000</v>
      </c>
      <c r="X33" s="16">
        <v>90000</v>
      </c>
      <c r="Y33" s="16">
        <v>90000</v>
      </c>
      <c r="Z33" s="16">
        <v>70000</v>
      </c>
    </row>
    <row r="34" spans="1:26">
      <c r="A34" s="12" t="s">
        <v>400</v>
      </c>
      <c r="B34" s="16">
        <v>270000</v>
      </c>
      <c r="C34" s="16">
        <v>260000</v>
      </c>
      <c r="D34" s="16">
        <v>260000</v>
      </c>
      <c r="E34" s="16">
        <v>250000</v>
      </c>
      <c r="F34" s="16">
        <v>240000</v>
      </c>
      <c r="G34" s="16">
        <v>240000</v>
      </c>
      <c r="H34" s="16">
        <v>220000</v>
      </c>
      <c r="I34" s="16">
        <v>210000</v>
      </c>
      <c r="J34" s="16">
        <v>190000</v>
      </c>
      <c r="K34" s="16">
        <v>170000</v>
      </c>
      <c r="L34" s="16">
        <v>170000</v>
      </c>
      <c r="M34" s="16">
        <v>160000</v>
      </c>
      <c r="N34" s="16">
        <v>170000</v>
      </c>
      <c r="O34" s="16">
        <v>180000</v>
      </c>
      <c r="P34" s="16">
        <v>180000</v>
      </c>
      <c r="Q34" s="16">
        <v>160000</v>
      </c>
      <c r="R34" s="16" t="s">
        <v>504</v>
      </c>
      <c r="S34" s="16" t="s">
        <v>504</v>
      </c>
      <c r="T34" s="16">
        <v>140000</v>
      </c>
      <c r="U34" s="16">
        <v>160000</v>
      </c>
      <c r="V34" s="16">
        <v>150000</v>
      </c>
      <c r="W34" s="16">
        <v>150000</v>
      </c>
      <c r="X34" s="16">
        <v>140000</v>
      </c>
      <c r="Y34" s="16">
        <v>150000</v>
      </c>
      <c r="Z34" s="16">
        <v>140000</v>
      </c>
    </row>
    <row r="35" spans="1:26" ht="30" customHeight="1">
      <c r="A35" s="6" t="s">
        <v>232</v>
      </c>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c r="A36" s="12" t="s">
        <v>296</v>
      </c>
      <c r="B36" s="17" t="s">
        <v>297</v>
      </c>
      <c r="C36" s="17" t="s">
        <v>298</v>
      </c>
      <c r="D36" s="17" t="s">
        <v>299</v>
      </c>
      <c r="E36" s="17" t="s">
        <v>300</v>
      </c>
      <c r="F36" s="17" t="s">
        <v>301</v>
      </c>
      <c r="G36" s="17" t="s">
        <v>302</v>
      </c>
      <c r="H36" s="17" t="s">
        <v>303</v>
      </c>
      <c r="I36" s="17" t="s">
        <v>304</v>
      </c>
      <c r="J36" s="17" t="s">
        <v>305</v>
      </c>
      <c r="K36" s="17" t="s">
        <v>306</v>
      </c>
      <c r="L36" s="17" t="s">
        <v>307</v>
      </c>
      <c r="M36" s="17" t="s">
        <v>308</v>
      </c>
      <c r="N36" s="17" t="s">
        <v>309</v>
      </c>
      <c r="O36" s="17" t="s">
        <v>310</v>
      </c>
      <c r="P36" s="17" t="s">
        <v>311</v>
      </c>
      <c r="Q36" s="17" t="s">
        <v>312</v>
      </c>
      <c r="R36" s="17" t="s">
        <v>313</v>
      </c>
      <c r="S36" s="17" t="s">
        <v>314</v>
      </c>
      <c r="T36" s="17" t="s">
        <v>315</v>
      </c>
      <c r="U36" s="17" t="s">
        <v>316</v>
      </c>
      <c r="V36" s="17" t="s">
        <v>317</v>
      </c>
      <c r="W36" s="17" t="s">
        <v>318</v>
      </c>
      <c r="X36" s="17" t="s">
        <v>319</v>
      </c>
      <c r="Y36" s="17" t="s">
        <v>320</v>
      </c>
      <c r="Z36" s="17" t="s">
        <v>321</v>
      </c>
    </row>
    <row r="37" spans="1:26">
      <c r="A37" s="12" t="s">
        <v>342</v>
      </c>
      <c r="B37" s="14">
        <v>0.20297419999999999</v>
      </c>
      <c r="C37" s="14">
        <v>0.21659220000000001</v>
      </c>
      <c r="D37" s="14">
        <v>0.23267199999999999</v>
      </c>
      <c r="E37" s="14">
        <v>0.2239613</v>
      </c>
      <c r="F37" s="14">
        <v>0.2054705</v>
      </c>
      <c r="G37" s="14">
        <v>0.1864286</v>
      </c>
      <c r="H37" s="14">
        <v>0.172572</v>
      </c>
      <c r="I37" s="14">
        <v>0.17238400000000001</v>
      </c>
      <c r="J37" s="14">
        <v>0.1671793</v>
      </c>
      <c r="K37" s="14">
        <v>0.1576709</v>
      </c>
      <c r="L37" s="14">
        <v>0.1532771</v>
      </c>
      <c r="M37" s="14">
        <v>0.1486519</v>
      </c>
      <c r="N37" s="14">
        <v>0.15103440000000001</v>
      </c>
      <c r="O37" s="14">
        <v>0.15094440000000001</v>
      </c>
      <c r="P37" s="14">
        <v>0.14469170000000001</v>
      </c>
      <c r="Q37" s="14">
        <v>0.12830349999999999</v>
      </c>
      <c r="R37" s="14">
        <v>0.1254564</v>
      </c>
      <c r="S37" s="14">
        <v>0.1247294</v>
      </c>
      <c r="T37" s="14">
        <v>0.12966</v>
      </c>
      <c r="U37" s="14">
        <v>0.1360961</v>
      </c>
      <c r="V37" s="14">
        <v>0.14267479999999999</v>
      </c>
      <c r="W37" s="14">
        <v>0.16386580000000001</v>
      </c>
      <c r="X37" s="14">
        <v>0.16098599999999999</v>
      </c>
      <c r="Y37" s="14">
        <v>0.1804269</v>
      </c>
      <c r="Z37" s="14">
        <v>0.15275540000000001</v>
      </c>
    </row>
    <row r="38" spans="1:26">
      <c r="A38" s="12" t="s">
        <v>395</v>
      </c>
      <c r="B38" s="14" t="s">
        <v>503</v>
      </c>
      <c r="C38" s="14">
        <v>0.2777327</v>
      </c>
      <c r="D38" s="14">
        <v>0.30717329999999998</v>
      </c>
      <c r="E38" s="14">
        <v>0.30164479999999999</v>
      </c>
      <c r="F38" s="14">
        <v>0.2856766</v>
      </c>
      <c r="G38" s="14">
        <v>0.26883109999999999</v>
      </c>
      <c r="H38" s="14">
        <v>0.23022090000000001</v>
      </c>
      <c r="I38" s="14">
        <v>0.20179849999999999</v>
      </c>
      <c r="J38" s="14">
        <v>0.1916563</v>
      </c>
      <c r="K38" s="14">
        <v>0.1911504</v>
      </c>
      <c r="L38" s="14">
        <v>0.20736879999999999</v>
      </c>
      <c r="M38" s="14">
        <v>0.21715580000000001</v>
      </c>
      <c r="N38" s="14">
        <v>0.21927170000000001</v>
      </c>
      <c r="O38" s="14">
        <v>0.20072899999999999</v>
      </c>
      <c r="P38" s="14">
        <v>0.19220989999999999</v>
      </c>
      <c r="Q38" s="14">
        <v>0.17572189999999999</v>
      </c>
      <c r="R38" s="14">
        <v>0.1829384</v>
      </c>
      <c r="S38" s="14">
        <v>0.17449880000000001</v>
      </c>
      <c r="T38" s="14">
        <v>0.17591329999999999</v>
      </c>
      <c r="U38" s="14">
        <v>0.1575462</v>
      </c>
      <c r="V38" s="14">
        <v>0.16789770000000001</v>
      </c>
      <c r="W38" s="14">
        <v>0.2053885</v>
      </c>
      <c r="X38" s="14">
        <v>0.21350939999999999</v>
      </c>
      <c r="Y38" s="14">
        <v>0.219273</v>
      </c>
      <c r="Z38" s="14">
        <v>0.1609611</v>
      </c>
    </row>
    <row r="39" spans="1:26">
      <c r="A39" s="12" t="s">
        <v>396</v>
      </c>
      <c r="B39" s="14" t="s">
        <v>503</v>
      </c>
      <c r="C39" s="14">
        <v>0.1961611</v>
      </c>
      <c r="D39" s="14">
        <v>0.2082686</v>
      </c>
      <c r="E39" s="14">
        <v>0.1975152</v>
      </c>
      <c r="F39" s="14">
        <v>0.17778640000000001</v>
      </c>
      <c r="G39" s="14">
        <v>0.15676580000000001</v>
      </c>
      <c r="H39" s="14">
        <v>0.1516913</v>
      </c>
      <c r="I39" s="14">
        <v>0.1614168</v>
      </c>
      <c r="J39" s="14">
        <v>0.1584314</v>
      </c>
      <c r="K39" s="14">
        <v>0.14560680000000001</v>
      </c>
      <c r="L39" s="14">
        <v>0.13422539999999999</v>
      </c>
      <c r="M39" s="14">
        <v>0.12518560000000001</v>
      </c>
      <c r="N39" s="14">
        <v>0.12808349999999999</v>
      </c>
      <c r="O39" s="14">
        <v>0.13463079999999999</v>
      </c>
      <c r="P39" s="14">
        <v>0.12845770000000001</v>
      </c>
      <c r="Q39" s="14">
        <v>0.1120124</v>
      </c>
      <c r="R39" s="14">
        <v>0.1032687</v>
      </c>
      <c r="S39" s="14">
        <v>0.1044861</v>
      </c>
      <c r="T39" s="14">
        <v>0.1092718</v>
      </c>
      <c r="U39" s="14">
        <v>0.12710340000000001</v>
      </c>
      <c r="V39" s="14">
        <v>0.1297179</v>
      </c>
      <c r="W39" s="14">
        <v>0.14134179999999999</v>
      </c>
      <c r="X39" s="14">
        <v>0.13239519999999999</v>
      </c>
      <c r="Y39" s="14">
        <v>0.15927530000000001</v>
      </c>
      <c r="Z39" s="14">
        <v>0.14714769999999999</v>
      </c>
    </row>
    <row r="40" spans="1:26">
      <c r="A40" s="12" t="s">
        <v>397</v>
      </c>
      <c r="B40" s="14" t="s">
        <v>503</v>
      </c>
      <c r="C40" s="14">
        <v>0.27663349999999998</v>
      </c>
      <c r="D40" s="14">
        <v>0.31537379999999998</v>
      </c>
      <c r="E40" s="14">
        <v>0.29859790000000003</v>
      </c>
      <c r="F40" s="14">
        <v>0.2600751</v>
      </c>
      <c r="G40" s="14">
        <v>0.1936734</v>
      </c>
      <c r="H40" s="14">
        <v>0.14683399999999999</v>
      </c>
      <c r="I40" s="14">
        <v>0.1169222</v>
      </c>
      <c r="J40" s="14">
        <v>0.13712869999999999</v>
      </c>
      <c r="K40" s="14">
        <v>0.12989890000000001</v>
      </c>
      <c r="L40" s="14">
        <v>0.1640952</v>
      </c>
      <c r="M40" s="14">
        <v>0.18254770000000001</v>
      </c>
      <c r="N40" s="14">
        <v>0.2039416</v>
      </c>
      <c r="O40" s="14">
        <v>0.1880529</v>
      </c>
      <c r="P40" s="14">
        <v>0.18329110000000001</v>
      </c>
      <c r="Q40" s="14">
        <v>0.15477550000000001</v>
      </c>
      <c r="R40" s="14">
        <v>0.14751300000000001</v>
      </c>
      <c r="S40" s="14">
        <v>0.14431079999999999</v>
      </c>
      <c r="T40" s="14">
        <v>0.17081170000000001</v>
      </c>
      <c r="U40" s="14">
        <v>0.17066809999999999</v>
      </c>
      <c r="V40" s="14">
        <v>0.1636378</v>
      </c>
      <c r="W40" s="14">
        <v>0.1725072</v>
      </c>
      <c r="X40" s="14">
        <v>0.1685516</v>
      </c>
      <c r="Y40" s="14">
        <v>0.1922885</v>
      </c>
      <c r="Z40" s="14">
        <v>0.14169809999999999</v>
      </c>
    </row>
    <row r="41" spans="1:26">
      <c r="A41" s="12" t="s">
        <v>398</v>
      </c>
      <c r="B41" s="14" t="s">
        <v>503</v>
      </c>
      <c r="C41" s="14">
        <v>0.20903140000000001</v>
      </c>
      <c r="D41" s="14">
        <v>0.2227481</v>
      </c>
      <c r="E41" s="14">
        <v>0.2142753</v>
      </c>
      <c r="F41" s="14">
        <v>0.1981774</v>
      </c>
      <c r="G41" s="14">
        <v>0.18487020000000001</v>
      </c>
      <c r="H41" s="14">
        <v>0.1758982</v>
      </c>
      <c r="I41" s="14">
        <v>0.17933769999999999</v>
      </c>
      <c r="J41" s="14">
        <v>0.17091690000000001</v>
      </c>
      <c r="K41" s="14">
        <v>0.16104189999999999</v>
      </c>
      <c r="L41" s="14">
        <v>0.15194859999999999</v>
      </c>
      <c r="M41" s="14">
        <v>0.1447127</v>
      </c>
      <c r="N41" s="14">
        <v>0.1447399</v>
      </c>
      <c r="O41" s="14">
        <v>0.14657809999999999</v>
      </c>
      <c r="P41" s="14">
        <v>0.1398489</v>
      </c>
      <c r="Q41" s="14">
        <v>0.1249277</v>
      </c>
      <c r="R41" s="14">
        <v>0.12270590000000001</v>
      </c>
      <c r="S41" s="14">
        <v>0.1221993</v>
      </c>
      <c r="T41" s="14">
        <v>0.1232486</v>
      </c>
      <c r="U41" s="14">
        <v>0.1307132</v>
      </c>
      <c r="V41" s="14">
        <v>0.13902890000000001</v>
      </c>
      <c r="W41" s="14">
        <v>0.1626474</v>
      </c>
      <c r="X41" s="14">
        <v>0.16006229999999999</v>
      </c>
      <c r="Y41" s="14">
        <v>0.1789338</v>
      </c>
      <c r="Z41" s="14">
        <v>0.15406010000000001</v>
      </c>
    </row>
    <row r="42" spans="1:26">
      <c r="A42" s="12" t="s">
        <v>399</v>
      </c>
      <c r="B42" s="14" t="s">
        <v>503</v>
      </c>
      <c r="C42" s="14">
        <v>0.29250549999999997</v>
      </c>
      <c r="D42" s="14">
        <v>0.33260990000000001</v>
      </c>
      <c r="E42" s="14">
        <v>0.33943489999999998</v>
      </c>
      <c r="F42" s="14">
        <v>0.32836769999999998</v>
      </c>
      <c r="G42" s="14">
        <v>0.3141795</v>
      </c>
      <c r="H42" s="14">
        <v>0.27038499999999999</v>
      </c>
      <c r="I42" s="14">
        <v>0.23208819999999999</v>
      </c>
      <c r="J42" s="14">
        <v>0.2234662</v>
      </c>
      <c r="K42" s="14">
        <v>0.22473750000000001</v>
      </c>
      <c r="L42" s="14">
        <v>0.2298827</v>
      </c>
      <c r="M42" s="14">
        <v>0.23247499999999999</v>
      </c>
      <c r="N42" s="14">
        <v>0.23307149999999999</v>
      </c>
      <c r="O42" s="14">
        <v>0.22042220000000001</v>
      </c>
      <c r="P42" s="14">
        <v>0.2035072</v>
      </c>
      <c r="Q42" s="14">
        <v>0.18489140000000001</v>
      </c>
      <c r="R42" s="14">
        <v>0.20314470000000001</v>
      </c>
      <c r="S42" s="14">
        <v>0.18850449999999999</v>
      </c>
      <c r="T42" s="14">
        <v>0.17319680000000001</v>
      </c>
      <c r="U42" s="14">
        <v>0.1500841</v>
      </c>
      <c r="V42" s="14">
        <v>0.16949510000000001</v>
      </c>
      <c r="W42" s="14">
        <v>0.2182326</v>
      </c>
      <c r="X42" s="14">
        <v>0.22734280000000001</v>
      </c>
      <c r="Y42" s="14">
        <v>0.23574719999999999</v>
      </c>
      <c r="Z42" s="14">
        <v>0.18269099999999999</v>
      </c>
    </row>
    <row r="43" spans="1:26">
      <c r="A43" s="12" t="s">
        <v>400</v>
      </c>
      <c r="B43" s="14">
        <v>0.19354959999999999</v>
      </c>
      <c r="C43" s="14">
        <v>0.20027900000000001</v>
      </c>
      <c r="D43" s="14">
        <v>0.211923</v>
      </c>
      <c r="E43" s="14">
        <v>0.1991126</v>
      </c>
      <c r="F43" s="14">
        <v>0.1783981</v>
      </c>
      <c r="G43" s="14">
        <v>0.15582399999999999</v>
      </c>
      <c r="H43" s="14">
        <v>0.14862900000000001</v>
      </c>
      <c r="I43" s="14">
        <v>0.15673309999999999</v>
      </c>
      <c r="J43" s="14">
        <v>0.1536807</v>
      </c>
      <c r="K43" s="14">
        <v>0.14093339999999999</v>
      </c>
      <c r="L43" s="14">
        <v>0.13486919999999999</v>
      </c>
      <c r="M43" s="14">
        <v>0.1283366</v>
      </c>
      <c r="N43" s="14">
        <v>0.1320836</v>
      </c>
      <c r="O43" s="14">
        <v>0.13533339999999999</v>
      </c>
      <c r="P43" s="14">
        <v>0.1313667</v>
      </c>
      <c r="Q43" s="14">
        <v>0.115166</v>
      </c>
      <c r="R43" s="14">
        <v>0.1044022</v>
      </c>
      <c r="S43" s="14">
        <v>0.1063656</v>
      </c>
      <c r="T43" s="14">
        <v>0.1162448</v>
      </c>
      <c r="U43" s="14">
        <v>0.1318338</v>
      </c>
      <c r="V43" s="14">
        <v>0.13209180000000001</v>
      </c>
      <c r="W43" s="14">
        <v>0.14203080000000001</v>
      </c>
      <c r="X43" s="14">
        <v>0.13381560000000001</v>
      </c>
      <c r="Y43" s="14">
        <v>0.15735869999999999</v>
      </c>
      <c r="Z43" s="14">
        <v>0.140398</v>
      </c>
    </row>
    <row r="44" spans="1:26" ht="30" customHeight="1">
      <c r="A44" s="6" t="s">
        <v>233</v>
      </c>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c r="A45" s="12" t="s">
        <v>296</v>
      </c>
      <c r="B45" s="15" t="s">
        <v>297</v>
      </c>
      <c r="C45" s="15" t="s">
        <v>298</v>
      </c>
      <c r="D45" s="15" t="s">
        <v>299</v>
      </c>
      <c r="E45" s="15" t="s">
        <v>300</v>
      </c>
      <c r="F45" s="15" t="s">
        <v>301</v>
      </c>
      <c r="G45" s="15" t="s">
        <v>302</v>
      </c>
      <c r="H45" s="15" t="s">
        <v>303</v>
      </c>
      <c r="I45" s="15" t="s">
        <v>304</v>
      </c>
      <c r="J45" s="15" t="s">
        <v>305</v>
      </c>
      <c r="K45" s="15" t="s">
        <v>306</v>
      </c>
      <c r="L45" s="15" t="s">
        <v>307</v>
      </c>
      <c r="M45" s="15" t="s">
        <v>308</v>
      </c>
      <c r="N45" s="15" t="s">
        <v>309</v>
      </c>
      <c r="O45" s="15" t="s">
        <v>310</v>
      </c>
      <c r="P45" s="15" t="s">
        <v>311</v>
      </c>
      <c r="Q45" s="15" t="s">
        <v>312</v>
      </c>
      <c r="R45" s="15" t="s">
        <v>313</v>
      </c>
      <c r="S45" s="15" t="s">
        <v>314</v>
      </c>
      <c r="T45" s="15" t="s">
        <v>315</v>
      </c>
      <c r="U45" s="15" t="s">
        <v>316</v>
      </c>
      <c r="V45" s="15" t="s">
        <v>317</v>
      </c>
      <c r="W45" s="15" t="s">
        <v>318</v>
      </c>
      <c r="X45" s="15" t="s">
        <v>319</v>
      </c>
      <c r="Y45" s="15" t="s">
        <v>320</v>
      </c>
      <c r="Z45" s="15" t="s">
        <v>321</v>
      </c>
    </row>
    <row r="46" spans="1:26">
      <c r="A46" s="12" t="s">
        <v>342</v>
      </c>
      <c r="B46" s="14">
        <v>1</v>
      </c>
      <c r="C46" s="14">
        <v>1</v>
      </c>
      <c r="D46" s="14">
        <v>1</v>
      </c>
      <c r="E46" s="14">
        <v>1</v>
      </c>
      <c r="F46" s="14">
        <v>1</v>
      </c>
      <c r="G46" s="14">
        <v>1</v>
      </c>
      <c r="H46" s="14">
        <v>1</v>
      </c>
      <c r="I46" s="14">
        <v>1</v>
      </c>
      <c r="J46" s="14">
        <v>1</v>
      </c>
      <c r="K46" s="14">
        <v>1</v>
      </c>
      <c r="L46" s="14">
        <v>1</v>
      </c>
      <c r="M46" s="14">
        <v>1</v>
      </c>
      <c r="N46" s="14">
        <v>1</v>
      </c>
      <c r="O46" s="14">
        <v>1</v>
      </c>
      <c r="P46" s="14">
        <v>1</v>
      </c>
      <c r="Q46" s="14">
        <v>1</v>
      </c>
      <c r="R46" s="14">
        <v>1</v>
      </c>
      <c r="S46" s="14">
        <v>1</v>
      </c>
      <c r="T46" s="14">
        <v>1</v>
      </c>
      <c r="U46" s="14">
        <v>1</v>
      </c>
      <c r="V46" s="14">
        <v>1</v>
      </c>
      <c r="W46" s="14">
        <v>1</v>
      </c>
      <c r="X46" s="14">
        <v>1</v>
      </c>
      <c r="Y46" s="14">
        <v>1</v>
      </c>
      <c r="Z46" s="14">
        <v>1</v>
      </c>
    </row>
    <row r="47" spans="1:26">
      <c r="A47" s="12" t="s">
        <v>395</v>
      </c>
      <c r="B47" s="14" t="s">
        <v>503</v>
      </c>
      <c r="C47" s="14">
        <v>0.3104247</v>
      </c>
      <c r="D47" s="14">
        <v>0.32222240000000002</v>
      </c>
      <c r="E47" s="14">
        <v>0.33801520000000002</v>
      </c>
      <c r="F47" s="14">
        <v>0.35788300000000001</v>
      </c>
      <c r="G47" s="14">
        <v>0.38502429999999999</v>
      </c>
      <c r="H47" s="14">
        <v>0.35696339999999999</v>
      </c>
      <c r="I47" s="14">
        <v>0.3154748</v>
      </c>
      <c r="J47" s="14">
        <v>0.30267759999999999</v>
      </c>
      <c r="K47" s="14">
        <v>0.32190299999999999</v>
      </c>
      <c r="L47" s="14">
        <v>0.35339930000000003</v>
      </c>
      <c r="M47" s="14">
        <v>0.37382310000000002</v>
      </c>
      <c r="N47" s="14">
        <v>0.3650969</v>
      </c>
      <c r="O47" s="14">
        <v>0.32946350000000002</v>
      </c>
      <c r="P47" s="14">
        <v>0.3396458</v>
      </c>
      <c r="Q47" s="14">
        <v>0.35157899999999997</v>
      </c>
      <c r="R47" s="14">
        <v>0.40070050000000001</v>
      </c>
      <c r="S47" s="14">
        <v>0.39756269999999999</v>
      </c>
      <c r="T47" s="14">
        <v>0.41416259999999999</v>
      </c>
      <c r="U47" s="14">
        <v>0.3694923</v>
      </c>
      <c r="V47" s="14">
        <v>0.39980349999999998</v>
      </c>
      <c r="W47" s="14">
        <v>0.43368079999999998</v>
      </c>
      <c r="X47" s="14">
        <v>0.46891250000000001</v>
      </c>
      <c r="Y47" s="14">
        <v>0.42753360000000001</v>
      </c>
      <c r="Z47" s="14">
        <v>0.3233683</v>
      </c>
    </row>
    <row r="48" spans="1:26">
      <c r="A48" s="12" t="s">
        <v>396</v>
      </c>
      <c r="B48" s="14" t="s">
        <v>503</v>
      </c>
      <c r="C48" s="14">
        <v>0.6895753</v>
      </c>
      <c r="D48" s="14">
        <v>0.67777759999999998</v>
      </c>
      <c r="E48" s="14">
        <v>0.66198480000000004</v>
      </c>
      <c r="F48" s="14">
        <v>0.64211700000000005</v>
      </c>
      <c r="G48" s="14">
        <v>0.61497570000000001</v>
      </c>
      <c r="H48" s="14">
        <v>0.64303659999999996</v>
      </c>
      <c r="I48" s="14">
        <v>0.68452519999999994</v>
      </c>
      <c r="J48" s="14">
        <v>0.69732240000000001</v>
      </c>
      <c r="K48" s="14">
        <v>0.67809699999999995</v>
      </c>
      <c r="L48" s="14">
        <v>0.64660070000000003</v>
      </c>
      <c r="M48" s="14">
        <v>0.62617690000000004</v>
      </c>
      <c r="N48" s="14">
        <v>0.63490310000000005</v>
      </c>
      <c r="O48" s="14">
        <v>0.67053649999999998</v>
      </c>
      <c r="P48" s="14">
        <v>0.6603542</v>
      </c>
      <c r="Q48" s="14">
        <v>0.64842100000000003</v>
      </c>
      <c r="R48" s="14">
        <v>0.59929949999999999</v>
      </c>
      <c r="S48" s="14">
        <v>0.60243729999999995</v>
      </c>
      <c r="T48" s="14">
        <v>0.58583739999999995</v>
      </c>
      <c r="U48" s="14">
        <v>0.6305077</v>
      </c>
      <c r="V48" s="14">
        <v>0.60019650000000002</v>
      </c>
      <c r="W48" s="14">
        <v>0.56631920000000002</v>
      </c>
      <c r="X48" s="14">
        <v>0.53108750000000005</v>
      </c>
      <c r="Y48" s="14">
        <v>0.57246640000000004</v>
      </c>
      <c r="Z48" s="14">
        <v>0.67663169999999995</v>
      </c>
    </row>
    <row r="49" spans="1:26">
      <c r="A49" s="12" t="s">
        <v>397</v>
      </c>
      <c r="B49" s="14" t="s">
        <v>503</v>
      </c>
      <c r="C49" s="14">
        <v>0.13041249999999999</v>
      </c>
      <c r="D49" s="14">
        <v>0.14343359999999999</v>
      </c>
      <c r="E49" s="14">
        <v>0.15123639999999999</v>
      </c>
      <c r="F49" s="14">
        <v>0.14600079999999999</v>
      </c>
      <c r="G49" s="14">
        <v>0.1239889</v>
      </c>
      <c r="H49" s="14">
        <v>0.1019014</v>
      </c>
      <c r="I49" s="14">
        <v>7.7701300000000001E-2</v>
      </c>
      <c r="J49" s="14">
        <v>9.4496899999999995E-2</v>
      </c>
      <c r="K49" s="14">
        <v>9.3537599999999999E-2</v>
      </c>
      <c r="L49" s="14">
        <v>0.12357170000000001</v>
      </c>
      <c r="M49" s="14">
        <v>0.13274839999999999</v>
      </c>
      <c r="N49" s="14">
        <v>0.14260510000000001</v>
      </c>
      <c r="O49" s="14">
        <v>0.13512959999999999</v>
      </c>
      <c r="P49" s="14">
        <v>0.1446762</v>
      </c>
      <c r="Q49" s="14">
        <v>0.1355606</v>
      </c>
      <c r="R49" s="14">
        <v>0.1322575</v>
      </c>
      <c r="S49" s="14">
        <v>0.13234170000000001</v>
      </c>
      <c r="T49" s="14">
        <v>0.1746123</v>
      </c>
      <c r="U49" s="14">
        <v>0.17399580000000001</v>
      </c>
      <c r="V49" s="14">
        <v>0.16460069999999999</v>
      </c>
      <c r="W49" s="14">
        <v>0.13716719999999999</v>
      </c>
      <c r="X49" s="14">
        <v>0.14058039999999999</v>
      </c>
      <c r="Y49" s="14">
        <v>0.14088149999999999</v>
      </c>
      <c r="Z49" s="14">
        <v>0.10844280000000001</v>
      </c>
    </row>
    <row r="50" spans="1:26">
      <c r="A50" s="12" t="s">
        <v>398</v>
      </c>
      <c r="B50" s="14" t="s">
        <v>503</v>
      </c>
      <c r="C50" s="14">
        <v>0.86958749999999996</v>
      </c>
      <c r="D50" s="14">
        <v>0.85656639999999995</v>
      </c>
      <c r="E50" s="14">
        <v>0.84876359999999995</v>
      </c>
      <c r="F50" s="14">
        <v>0.85399919999999996</v>
      </c>
      <c r="G50" s="14">
        <v>0.87601110000000004</v>
      </c>
      <c r="H50" s="14">
        <v>0.89809859999999997</v>
      </c>
      <c r="I50" s="14">
        <v>0.92229870000000003</v>
      </c>
      <c r="J50" s="14">
        <v>0.90550310000000001</v>
      </c>
      <c r="K50" s="14">
        <v>0.9064624</v>
      </c>
      <c r="L50" s="14">
        <v>0.87642830000000005</v>
      </c>
      <c r="M50" s="14">
        <v>0.86725160000000001</v>
      </c>
      <c r="N50" s="14">
        <v>0.85739489999999996</v>
      </c>
      <c r="O50" s="14">
        <v>0.86487040000000004</v>
      </c>
      <c r="P50" s="14">
        <v>0.85532379999999997</v>
      </c>
      <c r="Q50" s="14">
        <v>0.86443939999999997</v>
      </c>
      <c r="R50" s="14">
        <v>0.86774249999999997</v>
      </c>
      <c r="S50" s="14">
        <v>0.86765829999999999</v>
      </c>
      <c r="T50" s="14">
        <v>0.82538769999999995</v>
      </c>
      <c r="U50" s="14">
        <v>0.82600419999999997</v>
      </c>
      <c r="V50" s="14">
        <v>0.83539929999999996</v>
      </c>
      <c r="W50" s="14">
        <v>0.86283279999999996</v>
      </c>
      <c r="X50" s="14">
        <v>0.85941959999999995</v>
      </c>
      <c r="Y50" s="14">
        <v>0.85911850000000001</v>
      </c>
      <c r="Z50" s="14">
        <v>0.89155720000000005</v>
      </c>
    </row>
    <row r="51" spans="1:26">
      <c r="A51" s="12" t="s">
        <v>399</v>
      </c>
      <c r="B51" s="14">
        <v>0.20389869999999999</v>
      </c>
      <c r="C51" s="14">
        <v>0.23361409999999999</v>
      </c>
      <c r="D51" s="14">
        <v>0.24447820000000001</v>
      </c>
      <c r="E51" s="14">
        <v>0.2665151</v>
      </c>
      <c r="F51" s="14">
        <v>0.29125719999999999</v>
      </c>
      <c r="G51" s="14">
        <v>0.32960220000000001</v>
      </c>
      <c r="H51" s="14">
        <v>0.30966569999999999</v>
      </c>
      <c r="I51" s="14">
        <v>0.27729939999999997</v>
      </c>
      <c r="J51" s="14">
        <v>0.26260099999999997</v>
      </c>
      <c r="K51" s="14">
        <v>0.28836319999999999</v>
      </c>
      <c r="L51" s="14">
        <v>0.29113240000000001</v>
      </c>
      <c r="M51" s="14">
        <v>0.30653239999999998</v>
      </c>
      <c r="N51" s="14">
        <v>0.29005829999999999</v>
      </c>
      <c r="O51" s="14">
        <v>0.26418000000000003</v>
      </c>
      <c r="P51" s="14">
        <v>0.25802150000000001</v>
      </c>
      <c r="Q51" s="14">
        <v>0.2718642</v>
      </c>
      <c r="R51" s="14">
        <v>0.33817399999999997</v>
      </c>
      <c r="S51" s="14">
        <v>0.33182669999999997</v>
      </c>
      <c r="T51" s="14">
        <v>0.30653399999999997</v>
      </c>
      <c r="U51" s="14">
        <v>0.26358609999999999</v>
      </c>
      <c r="V51" s="14">
        <v>0.30931910000000001</v>
      </c>
      <c r="W51" s="14">
        <v>0.37302990000000003</v>
      </c>
      <c r="X51" s="14">
        <v>0.41158270000000002</v>
      </c>
      <c r="Y51" s="14">
        <v>0.38601809999999998</v>
      </c>
      <c r="Z51" s="14">
        <v>0.31013679999999999</v>
      </c>
    </row>
    <row r="52" spans="1:26">
      <c r="A52" s="12" t="s">
        <v>400</v>
      </c>
      <c r="B52" s="14">
        <v>0.79610130000000001</v>
      </c>
      <c r="C52" s="14">
        <v>0.76638589999999995</v>
      </c>
      <c r="D52" s="14">
        <v>0.75552180000000002</v>
      </c>
      <c r="E52" s="14">
        <v>0.7334849</v>
      </c>
      <c r="F52" s="14">
        <v>0.70874280000000001</v>
      </c>
      <c r="G52" s="14">
        <v>0.67039780000000004</v>
      </c>
      <c r="H52" s="14">
        <v>0.69033429999999996</v>
      </c>
      <c r="I52" s="14">
        <v>0.72270060000000003</v>
      </c>
      <c r="J52" s="14">
        <v>0.73739900000000003</v>
      </c>
      <c r="K52" s="14">
        <v>0.71163679999999996</v>
      </c>
      <c r="L52" s="14">
        <v>0.70886760000000004</v>
      </c>
      <c r="M52" s="14">
        <v>0.69346759999999996</v>
      </c>
      <c r="N52" s="14">
        <v>0.70994170000000001</v>
      </c>
      <c r="O52" s="14">
        <v>0.73582000000000003</v>
      </c>
      <c r="P52" s="14">
        <v>0.74197849999999999</v>
      </c>
      <c r="Q52" s="14">
        <v>0.7281358</v>
      </c>
      <c r="R52" s="14">
        <v>0.66182600000000003</v>
      </c>
      <c r="S52" s="14">
        <v>0.66817329999999997</v>
      </c>
      <c r="T52" s="14">
        <v>0.69346600000000003</v>
      </c>
      <c r="U52" s="14">
        <v>0.73641389999999995</v>
      </c>
      <c r="V52" s="14">
        <v>0.69068090000000004</v>
      </c>
      <c r="W52" s="14">
        <v>0.62697009999999997</v>
      </c>
      <c r="X52" s="14">
        <v>0.58841730000000003</v>
      </c>
      <c r="Y52" s="14">
        <v>0.61398189999999997</v>
      </c>
      <c r="Z52" s="14">
        <v>0.68986320000000001</v>
      </c>
    </row>
    <row r="53" spans="1:26" ht="30" customHeight="1">
      <c r="A53" s="6" t="s">
        <v>234</v>
      </c>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c r="A54" s="12" t="s">
        <v>296</v>
      </c>
      <c r="B54" s="15" t="s">
        <v>297</v>
      </c>
      <c r="C54" s="15" t="s">
        <v>298</v>
      </c>
      <c r="D54" s="15" t="s">
        <v>299</v>
      </c>
      <c r="E54" s="15" t="s">
        <v>300</v>
      </c>
      <c r="F54" s="15" t="s">
        <v>301</v>
      </c>
      <c r="G54" s="15" t="s">
        <v>302</v>
      </c>
      <c r="H54" s="15" t="s">
        <v>303</v>
      </c>
      <c r="I54" s="15" t="s">
        <v>304</v>
      </c>
      <c r="J54" s="15" t="s">
        <v>305</v>
      </c>
      <c r="K54" s="15" t="s">
        <v>306</v>
      </c>
      <c r="L54" s="15" t="s">
        <v>307</v>
      </c>
      <c r="M54" s="15" t="s">
        <v>308</v>
      </c>
      <c r="N54" s="15" t="s">
        <v>309</v>
      </c>
      <c r="O54" s="15" t="s">
        <v>310</v>
      </c>
      <c r="P54" s="15" t="s">
        <v>311</v>
      </c>
      <c r="Q54" s="15" t="s">
        <v>312</v>
      </c>
      <c r="R54" s="15" t="s">
        <v>313</v>
      </c>
      <c r="S54" s="15" t="s">
        <v>314</v>
      </c>
      <c r="T54" s="15" t="s">
        <v>315</v>
      </c>
      <c r="U54" s="15" t="s">
        <v>316</v>
      </c>
      <c r="V54" s="15" t="s">
        <v>317</v>
      </c>
      <c r="W54" s="15" t="s">
        <v>318</v>
      </c>
      <c r="X54" s="15" t="s">
        <v>319</v>
      </c>
      <c r="Y54" s="15" t="s">
        <v>320</v>
      </c>
      <c r="Z54" s="15" t="s">
        <v>321</v>
      </c>
    </row>
    <row r="55" spans="1:26">
      <c r="A55" s="12" t="s">
        <v>342</v>
      </c>
      <c r="B55" s="16">
        <v>220000</v>
      </c>
      <c r="C55" s="16">
        <v>240000</v>
      </c>
      <c r="D55" s="16">
        <v>250000</v>
      </c>
      <c r="E55" s="16">
        <v>240000</v>
      </c>
      <c r="F55" s="16">
        <v>220000</v>
      </c>
      <c r="G55" s="16">
        <v>200000</v>
      </c>
      <c r="H55" s="16">
        <v>180000</v>
      </c>
      <c r="I55" s="16">
        <v>180000</v>
      </c>
      <c r="J55" s="16">
        <v>170000</v>
      </c>
      <c r="K55" s="16">
        <v>160000</v>
      </c>
      <c r="L55" s="16">
        <v>150000</v>
      </c>
      <c r="M55" s="16">
        <v>150000</v>
      </c>
      <c r="N55" s="16">
        <v>150000</v>
      </c>
      <c r="O55" s="16">
        <v>150000</v>
      </c>
      <c r="P55" s="16">
        <v>140000</v>
      </c>
      <c r="Q55" s="16">
        <v>130000</v>
      </c>
      <c r="R55" s="16">
        <v>120000</v>
      </c>
      <c r="S55" s="16">
        <v>120000</v>
      </c>
      <c r="T55" s="16">
        <v>130000</v>
      </c>
      <c r="U55" s="16">
        <v>130000</v>
      </c>
      <c r="V55" s="16">
        <v>140000</v>
      </c>
      <c r="W55" s="16">
        <v>160000</v>
      </c>
      <c r="X55" s="16">
        <v>160000</v>
      </c>
      <c r="Y55" s="16">
        <v>180000</v>
      </c>
      <c r="Z55" s="16">
        <v>150000</v>
      </c>
    </row>
    <row r="56" spans="1:26">
      <c r="A56" s="12" t="s">
        <v>395</v>
      </c>
      <c r="B56" s="16" t="s">
        <v>503</v>
      </c>
      <c r="C56" s="16">
        <v>70000</v>
      </c>
      <c r="D56" s="16">
        <v>80000</v>
      </c>
      <c r="E56" s="16">
        <v>80000</v>
      </c>
      <c r="F56" s="16">
        <v>80000</v>
      </c>
      <c r="G56" s="16">
        <v>80000</v>
      </c>
      <c r="H56" s="16">
        <v>60000</v>
      </c>
      <c r="I56" s="16">
        <v>60000</v>
      </c>
      <c r="J56" s="16">
        <v>50000</v>
      </c>
      <c r="K56" s="16">
        <v>50000</v>
      </c>
      <c r="L56" s="16">
        <v>50000</v>
      </c>
      <c r="M56" s="16">
        <v>60000</v>
      </c>
      <c r="N56" s="16">
        <v>50000</v>
      </c>
      <c r="O56" s="16">
        <v>50000</v>
      </c>
      <c r="P56" s="16">
        <v>50000</v>
      </c>
      <c r="Q56" s="16">
        <v>40000</v>
      </c>
      <c r="R56" s="16" t="s">
        <v>504</v>
      </c>
      <c r="S56" s="16" t="s">
        <v>504</v>
      </c>
      <c r="T56" s="16">
        <v>50000</v>
      </c>
      <c r="U56" s="16">
        <v>50000</v>
      </c>
      <c r="V56" s="16">
        <v>60000</v>
      </c>
      <c r="W56" s="16">
        <v>70000</v>
      </c>
      <c r="X56" s="16">
        <v>70000</v>
      </c>
      <c r="Y56" s="16">
        <v>80000</v>
      </c>
      <c r="Z56" s="16">
        <v>50000</v>
      </c>
    </row>
    <row r="57" spans="1:26">
      <c r="A57" s="12" t="s">
        <v>396</v>
      </c>
      <c r="B57" s="16" t="s">
        <v>503</v>
      </c>
      <c r="C57" s="16">
        <v>160000</v>
      </c>
      <c r="D57" s="16">
        <v>170000</v>
      </c>
      <c r="E57" s="16">
        <v>160000</v>
      </c>
      <c r="F57" s="16">
        <v>140000</v>
      </c>
      <c r="G57" s="16">
        <v>120000</v>
      </c>
      <c r="H57" s="16">
        <v>120000</v>
      </c>
      <c r="I57" s="16">
        <v>120000</v>
      </c>
      <c r="J57" s="16">
        <v>120000</v>
      </c>
      <c r="K57" s="16">
        <v>110000</v>
      </c>
      <c r="L57" s="16">
        <v>100000</v>
      </c>
      <c r="M57" s="16">
        <v>90000</v>
      </c>
      <c r="N57" s="16">
        <v>100000</v>
      </c>
      <c r="O57" s="16">
        <v>100000</v>
      </c>
      <c r="P57" s="16">
        <v>100000</v>
      </c>
      <c r="Q57" s="16">
        <v>80000</v>
      </c>
      <c r="R57" s="16" t="s">
        <v>504</v>
      </c>
      <c r="S57" s="16" t="s">
        <v>504</v>
      </c>
      <c r="T57" s="16">
        <v>70000</v>
      </c>
      <c r="U57" s="16">
        <v>90000</v>
      </c>
      <c r="V57" s="16">
        <v>80000</v>
      </c>
      <c r="W57" s="16">
        <v>90000</v>
      </c>
      <c r="X57" s="16">
        <v>80000</v>
      </c>
      <c r="Y57" s="16">
        <v>100000</v>
      </c>
      <c r="Z57" s="16">
        <v>100000</v>
      </c>
    </row>
    <row r="58" spans="1:26">
      <c r="A58" s="12" t="s">
        <v>397</v>
      </c>
      <c r="B58" s="16" t="s">
        <v>503</v>
      </c>
      <c r="C58" s="16" t="s">
        <v>330</v>
      </c>
      <c r="D58" s="16" t="s">
        <v>330</v>
      </c>
      <c r="E58" s="16" t="s">
        <v>330</v>
      </c>
      <c r="F58" s="16" t="s">
        <v>330</v>
      </c>
      <c r="G58" s="16" t="s">
        <v>330</v>
      </c>
      <c r="H58" s="16" t="s">
        <v>330</v>
      </c>
      <c r="I58" s="16" t="s">
        <v>330</v>
      </c>
      <c r="J58" s="16" t="s">
        <v>330</v>
      </c>
      <c r="K58" s="16" t="s">
        <v>330</v>
      </c>
      <c r="L58" s="16" t="s">
        <v>330</v>
      </c>
      <c r="M58" s="16" t="s">
        <v>330</v>
      </c>
      <c r="N58" s="16" t="s">
        <v>330</v>
      </c>
      <c r="O58" s="16" t="s">
        <v>330</v>
      </c>
      <c r="P58" s="16" t="s">
        <v>330</v>
      </c>
      <c r="Q58" s="16" t="s">
        <v>330</v>
      </c>
      <c r="R58" s="16" t="s">
        <v>504</v>
      </c>
      <c r="S58" s="16" t="s">
        <v>504</v>
      </c>
      <c r="T58" s="16" t="s">
        <v>330</v>
      </c>
      <c r="U58" s="16" t="s">
        <v>330</v>
      </c>
      <c r="V58" s="16" t="s">
        <v>330</v>
      </c>
      <c r="W58" s="16" t="s">
        <v>330</v>
      </c>
      <c r="X58" s="16" t="s">
        <v>330</v>
      </c>
      <c r="Y58" s="16" t="s">
        <v>330</v>
      </c>
      <c r="Z58" s="16" t="s">
        <v>330</v>
      </c>
    </row>
    <row r="59" spans="1:26">
      <c r="A59" s="12" t="s">
        <v>398</v>
      </c>
      <c r="B59" s="16" t="s">
        <v>503</v>
      </c>
      <c r="C59" s="16">
        <v>210000</v>
      </c>
      <c r="D59" s="16">
        <v>220000</v>
      </c>
      <c r="E59" s="16">
        <v>210000</v>
      </c>
      <c r="F59" s="16">
        <v>190000</v>
      </c>
      <c r="G59" s="16">
        <v>170000</v>
      </c>
      <c r="H59" s="16">
        <v>160000</v>
      </c>
      <c r="I59" s="16">
        <v>160000</v>
      </c>
      <c r="J59" s="16">
        <v>150000</v>
      </c>
      <c r="K59" s="16">
        <v>140000</v>
      </c>
      <c r="L59" s="16">
        <v>130000</v>
      </c>
      <c r="M59" s="16">
        <v>130000</v>
      </c>
      <c r="N59" s="16">
        <v>130000</v>
      </c>
      <c r="O59" s="16">
        <v>130000</v>
      </c>
      <c r="P59" s="16">
        <v>120000</v>
      </c>
      <c r="Q59" s="16">
        <v>110000</v>
      </c>
      <c r="R59" s="16" t="s">
        <v>504</v>
      </c>
      <c r="S59" s="16" t="s">
        <v>504</v>
      </c>
      <c r="T59" s="16">
        <v>110000</v>
      </c>
      <c r="U59" s="16">
        <v>110000</v>
      </c>
      <c r="V59" s="16">
        <v>120000</v>
      </c>
      <c r="W59" s="16">
        <v>140000</v>
      </c>
      <c r="X59" s="16">
        <v>140000</v>
      </c>
      <c r="Y59" s="16">
        <v>150000</v>
      </c>
      <c r="Z59" s="16">
        <v>130000</v>
      </c>
    </row>
    <row r="60" spans="1:26">
      <c r="A60" s="12" t="s">
        <v>399</v>
      </c>
      <c r="B60" s="16" t="s">
        <v>330</v>
      </c>
      <c r="C60" s="16">
        <v>60000</v>
      </c>
      <c r="D60" s="16" t="s">
        <v>330</v>
      </c>
      <c r="E60" s="16" t="s">
        <v>330</v>
      </c>
      <c r="F60" s="16" t="s">
        <v>330</v>
      </c>
      <c r="G60" s="16" t="s">
        <v>330</v>
      </c>
      <c r="H60" s="16">
        <v>60000</v>
      </c>
      <c r="I60" s="16">
        <v>50000</v>
      </c>
      <c r="J60" s="16">
        <v>40000</v>
      </c>
      <c r="K60" s="16">
        <v>50000</v>
      </c>
      <c r="L60" s="16">
        <v>40000</v>
      </c>
      <c r="M60" s="16">
        <v>50000</v>
      </c>
      <c r="N60" s="16">
        <v>40000</v>
      </c>
      <c r="O60" s="16">
        <v>40000</v>
      </c>
      <c r="P60" s="16">
        <v>40000</v>
      </c>
      <c r="Q60" s="16">
        <v>30000</v>
      </c>
      <c r="R60" s="16" t="s">
        <v>504</v>
      </c>
      <c r="S60" s="16" t="s">
        <v>504</v>
      </c>
      <c r="T60" s="16" t="s">
        <v>330</v>
      </c>
      <c r="U60" s="16" t="s">
        <v>330</v>
      </c>
      <c r="V60" s="16">
        <v>40000</v>
      </c>
      <c r="W60" s="16">
        <v>60000</v>
      </c>
      <c r="X60" s="16">
        <v>70000</v>
      </c>
      <c r="Y60" s="16">
        <v>70000</v>
      </c>
      <c r="Z60" s="16" t="s">
        <v>330</v>
      </c>
    </row>
    <row r="61" spans="1:26">
      <c r="A61" s="12" t="s">
        <v>400</v>
      </c>
      <c r="B61" s="16">
        <v>180000</v>
      </c>
      <c r="C61" s="16">
        <v>180000</v>
      </c>
      <c r="D61" s="16">
        <v>190000</v>
      </c>
      <c r="E61" s="16">
        <v>180000</v>
      </c>
      <c r="F61" s="16">
        <v>160000</v>
      </c>
      <c r="G61" s="16">
        <v>130000</v>
      </c>
      <c r="H61" s="16">
        <v>130000</v>
      </c>
      <c r="I61" s="16">
        <v>130000</v>
      </c>
      <c r="J61" s="16">
        <v>130000</v>
      </c>
      <c r="K61" s="16">
        <v>110000</v>
      </c>
      <c r="L61" s="16">
        <v>110000</v>
      </c>
      <c r="M61" s="16">
        <v>100000</v>
      </c>
      <c r="N61" s="16">
        <v>110000</v>
      </c>
      <c r="O61" s="16">
        <v>110000</v>
      </c>
      <c r="P61" s="16">
        <v>110000</v>
      </c>
      <c r="Q61" s="16">
        <v>90000</v>
      </c>
      <c r="R61" s="16" t="s">
        <v>504</v>
      </c>
      <c r="S61" s="16" t="s">
        <v>504</v>
      </c>
      <c r="T61" s="16">
        <v>90000</v>
      </c>
      <c r="U61" s="16">
        <v>100000</v>
      </c>
      <c r="V61" s="16">
        <v>100000</v>
      </c>
      <c r="W61" s="16">
        <v>100000</v>
      </c>
      <c r="X61" s="16">
        <v>90000</v>
      </c>
      <c r="Y61" s="16">
        <v>110000</v>
      </c>
      <c r="Z61" s="16">
        <v>100000</v>
      </c>
    </row>
    <row r="62" spans="1:26" ht="30" customHeight="1">
      <c r="A62" s="6" t="s">
        <v>235</v>
      </c>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c r="A63" s="12" t="s">
        <v>296</v>
      </c>
      <c r="B63" s="17" t="s">
        <v>297</v>
      </c>
      <c r="C63" s="17" t="s">
        <v>298</v>
      </c>
      <c r="D63" s="17" t="s">
        <v>299</v>
      </c>
      <c r="E63" s="17" t="s">
        <v>300</v>
      </c>
      <c r="F63" s="17" t="s">
        <v>301</v>
      </c>
      <c r="G63" s="17" t="s">
        <v>302</v>
      </c>
      <c r="H63" s="17" t="s">
        <v>303</v>
      </c>
      <c r="I63" s="17" t="s">
        <v>304</v>
      </c>
      <c r="J63" s="17" t="s">
        <v>305</v>
      </c>
      <c r="K63" s="17" t="s">
        <v>306</v>
      </c>
      <c r="L63" s="17" t="s">
        <v>307</v>
      </c>
      <c r="M63" s="17" t="s">
        <v>308</v>
      </c>
      <c r="N63" s="17" t="s">
        <v>309</v>
      </c>
      <c r="O63" s="17" t="s">
        <v>310</v>
      </c>
      <c r="P63" s="17" t="s">
        <v>311</v>
      </c>
      <c r="Q63" s="17" t="s">
        <v>312</v>
      </c>
      <c r="R63" s="17" t="s">
        <v>313</v>
      </c>
      <c r="S63" s="17" t="s">
        <v>314</v>
      </c>
      <c r="T63" s="17" t="s">
        <v>315</v>
      </c>
      <c r="U63" s="17" t="s">
        <v>316</v>
      </c>
      <c r="V63" s="17" t="s">
        <v>317</v>
      </c>
      <c r="W63" s="17" t="s">
        <v>318</v>
      </c>
      <c r="X63" s="17" t="s">
        <v>319</v>
      </c>
      <c r="Y63" s="17" t="s">
        <v>320</v>
      </c>
      <c r="Z63" s="17" t="s">
        <v>321</v>
      </c>
    </row>
    <row r="64" spans="1:26">
      <c r="A64" s="12" t="s">
        <v>342</v>
      </c>
      <c r="B64" s="16">
        <v>2277</v>
      </c>
      <c r="C64" s="16">
        <v>2168</v>
      </c>
      <c r="D64" s="16">
        <v>1980</v>
      </c>
      <c r="E64" s="16">
        <v>1921</v>
      </c>
      <c r="F64" s="16">
        <v>1858</v>
      </c>
      <c r="G64" s="16">
        <v>1967</v>
      </c>
      <c r="H64" s="16">
        <v>2708</v>
      </c>
      <c r="I64" s="16">
        <v>3414</v>
      </c>
      <c r="J64" s="16">
        <v>3963</v>
      </c>
      <c r="K64" s="16">
        <v>3771</v>
      </c>
      <c r="L64" s="16">
        <v>3543</v>
      </c>
      <c r="M64" s="16">
        <v>3498</v>
      </c>
      <c r="N64" s="16">
        <v>3443</v>
      </c>
      <c r="O64" s="16">
        <v>3417</v>
      </c>
      <c r="P64" s="16">
        <v>3364</v>
      </c>
      <c r="Q64" s="16">
        <v>3103</v>
      </c>
      <c r="R64" s="16">
        <v>2851</v>
      </c>
      <c r="S64" s="16">
        <v>2504</v>
      </c>
      <c r="T64" s="16">
        <v>2386</v>
      </c>
      <c r="U64" s="16">
        <v>2174</v>
      </c>
      <c r="V64" s="16">
        <v>2122</v>
      </c>
      <c r="W64" s="16">
        <v>1974</v>
      </c>
      <c r="X64" s="16">
        <v>2031</v>
      </c>
      <c r="Y64" s="16">
        <v>1947</v>
      </c>
      <c r="Z64" s="16">
        <v>1546</v>
      </c>
    </row>
    <row r="65" spans="1:26">
      <c r="A65" s="12" t="s">
        <v>395</v>
      </c>
      <c r="B65" s="16" t="s">
        <v>503</v>
      </c>
      <c r="C65" s="16">
        <v>512</v>
      </c>
      <c r="D65" s="16">
        <v>460</v>
      </c>
      <c r="E65" s="16">
        <v>457</v>
      </c>
      <c r="F65" s="16">
        <v>453</v>
      </c>
      <c r="G65" s="16">
        <v>498</v>
      </c>
      <c r="H65" s="16">
        <v>688</v>
      </c>
      <c r="I65" s="16">
        <v>876</v>
      </c>
      <c r="J65" s="16">
        <v>1005</v>
      </c>
      <c r="K65" s="16">
        <v>969</v>
      </c>
      <c r="L65" s="16">
        <v>892</v>
      </c>
      <c r="M65" s="16">
        <v>888</v>
      </c>
      <c r="N65" s="16">
        <v>861</v>
      </c>
      <c r="O65" s="16">
        <v>838</v>
      </c>
      <c r="P65" s="16">
        <v>830</v>
      </c>
      <c r="Q65" s="16">
        <v>767</v>
      </c>
      <c r="R65" s="16">
        <v>755</v>
      </c>
      <c r="S65" s="16">
        <v>684</v>
      </c>
      <c r="T65" s="16">
        <v>707</v>
      </c>
      <c r="U65" s="16">
        <v>669</v>
      </c>
      <c r="V65" s="16">
        <v>706</v>
      </c>
      <c r="W65" s="16">
        <v>663</v>
      </c>
      <c r="X65" s="16">
        <v>703</v>
      </c>
      <c r="Y65" s="16">
        <v>680</v>
      </c>
      <c r="Z65" s="16">
        <v>529</v>
      </c>
    </row>
    <row r="66" spans="1:26">
      <c r="A66" s="12" t="s">
        <v>396</v>
      </c>
      <c r="B66" s="16" t="s">
        <v>503</v>
      </c>
      <c r="C66" s="16">
        <v>1656</v>
      </c>
      <c r="D66" s="16">
        <v>1520</v>
      </c>
      <c r="E66" s="16">
        <v>1464</v>
      </c>
      <c r="F66" s="16">
        <v>1405</v>
      </c>
      <c r="G66" s="16">
        <v>1469</v>
      </c>
      <c r="H66" s="16">
        <v>2020</v>
      </c>
      <c r="I66" s="16">
        <v>2538</v>
      </c>
      <c r="J66" s="16">
        <v>2958</v>
      </c>
      <c r="K66" s="16">
        <v>2802</v>
      </c>
      <c r="L66" s="16">
        <v>2651</v>
      </c>
      <c r="M66" s="16">
        <v>2610</v>
      </c>
      <c r="N66" s="16">
        <v>2582</v>
      </c>
      <c r="O66" s="16">
        <v>2579</v>
      </c>
      <c r="P66" s="16">
        <v>2534</v>
      </c>
      <c r="Q66" s="16">
        <v>2336</v>
      </c>
      <c r="R66" s="16">
        <v>2096</v>
      </c>
      <c r="S66" s="16">
        <v>1820</v>
      </c>
      <c r="T66" s="16">
        <v>1679</v>
      </c>
      <c r="U66" s="16">
        <v>1505</v>
      </c>
      <c r="V66" s="16">
        <v>1416</v>
      </c>
      <c r="W66" s="16">
        <v>1311</v>
      </c>
      <c r="X66" s="16">
        <v>1328</v>
      </c>
      <c r="Y66" s="16">
        <v>1267</v>
      </c>
      <c r="Z66" s="16">
        <v>1017</v>
      </c>
    </row>
    <row r="67" spans="1:26">
      <c r="A67" s="12" t="s">
        <v>397</v>
      </c>
      <c r="B67" s="16" t="s">
        <v>503</v>
      </c>
      <c r="C67" s="16">
        <v>195</v>
      </c>
      <c r="D67" s="16">
        <v>176</v>
      </c>
      <c r="E67" s="16">
        <v>179</v>
      </c>
      <c r="F67" s="16">
        <v>178</v>
      </c>
      <c r="G67" s="16">
        <v>197</v>
      </c>
      <c r="H67" s="16">
        <v>265</v>
      </c>
      <c r="I67" s="16">
        <v>327</v>
      </c>
      <c r="J67" s="16">
        <v>384</v>
      </c>
      <c r="K67" s="16">
        <v>368</v>
      </c>
      <c r="L67" s="16">
        <v>350</v>
      </c>
      <c r="M67" s="16">
        <v>340</v>
      </c>
      <c r="N67" s="16">
        <v>324</v>
      </c>
      <c r="O67" s="16">
        <v>324</v>
      </c>
      <c r="P67" s="16">
        <v>324</v>
      </c>
      <c r="Q67" s="16">
        <v>303</v>
      </c>
      <c r="R67" s="16">
        <v>289</v>
      </c>
      <c r="S67" s="16">
        <v>261</v>
      </c>
      <c r="T67" s="16">
        <v>282</v>
      </c>
      <c r="U67" s="16">
        <v>270</v>
      </c>
      <c r="V67" s="16">
        <v>272</v>
      </c>
      <c r="W67" s="16">
        <v>240</v>
      </c>
      <c r="X67" s="16">
        <v>247</v>
      </c>
      <c r="Y67" s="16">
        <v>246</v>
      </c>
      <c r="Z67" s="16">
        <v>193</v>
      </c>
    </row>
    <row r="68" spans="1:26">
      <c r="A68" s="12" t="s">
        <v>398</v>
      </c>
      <c r="B68" s="16" t="s">
        <v>503</v>
      </c>
      <c r="C68" s="16">
        <v>1973</v>
      </c>
      <c r="D68" s="16">
        <v>1804</v>
      </c>
      <c r="E68" s="16">
        <v>1742</v>
      </c>
      <c r="F68" s="16">
        <v>1680</v>
      </c>
      <c r="G68" s="16">
        <v>1770</v>
      </c>
      <c r="H68" s="16">
        <v>2443</v>
      </c>
      <c r="I68" s="16">
        <v>3087</v>
      </c>
      <c r="J68" s="16">
        <v>3579</v>
      </c>
      <c r="K68" s="16">
        <v>3403</v>
      </c>
      <c r="L68" s="16">
        <v>3193</v>
      </c>
      <c r="M68" s="16">
        <v>3158</v>
      </c>
      <c r="N68" s="16">
        <v>3119</v>
      </c>
      <c r="O68" s="16">
        <v>3093</v>
      </c>
      <c r="P68" s="16">
        <v>3040</v>
      </c>
      <c r="Q68" s="16">
        <v>2800</v>
      </c>
      <c r="R68" s="16">
        <v>2562</v>
      </c>
      <c r="S68" s="16">
        <v>2243</v>
      </c>
      <c r="T68" s="16">
        <v>2104</v>
      </c>
      <c r="U68" s="16">
        <v>1904</v>
      </c>
      <c r="V68" s="16">
        <v>1850</v>
      </c>
      <c r="W68" s="16">
        <v>1734</v>
      </c>
      <c r="X68" s="16">
        <v>1784</v>
      </c>
      <c r="Y68" s="16">
        <v>1701</v>
      </c>
      <c r="Z68" s="16">
        <v>1353</v>
      </c>
    </row>
    <row r="69" spans="1:26">
      <c r="A69" s="12" t="s">
        <v>399</v>
      </c>
      <c r="B69" s="16" t="s">
        <v>503</v>
      </c>
      <c r="C69" s="16">
        <v>379</v>
      </c>
      <c r="D69" s="16">
        <v>337</v>
      </c>
      <c r="E69" s="16">
        <v>336</v>
      </c>
      <c r="F69" s="16">
        <v>339</v>
      </c>
      <c r="G69" s="16">
        <v>376</v>
      </c>
      <c r="H69" s="16">
        <v>528</v>
      </c>
      <c r="I69" s="16">
        <v>689</v>
      </c>
      <c r="J69" s="16">
        <v>778</v>
      </c>
      <c r="K69" s="16">
        <v>764</v>
      </c>
      <c r="L69" s="16">
        <v>687</v>
      </c>
      <c r="M69" s="16">
        <v>701</v>
      </c>
      <c r="N69" s="16">
        <v>667</v>
      </c>
      <c r="O69" s="16">
        <v>641</v>
      </c>
      <c r="P69" s="16">
        <v>628</v>
      </c>
      <c r="Q69" s="16">
        <v>588</v>
      </c>
      <c r="R69" s="16">
        <v>588</v>
      </c>
      <c r="S69" s="16">
        <v>541</v>
      </c>
      <c r="T69" s="16">
        <v>546</v>
      </c>
      <c r="U69" s="16">
        <v>519</v>
      </c>
      <c r="V69" s="16">
        <v>553</v>
      </c>
      <c r="W69" s="16">
        <v>538</v>
      </c>
      <c r="X69" s="16">
        <v>587</v>
      </c>
      <c r="Y69" s="16">
        <v>581</v>
      </c>
      <c r="Z69" s="16">
        <v>457</v>
      </c>
    </row>
    <row r="70" spans="1:26">
      <c r="A70" s="12" t="s">
        <v>400</v>
      </c>
      <c r="B70" s="16">
        <v>1887</v>
      </c>
      <c r="C70" s="16">
        <v>1789</v>
      </c>
      <c r="D70" s="16">
        <v>1643</v>
      </c>
      <c r="E70" s="16">
        <v>1585</v>
      </c>
      <c r="F70" s="16">
        <v>1519</v>
      </c>
      <c r="G70" s="16">
        <v>1591</v>
      </c>
      <c r="H70" s="16">
        <v>2180</v>
      </c>
      <c r="I70" s="16">
        <v>2725</v>
      </c>
      <c r="J70" s="16">
        <v>3185</v>
      </c>
      <c r="K70" s="16">
        <v>3007</v>
      </c>
      <c r="L70" s="16">
        <v>2856</v>
      </c>
      <c r="M70" s="16">
        <v>2797</v>
      </c>
      <c r="N70" s="16">
        <v>2776</v>
      </c>
      <c r="O70" s="16">
        <v>2776</v>
      </c>
      <c r="P70" s="16">
        <v>2736</v>
      </c>
      <c r="Q70" s="16">
        <v>2515</v>
      </c>
      <c r="R70" s="16">
        <v>2263</v>
      </c>
      <c r="S70" s="16">
        <v>1963</v>
      </c>
      <c r="T70" s="16">
        <v>1840</v>
      </c>
      <c r="U70" s="16">
        <v>1655</v>
      </c>
      <c r="V70" s="16">
        <v>1569</v>
      </c>
      <c r="W70" s="16">
        <v>1436</v>
      </c>
      <c r="X70" s="16">
        <v>1444</v>
      </c>
      <c r="Y70" s="16">
        <v>1366</v>
      </c>
      <c r="Z70" s="16">
        <v>1089</v>
      </c>
    </row>
    <row r="71" spans="1:26">
      <c r="A71" s="12"/>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c r="A72" s="12"/>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Z200"/>
  <sheetViews>
    <sheetView showGridLines="0" workbookViewId="0"/>
  </sheetViews>
  <sheetFormatPr defaultColWidth="10.90625" defaultRowHeight="14.5"/>
  <cols>
    <col min="1" max="1" width="70.7265625" customWidth="1"/>
  </cols>
  <sheetData>
    <row r="1" spans="1:26" ht="19.5">
      <c r="A1" s="4" t="s">
        <v>245</v>
      </c>
      <c r="B1" s="8"/>
      <c r="C1" s="8"/>
      <c r="D1" s="8"/>
      <c r="E1" s="8"/>
      <c r="F1" s="8"/>
      <c r="G1" s="8"/>
      <c r="H1" s="8"/>
      <c r="I1" s="8"/>
      <c r="J1" s="8"/>
      <c r="K1" s="8"/>
      <c r="L1" s="8"/>
      <c r="M1" s="8"/>
      <c r="N1" s="8"/>
      <c r="O1" s="8"/>
      <c r="P1" s="8"/>
      <c r="Q1" s="8"/>
      <c r="R1" s="8"/>
      <c r="S1" s="8"/>
      <c r="T1" s="8"/>
      <c r="U1" s="8"/>
      <c r="V1" s="8"/>
      <c r="W1" s="8"/>
      <c r="X1" s="8"/>
      <c r="Y1" s="8"/>
      <c r="Z1" s="8"/>
    </row>
    <row r="2" spans="1:26">
      <c r="A2" s="9" t="s">
        <v>338</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ht="58">
      <c r="A4" s="9" t="s">
        <v>401</v>
      </c>
      <c r="B4" s="10"/>
      <c r="C4" s="10"/>
      <c r="D4" s="10"/>
      <c r="E4" s="10"/>
      <c r="F4" s="10"/>
      <c r="G4" s="10"/>
      <c r="H4" s="10"/>
      <c r="I4" s="10"/>
      <c r="J4" s="10"/>
      <c r="K4" s="10"/>
      <c r="L4" s="10"/>
      <c r="M4" s="10"/>
      <c r="N4" s="10"/>
      <c r="O4" s="10"/>
      <c r="P4" s="10"/>
      <c r="Q4" s="10"/>
      <c r="R4" s="10"/>
      <c r="S4" s="10"/>
      <c r="T4" s="10"/>
      <c r="U4" s="10"/>
      <c r="V4" s="10"/>
      <c r="W4" s="10"/>
      <c r="X4" s="10"/>
      <c r="Y4" s="10"/>
      <c r="Z4" s="10"/>
    </row>
    <row r="5" spans="1:26" ht="101.5">
      <c r="A5" s="9" t="s">
        <v>392</v>
      </c>
      <c r="B5" s="10"/>
      <c r="C5" s="10"/>
      <c r="D5" s="10"/>
      <c r="E5" s="10"/>
      <c r="F5" s="10"/>
      <c r="G5" s="10"/>
      <c r="H5" s="10"/>
      <c r="I5" s="10"/>
      <c r="J5" s="10"/>
      <c r="K5" s="10"/>
      <c r="L5" s="10"/>
      <c r="M5" s="10"/>
      <c r="N5" s="10"/>
      <c r="O5" s="10"/>
      <c r="P5" s="10"/>
      <c r="Q5" s="10"/>
      <c r="R5" s="10"/>
      <c r="S5" s="10"/>
      <c r="T5" s="10"/>
      <c r="U5" s="10"/>
      <c r="V5" s="10"/>
      <c r="W5" s="10"/>
      <c r="X5" s="10"/>
      <c r="Y5" s="10"/>
      <c r="Z5" s="10"/>
    </row>
    <row r="6" spans="1:26" ht="58">
      <c r="A6" s="9" t="s">
        <v>393</v>
      </c>
      <c r="B6" s="10"/>
      <c r="C6" s="10"/>
      <c r="D6" s="10"/>
      <c r="E6" s="10"/>
      <c r="F6" s="10"/>
      <c r="G6" s="10"/>
      <c r="H6" s="10"/>
      <c r="I6" s="10"/>
      <c r="J6" s="10"/>
      <c r="K6" s="10"/>
      <c r="L6" s="10"/>
      <c r="M6" s="10"/>
      <c r="N6" s="10"/>
      <c r="O6" s="10"/>
      <c r="P6" s="10"/>
      <c r="Q6" s="10"/>
      <c r="R6" s="10"/>
      <c r="S6" s="10"/>
      <c r="T6" s="10"/>
      <c r="U6" s="10"/>
      <c r="V6" s="10"/>
      <c r="W6" s="10"/>
      <c r="X6" s="10"/>
      <c r="Y6" s="10"/>
      <c r="Z6" s="10"/>
    </row>
    <row r="7" spans="1:26">
      <c r="A7" s="9" t="s">
        <v>394</v>
      </c>
      <c r="B7" s="10"/>
      <c r="C7" s="10"/>
      <c r="D7" s="10"/>
      <c r="E7" s="10"/>
      <c r="F7" s="10"/>
      <c r="G7" s="10"/>
      <c r="H7" s="10"/>
      <c r="I7" s="10"/>
      <c r="J7" s="10"/>
      <c r="K7" s="10"/>
      <c r="L7" s="10"/>
      <c r="M7" s="10"/>
      <c r="N7" s="10"/>
      <c r="O7" s="10"/>
      <c r="P7" s="10"/>
      <c r="Q7" s="10"/>
      <c r="R7" s="10"/>
      <c r="S7" s="10"/>
      <c r="T7" s="10"/>
      <c r="U7" s="10"/>
      <c r="V7" s="10"/>
      <c r="W7" s="10"/>
      <c r="X7" s="10"/>
      <c r="Y7" s="10"/>
      <c r="Z7" s="10"/>
    </row>
    <row r="8" spans="1:26">
      <c r="A8" s="11" t="s">
        <v>0</v>
      </c>
      <c r="B8" s="10"/>
      <c r="C8" s="10"/>
      <c r="D8" s="10"/>
      <c r="E8" s="10"/>
      <c r="F8" s="10"/>
      <c r="G8" s="10"/>
      <c r="H8" s="10"/>
      <c r="I8" s="10"/>
      <c r="J8" s="10"/>
      <c r="K8" s="10"/>
      <c r="L8" s="10"/>
      <c r="M8" s="10"/>
      <c r="N8" s="10"/>
      <c r="O8" s="10"/>
      <c r="P8" s="10"/>
      <c r="Q8" s="10"/>
      <c r="R8" s="10"/>
      <c r="S8" s="10"/>
      <c r="T8" s="10"/>
      <c r="U8" s="10"/>
      <c r="V8" s="10"/>
      <c r="W8" s="10"/>
      <c r="X8" s="10"/>
      <c r="Y8" s="10"/>
      <c r="Z8" s="10"/>
    </row>
    <row r="9" spans="1:26" ht="30" customHeight="1">
      <c r="A9" s="6" t="s">
        <v>244</v>
      </c>
      <c r="B9" s="10"/>
      <c r="C9" s="10"/>
      <c r="D9" s="10"/>
      <c r="E9" s="10"/>
      <c r="F9" s="10"/>
      <c r="G9" s="10"/>
      <c r="H9" s="10"/>
      <c r="I9" s="10"/>
      <c r="J9" s="10"/>
      <c r="K9" s="10"/>
      <c r="L9" s="10"/>
      <c r="M9" s="10"/>
      <c r="N9" s="10"/>
      <c r="O9" s="10"/>
      <c r="P9" s="10"/>
      <c r="Q9" s="10"/>
      <c r="R9" s="10"/>
      <c r="S9" s="10"/>
      <c r="T9" s="10"/>
      <c r="U9" s="10"/>
      <c r="V9" s="10"/>
      <c r="W9" s="10"/>
      <c r="X9" s="10"/>
      <c r="Y9" s="10"/>
      <c r="Z9" s="10"/>
    </row>
    <row r="10" spans="1:26">
      <c r="A10" s="12" t="s">
        <v>296</v>
      </c>
      <c r="B10" s="13" t="s">
        <v>297</v>
      </c>
      <c r="C10" s="13" t="s">
        <v>298</v>
      </c>
      <c r="D10" s="13" t="s">
        <v>299</v>
      </c>
      <c r="E10" s="13" t="s">
        <v>300</v>
      </c>
      <c r="F10" s="13" t="s">
        <v>301</v>
      </c>
      <c r="G10" s="13" t="s">
        <v>302</v>
      </c>
      <c r="H10" s="13" t="s">
        <v>303</v>
      </c>
      <c r="I10" s="13" t="s">
        <v>304</v>
      </c>
      <c r="J10" s="13" t="s">
        <v>305</v>
      </c>
      <c r="K10" s="13" t="s">
        <v>306</v>
      </c>
      <c r="L10" s="13" t="s">
        <v>307</v>
      </c>
      <c r="M10" s="13" t="s">
        <v>308</v>
      </c>
      <c r="N10" s="13" t="s">
        <v>309</v>
      </c>
      <c r="O10" s="13" t="s">
        <v>310</v>
      </c>
      <c r="P10" s="13" t="s">
        <v>311</v>
      </c>
      <c r="Q10" s="13" t="s">
        <v>312</v>
      </c>
      <c r="R10" s="13" t="s">
        <v>313</v>
      </c>
      <c r="S10" s="13" t="s">
        <v>314</v>
      </c>
      <c r="T10" s="13" t="s">
        <v>315</v>
      </c>
      <c r="U10" s="13" t="s">
        <v>316</v>
      </c>
      <c r="V10" s="13" t="s">
        <v>317</v>
      </c>
      <c r="W10" s="13" t="s">
        <v>318</v>
      </c>
      <c r="X10" s="13" t="s">
        <v>319</v>
      </c>
      <c r="Y10" s="13" t="s">
        <v>320</v>
      </c>
      <c r="Z10" s="13" t="s">
        <v>321</v>
      </c>
    </row>
    <row r="11" spans="1:26">
      <c r="A11" s="12" t="s">
        <v>342</v>
      </c>
      <c r="B11" s="14">
        <v>0.320075</v>
      </c>
      <c r="C11" s="14">
        <v>0.3246175</v>
      </c>
      <c r="D11" s="14">
        <v>0.32099919999999998</v>
      </c>
      <c r="E11" s="14">
        <v>0.3130115</v>
      </c>
      <c r="F11" s="14">
        <v>0.31117929999999999</v>
      </c>
      <c r="G11" s="14">
        <v>0.30838710000000003</v>
      </c>
      <c r="H11" s="14">
        <v>0.29303679999999999</v>
      </c>
      <c r="I11" s="14">
        <v>0.27814240000000001</v>
      </c>
      <c r="J11" s="14">
        <v>0.25924390000000003</v>
      </c>
      <c r="K11" s="14">
        <v>0.24613640000000001</v>
      </c>
      <c r="L11" s="14">
        <v>0.2415438</v>
      </c>
      <c r="M11" s="14">
        <v>0.2402695</v>
      </c>
      <c r="N11" s="14">
        <v>0.2464645</v>
      </c>
      <c r="O11" s="14">
        <v>0.2392251</v>
      </c>
      <c r="P11" s="14">
        <v>0.2324909</v>
      </c>
      <c r="Q11" s="14">
        <v>0.2131139</v>
      </c>
      <c r="R11" s="14">
        <v>0.21022589999999999</v>
      </c>
      <c r="S11" s="14">
        <v>0.20591519999999999</v>
      </c>
      <c r="T11" s="14">
        <v>0.2123237</v>
      </c>
      <c r="U11" s="14">
        <v>0.22410579999999999</v>
      </c>
      <c r="V11" s="14">
        <v>0.23410909999999999</v>
      </c>
      <c r="W11" s="14">
        <v>0.2476816</v>
      </c>
      <c r="X11" s="14">
        <v>0.23960409999999999</v>
      </c>
      <c r="Y11" s="14">
        <v>0.25007059999999998</v>
      </c>
      <c r="Z11" s="14">
        <v>0.21674089999999999</v>
      </c>
    </row>
    <row r="12" spans="1:26">
      <c r="A12" s="12" t="s">
        <v>395</v>
      </c>
      <c r="B12" s="14" t="s">
        <v>503</v>
      </c>
      <c r="C12" s="14">
        <v>0.4773637</v>
      </c>
      <c r="D12" s="14">
        <v>0.49485240000000003</v>
      </c>
      <c r="E12" s="14">
        <v>0.48363830000000002</v>
      </c>
      <c r="F12" s="14">
        <v>0.48379090000000002</v>
      </c>
      <c r="G12" s="14">
        <v>0.45853660000000002</v>
      </c>
      <c r="H12" s="14">
        <v>0.41405389999999997</v>
      </c>
      <c r="I12" s="14">
        <v>0.38405689999999998</v>
      </c>
      <c r="J12" s="14">
        <v>0.35617219999999999</v>
      </c>
      <c r="K12" s="14">
        <v>0.35371449999999999</v>
      </c>
      <c r="L12" s="14">
        <v>0.37000830000000001</v>
      </c>
      <c r="M12" s="14">
        <v>0.39821299999999998</v>
      </c>
      <c r="N12" s="14">
        <v>0.39548529999999998</v>
      </c>
      <c r="O12" s="14">
        <v>0.34381410000000001</v>
      </c>
      <c r="P12" s="14">
        <v>0.3345089</v>
      </c>
      <c r="Q12" s="14">
        <v>0.3207199</v>
      </c>
      <c r="R12" s="14">
        <v>0.34070709999999998</v>
      </c>
      <c r="S12" s="14">
        <v>0.32349830000000002</v>
      </c>
      <c r="T12" s="14">
        <v>0.3222969</v>
      </c>
      <c r="U12" s="14">
        <v>0.30934349999999999</v>
      </c>
      <c r="V12" s="14">
        <v>0.3163666</v>
      </c>
      <c r="W12" s="14">
        <v>0.34144819999999998</v>
      </c>
      <c r="X12" s="14">
        <v>0.33783180000000002</v>
      </c>
      <c r="Y12" s="14">
        <v>0.33761459999999999</v>
      </c>
      <c r="Z12" s="14">
        <v>0.29784929999999998</v>
      </c>
    </row>
    <row r="13" spans="1:26">
      <c r="A13" s="12" t="s">
        <v>396</v>
      </c>
      <c r="B13" s="14" t="s">
        <v>503</v>
      </c>
      <c r="C13" s="14">
        <v>0.27475880000000003</v>
      </c>
      <c r="D13" s="14">
        <v>0.26508979999999999</v>
      </c>
      <c r="E13" s="14">
        <v>0.2561311</v>
      </c>
      <c r="F13" s="14">
        <v>0.25301170000000001</v>
      </c>
      <c r="G13" s="14">
        <v>0.25426490000000002</v>
      </c>
      <c r="H13" s="14">
        <v>0.24919910000000001</v>
      </c>
      <c r="I13" s="14">
        <v>0.23913139999999999</v>
      </c>
      <c r="J13" s="14">
        <v>0.22435469999999999</v>
      </c>
      <c r="K13" s="14">
        <v>0.2071596</v>
      </c>
      <c r="L13" s="14">
        <v>0.19619120000000001</v>
      </c>
      <c r="M13" s="14">
        <v>0.18589269999999999</v>
      </c>
      <c r="N13" s="14">
        <v>0.1962844</v>
      </c>
      <c r="O13" s="14">
        <v>0.20493439999999999</v>
      </c>
      <c r="P13" s="14">
        <v>0.19762669999999999</v>
      </c>
      <c r="Q13" s="14">
        <v>0.17614060000000001</v>
      </c>
      <c r="R13" s="14">
        <v>0.16020499999999999</v>
      </c>
      <c r="S13" s="14">
        <v>0.1585897</v>
      </c>
      <c r="T13" s="14">
        <v>0.16374</v>
      </c>
      <c r="U13" s="14">
        <v>0.18565999999999999</v>
      </c>
      <c r="V13" s="14">
        <v>0.1925933</v>
      </c>
      <c r="W13" s="14">
        <v>0.19788620000000001</v>
      </c>
      <c r="X13" s="14">
        <v>0.18572040000000001</v>
      </c>
      <c r="Y13" s="14">
        <v>0.2025315</v>
      </c>
      <c r="Z13" s="14">
        <v>0.1815957</v>
      </c>
    </row>
    <row r="14" spans="1:26">
      <c r="A14" s="12" t="s">
        <v>397</v>
      </c>
      <c r="B14" s="14" t="s">
        <v>503</v>
      </c>
      <c r="C14" s="14">
        <v>0.4867998</v>
      </c>
      <c r="D14" s="14">
        <v>0.54885260000000002</v>
      </c>
      <c r="E14" s="14">
        <v>0.54685499999999998</v>
      </c>
      <c r="F14" s="14">
        <v>0.54493000000000003</v>
      </c>
      <c r="G14" s="14">
        <v>0.43896160000000001</v>
      </c>
      <c r="H14" s="14">
        <v>0.3606318</v>
      </c>
      <c r="I14" s="14">
        <v>0.3156697</v>
      </c>
      <c r="J14" s="14">
        <v>0.30655529999999998</v>
      </c>
      <c r="K14" s="14">
        <v>0.28818660000000001</v>
      </c>
      <c r="L14" s="14">
        <v>0.3095078</v>
      </c>
      <c r="M14" s="14">
        <v>0.33772740000000001</v>
      </c>
      <c r="N14" s="14">
        <v>0.36165320000000001</v>
      </c>
      <c r="O14" s="14">
        <v>0.31164940000000002</v>
      </c>
      <c r="P14" s="14">
        <v>0.31683450000000002</v>
      </c>
      <c r="Q14" s="14">
        <v>0.30368309999999998</v>
      </c>
      <c r="R14" s="14">
        <v>0.31611400000000001</v>
      </c>
      <c r="S14" s="14">
        <v>0.2971239</v>
      </c>
      <c r="T14" s="14">
        <v>0.30627589999999999</v>
      </c>
      <c r="U14" s="14">
        <v>0.30725350000000001</v>
      </c>
      <c r="V14" s="14">
        <v>0.3059115</v>
      </c>
      <c r="W14" s="14">
        <v>0.29812729999999998</v>
      </c>
      <c r="X14" s="14">
        <v>0.28417599999999998</v>
      </c>
      <c r="Y14" s="14">
        <v>0.30938759999999998</v>
      </c>
      <c r="Z14" s="14">
        <v>0.28768519999999997</v>
      </c>
    </row>
    <row r="15" spans="1:26">
      <c r="A15" s="12" t="s">
        <v>398</v>
      </c>
      <c r="B15" s="14" t="s">
        <v>503</v>
      </c>
      <c r="C15" s="14">
        <v>0.30549100000000001</v>
      </c>
      <c r="D15" s="14">
        <v>0.2944639</v>
      </c>
      <c r="E15" s="14">
        <v>0.28351759999999998</v>
      </c>
      <c r="F15" s="14">
        <v>0.28123150000000002</v>
      </c>
      <c r="G15" s="14">
        <v>0.2897284</v>
      </c>
      <c r="H15" s="14">
        <v>0.28387770000000001</v>
      </c>
      <c r="I15" s="14">
        <v>0.2735262</v>
      </c>
      <c r="J15" s="14">
        <v>0.25337579999999998</v>
      </c>
      <c r="K15" s="14">
        <v>0.24110870000000001</v>
      </c>
      <c r="L15" s="14">
        <v>0.2327786</v>
      </c>
      <c r="M15" s="14">
        <v>0.2284158</v>
      </c>
      <c r="N15" s="14">
        <v>0.2326357</v>
      </c>
      <c r="O15" s="14">
        <v>0.23067389999999999</v>
      </c>
      <c r="P15" s="14">
        <v>0.2219119</v>
      </c>
      <c r="Q15" s="14">
        <v>0.20195160000000001</v>
      </c>
      <c r="R15" s="14">
        <v>0.1968723</v>
      </c>
      <c r="S15" s="14">
        <v>0.19422120000000001</v>
      </c>
      <c r="T15" s="14">
        <v>0.19813439999999999</v>
      </c>
      <c r="U15" s="14">
        <v>0.21110400000000001</v>
      </c>
      <c r="V15" s="14">
        <v>0.22235769999999999</v>
      </c>
      <c r="W15" s="14">
        <v>0.24003820000000001</v>
      </c>
      <c r="X15" s="14">
        <v>0.2326618</v>
      </c>
      <c r="Y15" s="14">
        <v>0.24124519999999999</v>
      </c>
      <c r="Z15" s="14">
        <v>0.2076568</v>
      </c>
    </row>
    <row r="16" spans="1:26">
      <c r="A16" s="12" t="s">
        <v>399</v>
      </c>
      <c r="B16" s="14">
        <v>0.49064829999999998</v>
      </c>
      <c r="C16" s="14">
        <v>0.51106759999999996</v>
      </c>
      <c r="D16" s="14">
        <v>0.51671820000000002</v>
      </c>
      <c r="E16" s="14">
        <v>0.50570669999999995</v>
      </c>
      <c r="F16" s="14">
        <v>0.49970949999999997</v>
      </c>
      <c r="G16" s="14">
        <v>0.4925658</v>
      </c>
      <c r="H16" s="14">
        <v>0.45229589999999997</v>
      </c>
      <c r="I16" s="14">
        <v>0.42194320000000002</v>
      </c>
      <c r="J16" s="14">
        <v>0.39972760000000002</v>
      </c>
      <c r="K16" s="14">
        <v>0.4042867</v>
      </c>
      <c r="L16" s="14">
        <v>0.41185339999999998</v>
      </c>
      <c r="M16" s="14">
        <v>0.43233129999999997</v>
      </c>
      <c r="N16" s="14">
        <v>0.42728699999999997</v>
      </c>
      <c r="O16" s="14">
        <v>0.37712580000000001</v>
      </c>
      <c r="P16" s="14">
        <v>0.3601007</v>
      </c>
      <c r="Q16" s="14">
        <v>0.34555740000000001</v>
      </c>
      <c r="R16" s="14">
        <v>0.37172230000000001</v>
      </c>
      <c r="S16" s="14">
        <v>0.35061710000000001</v>
      </c>
      <c r="T16" s="14">
        <v>0.3274802</v>
      </c>
      <c r="U16" s="14">
        <v>0.31455870000000002</v>
      </c>
      <c r="V16" s="14">
        <v>0.32609189999999999</v>
      </c>
      <c r="W16" s="14">
        <v>0.36073309999999997</v>
      </c>
      <c r="X16" s="14">
        <v>0.35610710000000001</v>
      </c>
      <c r="Y16" s="14">
        <v>0.356798</v>
      </c>
      <c r="Z16" s="14">
        <v>0.3201251</v>
      </c>
    </row>
    <row r="17" spans="1:26">
      <c r="A17" s="12" t="s">
        <v>400</v>
      </c>
      <c r="B17" s="14">
        <v>0.2858581</v>
      </c>
      <c r="C17" s="14">
        <v>0.28500609999999998</v>
      </c>
      <c r="D17" s="14">
        <v>0.28054420000000002</v>
      </c>
      <c r="E17" s="14">
        <v>0.27188180000000001</v>
      </c>
      <c r="F17" s="14">
        <v>0.2701694</v>
      </c>
      <c r="G17" s="14">
        <v>0.26414579999999999</v>
      </c>
      <c r="H17" s="14">
        <v>0.25403579999999998</v>
      </c>
      <c r="I17" s="14">
        <v>0.24058470000000001</v>
      </c>
      <c r="J17" s="14">
        <v>0.22456860000000001</v>
      </c>
      <c r="K17" s="14">
        <v>0.20568980000000001</v>
      </c>
      <c r="L17" s="14">
        <v>0.20041390000000001</v>
      </c>
      <c r="M17" s="14">
        <v>0.19370499999999999</v>
      </c>
      <c r="N17" s="14">
        <v>0.2046859</v>
      </c>
      <c r="O17" s="14">
        <v>0.20836180000000001</v>
      </c>
      <c r="P17" s="14">
        <v>0.20357220000000001</v>
      </c>
      <c r="Q17" s="14">
        <v>0.18231430000000001</v>
      </c>
      <c r="R17" s="14">
        <v>0.16736870000000001</v>
      </c>
      <c r="S17" s="14">
        <v>0.16478680000000001</v>
      </c>
      <c r="T17" s="14">
        <v>0.17720620000000001</v>
      </c>
      <c r="U17" s="14">
        <v>0.19583410000000001</v>
      </c>
      <c r="V17" s="14">
        <v>0.20096929999999999</v>
      </c>
      <c r="W17" s="14">
        <v>0.20381350000000001</v>
      </c>
      <c r="X17" s="14">
        <v>0.19179370000000001</v>
      </c>
      <c r="Y17" s="14">
        <v>0.2054464</v>
      </c>
      <c r="Z17" s="14">
        <v>0.1803323</v>
      </c>
    </row>
    <row r="18" spans="1:26" ht="30" customHeight="1">
      <c r="A18" s="6" t="s">
        <v>238</v>
      </c>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c r="A19" s="12" t="s">
        <v>296</v>
      </c>
      <c r="B19" s="15" t="s">
        <v>297</v>
      </c>
      <c r="C19" s="15" t="s">
        <v>298</v>
      </c>
      <c r="D19" s="15" t="s">
        <v>299</v>
      </c>
      <c r="E19" s="15" t="s">
        <v>300</v>
      </c>
      <c r="F19" s="15" t="s">
        <v>301</v>
      </c>
      <c r="G19" s="15" t="s">
        <v>302</v>
      </c>
      <c r="H19" s="15" t="s">
        <v>303</v>
      </c>
      <c r="I19" s="15" t="s">
        <v>304</v>
      </c>
      <c r="J19" s="15" t="s">
        <v>305</v>
      </c>
      <c r="K19" s="15" t="s">
        <v>306</v>
      </c>
      <c r="L19" s="15" t="s">
        <v>307</v>
      </c>
      <c r="M19" s="15" t="s">
        <v>308</v>
      </c>
      <c r="N19" s="15" t="s">
        <v>309</v>
      </c>
      <c r="O19" s="15" t="s">
        <v>310</v>
      </c>
      <c r="P19" s="15" t="s">
        <v>311</v>
      </c>
      <c r="Q19" s="15" t="s">
        <v>312</v>
      </c>
      <c r="R19" s="15" t="s">
        <v>313</v>
      </c>
      <c r="S19" s="15" t="s">
        <v>314</v>
      </c>
      <c r="T19" s="15" t="s">
        <v>315</v>
      </c>
      <c r="U19" s="15" t="s">
        <v>316</v>
      </c>
      <c r="V19" s="15" t="s">
        <v>317</v>
      </c>
      <c r="W19" s="15" t="s">
        <v>318</v>
      </c>
      <c r="X19" s="15" t="s">
        <v>319</v>
      </c>
      <c r="Y19" s="15" t="s">
        <v>320</v>
      </c>
      <c r="Z19" s="15" t="s">
        <v>321</v>
      </c>
    </row>
    <row r="20" spans="1:26">
      <c r="A20" s="12" t="s">
        <v>342</v>
      </c>
      <c r="B20" s="14">
        <v>1</v>
      </c>
      <c r="C20" s="14">
        <v>1</v>
      </c>
      <c r="D20" s="14">
        <v>1</v>
      </c>
      <c r="E20" s="14">
        <v>1</v>
      </c>
      <c r="F20" s="14">
        <v>1</v>
      </c>
      <c r="G20" s="14">
        <v>1</v>
      </c>
      <c r="H20" s="14">
        <v>1</v>
      </c>
      <c r="I20" s="14">
        <v>1</v>
      </c>
      <c r="J20" s="14">
        <v>1</v>
      </c>
      <c r="K20" s="14">
        <v>1</v>
      </c>
      <c r="L20" s="14">
        <v>1</v>
      </c>
      <c r="M20" s="14">
        <v>1</v>
      </c>
      <c r="N20" s="14">
        <v>1</v>
      </c>
      <c r="O20" s="14">
        <v>1</v>
      </c>
      <c r="P20" s="14">
        <v>1</v>
      </c>
      <c r="Q20" s="14">
        <v>1</v>
      </c>
      <c r="R20" s="14">
        <v>1</v>
      </c>
      <c r="S20" s="14">
        <v>1</v>
      </c>
      <c r="T20" s="14">
        <v>1</v>
      </c>
      <c r="U20" s="14">
        <v>1</v>
      </c>
      <c r="V20" s="14">
        <v>1</v>
      </c>
      <c r="W20" s="14">
        <v>1</v>
      </c>
      <c r="X20" s="14">
        <v>1</v>
      </c>
      <c r="Y20" s="14">
        <v>1</v>
      </c>
      <c r="Z20" s="14">
        <v>1</v>
      </c>
    </row>
    <row r="21" spans="1:26">
      <c r="A21" s="12" t="s">
        <v>395</v>
      </c>
      <c r="B21" s="14" t="s">
        <v>503</v>
      </c>
      <c r="C21" s="14">
        <v>0.35944310000000002</v>
      </c>
      <c r="D21" s="14">
        <v>0.37438070000000001</v>
      </c>
      <c r="E21" s="14">
        <v>0.38519969999999998</v>
      </c>
      <c r="F21" s="14">
        <v>0.39053149999999998</v>
      </c>
      <c r="G21" s="14">
        <v>0.39484580000000002</v>
      </c>
      <c r="H21" s="14">
        <v>0.37531229999999999</v>
      </c>
      <c r="I21" s="14">
        <v>0.37215510000000002</v>
      </c>
      <c r="J21" s="14">
        <v>0.36164770000000002</v>
      </c>
      <c r="K21" s="14">
        <v>0.3806467</v>
      </c>
      <c r="L21" s="14">
        <v>0.39883849999999998</v>
      </c>
      <c r="M21" s="14">
        <v>0.42391060000000003</v>
      </c>
      <c r="N21" s="14">
        <v>0.4031865</v>
      </c>
      <c r="O21" s="14">
        <v>0.35517219999999999</v>
      </c>
      <c r="P21" s="14">
        <v>0.36625869999999999</v>
      </c>
      <c r="Q21" s="14">
        <v>0.38506010000000002</v>
      </c>
      <c r="R21" s="14">
        <v>0.44570609999999999</v>
      </c>
      <c r="S21" s="14">
        <v>0.44670959999999998</v>
      </c>
      <c r="T21" s="14">
        <v>0.46478320000000001</v>
      </c>
      <c r="U21" s="14">
        <v>0.43648579999999998</v>
      </c>
      <c r="V21" s="14">
        <v>0.45439580000000002</v>
      </c>
      <c r="W21" s="14">
        <v>0.47717280000000001</v>
      </c>
      <c r="X21" s="14">
        <v>0.50010569999999999</v>
      </c>
      <c r="Y21" s="14">
        <v>0.4748732</v>
      </c>
      <c r="Z21" s="14">
        <v>0.42363040000000002</v>
      </c>
    </row>
    <row r="22" spans="1:26">
      <c r="A22" s="12" t="s">
        <v>396</v>
      </c>
      <c r="B22" s="14" t="s">
        <v>503</v>
      </c>
      <c r="C22" s="14">
        <v>0.64055689999999998</v>
      </c>
      <c r="D22" s="14">
        <v>0.62561929999999999</v>
      </c>
      <c r="E22" s="14">
        <v>0.61480029999999997</v>
      </c>
      <c r="F22" s="14">
        <v>0.60946849999999997</v>
      </c>
      <c r="G22" s="14">
        <v>0.60515419999999998</v>
      </c>
      <c r="H22" s="14">
        <v>0.62468769999999996</v>
      </c>
      <c r="I22" s="14">
        <v>0.62784490000000004</v>
      </c>
      <c r="J22" s="14">
        <v>0.63835229999999998</v>
      </c>
      <c r="K22" s="14">
        <v>0.6193533</v>
      </c>
      <c r="L22" s="14">
        <v>0.60116150000000002</v>
      </c>
      <c r="M22" s="14">
        <v>0.57608939999999997</v>
      </c>
      <c r="N22" s="14">
        <v>0.5968135</v>
      </c>
      <c r="O22" s="14">
        <v>0.64482779999999995</v>
      </c>
      <c r="P22" s="14">
        <v>0.63374129999999995</v>
      </c>
      <c r="Q22" s="14">
        <v>0.61493989999999998</v>
      </c>
      <c r="R22" s="14">
        <v>0.55429390000000001</v>
      </c>
      <c r="S22" s="14">
        <v>0.55329039999999996</v>
      </c>
      <c r="T22" s="14">
        <v>0.53521680000000005</v>
      </c>
      <c r="U22" s="14">
        <v>0.56351419999999997</v>
      </c>
      <c r="V22" s="14">
        <v>0.54560419999999998</v>
      </c>
      <c r="W22" s="14">
        <v>0.52282720000000005</v>
      </c>
      <c r="X22" s="14">
        <v>0.49989430000000001</v>
      </c>
      <c r="Y22" s="14">
        <v>0.5251268</v>
      </c>
      <c r="Z22" s="14">
        <v>0.57636960000000004</v>
      </c>
    </row>
    <row r="23" spans="1:26">
      <c r="A23" s="12" t="s">
        <v>397</v>
      </c>
      <c r="B23" s="14" t="s">
        <v>503</v>
      </c>
      <c r="C23" s="14">
        <v>0.1545319</v>
      </c>
      <c r="D23" s="14">
        <v>0.17972060000000001</v>
      </c>
      <c r="E23" s="14">
        <v>0.19637740000000001</v>
      </c>
      <c r="F23" s="14">
        <v>0.19990340000000001</v>
      </c>
      <c r="G23" s="14">
        <v>0.17164750000000001</v>
      </c>
      <c r="H23" s="14">
        <v>0.14502970000000001</v>
      </c>
      <c r="I23" s="14">
        <v>0.1290712</v>
      </c>
      <c r="J23" s="14">
        <v>0.13381029999999999</v>
      </c>
      <c r="K23" s="14">
        <v>0.12976070000000001</v>
      </c>
      <c r="L23" s="14">
        <v>0.14698549999999999</v>
      </c>
      <c r="M23" s="14">
        <v>0.15230750000000001</v>
      </c>
      <c r="N23" s="14">
        <v>0.15513489999999999</v>
      </c>
      <c r="O23" s="14">
        <v>0.14095240000000001</v>
      </c>
      <c r="P23" s="14">
        <v>0.1550446</v>
      </c>
      <c r="Q23" s="14">
        <v>0.1602703</v>
      </c>
      <c r="R23" s="14">
        <v>0.1692369</v>
      </c>
      <c r="S23" s="14">
        <v>0.16473760000000001</v>
      </c>
      <c r="T23" s="14">
        <v>0.18729660000000001</v>
      </c>
      <c r="U23" s="14">
        <v>0.18594930000000001</v>
      </c>
      <c r="V23" s="14">
        <v>0.18232590000000001</v>
      </c>
      <c r="W23" s="14">
        <v>0.1581497</v>
      </c>
      <c r="X23" s="14">
        <v>0.16157659999999999</v>
      </c>
      <c r="Y23" s="14">
        <v>0.1650963</v>
      </c>
      <c r="Z23" s="14">
        <v>0.1583985</v>
      </c>
    </row>
    <row r="24" spans="1:26">
      <c r="A24" s="12" t="s">
        <v>398</v>
      </c>
      <c r="B24" s="14" t="s">
        <v>503</v>
      </c>
      <c r="C24" s="14">
        <v>0.84546809999999994</v>
      </c>
      <c r="D24" s="14">
        <v>0.82027939999999999</v>
      </c>
      <c r="E24" s="14">
        <v>0.80362259999999996</v>
      </c>
      <c r="F24" s="14">
        <v>0.80009660000000005</v>
      </c>
      <c r="G24" s="14">
        <v>0.82835250000000005</v>
      </c>
      <c r="H24" s="14">
        <v>0.85497029999999996</v>
      </c>
      <c r="I24" s="14">
        <v>0.87092879999999995</v>
      </c>
      <c r="J24" s="14">
        <v>0.86618969999999995</v>
      </c>
      <c r="K24" s="14">
        <v>0.87023930000000005</v>
      </c>
      <c r="L24" s="14">
        <v>0.85301450000000001</v>
      </c>
      <c r="M24" s="14">
        <v>0.84769249999999996</v>
      </c>
      <c r="N24" s="14">
        <v>0.84486510000000004</v>
      </c>
      <c r="O24" s="14">
        <v>0.85904760000000002</v>
      </c>
      <c r="P24" s="14">
        <v>0.84495540000000002</v>
      </c>
      <c r="Q24" s="14">
        <v>0.83972970000000002</v>
      </c>
      <c r="R24" s="14">
        <v>0.83076309999999998</v>
      </c>
      <c r="S24" s="14">
        <v>0.83526239999999996</v>
      </c>
      <c r="T24" s="14">
        <v>0.81270339999999996</v>
      </c>
      <c r="U24" s="14">
        <v>0.81405070000000002</v>
      </c>
      <c r="V24" s="14">
        <v>0.81767409999999996</v>
      </c>
      <c r="W24" s="14">
        <v>0.84185030000000005</v>
      </c>
      <c r="X24" s="14">
        <v>0.83842340000000004</v>
      </c>
      <c r="Y24" s="14">
        <v>0.83490370000000003</v>
      </c>
      <c r="Z24" s="14">
        <v>0.8416015</v>
      </c>
    </row>
    <row r="25" spans="1:26">
      <c r="A25" s="12" t="s">
        <v>399</v>
      </c>
      <c r="B25" s="14">
        <v>0.25609359999999998</v>
      </c>
      <c r="C25" s="14">
        <v>0.2751517</v>
      </c>
      <c r="D25" s="14">
        <v>0.27423399999999998</v>
      </c>
      <c r="E25" s="14">
        <v>0.28257280000000001</v>
      </c>
      <c r="F25" s="14">
        <v>0.28510180000000002</v>
      </c>
      <c r="G25" s="14">
        <v>0.31035570000000001</v>
      </c>
      <c r="H25" s="14">
        <v>0.30300870000000002</v>
      </c>
      <c r="I25" s="14">
        <v>0.31256060000000002</v>
      </c>
      <c r="J25" s="14">
        <v>0.30378050000000001</v>
      </c>
      <c r="K25" s="14">
        <v>0.33344570000000001</v>
      </c>
      <c r="L25" s="14">
        <v>0.33130340000000003</v>
      </c>
      <c r="M25" s="14">
        <v>0.35203010000000001</v>
      </c>
      <c r="N25" s="14">
        <v>0.32536809999999999</v>
      </c>
      <c r="O25" s="14">
        <v>0.28388740000000001</v>
      </c>
      <c r="P25" s="14">
        <v>0.28312140000000002</v>
      </c>
      <c r="Q25" s="14">
        <v>0.30396980000000001</v>
      </c>
      <c r="R25" s="14">
        <v>0.36922850000000002</v>
      </c>
      <c r="S25" s="14">
        <v>0.37507020000000002</v>
      </c>
      <c r="T25" s="14">
        <v>0.3588597</v>
      </c>
      <c r="U25" s="14">
        <v>0.335949</v>
      </c>
      <c r="V25" s="14">
        <v>0.36048190000000002</v>
      </c>
      <c r="W25" s="14">
        <v>0.40568389999999999</v>
      </c>
      <c r="X25" s="14">
        <v>0.43314340000000001</v>
      </c>
      <c r="Y25" s="14">
        <v>0.42111999999999999</v>
      </c>
      <c r="Z25" s="14">
        <v>0.38352000000000003</v>
      </c>
    </row>
    <row r="26" spans="1:26">
      <c r="A26" s="12" t="s">
        <v>400</v>
      </c>
      <c r="B26" s="14">
        <v>0.74390639999999997</v>
      </c>
      <c r="C26" s="14">
        <v>0.7248483</v>
      </c>
      <c r="D26" s="14">
        <v>0.72576600000000002</v>
      </c>
      <c r="E26" s="14">
        <v>0.71742720000000004</v>
      </c>
      <c r="F26" s="14">
        <v>0.71489820000000004</v>
      </c>
      <c r="G26" s="14">
        <v>0.68964429999999999</v>
      </c>
      <c r="H26" s="14">
        <v>0.69699129999999998</v>
      </c>
      <c r="I26" s="14">
        <v>0.68743940000000003</v>
      </c>
      <c r="J26" s="14">
        <v>0.69621949999999999</v>
      </c>
      <c r="K26" s="14">
        <v>0.66655430000000004</v>
      </c>
      <c r="L26" s="14">
        <v>0.66869659999999997</v>
      </c>
      <c r="M26" s="14">
        <v>0.64796989999999999</v>
      </c>
      <c r="N26" s="14">
        <v>0.67463189999999995</v>
      </c>
      <c r="O26" s="14">
        <v>0.71611259999999999</v>
      </c>
      <c r="P26" s="14">
        <v>0.71687860000000003</v>
      </c>
      <c r="Q26" s="14">
        <v>0.69603020000000004</v>
      </c>
      <c r="R26" s="14">
        <v>0.63077150000000004</v>
      </c>
      <c r="S26" s="14">
        <v>0.62492979999999998</v>
      </c>
      <c r="T26" s="14">
        <v>0.6411403</v>
      </c>
      <c r="U26" s="14">
        <v>0.66405099999999995</v>
      </c>
      <c r="V26" s="14">
        <v>0.63951809999999998</v>
      </c>
      <c r="W26" s="14">
        <v>0.59431610000000001</v>
      </c>
      <c r="X26" s="14">
        <v>0.56685660000000004</v>
      </c>
      <c r="Y26" s="14">
        <v>0.57887999999999995</v>
      </c>
      <c r="Z26" s="14">
        <v>0.61648000000000003</v>
      </c>
    </row>
    <row r="27" spans="1:26" ht="30" customHeight="1">
      <c r="A27" s="6" t="s">
        <v>239</v>
      </c>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c r="A28" s="12" t="s">
        <v>296</v>
      </c>
      <c r="B28" s="15" t="s">
        <v>297</v>
      </c>
      <c r="C28" s="15" t="s">
        <v>298</v>
      </c>
      <c r="D28" s="15" t="s">
        <v>299</v>
      </c>
      <c r="E28" s="15" t="s">
        <v>300</v>
      </c>
      <c r="F28" s="15" t="s">
        <v>301</v>
      </c>
      <c r="G28" s="15" t="s">
        <v>302</v>
      </c>
      <c r="H28" s="15" t="s">
        <v>303</v>
      </c>
      <c r="I28" s="15" t="s">
        <v>304</v>
      </c>
      <c r="J28" s="15" t="s">
        <v>305</v>
      </c>
      <c r="K28" s="15" t="s">
        <v>306</v>
      </c>
      <c r="L28" s="15" t="s">
        <v>307</v>
      </c>
      <c r="M28" s="15" t="s">
        <v>308</v>
      </c>
      <c r="N28" s="15" t="s">
        <v>309</v>
      </c>
      <c r="O28" s="15" t="s">
        <v>310</v>
      </c>
      <c r="P28" s="15" t="s">
        <v>311</v>
      </c>
      <c r="Q28" s="15" t="s">
        <v>312</v>
      </c>
      <c r="R28" s="15" t="s">
        <v>313</v>
      </c>
      <c r="S28" s="15" t="s">
        <v>314</v>
      </c>
      <c r="T28" s="15" t="s">
        <v>315</v>
      </c>
      <c r="U28" s="15" t="s">
        <v>316</v>
      </c>
      <c r="V28" s="15" t="s">
        <v>317</v>
      </c>
      <c r="W28" s="15" t="s">
        <v>318</v>
      </c>
      <c r="X28" s="15" t="s">
        <v>319</v>
      </c>
      <c r="Y28" s="15" t="s">
        <v>320</v>
      </c>
      <c r="Z28" s="15" t="s">
        <v>321</v>
      </c>
    </row>
    <row r="29" spans="1:26">
      <c r="A29" s="12" t="s">
        <v>342</v>
      </c>
      <c r="B29" s="16">
        <v>350000</v>
      </c>
      <c r="C29" s="16">
        <v>360000</v>
      </c>
      <c r="D29" s="16">
        <v>350000</v>
      </c>
      <c r="E29" s="16">
        <v>340000</v>
      </c>
      <c r="F29" s="16">
        <v>330000</v>
      </c>
      <c r="G29" s="16">
        <v>330000</v>
      </c>
      <c r="H29" s="16">
        <v>310000</v>
      </c>
      <c r="I29" s="16">
        <v>290000</v>
      </c>
      <c r="J29" s="16">
        <v>270000</v>
      </c>
      <c r="K29" s="16">
        <v>250000</v>
      </c>
      <c r="L29" s="16">
        <v>240000</v>
      </c>
      <c r="M29" s="16">
        <v>240000</v>
      </c>
      <c r="N29" s="16">
        <v>250000</v>
      </c>
      <c r="O29" s="16">
        <v>240000</v>
      </c>
      <c r="P29" s="16">
        <v>230000</v>
      </c>
      <c r="Q29" s="16">
        <v>210000</v>
      </c>
      <c r="R29" s="16">
        <v>210000</v>
      </c>
      <c r="S29" s="16">
        <v>200000</v>
      </c>
      <c r="T29" s="16">
        <v>210000</v>
      </c>
      <c r="U29" s="16">
        <v>220000</v>
      </c>
      <c r="V29" s="16">
        <v>230000</v>
      </c>
      <c r="W29" s="16">
        <v>240000</v>
      </c>
      <c r="X29" s="16">
        <v>240000</v>
      </c>
      <c r="Y29" s="16">
        <v>250000</v>
      </c>
      <c r="Z29" s="16">
        <v>220000</v>
      </c>
    </row>
    <row r="30" spans="1:26">
      <c r="A30" s="12" t="s">
        <v>395</v>
      </c>
      <c r="B30" s="16" t="s">
        <v>503</v>
      </c>
      <c r="C30" s="16">
        <v>130000</v>
      </c>
      <c r="D30" s="16">
        <v>130000</v>
      </c>
      <c r="E30" s="16">
        <v>130000</v>
      </c>
      <c r="F30" s="16">
        <v>130000</v>
      </c>
      <c r="G30" s="16">
        <v>130000</v>
      </c>
      <c r="H30" s="16">
        <v>120000</v>
      </c>
      <c r="I30" s="16">
        <v>110000</v>
      </c>
      <c r="J30" s="16">
        <v>100000</v>
      </c>
      <c r="K30" s="16">
        <v>90000</v>
      </c>
      <c r="L30" s="16">
        <v>100000</v>
      </c>
      <c r="M30" s="16">
        <v>100000</v>
      </c>
      <c r="N30" s="16">
        <v>100000</v>
      </c>
      <c r="O30" s="16">
        <v>80000</v>
      </c>
      <c r="P30" s="16">
        <v>80000</v>
      </c>
      <c r="Q30" s="16">
        <v>80000</v>
      </c>
      <c r="R30" s="16" t="s">
        <v>504</v>
      </c>
      <c r="S30" s="16" t="s">
        <v>504</v>
      </c>
      <c r="T30" s="16">
        <v>100000</v>
      </c>
      <c r="U30" s="16">
        <v>100000</v>
      </c>
      <c r="V30" s="16">
        <v>100000</v>
      </c>
      <c r="W30" s="16">
        <v>120000</v>
      </c>
      <c r="X30" s="16">
        <v>120000</v>
      </c>
      <c r="Y30" s="16">
        <v>120000</v>
      </c>
      <c r="Z30" s="16">
        <v>90000</v>
      </c>
    </row>
    <row r="31" spans="1:26">
      <c r="A31" s="12" t="s">
        <v>396</v>
      </c>
      <c r="B31" s="16" t="s">
        <v>503</v>
      </c>
      <c r="C31" s="16">
        <v>230000</v>
      </c>
      <c r="D31" s="16">
        <v>220000</v>
      </c>
      <c r="E31" s="16">
        <v>210000</v>
      </c>
      <c r="F31" s="16">
        <v>200000</v>
      </c>
      <c r="G31" s="16">
        <v>200000</v>
      </c>
      <c r="H31" s="16">
        <v>190000</v>
      </c>
      <c r="I31" s="16">
        <v>180000</v>
      </c>
      <c r="J31" s="16">
        <v>170000</v>
      </c>
      <c r="K31" s="16">
        <v>150000</v>
      </c>
      <c r="L31" s="16">
        <v>150000</v>
      </c>
      <c r="M31" s="16">
        <v>140000</v>
      </c>
      <c r="N31" s="16">
        <v>150000</v>
      </c>
      <c r="O31" s="16">
        <v>150000</v>
      </c>
      <c r="P31" s="16">
        <v>150000</v>
      </c>
      <c r="Q31" s="16">
        <v>130000</v>
      </c>
      <c r="R31" s="16" t="s">
        <v>504</v>
      </c>
      <c r="S31" s="16" t="s">
        <v>504</v>
      </c>
      <c r="T31" s="16">
        <v>110000</v>
      </c>
      <c r="U31" s="16">
        <v>120000</v>
      </c>
      <c r="V31" s="16">
        <v>130000</v>
      </c>
      <c r="W31" s="16">
        <v>130000</v>
      </c>
      <c r="X31" s="16">
        <v>120000</v>
      </c>
      <c r="Y31" s="16">
        <v>130000</v>
      </c>
      <c r="Z31" s="16">
        <v>120000</v>
      </c>
    </row>
    <row r="32" spans="1:26">
      <c r="A32" s="12" t="s">
        <v>397</v>
      </c>
      <c r="B32" s="16" t="s">
        <v>503</v>
      </c>
      <c r="C32" s="16" t="s">
        <v>330</v>
      </c>
      <c r="D32" s="16" t="s">
        <v>330</v>
      </c>
      <c r="E32" s="16" t="s">
        <v>330</v>
      </c>
      <c r="F32" s="16" t="s">
        <v>330</v>
      </c>
      <c r="G32" s="16" t="s">
        <v>330</v>
      </c>
      <c r="H32" s="16" t="s">
        <v>330</v>
      </c>
      <c r="I32" s="16">
        <v>40000</v>
      </c>
      <c r="J32" s="16">
        <v>40000</v>
      </c>
      <c r="K32" s="16">
        <v>30000</v>
      </c>
      <c r="L32" s="16">
        <v>40000</v>
      </c>
      <c r="M32" s="16">
        <v>40000</v>
      </c>
      <c r="N32" s="16">
        <v>40000</v>
      </c>
      <c r="O32" s="16">
        <v>30000</v>
      </c>
      <c r="P32" s="16">
        <v>40000</v>
      </c>
      <c r="Q32" s="16" t="s">
        <v>330</v>
      </c>
      <c r="R32" s="16" t="s">
        <v>504</v>
      </c>
      <c r="S32" s="16" t="s">
        <v>504</v>
      </c>
      <c r="T32" s="16" t="s">
        <v>330</v>
      </c>
      <c r="U32" s="16" t="s">
        <v>330</v>
      </c>
      <c r="V32" s="16" t="s">
        <v>330</v>
      </c>
      <c r="W32" s="16" t="s">
        <v>330</v>
      </c>
      <c r="X32" s="16" t="s">
        <v>330</v>
      </c>
      <c r="Y32" s="16" t="s">
        <v>330</v>
      </c>
      <c r="Z32" s="16" t="s">
        <v>330</v>
      </c>
    </row>
    <row r="33" spans="1:26">
      <c r="A33" s="12" t="s">
        <v>398</v>
      </c>
      <c r="B33" s="16" t="s">
        <v>503</v>
      </c>
      <c r="C33" s="16">
        <v>300000</v>
      </c>
      <c r="D33" s="16">
        <v>290000</v>
      </c>
      <c r="E33" s="16">
        <v>270000</v>
      </c>
      <c r="F33" s="16">
        <v>270000</v>
      </c>
      <c r="G33" s="16">
        <v>270000</v>
      </c>
      <c r="H33" s="16">
        <v>260000</v>
      </c>
      <c r="I33" s="16">
        <v>250000</v>
      </c>
      <c r="J33" s="16">
        <v>230000</v>
      </c>
      <c r="K33" s="16">
        <v>220000</v>
      </c>
      <c r="L33" s="16">
        <v>210000</v>
      </c>
      <c r="M33" s="16">
        <v>200000</v>
      </c>
      <c r="N33" s="16">
        <v>210000</v>
      </c>
      <c r="O33" s="16">
        <v>200000</v>
      </c>
      <c r="P33" s="16">
        <v>200000</v>
      </c>
      <c r="Q33" s="16">
        <v>180000</v>
      </c>
      <c r="R33" s="16" t="s">
        <v>504</v>
      </c>
      <c r="S33" s="16" t="s">
        <v>504</v>
      </c>
      <c r="T33" s="16">
        <v>170000</v>
      </c>
      <c r="U33" s="16">
        <v>180000</v>
      </c>
      <c r="V33" s="16">
        <v>190000</v>
      </c>
      <c r="W33" s="16">
        <v>210000</v>
      </c>
      <c r="X33" s="16">
        <v>200000</v>
      </c>
      <c r="Y33" s="16">
        <v>210000</v>
      </c>
      <c r="Z33" s="16">
        <v>180000</v>
      </c>
    </row>
    <row r="34" spans="1:26">
      <c r="A34" s="12" t="s">
        <v>399</v>
      </c>
      <c r="B34" s="16">
        <v>90000</v>
      </c>
      <c r="C34" s="16">
        <v>100000</v>
      </c>
      <c r="D34" s="16">
        <v>100000</v>
      </c>
      <c r="E34" s="16">
        <v>100000</v>
      </c>
      <c r="F34" s="16">
        <v>100000</v>
      </c>
      <c r="G34" s="16">
        <v>100000</v>
      </c>
      <c r="H34" s="16">
        <v>90000</v>
      </c>
      <c r="I34" s="16">
        <v>90000</v>
      </c>
      <c r="J34" s="16">
        <v>80000</v>
      </c>
      <c r="K34" s="16">
        <v>80000</v>
      </c>
      <c r="L34" s="16">
        <v>80000</v>
      </c>
      <c r="M34" s="16">
        <v>80000</v>
      </c>
      <c r="N34" s="16">
        <v>80000</v>
      </c>
      <c r="O34" s="16">
        <v>70000</v>
      </c>
      <c r="P34" s="16">
        <v>70000</v>
      </c>
      <c r="Q34" s="16">
        <v>60000</v>
      </c>
      <c r="R34" s="16" t="s">
        <v>504</v>
      </c>
      <c r="S34" s="16" t="s">
        <v>504</v>
      </c>
      <c r="T34" s="16">
        <v>80000</v>
      </c>
      <c r="U34" s="16">
        <v>70000</v>
      </c>
      <c r="V34" s="16">
        <v>80000</v>
      </c>
      <c r="W34" s="16">
        <v>100000</v>
      </c>
      <c r="X34" s="16">
        <v>100000</v>
      </c>
      <c r="Y34" s="16">
        <v>100000</v>
      </c>
      <c r="Z34" s="16">
        <v>80000</v>
      </c>
    </row>
    <row r="35" spans="1:26">
      <c r="A35" s="12" t="s">
        <v>400</v>
      </c>
      <c r="B35" s="16">
        <v>260000</v>
      </c>
      <c r="C35" s="16">
        <v>260000</v>
      </c>
      <c r="D35" s="16">
        <v>250000</v>
      </c>
      <c r="E35" s="16">
        <v>240000</v>
      </c>
      <c r="F35" s="16">
        <v>240000</v>
      </c>
      <c r="G35" s="16">
        <v>230000</v>
      </c>
      <c r="H35" s="16">
        <v>210000</v>
      </c>
      <c r="I35" s="16">
        <v>200000</v>
      </c>
      <c r="J35" s="16">
        <v>180000</v>
      </c>
      <c r="K35" s="16">
        <v>170000</v>
      </c>
      <c r="L35" s="16">
        <v>160000</v>
      </c>
      <c r="M35" s="16">
        <v>160000</v>
      </c>
      <c r="N35" s="16">
        <v>170000</v>
      </c>
      <c r="O35" s="16">
        <v>170000</v>
      </c>
      <c r="P35" s="16">
        <v>170000</v>
      </c>
      <c r="Q35" s="16">
        <v>150000</v>
      </c>
      <c r="R35" s="16" t="s">
        <v>504</v>
      </c>
      <c r="S35" s="16" t="s">
        <v>504</v>
      </c>
      <c r="T35" s="16">
        <v>130000</v>
      </c>
      <c r="U35" s="16">
        <v>150000</v>
      </c>
      <c r="V35" s="16">
        <v>150000</v>
      </c>
      <c r="W35" s="16">
        <v>150000</v>
      </c>
      <c r="X35" s="16">
        <v>130000</v>
      </c>
      <c r="Y35" s="16">
        <v>140000</v>
      </c>
      <c r="Z35" s="16">
        <v>130000</v>
      </c>
    </row>
    <row r="36" spans="1:26" ht="30" customHeight="1">
      <c r="A36" s="6" t="s">
        <v>240</v>
      </c>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c r="A37" s="12" t="s">
        <v>296</v>
      </c>
      <c r="B37" s="17" t="s">
        <v>297</v>
      </c>
      <c r="C37" s="17" t="s">
        <v>298</v>
      </c>
      <c r="D37" s="17" t="s">
        <v>299</v>
      </c>
      <c r="E37" s="17" t="s">
        <v>300</v>
      </c>
      <c r="F37" s="17" t="s">
        <v>301</v>
      </c>
      <c r="G37" s="17" t="s">
        <v>302</v>
      </c>
      <c r="H37" s="17" t="s">
        <v>303</v>
      </c>
      <c r="I37" s="17" t="s">
        <v>304</v>
      </c>
      <c r="J37" s="17" t="s">
        <v>305</v>
      </c>
      <c r="K37" s="17" t="s">
        <v>306</v>
      </c>
      <c r="L37" s="17" t="s">
        <v>307</v>
      </c>
      <c r="M37" s="17" t="s">
        <v>308</v>
      </c>
      <c r="N37" s="17" t="s">
        <v>309</v>
      </c>
      <c r="O37" s="17" t="s">
        <v>310</v>
      </c>
      <c r="P37" s="17" t="s">
        <v>311</v>
      </c>
      <c r="Q37" s="17" t="s">
        <v>312</v>
      </c>
      <c r="R37" s="17" t="s">
        <v>313</v>
      </c>
      <c r="S37" s="17" t="s">
        <v>314</v>
      </c>
      <c r="T37" s="17" t="s">
        <v>315</v>
      </c>
      <c r="U37" s="17" t="s">
        <v>316</v>
      </c>
      <c r="V37" s="17" t="s">
        <v>317</v>
      </c>
      <c r="W37" s="17" t="s">
        <v>318</v>
      </c>
      <c r="X37" s="17" t="s">
        <v>319</v>
      </c>
      <c r="Y37" s="17" t="s">
        <v>320</v>
      </c>
      <c r="Z37" s="17" t="s">
        <v>321</v>
      </c>
    </row>
    <row r="38" spans="1:26">
      <c r="A38" s="12" t="s">
        <v>342</v>
      </c>
      <c r="B38" s="14">
        <v>0.19066230000000001</v>
      </c>
      <c r="C38" s="14">
        <v>0.20403260000000001</v>
      </c>
      <c r="D38" s="14">
        <v>0.2203705</v>
      </c>
      <c r="E38" s="14">
        <v>0.21449979999999999</v>
      </c>
      <c r="F38" s="14">
        <v>0.19568060000000001</v>
      </c>
      <c r="G38" s="14">
        <v>0.1766364</v>
      </c>
      <c r="H38" s="14">
        <v>0.1647912</v>
      </c>
      <c r="I38" s="14">
        <v>0.1683181</v>
      </c>
      <c r="J38" s="14">
        <v>0.16178799999999999</v>
      </c>
      <c r="K38" s="14">
        <v>0.15323229999999999</v>
      </c>
      <c r="L38" s="14">
        <v>0.1495274</v>
      </c>
      <c r="M38" s="14">
        <v>0.1473284</v>
      </c>
      <c r="N38" s="14">
        <v>0.14917140000000001</v>
      </c>
      <c r="O38" s="14">
        <v>0.14421220000000001</v>
      </c>
      <c r="P38" s="14">
        <v>0.1390709</v>
      </c>
      <c r="Q38" s="14">
        <v>0.12799759999999999</v>
      </c>
      <c r="R38" s="14">
        <v>0.12485449999999999</v>
      </c>
      <c r="S38" s="14">
        <v>0.1218928</v>
      </c>
      <c r="T38" s="14">
        <v>0.12260459999999999</v>
      </c>
      <c r="U38" s="14">
        <v>0.13047429999999999</v>
      </c>
      <c r="V38" s="14">
        <v>0.14121929999999999</v>
      </c>
      <c r="W38" s="14">
        <v>0.1639005</v>
      </c>
      <c r="X38" s="14">
        <v>0.15887699999999999</v>
      </c>
      <c r="Y38" s="14">
        <v>0.17493420000000001</v>
      </c>
      <c r="Z38" s="14">
        <v>0.14741950000000001</v>
      </c>
    </row>
    <row r="39" spans="1:26">
      <c r="A39" s="12" t="s">
        <v>395</v>
      </c>
      <c r="B39" s="14" t="s">
        <v>503</v>
      </c>
      <c r="C39" s="14">
        <v>0.28997450000000002</v>
      </c>
      <c r="D39" s="14">
        <v>0.31628200000000001</v>
      </c>
      <c r="E39" s="14">
        <v>0.31930330000000001</v>
      </c>
      <c r="F39" s="14">
        <v>0.29643609999999998</v>
      </c>
      <c r="G39" s="14">
        <v>0.28454659999999998</v>
      </c>
      <c r="H39" s="14">
        <v>0.23721200000000001</v>
      </c>
      <c r="I39" s="14">
        <v>0.21870500000000001</v>
      </c>
      <c r="J39" s="14">
        <v>0.1971755</v>
      </c>
      <c r="K39" s="14">
        <v>0.19818949999999999</v>
      </c>
      <c r="L39" s="14">
        <v>0.21422430000000001</v>
      </c>
      <c r="M39" s="14">
        <v>0.23768829999999999</v>
      </c>
      <c r="N39" s="14">
        <v>0.24013129999999999</v>
      </c>
      <c r="O39" s="14">
        <v>0.21096809999999999</v>
      </c>
      <c r="P39" s="14">
        <v>0.20621680000000001</v>
      </c>
      <c r="Q39" s="14">
        <v>0.20117289999999999</v>
      </c>
      <c r="R39" s="14">
        <v>0.20382159999999999</v>
      </c>
      <c r="S39" s="14">
        <v>0.18256120000000001</v>
      </c>
      <c r="T39" s="14">
        <v>0.17556350000000001</v>
      </c>
      <c r="U39" s="14">
        <v>0.16145100000000001</v>
      </c>
      <c r="V39" s="14">
        <v>0.18249009999999999</v>
      </c>
      <c r="W39" s="14">
        <v>0.22241530000000001</v>
      </c>
      <c r="X39" s="14">
        <v>0.2300904</v>
      </c>
      <c r="Y39" s="14">
        <v>0.2337409</v>
      </c>
      <c r="Z39" s="14">
        <v>0.1777001</v>
      </c>
    </row>
    <row r="40" spans="1:26">
      <c r="A40" s="12" t="s">
        <v>396</v>
      </c>
      <c r="B40" s="14" t="s">
        <v>503</v>
      </c>
      <c r="C40" s="14">
        <v>0.17548820000000001</v>
      </c>
      <c r="D40" s="14">
        <v>0.18890319999999999</v>
      </c>
      <c r="E40" s="14">
        <v>0.17867530000000001</v>
      </c>
      <c r="F40" s="14">
        <v>0.16084270000000001</v>
      </c>
      <c r="G40" s="14">
        <v>0.13772119999999999</v>
      </c>
      <c r="H40" s="14">
        <v>0.1384647</v>
      </c>
      <c r="I40" s="14">
        <v>0.14958589999999999</v>
      </c>
      <c r="J40" s="14">
        <v>0.14902979999999999</v>
      </c>
      <c r="K40" s="14">
        <v>0.13692789999999999</v>
      </c>
      <c r="L40" s="14">
        <v>0.1267356</v>
      </c>
      <c r="M40" s="14">
        <v>0.1163978</v>
      </c>
      <c r="N40" s="14">
        <v>0.11858489999999999</v>
      </c>
      <c r="O40" s="14">
        <v>0.1223368</v>
      </c>
      <c r="P40" s="14">
        <v>0.116089</v>
      </c>
      <c r="Q40" s="14">
        <v>0.1028394</v>
      </c>
      <c r="R40" s="14">
        <v>9.5274700000000004E-2</v>
      </c>
      <c r="S40" s="14">
        <v>9.79661E-2</v>
      </c>
      <c r="T40" s="14">
        <v>9.90732E-2</v>
      </c>
      <c r="U40" s="14">
        <v>0.1169545</v>
      </c>
      <c r="V40" s="14">
        <v>0.1201723</v>
      </c>
      <c r="W40" s="14">
        <v>0.1323066</v>
      </c>
      <c r="X40" s="14">
        <v>0.1200702</v>
      </c>
      <c r="Y40" s="14">
        <v>0.14313390000000001</v>
      </c>
      <c r="Z40" s="14">
        <v>0.13255980000000001</v>
      </c>
    </row>
    <row r="41" spans="1:26">
      <c r="A41" s="12" t="s">
        <v>397</v>
      </c>
      <c r="B41" s="14" t="s">
        <v>503</v>
      </c>
      <c r="C41" s="14">
        <v>0.28513270000000002</v>
      </c>
      <c r="D41" s="14">
        <v>0.34015879999999998</v>
      </c>
      <c r="E41" s="14">
        <v>0.34771750000000001</v>
      </c>
      <c r="F41" s="14">
        <v>0.30673650000000002</v>
      </c>
      <c r="G41" s="14">
        <v>0.23632990000000001</v>
      </c>
      <c r="H41" s="14">
        <v>0.16663739999999999</v>
      </c>
      <c r="I41" s="14">
        <v>0.14261480000000001</v>
      </c>
      <c r="J41" s="14">
        <v>0.14828060000000001</v>
      </c>
      <c r="K41" s="14">
        <v>0.14888199999999999</v>
      </c>
      <c r="L41" s="14">
        <v>0.17691380000000001</v>
      </c>
      <c r="M41" s="14">
        <v>0.19738919999999999</v>
      </c>
      <c r="N41" s="14">
        <v>0.2096489</v>
      </c>
      <c r="O41" s="14">
        <v>0.17784839999999999</v>
      </c>
      <c r="P41" s="14">
        <v>0.17608989999999999</v>
      </c>
      <c r="Q41" s="14">
        <v>0.16763249999999999</v>
      </c>
      <c r="R41" s="14">
        <v>0.16746610000000001</v>
      </c>
      <c r="S41" s="14">
        <v>0.1642894</v>
      </c>
      <c r="T41" s="14">
        <v>0.1792677</v>
      </c>
      <c r="U41" s="14">
        <v>0.17627880000000001</v>
      </c>
      <c r="V41" s="14">
        <v>0.176424</v>
      </c>
      <c r="W41" s="14">
        <v>0.18185290000000001</v>
      </c>
      <c r="X41" s="14">
        <v>0.18726129999999999</v>
      </c>
      <c r="Y41" s="14">
        <v>0.20963499999999999</v>
      </c>
      <c r="Z41" s="14">
        <v>0.18238070000000001</v>
      </c>
    </row>
    <row r="42" spans="1:26">
      <c r="A42" s="12" t="s">
        <v>398</v>
      </c>
      <c r="B42" s="14" t="s">
        <v>503</v>
      </c>
      <c r="C42" s="14">
        <v>0.1939787</v>
      </c>
      <c r="D42" s="14">
        <v>0.20618</v>
      </c>
      <c r="E42" s="14">
        <v>0.1971888</v>
      </c>
      <c r="F42" s="14">
        <v>0.1809528</v>
      </c>
      <c r="G42" s="14">
        <v>0.16776150000000001</v>
      </c>
      <c r="H42" s="14">
        <v>0.1645258</v>
      </c>
      <c r="I42" s="14">
        <v>0.17161470000000001</v>
      </c>
      <c r="J42" s="14">
        <v>0.16354299999999999</v>
      </c>
      <c r="K42" s="14">
        <v>0.1537066</v>
      </c>
      <c r="L42" s="14">
        <v>0.14600969999999999</v>
      </c>
      <c r="M42" s="14">
        <v>0.14131250000000001</v>
      </c>
      <c r="N42" s="14">
        <v>0.14196320000000001</v>
      </c>
      <c r="O42" s="14">
        <v>0.1404282</v>
      </c>
      <c r="P42" s="14">
        <v>0.13453309999999999</v>
      </c>
      <c r="Q42" s="14">
        <v>0.1232269</v>
      </c>
      <c r="R42" s="14">
        <v>0.1196594</v>
      </c>
      <c r="S42" s="14">
        <v>0.1166016</v>
      </c>
      <c r="T42" s="14">
        <v>0.1138301</v>
      </c>
      <c r="U42" s="14">
        <v>0.12339559999999999</v>
      </c>
      <c r="V42" s="14">
        <v>0.1353656</v>
      </c>
      <c r="W42" s="14">
        <v>0.16139809999999999</v>
      </c>
      <c r="X42" s="14">
        <v>0.15461829999999999</v>
      </c>
      <c r="Y42" s="14">
        <v>0.16989679999999999</v>
      </c>
      <c r="Z42" s="14">
        <v>0.1431144</v>
      </c>
    </row>
    <row r="43" spans="1:26">
      <c r="A43" s="12" t="s">
        <v>399</v>
      </c>
      <c r="B43" s="14" t="s">
        <v>503</v>
      </c>
      <c r="C43" s="14">
        <v>0.3081102</v>
      </c>
      <c r="D43" s="14">
        <v>0.34387279999999998</v>
      </c>
      <c r="E43" s="14">
        <v>0.35292129999999999</v>
      </c>
      <c r="F43" s="14">
        <v>0.33277800000000002</v>
      </c>
      <c r="G43" s="14">
        <v>0.31803949999999997</v>
      </c>
      <c r="H43" s="14">
        <v>0.27626620000000002</v>
      </c>
      <c r="I43" s="14">
        <v>0.24812010000000001</v>
      </c>
      <c r="J43" s="14">
        <v>0.23019439999999999</v>
      </c>
      <c r="K43" s="14">
        <v>0.2317535</v>
      </c>
      <c r="L43" s="14">
        <v>0.2405968</v>
      </c>
      <c r="M43" s="14">
        <v>0.25650679999999998</v>
      </c>
      <c r="N43" s="14">
        <v>0.25776539999999998</v>
      </c>
      <c r="O43" s="14">
        <v>0.2322446</v>
      </c>
      <c r="P43" s="14">
        <v>0.22462969999999999</v>
      </c>
      <c r="Q43" s="14">
        <v>0.22076229999999999</v>
      </c>
      <c r="R43" s="14">
        <v>0.2300536</v>
      </c>
      <c r="S43" s="14">
        <v>0.1983086</v>
      </c>
      <c r="T43" s="14">
        <v>0.17122370000000001</v>
      </c>
      <c r="U43" s="14">
        <v>0.15442220000000001</v>
      </c>
      <c r="V43" s="14">
        <v>0.18696209999999999</v>
      </c>
      <c r="W43" s="14">
        <v>0.238925</v>
      </c>
      <c r="X43" s="14">
        <v>0.2474867</v>
      </c>
      <c r="Y43" s="14">
        <v>0.25274029999999997</v>
      </c>
      <c r="Z43" s="14">
        <v>0.20230129999999999</v>
      </c>
    </row>
    <row r="44" spans="1:26">
      <c r="A44" s="12" t="s">
        <v>400</v>
      </c>
      <c r="B44" s="14">
        <v>0.1734252</v>
      </c>
      <c r="C44" s="14">
        <v>0.1817077</v>
      </c>
      <c r="D44" s="14">
        <v>0.19465260000000001</v>
      </c>
      <c r="E44" s="14">
        <v>0.1847017</v>
      </c>
      <c r="F44" s="14">
        <v>0.1655382</v>
      </c>
      <c r="G44" s="14">
        <v>0.14274700000000001</v>
      </c>
      <c r="H44" s="14">
        <v>0.13750209999999999</v>
      </c>
      <c r="I44" s="14">
        <v>0.1474096</v>
      </c>
      <c r="J44" s="14">
        <v>0.1449995</v>
      </c>
      <c r="K44" s="14">
        <v>0.13323599999999999</v>
      </c>
      <c r="L44" s="14">
        <v>0.12758140000000001</v>
      </c>
      <c r="M44" s="14">
        <v>0.12096510000000001</v>
      </c>
      <c r="N44" s="14">
        <v>0.1240851</v>
      </c>
      <c r="O44" s="14">
        <v>0.1245496</v>
      </c>
      <c r="P44" s="14">
        <v>0.11966739999999999</v>
      </c>
      <c r="Q44" s="14">
        <v>0.1064018</v>
      </c>
      <c r="R44" s="14">
        <v>9.7342600000000001E-2</v>
      </c>
      <c r="S44" s="14">
        <v>0.10064389999999999</v>
      </c>
      <c r="T44" s="14">
        <v>0.1076775</v>
      </c>
      <c r="U44" s="14">
        <v>0.1231121</v>
      </c>
      <c r="V44" s="14">
        <v>0.1239512</v>
      </c>
      <c r="W44" s="14">
        <v>0.13384380000000001</v>
      </c>
      <c r="X44" s="14">
        <v>0.12262380000000001</v>
      </c>
      <c r="Y44" s="14">
        <v>0.14249529999999999</v>
      </c>
      <c r="Z44" s="14">
        <v>0.12687300000000001</v>
      </c>
    </row>
    <row r="45" spans="1:26" ht="30" customHeight="1">
      <c r="A45" s="6" t="s">
        <v>241</v>
      </c>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c r="A46" s="12" t="s">
        <v>296</v>
      </c>
      <c r="B46" s="15" t="s">
        <v>297</v>
      </c>
      <c r="C46" s="15" t="s">
        <v>298</v>
      </c>
      <c r="D46" s="15" t="s">
        <v>299</v>
      </c>
      <c r="E46" s="15" t="s">
        <v>300</v>
      </c>
      <c r="F46" s="15" t="s">
        <v>301</v>
      </c>
      <c r="G46" s="15" t="s">
        <v>302</v>
      </c>
      <c r="H46" s="15" t="s">
        <v>303</v>
      </c>
      <c r="I46" s="15" t="s">
        <v>304</v>
      </c>
      <c r="J46" s="15" t="s">
        <v>305</v>
      </c>
      <c r="K46" s="15" t="s">
        <v>306</v>
      </c>
      <c r="L46" s="15" t="s">
        <v>307</v>
      </c>
      <c r="M46" s="15" t="s">
        <v>308</v>
      </c>
      <c r="N46" s="15" t="s">
        <v>309</v>
      </c>
      <c r="O46" s="15" t="s">
        <v>310</v>
      </c>
      <c r="P46" s="15" t="s">
        <v>311</v>
      </c>
      <c r="Q46" s="15" t="s">
        <v>312</v>
      </c>
      <c r="R46" s="15" t="s">
        <v>313</v>
      </c>
      <c r="S46" s="15" t="s">
        <v>314</v>
      </c>
      <c r="T46" s="15" t="s">
        <v>315</v>
      </c>
      <c r="U46" s="15" t="s">
        <v>316</v>
      </c>
      <c r="V46" s="15" t="s">
        <v>317</v>
      </c>
      <c r="W46" s="15" t="s">
        <v>318</v>
      </c>
      <c r="X46" s="15" t="s">
        <v>319</v>
      </c>
      <c r="Y46" s="15" t="s">
        <v>320</v>
      </c>
      <c r="Z46" s="15" t="s">
        <v>321</v>
      </c>
    </row>
    <row r="47" spans="1:26">
      <c r="A47" s="12" t="s">
        <v>342</v>
      </c>
      <c r="B47" s="14">
        <v>1</v>
      </c>
      <c r="C47" s="14">
        <v>1</v>
      </c>
      <c r="D47" s="14">
        <v>1</v>
      </c>
      <c r="E47" s="14">
        <v>1</v>
      </c>
      <c r="F47" s="14">
        <v>1</v>
      </c>
      <c r="G47" s="14">
        <v>1</v>
      </c>
      <c r="H47" s="14">
        <v>1</v>
      </c>
      <c r="I47" s="14">
        <v>1</v>
      </c>
      <c r="J47" s="14">
        <v>1</v>
      </c>
      <c r="K47" s="14">
        <v>1</v>
      </c>
      <c r="L47" s="14">
        <v>1</v>
      </c>
      <c r="M47" s="14">
        <v>1</v>
      </c>
      <c r="N47" s="14">
        <v>1</v>
      </c>
      <c r="O47" s="14">
        <v>1</v>
      </c>
      <c r="P47" s="14">
        <v>1</v>
      </c>
      <c r="Q47" s="14">
        <v>1</v>
      </c>
      <c r="R47" s="14">
        <v>1</v>
      </c>
      <c r="S47" s="14">
        <v>1</v>
      </c>
      <c r="T47" s="14">
        <v>1</v>
      </c>
      <c r="U47" s="14">
        <v>1</v>
      </c>
      <c r="V47" s="14">
        <v>1</v>
      </c>
      <c r="W47" s="14">
        <v>1</v>
      </c>
      <c r="X47" s="14">
        <v>1</v>
      </c>
      <c r="Y47" s="14">
        <v>1</v>
      </c>
      <c r="Z47" s="14">
        <v>1</v>
      </c>
    </row>
    <row r="48" spans="1:26">
      <c r="A48" s="12" t="s">
        <v>395</v>
      </c>
      <c r="B48" s="14" t="s">
        <v>503</v>
      </c>
      <c r="C48" s="14">
        <v>0.3439528</v>
      </c>
      <c r="D48" s="14">
        <v>0.35089680000000001</v>
      </c>
      <c r="E48" s="14">
        <v>0.37533300000000003</v>
      </c>
      <c r="F48" s="14">
        <v>0.39090570000000002</v>
      </c>
      <c r="G48" s="14">
        <v>0.42854569999999997</v>
      </c>
      <c r="H48" s="14">
        <v>0.38558829999999999</v>
      </c>
      <c r="I48" s="14">
        <v>0.35035769999999999</v>
      </c>
      <c r="J48" s="14">
        <v>0.32084790000000002</v>
      </c>
      <c r="K48" s="14">
        <v>0.34260119999999999</v>
      </c>
      <c r="L48" s="14">
        <v>0.37188599999999999</v>
      </c>
      <c r="M48" s="14">
        <v>0.41198309999999999</v>
      </c>
      <c r="N48" s="14">
        <v>0.40413759999999999</v>
      </c>
      <c r="O48" s="14">
        <v>0.36213430000000002</v>
      </c>
      <c r="P48" s="14">
        <v>0.37991269999999999</v>
      </c>
      <c r="Q48" s="14">
        <v>0.40410299999999999</v>
      </c>
      <c r="R48" s="14">
        <v>0.44791330000000001</v>
      </c>
      <c r="S48" s="14">
        <v>0.42486950000000001</v>
      </c>
      <c r="T48" s="14">
        <v>0.4392548</v>
      </c>
      <c r="U48" s="14">
        <v>0.39681420000000001</v>
      </c>
      <c r="V48" s="14">
        <v>0.4384536</v>
      </c>
      <c r="W48" s="14">
        <v>0.46738030000000003</v>
      </c>
      <c r="X48" s="14">
        <v>0.50971290000000002</v>
      </c>
      <c r="Y48" s="14">
        <v>0.46758499999999997</v>
      </c>
      <c r="Z48" s="14">
        <v>0.37053039999999998</v>
      </c>
    </row>
    <row r="49" spans="1:26">
      <c r="A49" s="12" t="s">
        <v>396</v>
      </c>
      <c r="B49" s="14" t="s">
        <v>503</v>
      </c>
      <c r="C49" s="14">
        <v>0.65604720000000005</v>
      </c>
      <c r="D49" s="14">
        <v>0.64910319999999999</v>
      </c>
      <c r="E49" s="14">
        <v>0.62466699999999997</v>
      </c>
      <c r="F49" s="14">
        <v>0.60909429999999998</v>
      </c>
      <c r="G49" s="14">
        <v>0.57145429999999997</v>
      </c>
      <c r="H49" s="14">
        <v>0.61441170000000001</v>
      </c>
      <c r="I49" s="14">
        <v>0.64964230000000001</v>
      </c>
      <c r="J49" s="14">
        <v>0.67915210000000004</v>
      </c>
      <c r="K49" s="14">
        <v>0.65739879999999995</v>
      </c>
      <c r="L49" s="14">
        <v>0.62811399999999995</v>
      </c>
      <c r="M49" s="14">
        <v>0.58801689999999995</v>
      </c>
      <c r="N49" s="14">
        <v>0.59586240000000001</v>
      </c>
      <c r="O49" s="14">
        <v>0.63786569999999998</v>
      </c>
      <c r="P49" s="14">
        <v>0.62008730000000001</v>
      </c>
      <c r="Q49" s="14">
        <v>0.59589700000000001</v>
      </c>
      <c r="R49" s="14">
        <v>0.55208670000000004</v>
      </c>
      <c r="S49" s="14">
        <v>0.57513049999999999</v>
      </c>
      <c r="T49" s="14">
        <v>0.56074520000000005</v>
      </c>
      <c r="U49" s="14">
        <v>0.60318579999999999</v>
      </c>
      <c r="V49" s="14">
        <v>0.5615464</v>
      </c>
      <c r="W49" s="14">
        <v>0.53261970000000003</v>
      </c>
      <c r="X49" s="14">
        <v>0.49028709999999998</v>
      </c>
      <c r="Y49" s="14">
        <v>0.53241499999999997</v>
      </c>
      <c r="Z49" s="14">
        <v>0.62946959999999996</v>
      </c>
    </row>
    <row r="50" spans="1:26">
      <c r="A50" s="12" t="s">
        <v>397</v>
      </c>
      <c r="B50" s="14" t="s">
        <v>503</v>
      </c>
      <c r="C50" s="14">
        <v>0.1429212</v>
      </c>
      <c r="D50" s="14">
        <v>0.16303770000000001</v>
      </c>
      <c r="E50" s="14">
        <v>0.18485869999999999</v>
      </c>
      <c r="F50" s="14">
        <v>0.1805793</v>
      </c>
      <c r="G50" s="14">
        <v>0.1595345</v>
      </c>
      <c r="H50" s="14">
        <v>0.12056600000000001</v>
      </c>
      <c r="I50" s="14">
        <v>9.6052600000000002E-2</v>
      </c>
      <c r="J50" s="14">
        <v>0.1047681</v>
      </c>
      <c r="K50" s="14">
        <v>0.10981440000000001</v>
      </c>
      <c r="L50" s="14">
        <v>0.13565679999999999</v>
      </c>
      <c r="M50" s="14">
        <v>0.1450013</v>
      </c>
      <c r="N50" s="14">
        <v>0.1481789</v>
      </c>
      <c r="O50" s="14">
        <v>0.13278780000000001</v>
      </c>
      <c r="P50" s="14">
        <v>0.1442841</v>
      </c>
      <c r="Q50" s="14">
        <v>0.1478854</v>
      </c>
      <c r="R50" s="14">
        <v>0.15082029999999999</v>
      </c>
      <c r="S50" s="14">
        <v>0.154418</v>
      </c>
      <c r="T50" s="14">
        <v>0.19372600000000001</v>
      </c>
      <c r="U50" s="14">
        <v>0.18898590000000001</v>
      </c>
      <c r="V50" s="14">
        <v>0.18012320000000001</v>
      </c>
      <c r="W50" s="14">
        <v>0.14421909999999999</v>
      </c>
      <c r="X50" s="14">
        <v>0.15915199999999999</v>
      </c>
      <c r="Y50" s="14">
        <v>0.1586032</v>
      </c>
      <c r="Z50" s="14">
        <v>0.1465245</v>
      </c>
    </row>
    <row r="51" spans="1:26">
      <c r="A51" s="12" t="s">
        <v>398</v>
      </c>
      <c r="B51" s="14" t="s">
        <v>503</v>
      </c>
      <c r="C51" s="14">
        <v>0.85707880000000003</v>
      </c>
      <c r="D51" s="14">
        <v>0.83696230000000005</v>
      </c>
      <c r="E51" s="14">
        <v>0.81514129999999996</v>
      </c>
      <c r="F51" s="14">
        <v>0.8194207</v>
      </c>
      <c r="G51" s="14">
        <v>0.84046549999999998</v>
      </c>
      <c r="H51" s="14">
        <v>0.87943400000000005</v>
      </c>
      <c r="I51" s="14">
        <v>0.90394739999999996</v>
      </c>
      <c r="J51" s="14">
        <v>0.89523189999999997</v>
      </c>
      <c r="K51" s="14">
        <v>0.89018560000000002</v>
      </c>
      <c r="L51" s="14">
        <v>0.86434319999999998</v>
      </c>
      <c r="M51" s="14">
        <v>0.8549987</v>
      </c>
      <c r="N51" s="14">
        <v>0.8518211</v>
      </c>
      <c r="O51" s="14">
        <v>0.86721219999999999</v>
      </c>
      <c r="P51" s="14">
        <v>0.85571589999999997</v>
      </c>
      <c r="Q51" s="14">
        <v>0.85211460000000006</v>
      </c>
      <c r="R51" s="14">
        <v>0.84917969999999998</v>
      </c>
      <c r="S51" s="14">
        <v>0.84558199999999994</v>
      </c>
      <c r="T51" s="14">
        <v>0.80627400000000005</v>
      </c>
      <c r="U51" s="14">
        <v>0.81101409999999996</v>
      </c>
      <c r="V51" s="14">
        <v>0.81987679999999996</v>
      </c>
      <c r="W51" s="14">
        <v>0.85578089999999996</v>
      </c>
      <c r="X51" s="14">
        <v>0.84084800000000004</v>
      </c>
      <c r="Y51" s="14">
        <v>0.84139679999999994</v>
      </c>
      <c r="Z51" s="14">
        <v>0.85347550000000005</v>
      </c>
    </row>
    <row r="52" spans="1:26">
      <c r="A52" s="12" t="s">
        <v>399</v>
      </c>
      <c r="B52" s="14">
        <v>0.24250379999999999</v>
      </c>
      <c r="C52" s="14">
        <v>0.26144899999999999</v>
      </c>
      <c r="D52" s="14">
        <v>0.26701930000000001</v>
      </c>
      <c r="E52" s="14">
        <v>0.28976610000000003</v>
      </c>
      <c r="F52" s="14">
        <v>0.31057099999999999</v>
      </c>
      <c r="G52" s="14">
        <v>0.35195609999999999</v>
      </c>
      <c r="H52" s="14">
        <v>0.33149390000000001</v>
      </c>
      <c r="I52" s="14">
        <v>0.30411480000000002</v>
      </c>
      <c r="J52" s="14">
        <v>0.2802251</v>
      </c>
      <c r="K52" s="14">
        <v>0.30714760000000002</v>
      </c>
      <c r="L52" s="14">
        <v>0.3121661</v>
      </c>
      <c r="M52" s="14">
        <v>0.34067160000000002</v>
      </c>
      <c r="N52" s="14">
        <v>0.32466790000000001</v>
      </c>
      <c r="O52" s="14">
        <v>0.29064210000000001</v>
      </c>
      <c r="P52" s="14">
        <v>0.29748819999999998</v>
      </c>
      <c r="Q52" s="14">
        <v>0.32572970000000001</v>
      </c>
      <c r="R52" s="14">
        <v>0.38394129999999999</v>
      </c>
      <c r="S52" s="14">
        <v>0.35567939999999998</v>
      </c>
      <c r="T52" s="14">
        <v>0.3228878</v>
      </c>
      <c r="U52" s="14">
        <v>0.28419830000000001</v>
      </c>
      <c r="V52" s="14">
        <v>0.34408640000000001</v>
      </c>
      <c r="W52" s="14">
        <v>0.40699619999999997</v>
      </c>
      <c r="X52" s="14">
        <v>0.45224059999999999</v>
      </c>
      <c r="Y52" s="14">
        <v>0.42530370000000001</v>
      </c>
      <c r="Z52" s="14">
        <v>0.35624820000000001</v>
      </c>
    </row>
    <row r="53" spans="1:26">
      <c r="A53" s="12" t="s">
        <v>400</v>
      </c>
      <c r="B53" s="14">
        <v>0.75749619999999995</v>
      </c>
      <c r="C53" s="14">
        <v>0.73855099999999996</v>
      </c>
      <c r="D53" s="14">
        <v>0.73298070000000004</v>
      </c>
      <c r="E53" s="14">
        <v>0.71023389999999997</v>
      </c>
      <c r="F53" s="14">
        <v>0.68942899999999996</v>
      </c>
      <c r="G53" s="14">
        <v>0.64804390000000001</v>
      </c>
      <c r="H53" s="14">
        <v>0.66850609999999999</v>
      </c>
      <c r="I53" s="14">
        <v>0.69588519999999998</v>
      </c>
      <c r="J53" s="14">
        <v>0.7197749</v>
      </c>
      <c r="K53" s="14">
        <v>0.69285240000000003</v>
      </c>
      <c r="L53" s="14">
        <v>0.6878339</v>
      </c>
      <c r="M53" s="14">
        <v>0.65932840000000004</v>
      </c>
      <c r="N53" s="14">
        <v>0.67533209999999999</v>
      </c>
      <c r="O53" s="14">
        <v>0.70935789999999999</v>
      </c>
      <c r="P53" s="14">
        <v>0.70251180000000002</v>
      </c>
      <c r="Q53" s="14">
        <v>0.67427029999999999</v>
      </c>
      <c r="R53" s="14">
        <v>0.61605869999999996</v>
      </c>
      <c r="S53" s="14">
        <v>0.64432060000000002</v>
      </c>
      <c r="T53" s="14">
        <v>0.67711220000000005</v>
      </c>
      <c r="U53" s="14">
        <v>0.71580169999999999</v>
      </c>
      <c r="V53" s="14">
        <v>0.65591359999999999</v>
      </c>
      <c r="W53" s="14">
        <v>0.59300379999999997</v>
      </c>
      <c r="X53" s="14">
        <v>0.54775940000000001</v>
      </c>
      <c r="Y53" s="14">
        <v>0.57469630000000005</v>
      </c>
      <c r="Z53" s="14">
        <v>0.64375179999999999</v>
      </c>
    </row>
    <row r="54" spans="1:26" ht="30" customHeight="1">
      <c r="A54" s="6" t="s">
        <v>242</v>
      </c>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c r="A55" s="12" t="s">
        <v>296</v>
      </c>
      <c r="B55" s="15" t="s">
        <v>297</v>
      </c>
      <c r="C55" s="15" t="s">
        <v>298</v>
      </c>
      <c r="D55" s="15" t="s">
        <v>299</v>
      </c>
      <c r="E55" s="15" t="s">
        <v>300</v>
      </c>
      <c r="F55" s="15" t="s">
        <v>301</v>
      </c>
      <c r="G55" s="15" t="s">
        <v>302</v>
      </c>
      <c r="H55" s="15" t="s">
        <v>303</v>
      </c>
      <c r="I55" s="15" t="s">
        <v>304</v>
      </c>
      <c r="J55" s="15" t="s">
        <v>305</v>
      </c>
      <c r="K55" s="15" t="s">
        <v>306</v>
      </c>
      <c r="L55" s="15" t="s">
        <v>307</v>
      </c>
      <c r="M55" s="15" t="s">
        <v>308</v>
      </c>
      <c r="N55" s="15" t="s">
        <v>309</v>
      </c>
      <c r="O55" s="15" t="s">
        <v>310</v>
      </c>
      <c r="P55" s="15" t="s">
        <v>311</v>
      </c>
      <c r="Q55" s="15" t="s">
        <v>312</v>
      </c>
      <c r="R55" s="15" t="s">
        <v>313</v>
      </c>
      <c r="S55" s="15" t="s">
        <v>314</v>
      </c>
      <c r="T55" s="15" t="s">
        <v>315</v>
      </c>
      <c r="U55" s="15" t="s">
        <v>316</v>
      </c>
      <c r="V55" s="15" t="s">
        <v>317</v>
      </c>
      <c r="W55" s="15" t="s">
        <v>318</v>
      </c>
      <c r="X55" s="15" t="s">
        <v>319</v>
      </c>
      <c r="Y55" s="15" t="s">
        <v>320</v>
      </c>
      <c r="Z55" s="15" t="s">
        <v>321</v>
      </c>
    </row>
    <row r="56" spans="1:26">
      <c r="A56" s="12" t="s">
        <v>342</v>
      </c>
      <c r="B56" s="16">
        <v>210000</v>
      </c>
      <c r="C56" s="16">
        <v>220000</v>
      </c>
      <c r="D56" s="16">
        <v>240000</v>
      </c>
      <c r="E56" s="16">
        <v>230000</v>
      </c>
      <c r="F56" s="16">
        <v>210000</v>
      </c>
      <c r="G56" s="16">
        <v>190000</v>
      </c>
      <c r="H56" s="16">
        <v>170000</v>
      </c>
      <c r="I56" s="16">
        <v>170000</v>
      </c>
      <c r="J56" s="16">
        <v>170000</v>
      </c>
      <c r="K56" s="16">
        <v>160000</v>
      </c>
      <c r="L56" s="16">
        <v>150000</v>
      </c>
      <c r="M56" s="16">
        <v>150000</v>
      </c>
      <c r="N56" s="16">
        <v>150000</v>
      </c>
      <c r="O56" s="16">
        <v>140000</v>
      </c>
      <c r="P56" s="16">
        <v>140000</v>
      </c>
      <c r="Q56" s="16">
        <v>130000</v>
      </c>
      <c r="R56" s="16">
        <v>120000</v>
      </c>
      <c r="S56" s="16">
        <v>120000</v>
      </c>
      <c r="T56" s="16">
        <v>120000</v>
      </c>
      <c r="U56" s="16">
        <v>130000</v>
      </c>
      <c r="V56" s="16">
        <v>140000</v>
      </c>
      <c r="W56" s="16">
        <v>160000</v>
      </c>
      <c r="X56" s="16">
        <v>160000</v>
      </c>
      <c r="Y56" s="16">
        <v>170000</v>
      </c>
      <c r="Z56" s="16">
        <v>150000</v>
      </c>
    </row>
    <row r="57" spans="1:26">
      <c r="A57" s="12" t="s">
        <v>395</v>
      </c>
      <c r="B57" s="16" t="s">
        <v>503</v>
      </c>
      <c r="C57" s="16">
        <v>80000</v>
      </c>
      <c r="D57" s="16">
        <v>80000</v>
      </c>
      <c r="E57" s="16">
        <v>90000</v>
      </c>
      <c r="F57" s="16">
        <v>80000</v>
      </c>
      <c r="G57" s="16">
        <v>80000</v>
      </c>
      <c r="H57" s="16">
        <v>70000</v>
      </c>
      <c r="I57" s="16">
        <v>60000</v>
      </c>
      <c r="J57" s="16">
        <v>50000</v>
      </c>
      <c r="K57" s="16">
        <v>50000</v>
      </c>
      <c r="L57" s="16">
        <v>60000</v>
      </c>
      <c r="M57" s="16">
        <v>60000</v>
      </c>
      <c r="N57" s="16">
        <v>60000</v>
      </c>
      <c r="O57" s="16">
        <v>50000</v>
      </c>
      <c r="P57" s="16">
        <v>50000</v>
      </c>
      <c r="Q57" s="16">
        <v>50000</v>
      </c>
      <c r="R57" s="16" t="s">
        <v>504</v>
      </c>
      <c r="S57" s="16" t="s">
        <v>504</v>
      </c>
      <c r="T57" s="16">
        <v>50000</v>
      </c>
      <c r="U57" s="16">
        <v>50000</v>
      </c>
      <c r="V57" s="16">
        <v>60000</v>
      </c>
      <c r="W57" s="16">
        <v>80000</v>
      </c>
      <c r="X57" s="16">
        <v>80000</v>
      </c>
      <c r="Y57" s="16">
        <v>80000</v>
      </c>
      <c r="Z57" s="16">
        <v>60000</v>
      </c>
    </row>
    <row r="58" spans="1:26">
      <c r="A58" s="12" t="s">
        <v>396</v>
      </c>
      <c r="B58" s="16" t="s">
        <v>503</v>
      </c>
      <c r="C58" s="16">
        <v>150000</v>
      </c>
      <c r="D58" s="16">
        <v>160000</v>
      </c>
      <c r="E58" s="16">
        <v>150000</v>
      </c>
      <c r="F58" s="16">
        <v>130000</v>
      </c>
      <c r="G58" s="16">
        <v>110000</v>
      </c>
      <c r="H58" s="16">
        <v>110000</v>
      </c>
      <c r="I58" s="16">
        <v>110000</v>
      </c>
      <c r="J58" s="16">
        <v>110000</v>
      </c>
      <c r="K58" s="16">
        <v>100000</v>
      </c>
      <c r="L58" s="16">
        <v>90000</v>
      </c>
      <c r="M58" s="16">
        <v>90000</v>
      </c>
      <c r="N58" s="16">
        <v>90000</v>
      </c>
      <c r="O58" s="16">
        <v>90000</v>
      </c>
      <c r="P58" s="16">
        <v>90000</v>
      </c>
      <c r="Q58" s="16">
        <v>80000</v>
      </c>
      <c r="R58" s="16" t="s">
        <v>504</v>
      </c>
      <c r="S58" s="16" t="s">
        <v>504</v>
      </c>
      <c r="T58" s="16">
        <v>70000</v>
      </c>
      <c r="U58" s="16">
        <v>80000</v>
      </c>
      <c r="V58" s="16">
        <v>80000</v>
      </c>
      <c r="W58" s="16">
        <v>90000</v>
      </c>
      <c r="X58" s="16">
        <v>80000</v>
      </c>
      <c r="Y58" s="16">
        <v>90000</v>
      </c>
      <c r="Z58" s="16">
        <v>90000</v>
      </c>
    </row>
    <row r="59" spans="1:26">
      <c r="A59" s="12" t="s">
        <v>397</v>
      </c>
      <c r="B59" s="16" t="s">
        <v>503</v>
      </c>
      <c r="C59" s="16" t="s">
        <v>330</v>
      </c>
      <c r="D59" s="16" t="s">
        <v>330</v>
      </c>
      <c r="E59" s="16" t="s">
        <v>330</v>
      </c>
      <c r="F59" s="16" t="s">
        <v>330</v>
      </c>
      <c r="G59" s="16" t="s">
        <v>330</v>
      </c>
      <c r="H59" s="16" t="s">
        <v>330</v>
      </c>
      <c r="I59" s="16" t="s">
        <v>330</v>
      </c>
      <c r="J59" s="16" t="s">
        <v>330</v>
      </c>
      <c r="K59" s="16" t="s">
        <v>330</v>
      </c>
      <c r="L59" s="16" t="s">
        <v>330</v>
      </c>
      <c r="M59" s="16" t="s">
        <v>330</v>
      </c>
      <c r="N59" s="16" t="s">
        <v>330</v>
      </c>
      <c r="O59" s="16" t="s">
        <v>330</v>
      </c>
      <c r="P59" s="16" t="s">
        <v>330</v>
      </c>
      <c r="Q59" s="16" t="s">
        <v>330</v>
      </c>
      <c r="R59" s="16" t="s">
        <v>504</v>
      </c>
      <c r="S59" s="16" t="s">
        <v>504</v>
      </c>
      <c r="T59" s="16" t="s">
        <v>330</v>
      </c>
      <c r="U59" s="16" t="s">
        <v>330</v>
      </c>
      <c r="V59" s="16" t="s">
        <v>330</v>
      </c>
      <c r="W59" s="16" t="s">
        <v>330</v>
      </c>
      <c r="X59" s="16" t="s">
        <v>330</v>
      </c>
      <c r="Y59" s="16" t="s">
        <v>330</v>
      </c>
      <c r="Z59" s="16" t="s">
        <v>330</v>
      </c>
    </row>
    <row r="60" spans="1:26">
      <c r="A60" s="12" t="s">
        <v>398</v>
      </c>
      <c r="B60" s="16" t="s">
        <v>503</v>
      </c>
      <c r="C60" s="16">
        <v>190000</v>
      </c>
      <c r="D60" s="16">
        <v>200000</v>
      </c>
      <c r="E60" s="16">
        <v>190000</v>
      </c>
      <c r="F60" s="16">
        <v>170000</v>
      </c>
      <c r="G60" s="16">
        <v>160000</v>
      </c>
      <c r="H60" s="16">
        <v>150000</v>
      </c>
      <c r="I60" s="16">
        <v>160000</v>
      </c>
      <c r="J60" s="16">
        <v>150000</v>
      </c>
      <c r="K60" s="16">
        <v>140000</v>
      </c>
      <c r="L60" s="16">
        <v>130000</v>
      </c>
      <c r="M60" s="16">
        <v>130000</v>
      </c>
      <c r="N60" s="16">
        <v>130000</v>
      </c>
      <c r="O60" s="16">
        <v>120000</v>
      </c>
      <c r="P60" s="16">
        <v>120000</v>
      </c>
      <c r="Q60" s="16">
        <v>110000</v>
      </c>
      <c r="R60" s="16" t="s">
        <v>504</v>
      </c>
      <c r="S60" s="16" t="s">
        <v>504</v>
      </c>
      <c r="T60" s="16">
        <v>100000</v>
      </c>
      <c r="U60" s="16">
        <v>110000</v>
      </c>
      <c r="V60" s="16">
        <v>120000</v>
      </c>
      <c r="W60" s="16">
        <v>140000</v>
      </c>
      <c r="X60" s="16">
        <v>130000</v>
      </c>
      <c r="Y60" s="16">
        <v>150000</v>
      </c>
      <c r="Z60" s="16">
        <v>120000</v>
      </c>
    </row>
    <row r="61" spans="1:26">
      <c r="A61" s="12" t="s">
        <v>399</v>
      </c>
      <c r="B61" s="16" t="s">
        <v>330</v>
      </c>
      <c r="C61" s="16">
        <v>60000</v>
      </c>
      <c r="D61" s="16">
        <v>60000</v>
      </c>
      <c r="E61" s="16" t="s">
        <v>330</v>
      </c>
      <c r="F61" s="16" t="s">
        <v>330</v>
      </c>
      <c r="G61" s="16">
        <v>70000</v>
      </c>
      <c r="H61" s="16">
        <v>60000</v>
      </c>
      <c r="I61" s="16">
        <v>50000</v>
      </c>
      <c r="J61" s="16">
        <v>50000</v>
      </c>
      <c r="K61" s="16">
        <v>50000</v>
      </c>
      <c r="L61" s="16">
        <v>50000</v>
      </c>
      <c r="M61" s="16">
        <v>50000</v>
      </c>
      <c r="N61" s="16">
        <v>50000</v>
      </c>
      <c r="O61" s="16">
        <v>40000</v>
      </c>
      <c r="P61" s="16">
        <v>40000</v>
      </c>
      <c r="Q61" s="16">
        <v>40000</v>
      </c>
      <c r="R61" s="16" t="s">
        <v>504</v>
      </c>
      <c r="S61" s="16" t="s">
        <v>504</v>
      </c>
      <c r="T61" s="16" t="s">
        <v>330</v>
      </c>
      <c r="U61" s="16" t="s">
        <v>330</v>
      </c>
      <c r="V61" s="16">
        <v>50000</v>
      </c>
      <c r="W61" s="16">
        <v>70000</v>
      </c>
      <c r="X61" s="16">
        <v>70000</v>
      </c>
      <c r="Y61" s="16">
        <v>70000</v>
      </c>
      <c r="Z61" s="16">
        <v>50000</v>
      </c>
    </row>
    <row r="62" spans="1:26">
      <c r="A62" s="12" t="s">
        <v>400</v>
      </c>
      <c r="B62" s="16">
        <v>160000</v>
      </c>
      <c r="C62" s="16">
        <v>160000</v>
      </c>
      <c r="D62" s="16">
        <v>180000</v>
      </c>
      <c r="E62" s="16">
        <v>160000</v>
      </c>
      <c r="F62" s="16">
        <v>150000</v>
      </c>
      <c r="G62" s="16">
        <v>120000</v>
      </c>
      <c r="H62" s="16">
        <v>120000</v>
      </c>
      <c r="I62" s="16">
        <v>120000</v>
      </c>
      <c r="J62" s="16">
        <v>120000</v>
      </c>
      <c r="K62" s="16">
        <v>110000</v>
      </c>
      <c r="L62" s="16">
        <v>100000</v>
      </c>
      <c r="M62" s="16">
        <v>100000</v>
      </c>
      <c r="N62" s="16">
        <v>100000</v>
      </c>
      <c r="O62" s="16">
        <v>100000</v>
      </c>
      <c r="P62" s="16">
        <v>100000</v>
      </c>
      <c r="Q62" s="16">
        <v>90000</v>
      </c>
      <c r="R62" s="16" t="s">
        <v>504</v>
      </c>
      <c r="S62" s="16" t="s">
        <v>504</v>
      </c>
      <c r="T62" s="16">
        <v>80000</v>
      </c>
      <c r="U62" s="16">
        <v>90000</v>
      </c>
      <c r="V62" s="16">
        <v>90000</v>
      </c>
      <c r="W62" s="16">
        <v>100000</v>
      </c>
      <c r="X62" s="16">
        <v>90000</v>
      </c>
      <c r="Y62" s="16">
        <v>100000</v>
      </c>
      <c r="Z62" s="16">
        <v>90000</v>
      </c>
    </row>
    <row r="63" spans="1:26" ht="30" customHeight="1">
      <c r="A63" s="6" t="s">
        <v>243</v>
      </c>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c r="A64" s="12" t="s">
        <v>296</v>
      </c>
      <c r="B64" s="17" t="s">
        <v>297</v>
      </c>
      <c r="C64" s="17" t="s">
        <v>298</v>
      </c>
      <c r="D64" s="17" t="s">
        <v>299</v>
      </c>
      <c r="E64" s="17" t="s">
        <v>300</v>
      </c>
      <c r="F64" s="17" t="s">
        <v>301</v>
      </c>
      <c r="G64" s="17" t="s">
        <v>302</v>
      </c>
      <c r="H64" s="17" t="s">
        <v>303</v>
      </c>
      <c r="I64" s="17" t="s">
        <v>304</v>
      </c>
      <c r="J64" s="17" t="s">
        <v>305</v>
      </c>
      <c r="K64" s="17" t="s">
        <v>306</v>
      </c>
      <c r="L64" s="17" t="s">
        <v>307</v>
      </c>
      <c r="M64" s="17" t="s">
        <v>308</v>
      </c>
      <c r="N64" s="17" t="s">
        <v>309</v>
      </c>
      <c r="O64" s="17" t="s">
        <v>310</v>
      </c>
      <c r="P64" s="17" t="s">
        <v>311</v>
      </c>
      <c r="Q64" s="17" t="s">
        <v>312</v>
      </c>
      <c r="R64" s="17" t="s">
        <v>313</v>
      </c>
      <c r="S64" s="17" t="s">
        <v>314</v>
      </c>
      <c r="T64" s="17" t="s">
        <v>315</v>
      </c>
      <c r="U64" s="17" t="s">
        <v>316</v>
      </c>
      <c r="V64" s="17" t="s">
        <v>317</v>
      </c>
      <c r="W64" s="17" t="s">
        <v>318</v>
      </c>
      <c r="X64" s="17" t="s">
        <v>319</v>
      </c>
      <c r="Y64" s="17" t="s">
        <v>320</v>
      </c>
      <c r="Z64" s="17" t="s">
        <v>321</v>
      </c>
    </row>
    <row r="65" spans="1:26">
      <c r="A65" s="12" t="s">
        <v>342</v>
      </c>
      <c r="B65" s="16">
        <v>2277</v>
      </c>
      <c r="C65" s="16">
        <v>2168</v>
      </c>
      <c r="D65" s="16">
        <v>1980</v>
      </c>
      <c r="E65" s="16">
        <v>1921</v>
      </c>
      <c r="F65" s="16">
        <v>1858</v>
      </c>
      <c r="G65" s="16">
        <v>1967</v>
      </c>
      <c r="H65" s="16">
        <v>2708</v>
      </c>
      <c r="I65" s="16">
        <v>3414</v>
      </c>
      <c r="J65" s="16">
        <v>3963</v>
      </c>
      <c r="K65" s="16">
        <v>3771</v>
      </c>
      <c r="L65" s="16">
        <v>3543</v>
      </c>
      <c r="M65" s="16">
        <v>3498</v>
      </c>
      <c r="N65" s="16">
        <v>3443</v>
      </c>
      <c r="O65" s="16">
        <v>3417</v>
      </c>
      <c r="P65" s="16">
        <v>3364</v>
      </c>
      <c r="Q65" s="16">
        <v>3103</v>
      </c>
      <c r="R65" s="16">
        <v>2851</v>
      </c>
      <c r="S65" s="16">
        <v>2504</v>
      </c>
      <c r="T65" s="16">
        <v>2386</v>
      </c>
      <c r="U65" s="16">
        <v>2174</v>
      </c>
      <c r="V65" s="16">
        <v>2122</v>
      </c>
      <c r="W65" s="16">
        <v>1974</v>
      </c>
      <c r="X65" s="16">
        <v>2031</v>
      </c>
      <c r="Y65" s="16">
        <v>1947</v>
      </c>
      <c r="Z65" s="16">
        <v>1546</v>
      </c>
    </row>
    <row r="66" spans="1:26">
      <c r="A66" s="12" t="s">
        <v>395</v>
      </c>
      <c r="B66" s="16" t="s">
        <v>503</v>
      </c>
      <c r="C66" s="16">
        <v>512</v>
      </c>
      <c r="D66" s="16">
        <v>460</v>
      </c>
      <c r="E66" s="16">
        <v>457</v>
      </c>
      <c r="F66" s="16">
        <v>453</v>
      </c>
      <c r="G66" s="16">
        <v>498</v>
      </c>
      <c r="H66" s="16">
        <v>688</v>
      </c>
      <c r="I66" s="16">
        <v>876</v>
      </c>
      <c r="J66" s="16">
        <v>1005</v>
      </c>
      <c r="K66" s="16">
        <v>969</v>
      </c>
      <c r="L66" s="16">
        <v>892</v>
      </c>
      <c r="M66" s="16">
        <v>888</v>
      </c>
      <c r="N66" s="16">
        <v>861</v>
      </c>
      <c r="O66" s="16">
        <v>838</v>
      </c>
      <c r="P66" s="16">
        <v>830</v>
      </c>
      <c r="Q66" s="16">
        <v>767</v>
      </c>
      <c r="R66" s="16">
        <v>755</v>
      </c>
      <c r="S66" s="16">
        <v>684</v>
      </c>
      <c r="T66" s="16">
        <v>707</v>
      </c>
      <c r="U66" s="16">
        <v>669</v>
      </c>
      <c r="V66" s="16">
        <v>706</v>
      </c>
      <c r="W66" s="16">
        <v>663</v>
      </c>
      <c r="X66" s="16">
        <v>703</v>
      </c>
      <c r="Y66" s="16">
        <v>680</v>
      </c>
      <c r="Z66" s="16">
        <v>529</v>
      </c>
    </row>
    <row r="67" spans="1:26">
      <c r="A67" s="12" t="s">
        <v>396</v>
      </c>
      <c r="B67" s="16" t="s">
        <v>503</v>
      </c>
      <c r="C67" s="16">
        <v>1656</v>
      </c>
      <c r="D67" s="16">
        <v>1520</v>
      </c>
      <c r="E67" s="16">
        <v>1464</v>
      </c>
      <c r="F67" s="16">
        <v>1405</v>
      </c>
      <c r="G67" s="16">
        <v>1469</v>
      </c>
      <c r="H67" s="16">
        <v>2020</v>
      </c>
      <c r="I67" s="16">
        <v>2538</v>
      </c>
      <c r="J67" s="16">
        <v>2958</v>
      </c>
      <c r="K67" s="16">
        <v>2802</v>
      </c>
      <c r="L67" s="16">
        <v>2651</v>
      </c>
      <c r="M67" s="16">
        <v>2610</v>
      </c>
      <c r="N67" s="16">
        <v>2582</v>
      </c>
      <c r="O67" s="16">
        <v>2579</v>
      </c>
      <c r="P67" s="16">
        <v>2534</v>
      </c>
      <c r="Q67" s="16">
        <v>2336</v>
      </c>
      <c r="R67" s="16">
        <v>2096</v>
      </c>
      <c r="S67" s="16">
        <v>1820</v>
      </c>
      <c r="T67" s="16">
        <v>1679</v>
      </c>
      <c r="U67" s="16">
        <v>1505</v>
      </c>
      <c r="V67" s="16">
        <v>1416</v>
      </c>
      <c r="W67" s="16">
        <v>1311</v>
      </c>
      <c r="X67" s="16">
        <v>1328</v>
      </c>
      <c r="Y67" s="16">
        <v>1267</v>
      </c>
      <c r="Z67" s="16">
        <v>1017</v>
      </c>
    </row>
    <row r="68" spans="1:26">
      <c r="A68" s="12" t="s">
        <v>397</v>
      </c>
      <c r="B68" s="16" t="s">
        <v>503</v>
      </c>
      <c r="C68" s="16">
        <v>195</v>
      </c>
      <c r="D68" s="16">
        <v>176</v>
      </c>
      <c r="E68" s="16">
        <v>179</v>
      </c>
      <c r="F68" s="16">
        <v>178</v>
      </c>
      <c r="G68" s="16">
        <v>197</v>
      </c>
      <c r="H68" s="16">
        <v>265</v>
      </c>
      <c r="I68" s="16">
        <v>327</v>
      </c>
      <c r="J68" s="16">
        <v>384</v>
      </c>
      <c r="K68" s="16">
        <v>368</v>
      </c>
      <c r="L68" s="16">
        <v>350</v>
      </c>
      <c r="M68" s="16">
        <v>340</v>
      </c>
      <c r="N68" s="16">
        <v>324</v>
      </c>
      <c r="O68" s="16">
        <v>324</v>
      </c>
      <c r="P68" s="16">
        <v>324</v>
      </c>
      <c r="Q68" s="16">
        <v>303</v>
      </c>
      <c r="R68" s="16">
        <v>289</v>
      </c>
      <c r="S68" s="16">
        <v>261</v>
      </c>
      <c r="T68" s="16">
        <v>282</v>
      </c>
      <c r="U68" s="16">
        <v>270</v>
      </c>
      <c r="V68" s="16">
        <v>272</v>
      </c>
      <c r="W68" s="16">
        <v>240</v>
      </c>
      <c r="X68" s="16">
        <v>247</v>
      </c>
      <c r="Y68" s="16">
        <v>246</v>
      </c>
      <c r="Z68" s="16">
        <v>193</v>
      </c>
    </row>
    <row r="69" spans="1:26">
      <c r="A69" s="12" t="s">
        <v>398</v>
      </c>
      <c r="B69" s="16" t="s">
        <v>503</v>
      </c>
      <c r="C69" s="16">
        <v>1973</v>
      </c>
      <c r="D69" s="16">
        <v>1804</v>
      </c>
      <c r="E69" s="16">
        <v>1742</v>
      </c>
      <c r="F69" s="16">
        <v>1680</v>
      </c>
      <c r="G69" s="16">
        <v>1770</v>
      </c>
      <c r="H69" s="16">
        <v>2443</v>
      </c>
      <c r="I69" s="16">
        <v>3087</v>
      </c>
      <c r="J69" s="16">
        <v>3579</v>
      </c>
      <c r="K69" s="16">
        <v>3403</v>
      </c>
      <c r="L69" s="16">
        <v>3193</v>
      </c>
      <c r="M69" s="16">
        <v>3158</v>
      </c>
      <c r="N69" s="16">
        <v>3119</v>
      </c>
      <c r="O69" s="16">
        <v>3093</v>
      </c>
      <c r="P69" s="16">
        <v>3040</v>
      </c>
      <c r="Q69" s="16">
        <v>2800</v>
      </c>
      <c r="R69" s="16">
        <v>2562</v>
      </c>
      <c r="S69" s="16">
        <v>2243</v>
      </c>
      <c r="T69" s="16">
        <v>2104</v>
      </c>
      <c r="U69" s="16">
        <v>1904</v>
      </c>
      <c r="V69" s="16">
        <v>1850</v>
      </c>
      <c r="W69" s="16">
        <v>1734</v>
      </c>
      <c r="X69" s="16">
        <v>1784</v>
      </c>
      <c r="Y69" s="16">
        <v>1701</v>
      </c>
      <c r="Z69" s="16">
        <v>1353</v>
      </c>
    </row>
    <row r="70" spans="1:26">
      <c r="A70" s="12" t="s">
        <v>399</v>
      </c>
      <c r="B70" s="16" t="s">
        <v>503</v>
      </c>
      <c r="C70" s="16">
        <v>379</v>
      </c>
      <c r="D70" s="16">
        <v>337</v>
      </c>
      <c r="E70" s="16">
        <v>336</v>
      </c>
      <c r="F70" s="16">
        <v>339</v>
      </c>
      <c r="G70" s="16">
        <v>376</v>
      </c>
      <c r="H70" s="16">
        <v>528</v>
      </c>
      <c r="I70" s="16">
        <v>689</v>
      </c>
      <c r="J70" s="16">
        <v>778</v>
      </c>
      <c r="K70" s="16">
        <v>764</v>
      </c>
      <c r="L70" s="16">
        <v>687</v>
      </c>
      <c r="M70" s="16">
        <v>701</v>
      </c>
      <c r="N70" s="16">
        <v>667</v>
      </c>
      <c r="O70" s="16">
        <v>641</v>
      </c>
      <c r="P70" s="16">
        <v>628</v>
      </c>
      <c r="Q70" s="16">
        <v>588</v>
      </c>
      <c r="R70" s="16">
        <v>588</v>
      </c>
      <c r="S70" s="16">
        <v>541</v>
      </c>
      <c r="T70" s="16">
        <v>546</v>
      </c>
      <c r="U70" s="16">
        <v>519</v>
      </c>
      <c r="V70" s="16">
        <v>553</v>
      </c>
      <c r="W70" s="16">
        <v>538</v>
      </c>
      <c r="X70" s="16">
        <v>587</v>
      </c>
      <c r="Y70" s="16">
        <v>581</v>
      </c>
      <c r="Z70" s="16">
        <v>457</v>
      </c>
    </row>
    <row r="71" spans="1:26">
      <c r="A71" s="12" t="s">
        <v>400</v>
      </c>
      <c r="B71" s="16">
        <v>1887</v>
      </c>
      <c r="C71" s="16">
        <v>1789</v>
      </c>
      <c r="D71" s="16">
        <v>1643</v>
      </c>
      <c r="E71" s="16">
        <v>1585</v>
      </c>
      <c r="F71" s="16">
        <v>1519</v>
      </c>
      <c r="G71" s="16">
        <v>1591</v>
      </c>
      <c r="H71" s="16">
        <v>2180</v>
      </c>
      <c r="I71" s="16">
        <v>2725</v>
      </c>
      <c r="J71" s="16">
        <v>3185</v>
      </c>
      <c r="K71" s="16">
        <v>3007</v>
      </c>
      <c r="L71" s="16">
        <v>2856</v>
      </c>
      <c r="M71" s="16">
        <v>2797</v>
      </c>
      <c r="N71" s="16">
        <v>2776</v>
      </c>
      <c r="O71" s="16">
        <v>2776</v>
      </c>
      <c r="P71" s="16">
        <v>2736</v>
      </c>
      <c r="Q71" s="16">
        <v>2515</v>
      </c>
      <c r="R71" s="16">
        <v>2263</v>
      </c>
      <c r="S71" s="16">
        <v>1963</v>
      </c>
      <c r="T71" s="16">
        <v>1840</v>
      </c>
      <c r="U71" s="16">
        <v>1655</v>
      </c>
      <c r="V71" s="16">
        <v>1569</v>
      </c>
      <c r="W71" s="16">
        <v>1436</v>
      </c>
      <c r="X71" s="16">
        <v>1444</v>
      </c>
      <c r="Y71" s="16">
        <v>1366</v>
      </c>
      <c r="Z71" s="16">
        <v>1089</v>
      </c>
    </row>
    <row r="72" spans="1:26">
      <c r="A72" s="12"/>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c r="A73" s="12"/>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Q200"/>
  <sheetViews>
    <sheetView showGridLines="0" workbookViewId="0"/>
  </sheetViews>
  <sheetFormatPr defaultColWidth="10.90625" defaultRowHeight="14.5"/>
  <cols>
    <col min="1" max="1" width="70.7265625" customWidth="1"/>
  </cols>
  <sheetData>
    <row r="1" spans="1:17" ht="19.5">
      <c r="A1" s="4" t="s">
        <v>252</v>
      </c>
      <c r="B1" s="8"/>
      <c r="C1" s="8"/>
      <c r="D1" s="8"/>
      <c r="E1" s="8"/>
      <c r="F1" s="8"/>
      <c r="G1" s="8"/>
      <c r="H1" s="8"/>
      <c r="I1" s="8"/>
      <c r="J1" s="8"/>
      <c r="K1" s="8"/>
      <c r="L1" s="8"/>
      <c r="M1" s="8"/>
      <c r="N1" s="8"/>
      <c r="O1" s="8"/>
      <c r="P1" s="8"/>
      <c r="Q1" s="8"/>
    </row>
    <row r="2" spans="1:17">
      <c r="A2" s="9" t="s">
        <v>402</v>
      </c>
      <c r="B2" s="8"/>
      <c r="C2" s="8"/>
      <c r="D2" s="8"/>
      <c r="E2" s="8"/>
      <c r="F2" s="8"/>
      <c r="G2" s="8"/>
      <c r="H2" s="8"/>
      <c r="I2" s="8"/>
      <c r="J2" s="8"/>
      <c r="K2" s="8"/>
      <c r="L2" s="8"/>
      <c r="M2" s="8"/>
      <c r="N2" s="8"/>
      <c r="O2" s="8"/>
      <c r="P2" s="8"/>
      <c r="Q2" s="8"/>
    </row>
    <row r="3" spans="1:17" ht="29">
      <c r="A3" s="9" t="s">
        <v>295</v>
      </c>
      <c r="B3" s="10"/>
      <c r="C3" s="10"/>
      <c r="D3" s="10"/>
      <c r="E3" s="10"/>
      <c r="F3" s="10"/>
      <c r="G3" s="10"/>
      <c r="H3" s="10"/>
      <c r="I3" s="10"/>
      <c r="J3" s="10"/>
      <c r="K3" s="10"/>
      <c r="L3" s="10"/>
      <c r="M3" s="10"/>
      <c r="N3" s="10"/>
      <c r="O3" s="10"/>
      <c r="P3" s="10"/>
      <c r="Q3" s="10"/>
    </row>
    <row r="4" spans="1:17" ht="29">
      <c r="A4" s="9" t="s">
        <v>403</v>
      </c>
      <c r="B4" s="10"/>
      <c r="C4" s="10"/>
      <c r="D4" s="10"/>
      <c r="E4" s="10"/>
      <c r="F4" s="10"/>
      <c r="G4" s="10"/>
      <c r="H4" s="10"/>
      <c r="I4" s="10"/>
      <c r="J4" s="10"/>
      <c r="K4" s="10"/>
      <c r="L4" s="10"/>
      <c r="M4" s="10"/>
      <c r="N4" s="10"/>
      <c r="O4" s="10"/>
      <c r="P4" s="10"/>
      <c r="Q4" s="10"/>
    </row>
    <row r="5" spans="1:17" ht="29">
      <c r="A5" s="9" t="s">
        <v>404</v>
      </c>
      <c r="B5" s="10"/>
      <c r="C5" s="10"/>
      <c r="D5" s="10"/>
      <c r="E5" s="10"/>
      <c r="F5" s="10"/>
      <c r="G5" s="10"/>
      <c r="H5" s="10"/>
      <c r="I5" s="10"/>
      <c r="J5" s="10"/>
      <c r="K5" s="10"/>
      <c r="L5" s="10"/>
      <c r="M5" s="10"/>
      <c r="N5" s="10"/>
      <c r="O5" s="10"/>
      <c r="P5" s="10"/>
      <c r="Q5" s="10"/>
    </row>
    <row r="6" spans="1:17" ht="29">
      <c r="A6" s="9" t="s">
        <v>405</v>
      </c>
      <c r="B6" s="10"/>
      <c r="C6" s="10"/>
      <c r="D6" s="10"/>
      <c r="E6" s="10"/>
      <c r="F6" s="10"/>
      <c r="G6" s="10"/>
      <c r="H6" s="10"/>
      <c r="I6" s="10"/>
      <c r="J6" s="10"/>
      <c r="K6" s="10"/>
      <c r="L6" s="10"/>
      <c r="M6" s="10"/>
      <c r="N6" s="10"/>
      <c r="O6" s="10"/>
      <c r="P6" s="10"/>
      <c r="Q6" s="10"/>
    </row>
    <row r="7" spans="1:17">
      <c r="A7" s="11" t="s">
        <v>0</v>
      </c>
      <c r="B7" s="10"/>
      <c r="C7" s="10"/>
      <c r="D7" s="10"/>
      <c r="E7" s="10"/>
      <c r="F7" s="10"/>
      <c r="G7" s="10"/>
      <c r="H7" s="10"/>
      <c r="I7" s="10"/>
      <c r="J7" s="10"/>
      <c r="K7" s="10"/>
      <c r="L7" s="10"/>
      <c r="M7" s="10"/>
      <c r="N7" s="10"/>
      <c r="O7" s="10"/>
      <c r="P7" s="10"/>
      <c r="Q7" s="10"/>
    </row>
    <row r="8" spans="1:17" ht="30" customHeight="1">
      <c r="A8" s="6" t="s">
        <v>251</v>
      </c>
      <c r="B8" s="10"/>
      <c r="C8" s="10"/>
      <c r="D8" s="10"/>
      <c r="E8" s="10"/>
      <c r="F8" s="10"/>
      <c r="G8" s="10"/>
      <c r="H8" s="10"/>
      <c r="I8" s="10"/>
      <c r="J8" s="10"/>
      <c r="K8" s="10"/>
      <c r="L8" s="10"/>
      <c r="M8" s="10"/>
      <c r="N8" s="10"/>
      <c r="O8" s="10"/>
      <c r="P8" s="10"/>
      <c r="Q8" s="10"/>
    </row>
    <row r="9" spans="1:17">
      <c r="A9" s="12" t="s">
        <v>296</v>
      </c>
      <c r="B9" s="13" t="s">
        <v>406</v>
      </c>
      <c r="C9" s="13" t="s">
        <v>407</v>
      </c>
      <c r="D9" s="13" t="s">
        <v>408</v>
      </c>
      <c r="E9" s="13" t="s">
        <v>409</v>
      </c>
      <c r="F9" s="13" t="s">
        <v>410</v>
      </c>
      <c r="G9" s="13" t="s">
        <v>411</v>
      </c>
      <c r="H9" s="13" t="s">
        <v>412</v>
      </c>
      <c r="I9" s="13" t="s">
        <v>413</v>
      </c>
      <c r="J9" s="13" t="s">
        <v>414</v>
      </c>
      <c r="K9" s="13" t="s">
        <v>415</v>
      </c>
      <c r="L9" s="13" t="s">
        <v>416</v>
      </c>
      <c r="M9" s="13" t="s">
        <v>417</v>
      </c>
      <c r="N9" s="13" t="s">
        <v>418</v>
      </c>
      <c r="O9" s="13" t="s">
        <v>419</v>
      </c>
      <c r="P9" s="13" t="s">
        <v>420</v>
      </c>
      <c r="Q9" s="13" t="s">
        <v>421</v>
      </c>
    </row>
    <row r="10" spans="1:17">
      <c r="A10" s="12" t="s">
        <v>342</v>
      </c>
      <c r="B10" s="14">
        <v>0.26474890000000001</v>
      </c>
      <c r="C10" s="14">
        <v>0.25278200000000001</v>
      </c>
      <c r="D10" s="14">
        <v>0.24633650000000001</v>
      </c>
      <c r="E10" s="14">
        <v>0.24478520000000001</v>
      </c>
      <c r="F10" s="14">
        <v>0.24413290000000001</v>
      </c>
      <c r="G10" s="14">
        <v>0.2374935</v>
      </c>
      <c r="H10" s="14">
        <v>0.22609309999999999</v>
      </c>
      <c r="I10" s="14">
        <v>0.22398609999999999</v>
      </c>
      <c r="J10" s="14">
        <v>0.21624679999999999</v>
      </c>
      <c r="K10" s="14">
        <v>0.20955869999999999</v>
      </c>
      <c r="L10" s="14">
        <v>0.2196061</v>
      </c>
      <c r="M10" s="14">
        <v>0.2277354</v>
      </c>
      <c r="N10" s="14">
        <v>0.23032520000000001</v>
      </c>
      <c r="O10" s="14">
        <v>0.23306859999999999</v>
      </c>
      <c r="P10" s="14">
        <v>0.2437377</v>
      </c>
      <c r="Q10" s="14">
        <v>0.21976619999999999</v>
      </c>
    </row>
    <row r="11" spans="1:17">
      <c r="A11" s="12" t="s">
        <v>422</v>
      </c>
      <c r="B11" s="14">
        <v>0.25722679999999998</v>
      </c>
      <c r="C11" s="14">
        <v>0.2452163</v>
      </c>
      <c r="D11" s="14">
        <v>0.2373605</v>
      </c>
      <c r="E11" s="14">
        <v>0.23555019999999999</v>
      </c>
      <c r="F11" s="14">
        <v>0.2321783</v>
      </c>
      <c r="G11" s="14">
        <v>0.226018</v>
      </c>
      <c r="H11" s="14">
        <v>0.21407280000000001</v>
      </c>
      <c r="I11" s="14">
        <v>0.21200269999999999</v>
      </c>
      <c r="J11" s="14">
        <v>0.2031908</v>
      </c>
      <c r="K11" s="14">
        <v>0.19926140000000001</v>
      </c>
      <c r="L11" s="14">
        <v>0.2097455</v>
      </c>
      <c r="M11" s="14">
        <v>0.21701799999999999</v>
      </c>
      <c r="N11" s="14">
        <v>0.21775649999999999</v>
      </c>
      <c r="O11" s="14">
        <v>0.21802550000000001</v>
      </c>
      <c r="P11" s="14">
        <v>0.22387950000000001</v>
      </c>
      <c r="Q11" s="14">
        <v>0.19796649999999999</v>
      </c>
    </row>
    <row r="12" spans="1:17">
      <c r="A12" s="12" t="s">
        <v>423</v>
      </c>
      <c r="B12" s="14">
        <v>0.25994390000000001</v>
      </c>
      <c r="C12" s="14">
        <v>0.27503919999999998</v>
      </c>
      <c r="D12" s="14">
        <v>0.28273959999999998</v>
      </c>
      <c r="E12" s="14">
        <v>0.27458169999999998</v>
      </c>
      <c r="F12" s="14">
        <v>0.30042079999999999</v>
      </c>
      <c r="G12" s="14">
        <v>0.29004550000000001</v>
      </c>
      <c r="H12" s="14">
        <v>0.27279429999999999</v>
      </c>
      <c r="I12" s="14">
        <v>0.26493660000000002</v>
      </c>
      <c r="J12" s="14">
        <v>0.25824770000000002</v>
      </c>
      <c r="K12" s="14">
        <v>0.22831190000000001</v>
      </c>
      <c r="L12" s="14">
        <v>0.21578720000000001</v>
      </c>
      <c r="M12" s="14">
        <v>0.2342793</v>
      </c>
      <c r="N12" s="14">
        <v>0.25394499999999998</v>
      </c>
      <c r="O12" s="14">
        <v>0.25844699999999998</v>
      </c>
      <c r="P12" s="14">
        <v>0.27359670000000003</v>
      </c>
      <c r="Q12" s="14">
        <v>0.27711010000000003</v>
      </c>
    </row>
    <row r="13" spans="1:17">
      <c r="A13" s="12" t="s">
        <v>424</v>
      </c>
      <c r="B13" s="14" t="s">
        <v>330</v>
      </c>
      <c r="C13" s="14" t="s">
        <v>330</v>
      </c>
      <c r="D13" s="14" t="s">
        <v>330</v>
      </c>
      <c r="E13" s="14" t="s">
        <v>330</v>
      </c>
      <c r="F13" s="14">
        <v>0.54486999999999997</v>
      </c>
      <c r="G13" s="14">
        <v>0.4920892</v>
      </c>
      <c r="H13" s="14">
        <v>0.47865069999999998</v>
      </c>
      <c r="I13" s="14">
        <v>0.44611960000000001</v>
      </c>
      <c r="J13" s="14">
        <v>0.42963449999999997</v>
      </c>
      <c r="K13" s="14">
        <v>0.38290069999999998</v>
      </c>
      <c r="L13" s="14">
        <v>0.39218940000000002</v>
      </c>
      <c r="M13" s="14">
        <v>0.38561889999999999</v>
      </c>
      <c r="N13" s="14">
        <v>0.3441611</v>
      </c>
      <c r="O13" s="14">
        <v>0.39108949999999998</v>
      </c>
      <c r="P13" s="14">
        <v>0.44378400000000001</v>
      </c>
      <c r="Q13" s="14">
        <v>0.38435580000000003</v>
      </c>
    </row>
    <row r="14" spans="1:17">
      <c r="A14" s="12" t="s">
        <v>425</v>
      </c>
      <c r="B14" s="14" t="s">
        <v>330</v>
      </c>
      <c r="C14" s="14">
        <v>0.44465860000000001</v>
      </c>
      <c r="D14" s="14">
        <v>0.42487380000000002</v>
      </c>
      <c r="E14" s="14">
        <v>0.38385940000000002</v>
      </c>
      <c r="F14" s="14">
        <v>0.36527670000000001</v>
      </c>
      <c r="G14" s="14">
        <v>0.3565005</v>
      </c>
      <c r="H14" s="14">
        <v>0.34653820000000002</v>
      </c>
      <c r="I14" s="14">
        <v>0.34679169999999998</v>
      </c>
      <c r="J14" s="14" t="s">
        <v>330</v>
      </c>
      <c r="K14" s="14" t="s">
        <v>330</v>
      </c>
      <c r="L14" s="14" t="s">
        <v>330</v>
      </c>
      <c r="M14" s="14" t="s">
        <v>330</v>
      </c>
      <c r="N14" s="14" t="s">
        <v>330</v>
      </c>
      <c r="O14" s="14" t="s">
        <v>330</v>
      </c>
      <c r="P14" s="14">
        <v>0.44470290000000001</v>
      </c>
      <c r="Q14" s="14" t="s">
        <v>330</v>
      </c>
    </row>
    <row r="15" spans="1:17" ht="30" customHeight="1">
      <c r="A15" s="6" t="s">
        <v>246</v>
      </c>
      <c r="B15" s="14"/>
      <c r="C15" s="14"/>
      <c r="D15" s="14"/>
      <c r="E15" s="14"/>
      <c r="F15" s="14"/>
      <c r="G15" s="14"/>
      <c r="H15" s="14"/>
      <c r="I15" s="14"/>
      <c r="J15" s="14"/>
      <c r="K15" s="14"/>
      <c r="L15" s="14"/>
      <c r="M15" s="14"/>
      <c r="N15" s="14"/>
      <c r="O15" s="14"/>
      <c r="P15" s="14"/>
      <c r="Q15" s="14"/>
    </row>
    <row r="16" spans="1:17">
      <c r="A16" s="12" t="s">
        <v>296</v>
      </c>
      <c r="B16" s="15" t="s">
        <v>406</v>
      </c>
      <c r="C16" s="15" t="s">
        <v>407</v>
      </c>
      <c r="D16" s="15" t="s">
        <v>408</v>
      </c>
      <c r="E16" s="15" t="s">
        <v>409</v>
      </c>
      <c r="F16" s="15" t="s">
        <v>410</v>
      </c>
      <c r="G16" s="15" t="s">
        <v>411</v>
      </c>
      <c r="H16" s="15" t="s">
        <v>412</v>
      </c>
      <c r="I16" s="15" t="s">
        <v>413</v>
      </c>
      <c r="J16" s="15" t="s">
        <v>414</v>
      </c>
      <c r="K16" s="15" t="s">
        <v>415</v>
      </c>
      <c r="L16" s="15" t="s">
        <v>416</v>
      </c>
      <c r="M16" s="15" t="s">
        <v>417</v>
      </c>
      <c r="N16" s="15" t="s">
        <v>418</v>
      </c>
      <c r="O16" s="15" t="s">
        <v>419</v>
      </c>
      <c r="P16" s="15" t="s">
        <v>420</v>
      </c>
      <c r="Q16" s="15" t="s">
        <v>421</v>
      </c>
    </row>
    <row r="17" spans="1:17">
      <c r="A17" s="12" t="s">
        <v>342</v>
      </c>
      <c r="B17" s="14">
        <v>1</v>
      </c>
      <c r="C17" s="14">
        <v>1</v>
      </c>
      <c r="D17" s="14">
        <v>1</v>
      </c>
      <c r="E17" s="14">
        <v>1</v>
      </c>
      <c r="F17" s="14">
        <v>1</v>
      </c>
      <c r="G17" s="14">
        <v>1</v>
      </c>
      <c r="H17" s="14">
        <v>1</v>
      </c>
      <c r="I17" s="14">
        <v>1</v>
      </c>
      <c r="J17" s="14">
        <v>1</v>
      </c>
      <c r="K17" s="14">
        <v>1</v>
      </c>
      <c r="L17" s="14">
        <v>1</v>
      </c>
      <c r="M17" s="14">
        <v>1</v>
      </c>
      <c r="N17" s="14">
        <v>1</v>
      </c>
      <c r="O17" s="14">
        <v>1</v>
      </c>
      <c r="P17" s="14">
        <v>1</v>
      </c>
      <c r="Q17" s="14">
        <v>1</v>
      </c>
    </row>
    <row r="18" spans="1:17">
      <c r="A18" s="12" t="s">
        <v>422</v>
      </c>
      <c r="B18" s="14">
        <v>0.91281630000000002</v>
      </c>
      <c r="C18" s="14">
        <v>0.91216600000000003</v>
      </c>
      <c r="D18" s="14">
        <v>0.90165949999999995</v>
      </c>
      <c r="E18" s="14">
        <v>0.890513</v>
      </c>
      <c r="F18" s="14">
        <v>0.86940410000000001</v>
      </c>
      <c r="G18" s="14">
        <v>0.86424179999999995</v>
      </c>
      <c r="H18" s="14">
        <v>0.85764359999999995</v>
      </c>
      <c r="I18" s="14">
        <v>0.85398370000000001</v>
      </c>
      <c r="J18" s="14">
        <v>0.84739980000000004</v>
      </c>
      <c r="K18" s="14">
        <v>0.86015030000000003</v>
      </c>
      <c r="L18" s="14">
        <v>0.85438570000000003</v>
      </c>
      <c r="M18" s="14">
        <v>0.8455336</v>
      </c>
      <c r="N18" s="14">
        <v>0.83154050000000002</v>
      </c>
      <c r="O18" s="14">
        <v>0.81361430000000001</v>
      </c>
      <c r="P18" s="14">
        <v>0.78584189999999998</v>
      </c>
      <c r="Q18" s="14">
        <v>0.76355280000000003</v>
      </c>
    </row>
    <row r="19" spans="1:17">
      <c r="A19" s="12" t="s">
        <v>423</v>
      </c>
      <c r="B19" s="14">
        <v>2.3209500000000001E-2</v>
      </c>
      <c r="C19" s="14">
        <v>2.7586599999999999E-2</v>
      </c>
      <c r="D19" s="14">
        <v>3.4202299999999998E-2</v>
      </c>
      <c r="E19" s="14">
        <v>4.0467900000000001E-2</v>
      </c>
      <c r="F19" s="14">
        <v>5.19909E-2</v>
      </c>
      <c r="G19" s="14">
        <v>5.8033500000000002E-2</v>
      </c>
      <c r="H19" s="14">
        <v>5.6194300000000003E-2</v>
      </c>
      <c r="I19" s="14">
        <v>5.7336499999999999E-2</v>
      </c>
      <c r="J19" s="14">
        <v>5.7382900000000001E-2</v>
      </c>
      <c r="K19" s="14">
        <v>5.14405E-2</v>
      </c>
      <c r="L19" s="14">
        <v>4.8069599999999997E-2</v>
      </c>
      <c r="M19" s="14">
        <v>5.79584E-2</v>
      </c>
      <c r="N19" s="14">
        <v>6.7801799999999995E-2</v>
      </c>
      <c r="O19" s="14">
        <v>7.3759199999999997E-2</v>
      </c>
      <c r="P19" s="14">
        <v>8.0803600000000003E-2</v>
      </c>
      <c r="Q19" s="14">
        <v>9.9459400000000003E-2</v>
      </c>
    </row>
    <row r="20" spans="1:17">
      <c r="A20" s="12" t="s">
        <v>424</v>
      </c>
      <c r="B20" s="14">
        <v>3.2312100000000003E-2</v>
      </c>
      <c r="C20" s="14">
        <v>2.8913999999999999E-2</v>
      </c>
      <c r="D20" s="14">
        <v>3.3443300000000002E-2</v>
      </c>
      <c r="E20" s="14">
        <v>3.9566900000000002E-2</v>
      </c>
      <c r="F20" s="14">
        <v>4.7135700000000003E-2</v>
      </c>
      <c r="G20" s="14">
        <v>4.4585300000000001E-2</v>
      </c>
      <c r="H20" s="14">
        <v>5.1069700000000003E-2</v>
      </c>
      <c r="I20" s="14">
        <v>5.3852499999999998E-2</v>
      </c>
      <c r="J20" s="14">
        <v>5.6430300000000003E-2</v>
      </c>
      <c r="K20" s="14">
        <v>5.0748099999999997E-2</v>
      </c>
      <c r="L20" s="14">
        <v>5.5411599999999998E-2</v>
      </c>
      <c r="M20" s="14">
        <v>5.6862200000000002E-2</v>
      </c>
      <c r="N20" s="14">
        <v>5.1464999999999997E-2</v>
      </c>
      <c r="O20" s="14">
        <v>5.7014500000000003E-2</v>
      </c>
      <c r="P20" s="14">
        <v>6.8026799999999998E-2</v>
      </c>
      <c r="Q20" s="14">
        <v>6.0778499999999999E-2</v>
      </c>
    </row>
    <row r="21" spans="1:17">
      <c r="A21" s="12" t="s">
        <v>425</v>
      </c>
      <c r="B21" s="14">
        <v>3.1662000000000003E-2</v>
      </c>
      <c r="C21" s="14">
        <v>3.1333399999999997E-2</v>
      </c>
      <c r="D21" s="14">
        <v>3.0695E-2</v>
      </c>
      <c r="E21" s="14">
        <v>2.9452200000000001E-2</v>
      </c>
      <c r="F21" s="14">
        <v>3.1469299999999999E-2</v>
      </c>
      <c r="G21" s="14">
        <v>3.3139399999999999E-2</v>
      </c>
      <c r="H21" s="14">
        <v>3.5092400000000003E-2</v>
      </c>
      <c r="I21" s="14">
        <v>3.4827299999999999E-2</v>
      </c>
      <c r="J21" s="14">
        <v>3.8786899999999999E-2</v>
      </c>
      <c r="K21" s="14">
        <v>3.7661100000000003E-2</v>
      </c>
      <c r="L21" s="14">
        <v>4.2133200000000003E-2</v>
      </c>
      <c r="M21" s="14">
        <v>3.9645800000000002E-2</v>
      </c>
      <c r="N21" s="14">
        <v>4.9192699999999999E-2</v>
      </c>
      <c r="O21" s="14">
        <v>5.5612000000000002E-2</v>
      </c>
      <c r="P21" s="14">
        <v>6.5327700000000002E-2</v>
      </c>
      <c r="Q21" s="14">
        <v>7.6209200000000005E-2</v>
      </c>
    </row>
    <row r="22" spans="1:17" ht="30" customHeight="1">
      <c r="A22" s="6" t="s">
        <v>247</v>
      </c>
      <c r="B22" s="14"/>
      <c r="C22" s="14"/>
      <c r="D22" s="14"/>
      <c r="E22" s="14"/>
      <c r="F22" s="14"/>
      <c r="G22" s="14"/>
      <c r="H22" s="14"/>
      <c r="I22" s="14"/>
      <c r="J22" s="14"/>
      <c r="K22" s="14"/>
      <c r="L22" s="14"/>
      <c r="M22" s="14"/>
      <c r="N22" s="14"/>
      <c r="O22" s="14"/>
      <c r="P22" s="14"/>
      <c r="Q22" s="14"/>
    </row>
    <row r="23" spans="1:17">
      <c r="A23" s="12" t="s">
        <v>296</v>
      </c>
      <c r="B23" s="15" t="s">
        <v>406</v>
      </c>
      <c r="C23" s="15" t="s">
        <v>407</v>
      </c>
      <c r="D23" s="15" t="s">
        <v>408</v>
      </c>
      <c r="E23" s="15" t="s">
        <v>409</v>
      </c>
      <c r="F23" s="15" t="s">
        <v>410</v>
      </c>
      <c r="G23" s="15" t="s">
        <v>411</v>
      </c>
      <c r="H23" s="15" t="s">
        <v>412</v>
      </c>
      <c r="I23" s="15" t="s">
        <v>413</v>
      </c>
      <c r="J23" s="15" t="s">
        <v>414</v>
      </c>
      <c r="K23" s="15" t="s">
        <v>415</v>
      </c>
      <c r="L23" s="15" t="s">
        <v>416</v>
      </c>
      <c r="M23" s="15" t="s">
        <v>417</v>
      </c>
      <c r="N23" s="15" t="s">
        <v>418</v>
      </c>
      <c r="O23" s="15" t="s">
        <v>419</v>
      </c>
      <c r="P23" s="15" t="s">
        <v>420</v>
      </c>
      <c r="Q23" s="15" t="s">
        <v>421</v>
      </c>
    </row>
    <row r="24" spans="1:17">
      <c r="A24" s="12" t="s">
        <v>342</v>
      </c>
      <c r="B24" s="16">
        <v>270000</v>
      </c>
      <c r="C24" s="16">
        <v>260000</v>
      </c>
      <c r="D24" s="16">
        <v>250000</v>
      </c>
      <c r="E24" s="16">
        <v>240000</v>
      </c>
      <c r="F24" s="16">
        <v>240000</v>
      </c>
      <c r="G24" s="16">
        <v>240000</v>
      </c>
      <c r="H24" s="16">
        <v>230000</v>
      </c>
      <c r="I24" s="16">
        <v>220000</v>
      </c>
      <c r="J24" s="16">
        <v>220000</v>
      </c>
      <c r="K24" s="16">
        <v>210000</v>
      </c>
      <c r="L24" s="16">
        <v>220000</v>
      </c>
      <c r="M24" s="16">
        <v>220000</v>
      </c>
      <c r="N24" s="16">
        <v>230000</v>
      </c>
      <c r="O24" s="16">
        <v>230000</v>
      </c>
      <c r="P24" s="16">
        <v>240000</v>
      </c>
      <c r="Q24" s="16">
        <v>220000</v>
      </c>
    </row>
    <row r="25" spans="1:17">
      <c r="A25" s="12" t="s">
        <v>422</v>
      </c>
      <c r="B25" s="16">
        <v>250000</v>
      </c>
      <c r="C25" s="16">
        <v>230000</v>
      </c>
      <c r="D25" s="16">
        <v>220000</v>
      </c>
      <c r="E25" s="16">
        <v>220000</v>
      </c>
      <c r="F25" s="16">
        <v>210000</v>
      </c>
      <c r="G25" s="16">
        <v>200000</v>
      </c>
      <c r="H25" s="16">
        <v>190000</v>
      </c>
      <c r="I25" s="16">
        <v>190000</v>
      </c>
      <c r="J25" s="16">
        <v>180000</v>
      </c>
      <c r="K25" s="16">
        <v>180000</v>
      </c>
      <c r="L25" s="16">
        <v>190000</v>
      </c>
      <c r="M25" s="16">
        <v>190000</v>
      </c>
      <c r="N25" s="16">
        <v>190000</v>
      </c>
      <c r="O25" s="16">
        <v>190000</v>
      </c>
      <c r="P25" s="16">
        <v>190000</v>
      </c>
      <c r="Q25" s="16">
        <v>170000</v>
      </c>
    </row>
    <row r="26" spans="1:17">
      <c r="A26" s="12" t="s">
        <v>423</v>
      </c>
      <c r="B26" s="16" t="s">
        <v>330</v>
      </c>
      <c r="C26" s="16" t="s">
        <v>330</v>
      </c>
      <c r="D26" s="16" t="s">
        <v>330</v>
      </c>
      <c r="E26" s="16" t="s">
        <v>330</v>
      </c>
      <c r="F26" s="16" t="s">
        <v>330</v>
      </c>
      <c r="G26" s="16" t="s">
        <v>330</v>
      </c>
      <c r="H26" s="16" t="s">
        <v>330</v>
      </c>
      <c r="I26" s="16" t="s">
        <v>330</v>
      </c>
      <c r="J26" s="16" t="s">
        <v>330</v>
      </c>
      <c r="K26" s="16" t="s">
        <v>330</v>
      </c>
      <c r="L26" s="16" t="s">
        <v>330</v>
      </c>
      <c r="M26" s="16" t="s">
        <v>330</v>
      </c>
      <c r="N26" s="16" t="s">
        <v>330</v>
      </c>
      <c r="O26" s="16" t="s">
        <v>330</v>
      </c>
      <c r="P26" s="16" t="s">
        <v>330</v>
      </c>
      <c r="Q26" s="16" t="s">
        <v>330</v>
      </c>
    </row>
    <row r="27" spans="1:17">
      <c r="A27" s="12" t="s">
        <v>424</v>
      </c>
      <c r="B27" s="16" t="s">
        <v>330</v>
      </c>
      <c r="C27" s="16" t="s">
        <v>330</v>
      </c>
      <c r="D27" s="16" t="s">
        <v>330</v>
      </c>
      <c r="E27" s="16" t="s">
        <v>330</v>
      </c>
      <c r="F27" s="16" t="s">
        <v>330</v>
      </c>
      <c r="G27" s="16" t="s">
        <v>330</v>
      </c>
      <c r="H27" s="16" t="s">
        <v>330</v>
      </c>
      <c r="I27" s="16" t="s">
        <v>330</v>
      </c>
      <c r="J27" s="16" t="s">
        <v>330</v>
      </c>
      <c r="K27" s="16" t="s">
        <v>330</v>
      </c>
      <c r="L27" s="16" t="s">
        <v>330</v>
      </c>
      <c r="M27" s="16" t="s">
        <v>330</v>
      </c>
      <c r="N27" s="16" t="s">
        <v>330</v>
      </c>
      <c r="O27" s="16" t="s">
        <v>330</v>
      </c>
      <c r="P27" s="16" t="s">
        <v>330</v>
      </c>
      <c r="Q27" s="16" t="s">
        <v>330</v>
      </c>
    </row>
    <row r="28" spans="1:17">
      <c r="A28" s="12" t="s">
        <v>425</v>
      </c>
      <c r="B28" s="16" t="s">
        <v>330</v>
      </c>
      <c r="C28" s="16" t="s">
        <v>330</v>
      </c>
      <c r="D28" s="16" t="s">
        <v>330</v>
      </c>
      <c r="E28" s="16" t="s">
        <v>330</v>
      </c>
      <c r="F28" s="16" t="s">
        <v>330</v>
      </c>
      <c r="G28" s="16" t="s">
        <v>330</v>
      </c>
      <c r="H28" s="16" t="s">
        <v>330</v>
      </c>
      <c r="I28" s="16" t="s">
        <v>330</v>
      </c>
      <c r="J28" s="16" t="s">
        <v>330</v>
      </c>
      <c r="K28" s="16" t="s">
        <v>330</v>
      </c>
      <c r="L28" s="16" t="s">
        <v>330</v>
      </c>
      <c r="M28" s="16" t="s">
        <v>330</v>
      </c>
      <c r="N28" s="16" t="s">
        <v>330</v>
      </c>
      <c r="O28" s="16" t="s">
        <v>330</v>
      </c>
      <c r="P28" s="16" t="s">
        <v>330</v>
      </c>
      <c r="Q28" s="16" t="s">
        <v>330</v>
      </c>
    </row>
    <row r="29" spans="1:17" ht="30" customHeight="1">
      <c r="A29" s="6" t="s">
        <v>248</v>
      </c>
      <c r="B29" s="16"/>
      <c r="C29" s="16"/>
      <c r="D29" s="16"/>
      <c r="E29" s="16"/>
      <c r="F29" s="16"/>
      <c r="G29" s="16"/>
      <c r="H29" s="16"/>
      <c r="I29" s="16"/>
      <c r="J29" s="16"/>
      <c r="K29" s="16"/>
      <c r="L29" s="16"/>
      <c r="M29" s="16"/>
      <c r="N29" s="16"/>
      <c r="O29" s="16"/>
      <c r="P29" s="16"/>
      <c r="Q29" s="16"/>
    </row>
    <row r="30" spans="1:17">
      <c r="A30" s="12" t="s">
        <v>296</v>
      </c>
      <c r="B30" s="17" t="s">
        <v>406</v>
      </c>
      <c r="C30" s="17" t="s">
        <v>407</v>
      </c>
      <c r="D30" s="17" t="s">
        <v>408</v>
      </c>
      <c r="E30" s="17" t="s">
        <v>409</v>
      </c>
      <c r="F30" s="17" t="s">
        <v>410</v>
      </c>
      <c r="G30" s="17" t="s">
        <v>411</v>
      </c>
      <c r="H30" s="17" t="s">
        <v>412</v>
      </c>
      <c r="I30" s="17" t="s">
        <v>413</v>
      </c>
      <c r="J30" s="17" t="s">
        <v>414</v>
      </c>
      <c r="K30" s="17" t="s">
        <v>415</v>
      </c>
      <c r="L30" s="17" t="s">
        <v>416</v>
      </c>
      <c r="M30" s="17" t="s">
        <v>417</v>
      </c>
      <c r="N30" s="17" t="s">
        <v>418</v>
      </c>
      <c r="O30" s="17" t="s">
        <v>419</v>
      </c>
      <c r="P30" s="17" t="s">
        <v>420</v>
      </c>
      <c r="Q30" s="17" t="s">
        <v>421</v>
      </c>
    </row>
    <row r="31" spans="1:17">
      <c r="A31" s="12" t="s">
        <v>342</v>
      </c>
      <c r="B31" s="14">
        <v>0.16452049999999999</v>
      </c>
      <c r="C31" s="14">
        <v>0.1605463</v>
      </c>
      <c r="D31" s="14">
        <v>0.15443119999999999</v>
      </c>
      <c r="E31" s="14">
        <v>0.15171080000000001</v>
      </c>
      <c r="F31" s="14">
        <v>0.1508053</v>
      </c>
      <c r="G31" s="14">
        <v>0.14664360000000001</v>
      </c>
      <c r="H31" s="14">
        <v>0.1367266</v>
      </c>
      <c r="I31" s="14">
        <v>0.13688800000000001</v>
      </c>
      <c r="J31" s="14">
        <v>0.13086059999999999</v>
      </c>
      <c r="K31" s="14">
        <v>0.12395589999999999</v>
      </c>
      <c r="L31" s="14">
        <v>0.13173070000000001</v>
      </c>
      <c r="M31" s="14">
        <v>0.13948340000000001</v>
      </c>
      <c r="N31" s="14">
        <v>0.14700160000000001</v>
      </c>
      <c r="O31" s="14">
        <v>0.1534846</v>
      </c>
      <c r="P31" s="14">
        <v>0.1699436</v>
      </c>
      <c r="Q31" s="14">
        <v>0.1569971</v>
      </c>
    </row>
    <row r="32" spans="1:17">
      <c r="A32" s="12" t="s">
        <v>422</v>
      </c>
      <c r="B32" s="14">
        <v>0.15640080000000001</v>
      </c>
      <c r="C32" s="14">
        <v>0.15179200000000001</v>
      </c>
      <c r="D32" s="14">
        <v>0.1455041</v>
      </c>
      <c r="E32" s="14">
        <v>0.1429831</v>
      </c>
      <c r="F32" s="14">
        <v>0.14006660000000001</v>
      </c>
      <c r="G32" s="14">
        <v>0.13701250000000001</v>
      </c>
      <c r="H32" s="14">
        <v>0.1264681</v>
      </c>
      <c r="I32" s="14">
        <v>0.126029</v>
      </c>
      <c r="J32" s="14">
        <v>0.1188732</v>
      </c>
      <c r="K32" s="14">
        <v>0.1144473</v>
      </c>
      <c r="L32" s="14">
        <v>0.1217456</v>
      </c>
      <c r="M32" s="14">
        <v>0.1281561</v>
      </c>
      <c r="N32" s="14">
        <v>0.1346609</v>
      </c>
      <c r="O32" s="14">
        <v>0.14014460000000001</v>
      </c>
      <c r="P32" s="14">
        <v>0.1521353</v>
      </c>
      <c r="Q32" s="14">
        <v>0.13795489999999999</v>
      </c>
    </row>
    <row r="33" spans="1:17">
      <c r="A33" s="12" t="s">
        <v>423</v>
      </c>
      <c r="B33" s="14">
        <v>0.1872008</v>
      </c>
      <c r="C33" s="14">
        <v>0.18586949999999999</v>
      </c>
      <c r="D33" s="14">
        <v>0.17352989999999999</v>
      </c>
      <c r="E33" s="14">
        <v>0.1839731</v>
      </c>
      <c r="F33" s="14">
        <v>0.19795789999999999</v>
      </c>
      <c r="G33" s="14">
        <v>0.18771660000000001</v>
      </c>
      <c r="H33" s="14">
        <v>0.176174</v>
      </c>
      <c r="I33" s="14">
        <v>0.18396180000000001</v>
      </c>
      <c r="J33" s="14">
        <v>0.18323780000000001</v>
      </c>
      <c r="K33" s="14">
        <v>0.15736339999999999</v>
      </c>
      <c r="L33" s="14">
        <v>0.13926649999999999</v>
      </c>
      <c r="M33" s="14">
        <v>0.1542123</v>
      </c>
      <c r="N33" s="14">
        <v>0.1696172</v>
      </c>
      <c r="O33" s="14">
        <v>0.1638811</v>
      </c>
      <c r="P33" s="14">
        <v>0.18376999999999999</v>
      </c>
      <c r="Q33" s="14">
        <v>0.19406760000000001</v>
      </c>
    </row>
    <row r="34" spans="1:17">
      <c r="A34" s="12" t="s">
        <v>424</v>
      </c>
      <c r="B34" s="14" t="s">
        <v>330</v>
      </c>
      <c r="C34" s="14" t="s">
        <v>330</v>
      </c>
      <c r="D34" s="14" t="s">
        <v>330</v>
      </c>
      <c r="E34" s="14" t="s">
        <v>330</v>
      </c>
      <c r="F34" s="14">
        <v>0.45452720000000002</v>
      </c>
      <c r="G34" s="14">
        <v>0.37253500000000001</v>
      </c>
      <c r="H34" s="14">
        <v>0.35134759999999998</v>
      </c>
      <c r="I34" s="14">
        <v>0.3112029</v>
      </c>
      <c r="J34" s="14">
        <v>0.3056622</v>
      </c>
      <c r="K34" s="14">
        <v>0.25085940000000001</v>
      </c>
      <c r="L34" s="14">
        <v>0.27339829999999998</v>
      </c>
      <c r="M34" s="14">
        <v>0.27880480000000002</v>
      </c>
      <c r="N34" s="14">
        <v>0.23601130000000001</v>
      </c>
      <c r="O34" s="14">
        <v>0.27795969999999998</v>
      </c>
      <c r="P34" s="14">
        <v>0.3340052</v>
      </c>
      <c r="Q34" s="14">
        <v>0.29053810000000002</v>
      </c>
    </row>
    <row r="35" spans="1:17">
      <c r="A35" s="12" t="s">
        <v>425</v>
      </c>
      <c r="B35" s="14" t="s">
        <v>330</v>
      </c>
      <c r="C35" s="14">
        <v>0.36954090000000001</v>
      </c>
      <c r="D35" s="14">
        <v>0.32505689999999998</v>
      </c>
      <c r="E35" s="14">
        <v>0.2600963</v>
      </c>
      <c r="F35" s="14">
        <v>0.2359889</v>
      </c>
      <c r="G35" s="14">
        <v>0.23487230000000001</v>
      </c>
      <c r="H35" s="14">
        <v>0.2418315</v>
      </c>
      <c r="I35" s="14">
        <v>0.25428990000000001</v>
      </c>
      <c r="J35" s="14" t="s">
        <v>330</v>
      </c>
      <c r="K35" s="14" t="s">
        <v>330</v>
      </c>
      <c r="L35" s="14" t="s">
        <v>330</v>
      </c>
      <c r="M35" s="14" t="s">
        <v>330</v>
      </c>
      <c r="N35" s="14" t="s">
        <v>330</v>
      </c>
      <c r="O35" s="14" t="s">
        <v>330</v>
      </c>
      <c r="P35" s="14">
        <v>0.39668110000000001</v>
      </c>
      <c r="Q35" s="14" t="s">
        <v>330</v>
      </c>
    </row>
    <row r="36" spans="1:17" ht="30" customHeight="1">
      <c r="A36" s="6" t="s">
        <v>249</v>
      </c>
      <c r="B36" s="14"/>
      <c r="C36" s="14"/>
      <c r="D36" s="14"/>
      <c r="E36" s="14"/>
      <c r="F36" s="14"/>
      <c r="G36" s="14"/>
      <c r="H36" s="14"/>
      <c r="I36" s="14"/>
      <c r="J36" s="14"/>
      <c r="K36" s="14"/>
      <c r="L36" s="14"/>
      <c r="M36" s="14"/>
      <c r="N36" s="14"/>
      <c r="O36" s="14"/>
      <c r="P36" s="14"/>
      <c r="Q36" s="14"/>
    </row>
    <row r="37" spans="1:17">
      <c r="A37" s="12" t="s">
        <v>296</v>
      </c>
      <c r="B37" s="15" t="s">
        <v>406</v>
      </c>
      <c r="C37" s="15" t="s">
        <v>407</v>
      </c>
      <c r="D37" s="15" t="s">
        <v>408</v>
      </c>
      <c r="E37" s="15" t="s">
        <v>409</v>
      </c>
      <c r="F37" s="15" t="s">
        <v>410</v>
      </c>
      <c r="G37" s="15" t="s">
        <v>411</v>
      </c>
      <c r="H37" s="15" t="s">
        <v>412</v>
      </c>
      <c r="I37" s="15" t="s">
        <v>413</v>
      </c>
      <c r="J37" s="15" t="s">
        <v>414</v>
      </c>
      <c r="K37" s="15" t="s">
        <v>415</v>
      </c>
      <c r="L37" s="15" t="s">
        <v>416</v>
      </c>
      <c r="M37" s="15" t="s">
        <v>417</v>
      </c>
      <c r="N37" s="15" t="s">
        <v>418</v>
      </c>
      <c r="O37" s="15" t="s">
        <v>419</v>
      </c>
      <c r="P37" s="15" t="s">
        <v>420</v>
      </c>
      <c r="Q37" s="15" t="s">
        <v>421</v>
      </c>
    </row>
    <row r="38" spans="1:17">
      <c r="A38" s="12" t="s">
        <v>342</v>
      </c>
      <c r="B38" s="14">
        <v>1</v>
      </c>
      <c r="C38" s="14">
        <v>1</v>
      </c>
      <c r="D38" s="14">
        <v>1</v>
      </c>
      <c r="E38" s="14">
        <v>1</v>
      </c>
      <c r="F38" s="14">
        <v>1</v>
      </c>
      <c r="G38" s="14">
        <v>1</v>
      </c>
      <c r="H38" s="14">
        <v>1</v>
      </c>
      <c r="I38" s="14">
        <v>1</v>
      </c>
      <c r="J38" s="14">
        <v>1</v>
      </c>
      <c r="K38" s="14">
        <v>1</v>
      </c>
      <c r="L38" s="14">
        <v>1</v>
      </c>
      <c r="M38" s="14">
        <v>1</v>
      </c>
      <c r="N38" s="14">
        <v>1</v>
      </c>
      <c r="O38" s="14">
        <v>1</v>
      </c>
      <c r="P38" s="14">
        <v>1</v>
      </c>
      <c r="Q38" s="14">
        <v>1</v>
      </c>
    </row>
    <row r="39" spans="1:17">
      <c r="A39" s="12" t="s">
        <v>422</v>
      </c>
      <c r="B39" s="14">
        <v>0.89167240000000003</v>
      </c>
      <c r="C39" s="14">
        <v>0.88844860000000003</v>
      </c>
      <c r="D39" s="14">
        <v>0.88117809999999996</v>
      </c>
      <c r="E39" s="14">
        <v>0.87171670000000001</v>
      </c>
      <c r="F39" s="14">
        <v>0.84904029999999997</v>
      </c>
      <c r="G39" s="14">
        <v>0.84848979999999996</v>
      </c>
      <c r="H39" s="14">
        <v>0.83780220000000005</v>
      </c>
      <c r="I39" s="14">
        <v>0.83078850000000004</v>
      </c>
      <c r="J39" s="14">
        <v>0.81959210000000005</v>
      </c>
      <c r="K39" s="14">
        <v>0.83559030000000001</v>
      </c>
      <c r="L39" s="14">
        <v>0.82760560000000005</v>
      </c>
      <c r="M39" s="14">
        <v>0.81605870000000003</v>
      </c>
      <c r="N39" s="14">
        <v>0.80674590000000002</v>
      </c>
      <c r="O39" s="14">
        <v>0.79584820000000001</v>
      </c>
      <c r="P39" s="14">
        <v>0.76678029999999997</v>
      </c>
      <c r="Q39" s="14">
        <v>0.74281220000000003</v>
      </c>
    </row>
    <row r="40" spans="1:17">
      <c r="A40" s="12" t="s">
        <v>423</v>
      </c>
      <c r="B40" s="14">
        <v>2.7114099999999999E-2</v>
      </c>
      <c r="C40" s="14">
        <v>2.9253999999999999E-2</v>
      </c>
      <c r="D40" s="14">
        <v>3.38269E-2</v>
      </c>
      <c r="E40" s="14">
        <v>4.2855400000000002E-2</v>
      </c>
      <c r="F40" s="14">
        <v>5.4909600000000003E-2</v>
      </c>
      <c r="G40" s="14">
        <v>6.1624900000000003E-2</v>
      </c>
      <c r="H40" s="14">
        <v>6.0439199999999998E-2</v>
      </c>
      <c r="I40" s="14">
        <v>6.5221600000000005E-2</v>
      </c>
      <c r="J40" s="14">
        <v>6.7555599999999993E-2</v>
      </c>
      <c r="K40" s="14">
        <v>5.9985200000000002E-2</v>
      </c>
      <c r="L40" s="14">
        <v>5.21977E-2</v>
      </c>
      <c r="M40" s="14">
        <v>6.2493399999999998E-2</v>
      </c>
      <c r="N40" s="14">
        <v>7.0483000000000004E-2</v>
      </c>
      <c r="O40" s="14">
        <v>6.9908899999999996E-2</v>
      </c>
      <c r="P40" s="14">
        <v>7.71482E-2</v>
      </c>
      <c r="Q40" s="14">
        <v>9.64618E-2</v>
      </c>
    </row>
    <row r="41" spans="1:17">
      <c r="A41" s="12" t="s">
        <v>424</v>
      </c>
      <c r="B41" s="14">
        <v>4.1999099999999998E-2</v>
      </c>
      <c r="C41" s="14">
        <v>4.2237299999999998E-2</v>
      </c>
      <c r="D41" s="14">
        <v>4.9144599999999997E-2</v>
      </c>
      <c r="E41" s="14">
        <v>5.4013400000000003E-2</v>
      </c>
      <c r="F41" s="14">
        <v>6.3422999999999993E-2</v>
      </c>
      <c r="G41" s="14">
        <v>5.4062300000000001E-2</v>
      </c>
      <c r="H41" s="14">
        <v>6.0374200000000003E-2</v>
      </c>
      <c r="I41" s="14">
        <v>6.1383899999999998E-2</v>
      </c>
      <c r="J41" s="14">
        <v>6.6720000000000002E-2</v>
      </c>
      <c r="K41" s="14">
        <v>5.6485E-2</v>
      </c>
      <c r="L41" s="14">
        <v>6.4475299999999999E-2</v>
      </c>
      <c r="M41" s="14">
        <v>6.6741300000000003E-2</v>
      </c>
      <c r="N41" s="14">
        <v>5.7264900000000001E-2</v>
      </c>
      <c r="O41" s="14">
        <v>6.2166300000000001E-2</v>
      </c>
      <c r="P41" s="14">
        <v>7.4914700000000001E-2</v>
      </c>
      <c r="Q41" s="14">
        <v>6.6698800000000003E-2</v>
      </c>
    </row>
    <row r="42" spans="1:17">
      <c r="A42" s="12" t="s">
        <v>425</v>
      </c>
      <c r="B42" s="14">
        <v>3.9214400000000003E-2</v>
      </c>
      <c r="C42" s="14">
        <v>4.0059999999999998E-2</v>
      </c>
      <c r="D42" s="14">
        <v>3.5850300000000002E-2</v>
      </c>
      <c r="E42" s="14">
        <v>3.1414499999999998E-2</v>
      </c>
      <c r="F42" s="14">
        <v>3.2627099999999999E-2</v>
      </c>
      <c r="G42" s="14">
        <v>3.5823000000000001E-2</v>
      </c>
      <c r="H42" s="14">
        <v>4.1384400000000002E-2</v>
      </c>
      <c r="I42" s="14">
        <v>4.2605999999999998E-2</v>
      </c>
      <c r="J42" s="14">
        <v>4.6132300000000001E-2</v>
      </c>
      <c r="K42" s="14">
        <v>4.7939500000000003E-2</v>
      </c>
      <c r="L42" s="14">
        <v>5.5721399999999997E-2</v>
      </c>
      <c r="M42" s="14">
        <v>5.4706699999999997E-2</v>
      </c>
      <c r="N42" s="14">
        <v>6.5506200000000001E-2</v>
      </c>
      <c r="O42" s="14">
        <v>7.2076600000000005E-2</v>
      </c>
      <c r="P42" s="14">
        <v>8.1156699999999998E-2</v>
      </c>
      <c r="Q42" s="14">
        <v>9.4027200000000005E-2</v>
      </c>
    </row>
    <row r="43" spans="1:17" ht="30" customHeight="1">
      <c r="A43" s="6" t="s">
        <v>250</v>
      </c>
      <c r="B43" s="14"/>
      <c r="C43" s="14"/>
      <c r="D43" s="14"/>
      <c r="E43" s="14"/>
      <c r="F43" s="14"/>
      <c r="G43" s="14"/>
      <c r="H43" s="14"/>
      <c r="I43" s="14"/>
      <c r="J43" s="14"/>
      <c r="K43" s="14"/>
      <c r="L43" s="14"/>
      <c r="M43" s="14"/>
      <c r="N43" s="14"/>
      <c r="O43" s="14"/>
      <c r="P43" s="14"/>
      <c r="Q43" s="14"/>
    </row>
    <row r="44" spans="1:17">
      <c r="A44" s="12" t="s">
        <v>296</v>
      </c>
      <c r="B44" s="15" t="s">
        <v>406</v>
      </c>
      <c r="C44" s="15" t="s">
        <v>407</v>
      </c>
      <c r="D44" s="15" t="s">
        <v>408</v>
      </c>
      <c r="E44" s="15" t="s">
        <v>409</v>
      </c>
      <c r="F44" s="15" t="s">
        <v>410</v>
      </c>
      <c r="G44" s="15" t="s">
        <v>411</v>
      </c>
      <c r="H44" s="15" t="s">
        <v>412</v>
      </c>
      <c r="I44" s="15" t="s">
        <v>413</v>
      </c>
      <c r="J44" s="15" t="s">
        <v>414</v>
      </c>
      <c r="K44" s="15" t="s">
        <v>415</v>
      </c>
      <c r="L44" s="15" t="s">
        <v>416</v>
      </c>
      <c r="M44" s="15" t="s">
        <v>417</v>
      </c>
      <c r="N44" s="15" t="s">
        <v>418</v>
      </c>
      <c r="O44" s="15" t="s">
        <v>419</v>
      </c>
      <c r="P44" s="15" t="s">
        <v>420</v>
      </c>
      <c r="Q44" s="15" t="s">
        <v>421</v>
      </c>
    </row>
    <row r="45" spans="1:17">
      <c r="A45" s="12" t="s">
        <v>342</v>
      </c>
      <c r="B45" s="16">
        <v>170000</v>
      </c>
      <c r="C45" s="16">
        <v>160000</v>
      </c>
      <c r="D45" s="16">
        <v>160000</v>
      </c>
      <c r="E45" s="16">
        <v>150000</v>
      </c>
      <c r="F45" s="16">
        <v>150000</v>
      </c>
      <c r="G45" s="16">
        <v>150000</v>
      </c>
      <c r="H45" s="16">
        <v>140000</v>
      </c>
      <c r="I45" s="16">
        <v>140000</v>
      </c>
      <c r="J45" s="16">
        <v>130000</v>
      </c>
      <c r="K45" s="16">
        <v>120000</v>
      </c>
      <c r="L45" s="16">
        <v>130000</v>
      </c>
      <c r="M45" s="16">
        <v>140000</v>
      </c>
      <c r="N45" s="16">
        <v>140000</v>
      </c>
      <c r="O45" s="16">
        <v>150000</v>
      </c>
      <c r="P45" s="16">
        <v>170000</v>
      </c>
      <c r="Q45" s="16">
        <v>160000</v>
      </c>
    </row>
    <row r="46" spans="1:17">
      <c r="A46" s="12" t="s">
        <v>422</v>
      </c>
      <c r="B46" s="16">
        <v>150000</v>
      </c>
      <c r="C46" s="16">
        <v>140000</v>
      </c>
      <c r="D46" s="16">
        <v>140000</v>
      </c>
      <c r="E46" s="16">
        <v>130000</v>
      </c>
      <c r="F46" s="16">
        <v>130000</v>
      </c>
      <c r="G46" s="16">
        <v>120000</v>
      </c>
      <c r="H46" s="16">
        <v>110000</v>
      </c>
      <c r="I46" s="16">
        <v>110000</v>
      </c>
      <c r="J46" s="16">
        <v>110000</v>
      </c>
      <c r="K46" s="16">
        <v>100000</v>
      </c>
      <c r="L46" s="16">
        <v>110000</v>
      </c>
      <c r="M46" s="16">
        <v>110000</v>
      </c>
      <c r="N46" s="16">
        <v>120000</v>
      </c>
      <c r="O46" s="16">
        <v>120000</v>
      </c>
      <c r="P46" s="16">
        <v>130000</v>
      </c>
      <c r="Q46" s="16">
        <v>120000</v>
      </c>
    </row>
    <row r="47" spans="1:17">
      <c r="A47" s="12" t="s">
        <v>423</v>
      </c>
      <c r="B47" s="16" t="s">
        <v>330</v>
      </c>
      <c r="C47" s="16" t="s">
        <v>330</v>
      </c>
      <c r="D47" s="16" t="s">
        <v>330</v>
      </c>
      <c r="E47" s="16" t="s">
        <v>330</v>
      </c>
      <c r="F47" s="16" t="s">
        <v>330</v>
      </c>
      <c r="G47" s="16" t="s">
        <v>330</v>
      </c>
      <c r="H47" s="16" t="s">
        <v>330</v>
      </c>
      <c r="I47" s="16" t="s">
        <v>330</v>
      </c>
      <c r="J47" s="16" t="s">
        <v>330</v>
      </c>
      <c r="K47" s="16" t="s">
        <v>330</v>
      </c>
      <c r="L47" s="16" t="s">
        <v>330</v>
      </c>
      <c r="M47" s="16" t="s">
        <v>330</v>
      </c>
      <c r="N47" s="16" t="s">
        <v>330</v>
      </c>
      <c r="O47" s="16" t="s">
        <v>330</v>
      </c>
      <c r="P47" s="16" t="s">
        <v>330</v>
      </c>
      <c r="Q47" s="16" t="s">
        <v>330</v>
      </c>
    </row>
    <row r="48" spans="1:17">
      <c r="A48" s="12" t="s">
        <v>424</v>
      </c>
      <c r="B48" s="16" t="s">
        <v>330</v>
      </c>
      <c r="C48" s="16" t="s">
        <v>330</v>
      </c>
      <c r="D48" s="16" t="s">
        <v>330</v>
      </c>
      <c r="E48" s="16" t="s">
        <v>330</v>
      </c>
      <c r="F48" s="16" t="s">
        <v>330</v>
      </c>
      <c r="G48" s="16" t="s">
        <v>330</v>
      </c>
      <c r="H48" s="16" t="s">
        <v>330</v>
      </c>
      <c r="I48" s="16" t="s">
        <v>330</v>
      </c>
      <c r="J48" s="16" t="s">
        <v>330</v>
      </c>
      <c r="K48" s="16" t="s">
        <v>330</v>
      </c>
      <c r="L48" s="16" t="s">
        <v>330</v>
      </c>
      <c r="M48" s="16" t="s">
        <v>330</v>
      </c>
      <c r="N48" s="16" t="s">
        <v>330</v>
      </c>
      <c r="O48" s="16" t="s">
        <v>330</v>
      </c>
      <c r="P48" s="16" t="s">
        <v>330</v>
      </c>
      <c r="Q48" s="16" t="s">
        <v>330</v>
      </c>
    </row>
    <row r="49" spans="1:17">
      <c r="A49" s="12" t="s">
        <v>425</v>
      </c>
      <c r="B49" s="16" t="s">
        <v>330</v>
      </c>
      <c r="C49" s="16" t="s">
        <v>330</v>
      </c>
      <c r="D49" s="16" t="s">
        <v>330</v>
      </c>
      <c r="E49" s="16" t="s">
        <v>330</v>
      </c>
      <c r="F49" s="16" t="s">
        <v>330</v>
      </c>
      <c r="G49" s="16" t="s">
        <v>330</v>
      </c>
      <c r="H49" s="16" t="s">
        <v>330</v>
      </c>
      <c r="I49" s="16" t="s">
        <v>330</v>
      </c>
      <c r="J49" s="16" t="s">
        <v>330</v>
      </c>
      <c r="K49" s="16" t="s">
        <v>330</v>
      </c>
      <c r="L49" s="16" t="s">
        <v>330</v>
      </c>
      <c r="M49" s="16" t="s">
        <v>330</v>
      </c>
      <c r="N49" s="16" t="s">
        <v>330</v>
      </c>
      <c r="O49" s="16" t="s">
        <v>330</v>
      </c>
      <c r="P49" s="16" t="s">
        <v>330</v>
      </c>
      <c r="Q49" s="16" t="s">
        <v>330</v>
      </c>
    </row>
    <row r="50" spans="1:17" ht="30" customHeight="1">
      <c r="A50" s="6" t="s">
        <v>290</v>
      </c>
      <c r="B50" s="16"/>
      <c r="C50" s="16"/>
      <c r="D50" s="16"/>
      <c r="E50" s="16"/>
      <c r="F50" s="16"/>
      <c r="G50" s="16"/>
      <c r="H50" s="16"/>
      <c r="I50" s="16"/>
      <c r="J50" s="16"/>
      <c r="K50" s="16"/>
      <c r="L50" s="16"/>
      <c r="M50" s="16"/>
      <c r="N50" s="16"/>
      <c r="O50" s="16"/>
      <c r="P50" s="16"/>
      <c r="Q50" s="16"/>
    </row>
    <row r="51" spans="1:17">
      <c r="A51" s="12" t="s">
        <v>296</v>
      </c>
      <c r="B51" s="17" t="s">
        <v>406</v>
      </c>
      <c r="C51" s="17" t="s">
        <v>407</v>
      </c>
      <c r="D51" s="17" t="s">
        <v>408</v>
      </c>
      <c r="E51" s="17" t="s">
        <v>409</v>
      </c>
      <c r="F51" s="17" t="s">
        <v>410</v>
      </c>
      <c r="G51" s="17" t="s">
        <v>411</v>
      </c>
      <c r="H51" s="17" t="s">
        <v>412</v>
      </c>
      <c r="I51" s="17" t="s">
        <v>413</v>
      </c>
      <c r="J51" s="17" t="s">
        <v>414</v>
      </c>
      <c r="K51" s="17" t="s">
        <v>415</v>
      </c>
      <c r="L51" s="17" t="s">
        <v>416</v>
      </c>
      <c r="M51" s="17" t="s">
        <v>417</v>
      </c>
      <c r="N51" s="17" t="s">
        <v>418</v>
      </c>
      <c r="O51" s="17" t="s">
        <v>419</v>
      </c>
      <c r="P51" s="17" t="s">
        <v>420</v>
      </c>
      <c r="Q51" s="17" t="s">
        <v>421</v>
      </c>
    </row>
    <row r="52" spans="1:17">
      <c r="A52" s="12" t="s">
        <v>342</v>
      </c>
      <c r="B52" s="16">
        <v>38</v>
      </c>
      <c r="C52" s="16">
        <v>39</v>
      </c>
      <c r="D52" s="16">
        <v>39</v>
      </c>
      <c r="E52" s="16">
        <v>39</v>
      </c>
      <c r="F52" s="16">
        <v>40</v>
      </c>
      <c r="G52" s="16">
        <v>40</v>
      </c>
      <c r="H52" s="16">
        <v>40</v>
      </c>
      <c r="I52" s="16">
        <v>40</v>
      </c>
      <c r="J52" s="16">
        <v>40</v>
      </c>
      <c r="K52" s="16">
        <v>40</v>
      </c>
      <c r="L52" s="16">
        <v>40</v>
      </c>
      <c r="M52" s="16">
        <v>40</v>
      </c>
      <c r="N52" s="16">
        <v>40</v>
      </c>
      <c r="O52" s="16">
        <v>40</v>
      </c>
      <c r="P52" s="16">
        <v>40</v>
      </c>
      <c r="Q52" s="16">
        <v>40</v>
      </c>
    </row>
    <row r="53" spans="1:17">
      <c r="A53" s="12" t="s">
        <v>422</v>
      </c>
      <c r="B53" s="16">
        <v>38</v>
      </c>
      <c r="C53" s="16">
        <v>39</v>
      </c>
      <c r="D53" s="16">
        <v>39</v>
      </c>
      <c r="E53" s="16">
        <v>39</v>
      </c>
      <c r="F53" s="16">
        <v>40</v>
      </c>
      <c r="G53" s="16">
        <v>40</v>
      </c>
      <c r="H53" s="16">
        <v>40</v>
      </c>
      <c r="I53" s="16">
        <v>40</v>
      </c>
      <c r="J53" s="16">
        <v>40</v>
      </c>
      <c r="K53" s="16">
        <v>40</v>
      </c>
      <c r="L53" s="16">
        <v>40</v>
      </c>
      <c r="M53" s="16">
        <v>40</v>
      </c>
      <c r="N53" s="16">
        <v>41</v>
      </c>
      <c r="O53" s="16">
        <v>41</v>
      </c>
      <c r="P53" s="16">
        <v>41</v>
      </c>
      <c r="Q53" s="16">
        <v>41</v>
      </c>
    </row>
    <row r="54" spans="1:17">
      <c r="A54" s="12" t="s">
        <v>423</v>
      </c>
      <c r="B54" s="16">
        <v>39</v>
      </c>
      <c r="C54" s="16">
        <v>39</v>
      </c>
      <c r="D54" s="16">
        <v>38</v>
      </c>
      <c r="E54" s="16">
        <v>37</v>
      </c>
      <c r="F54" s="16">
        <v>37</v>
      </c>
      <c r="G54" s="16">
        <v>36</v>
      </c>
      <c r="H54" s="16">
        <v>36</v>
      </c>
      <c r="I54" s="16">
        <v>36</v>
      </c>
      <c r="J54" s="16">
        <v>36</v>
      </c>
      <c r="K54" s="16">
        <v>36</v>
      </c>
      <c r="L54" s="16">
        <v>36</v>
      </c>
      <c r="M54" s="16">
        <v>37</v>
      </c>
      <c r="N54" s="16">
        <v>36</v>
      </c>
      <c r="O54" s="16">
        <v>36</v>
      </c>
      <c r="P54" s="16">
        <v>36</v>
      </c>
      <c r="Q54" s="16">
        <v>37</v>
      </c>
    </row>
    <row r="55" spans="1:17">
      <c r="A55" s="12" t="s">
        <v>424</v>
      </c>
      <c r="B55" s="16">
        <v>38</v>
      </c>
      <c r="C55" s="16">
        <v>37</v>
      </c>
      <c r="D55" s="16">
        <v>37</v>
      </c>
      <c r="E55" s="16">
        <v>37</v>
      </c>
      <c r="F55" s="16">
        <v>37</v>
      </c>
      <c r="G55" s="16">
        <v>37</v>
      </c>
      <c r="H55" s="16">
        <v>38</v>
      </c>
      <c r="I55" s="16">
        <v>39</v>
      </c>
      <c r="J55" s="16">
        <v>39</v>
      </c>
      <c r="K55" s="16">
        <v>39</v>
      </c>
      <c r="L55" s="16">
        <v>40</v>
      </c>
      <c r="M55" s="16">
        <v>40</v>
      </c>
      <c r="N55" s="16">
        <v>40</v>
      </c>
      <c r="O55" s="16">
        <v>40</v>
      </c>
      <c r="P55" s="16">
        <v>40</v>
      </c>
      <c r="Q55" s="16">
        <v>40</v>
      </c>
    </row>
    <row r="56" spans="1:17">
      <c r="A56" s="12" t="s">
        <v>425</v>
      </c>
      <c r="B56" s="16">
        <v>37</v>
      </c>
      <c r="C56" s="16">
        <v>37</v>
      </c>
      <c r="D56" s="16">
        <v>38</v>
      </c>
      <c r="E56" s="16">
        <v>37</v>
      </c>
      <c r="F56" s="16">
        <v>37</v>
      </c>
      <c r="G56" s="16">
        <v>37</v>
      </c>
      <c r="H56" s="16">
        <v>38</v>
      </c>
      <c r="I56" s="16">
        <v>36</v>
      </c>
      <c r="J56" s="16">
        <v>36</v>
      </c>
      <c r="K56" s="16">
        <v>35</v>
      </c>
      <c r="L56" s="16">
        <v>36</v>
      </c>
      <c r="M56" s="16">
        <v>35</v>
      </c>
      <c r="N56" s="16">
        <v>37</v>
      </c>
      <c r="O56" s="16">
        <v>38</v>
      </c>
      <c r="P56" s="16">
        <v>39</v>
      </c>
      <c r="Q56" s="16">
        <v>41</v>
      </c>
    </row>
    <row r="57" spans="1:17" ht="30" customHeight="1">
      <c r="A57" s="6" t="s">
        <v>291</v>
      </c>
      <c r="B57" s="16"/>
      <c r="C57" s="16"/>
      <c r="D57" s="16"/>
      <c r="E57" s="16"/>
      <c r="F57" s="16"/>
      <c r="G57" s="16"/>
      <c r="H57" s="16"/>
      <c r="I57" s="16"/>
      <c r="J57" s="16"/>
      <c r="K57" s="16"/>
      <c r="L57" s="16"/>
      <c r="M57" s="16"/>
      <c r="N57" s="16"/>
      <c r="O57" s="16"/>
      <c r="P57" s="16"/>
      <c r="Q57" s="16"/>
    </row>
    <row r="58" spans="1:17">
      <c r="A58" s="12" t="s">
        <v>296</v>
      </c>
      <c r="B58" s="17" t="s">
        <v>406</v>
      </c>
      <c r="C58" s="17" t="s">
        <v>407</v>
      </c>
      <c r="D58" s="17" t="s">
        <v>408</v>
      </c>
      <c r="E58" s="17" t="s">
        <v>409</v>
      </c>
      <c r="F58" s="17" t="s">
        <v>410</v>
      </c>
      <c r="G58" s="17" t="s">
        <v>411</v>
      </c>
      <c r="H58" s="17" t="s">
        <v>412</v>
      </c>
      <c r="I58" s="17" t="s">
        <v>413</v>
      </c>
      <c r="J58" s="17" t="s">
        <v>414</v>
      </c>
      <c r="K58" s="17" t="s">
        <v>415</v>
      </c>
      <c r="L58" s="17" t="s">
        <v>416</v>
      </c>
      <c r="M58" s="17" t="s">
        <v>417</v>
      </c>
      <c r="N58" s="17" t="s">
        <v>418</v>
      </c>
      <c r="O58" s="17" t="s">
        <v>419</v>
      </c>
      <c r="P58" s="17" t="s">
        <v>420</v>
      </c>
      <c r="Q58" s="17" t="s">
        <v>421</v>
      </c>
    </row>
    <row r="59" spans="1:17">
      <c r="A59" s="12" t="s">
        <v>342</v>
      </c>
      <c r="B59" s="16">
        <v>5842</v>
      </c>
      <c r="C59" s="16">
        <v>6281</v>
      </c>
      <c r="D59" s="16">
        <v>6066</v>
      </c>
      <c r="E59" s="16">
        <v>5871</v>
      </c>
      <c r="F59" s="16">
        <v>5735</v>
      </c>
      <c r="G59" s="16">
        <v>5659</v>
      </c>
      <c r="H59" s="16">
        <v>5431</v>
      </c>
      <c r="I59" s="16">
        <v>5088</v>
      </c>
      <c r="J59" s="16">
        <v>4720</v>
      </c>
      <c r="K59" s="16">
        <v>4400</v>
      </c>
      <c r="L59" s="16">
        <v>3898</v>
      </c>
      <c r="M59" s="16">
        <v>3739</v>
      </c>
      <c r="N59" s="16">
        <v>3523</v>
      </c>
      <c r="O59" s="16">
        <v>3425</v>
      </c>
      <c r="P59" s="16">
        <v>3300</v>
      </c>
      <c r="Q59" s="16">
        <v>2895</v>
      </c>
    </row>
    <row r="60" spans="1:17">
      <c r="A60" s="12" t="s">
        <v>422</v>
      </c>
      <c r="B60" s="16">
        <v>5533</v>
      </c>
      <c r="C60" s="16">
        <v>5941</v>
      </c>
      <c r="D60" s="16">
        <v>5704</v>
      </c>
      <c r="E60" s="16">
        <v>5455</v>
      </c>
      <c r="F60" s="16">
        <v>5266</v>
      </c>
      <c r="G60" s="16">
        <v>5160</v>
      </c>
      <c r="H60" s="16">
        <v>4936</v>
      </c>
      <c r="I60" s="16">
        <v>4614</v>
      </c>
      <c r="J60" s="16">
        <v>4277</v>
      </c>
      <c r="K60" s="16">
        <v>4001</v>
      </c>
      <c r="L60" s="16">
        <v>3516</v>
      </c>
      <c r="M60" s="16">
        <v>3338</v>
      </c>
      <c r="N60" s="16">
        <v>3113</v>
      </c>
      <c r="O60" s="16">
        <v>2995</v>
      </c>
      <c r="P60" s="16">
        <v>2840</v>
      </c>
      <c r="Q60" s="16">
        <v>2484</v>
      </c>
    </row>
    <row r="61" spans="1:17">
      <c r="A61" s="12" t="s">
        <v>423</v>
      </c>
      <c r="B61" s="16">
        <v>131</v>
      </c>
      <c r="C61" s="16">
        <v>150</v>
      </c>
      <c r="D61" s="16">
        <v>176</v>
      </c>
      <c r="E61" s="16">
        <v>212</v>
      </c>
      <c r="F61" s="16">
        <v>247</v>
      </c>
      <c r="G61" s="16">
        <v>269</v>
      </c>
      <c r="H61" s="16">
        <v>263</v>
      </c>
      <c r="I61" s="16">
        <v>251</v>
      </c>
      <c r="J61" s="16">
        <v>231</v>
      </c>
      <c r="K61" s="16">
        <v>209</v>
      </c>
      <c r="L61" s="16">
        <v>192</v>
      </c>
      <c r="M61" s="16">
        <v>209</v>
      </c>
      <c r="N61" s="16">
        <v>216</v>
      </c>
      <c r="O61" s="16">
        <v>232</v>
      </c>
      <c r="P61" s="16">
        <v>244</v>
      </c>
      <c r="Q61" s="16">
        <v>224</v>
      </c>
    </row>
    <row r="62" spans="1:17">
      <c r="A62" s="12" t="s">
        <v>424</v>
      </c>
      <c r="B62" s="16">
        <v>85</v>
      </c>
      <c r="C62" s="16">
        <v>84</v>
      </c>
      <c r="D62" s="16">
        <v>85</v>
      </c>
      <c r="E62" s="16">
        <v>98</v>
      </c>
      <c r="F62" s="16">
        <v>109</v>
      </c>
      <c r="G62" s="16">
        <v>113</v>
      </c>
      <c r="H62" s="16">
        <v>116</v>
      </c>
      <c r="I62" s="16">
        <v>116</v>
      </c>
      <c r="J62" s="16">
        <v>113</v>
      </c>
      <c r="K62" s="16">
        <v>106</v>
      </c>
      <c r="L62" s="16">
        <v>108</v>
      </c>
      <c r="M62" s="16">
        <v>115</v>
      </c>
      <c r="N62" s="16">
        <v>111</v>
      </c>
      <c r="O62" s="16">
        <v>105</v>
      </c>
      <c r="P62" s="16">
        <v>115</v>
      </c>
      <c r="Q62" s="16">
        <v>100</v>
      </c>
    </row>
    <row r="63" spans="1:17">
      <c r="A63" s="12" t="s">
        <v>425</v>
      </c>
      <c r="B63" s="16">
        <v>93</v>
      </c>
      <c r="C63" s="16">
        <v>106</v>
      </c>
      <c r="D63" s="16">
        <v>101</v>
      </c>
      <c r="E63" s="16">
        <v>106</v>
      </c>
      <c r="F63" s="16">
        <v>113</v>
      </c>
      <c r="G63" s="16">
        <v>117</v>
      </c>
      <c r="H63" s="16">
        <v>116</v>
      </c>
      <c r="I63" s="16">
        <v>107</v>
      </c>
      <c r="J63" s="16">
        <v>99</v>
      </c>
      <c r="K63" s="16">
        <v>84</v>
      </c>
      <c r="L63" s="16">
        <v>82</v>
      </c>
      <c r="M63" s="16">
        <v>77</v>
      </c>
      <c r="N63" s="16">
        <v>83</v>
      </c>
      <c r="O63" s="16">
        <v>93</v>
      </c>
      <c r="P63" s="16">
        <v>101</v>
      </c>
      <c r="Q63" s="16">
        <v>87</v>
      </c>
    </row>
    <row r="64" spans="1:17">
      <c r="A64" s="12"/>
      <c r="B64" s="16"/>
      <c r="C64" s="16"/>
      <c r="D64" s="16"/>
      <c r="E64" s="16"/>
      <c r="F64" s="16"/>
      <c r="G64" s="16"/>
      <c r="H64" s="16"/>
      <c r="I64" s="16"/>
      <c r="J64" s="16"/>
      <c r="K64" s="16"/>
      <c r="L64" s="16"/>
      <c r="M64" s="16"/>
      <c r="N64" s="16"/>
      <c r="O64" s="16"/>
      <c r="P64" s="16"/>
      <c r="Q64" s="16"/>
    </row>
    <row r="65" spans="1:17">
      <c r="A65" s="12"/>
      <c r="B65" s="16"/>
      <c r="C65" s="16"/>
      <c r="D65" s="16"/>
      <c r="E65" s="16"/>
      <c r="F65" s="16"/>
      <c r="G65" s="16"/>
      <c r="H65" s="16"/>
      <c r="I65" s="16"/>
      <c r="J65" s="16"/>
      <c r="K65" s="16"/>
      <c r="L65" s="16"/>
      <c r="M65" s="16"/>
      <c r="N65" s="16"/>
      <c r="O65" s="16"/>
      <c r="P65" s="16"/>
      <c r="Q65" s="16"/>
    </row>
    <row r="66" spans="1:17">
      <c r="A66" s="12"/>
      <c r="B66" s="10"/>
      <c r="C66" s="10"/>
      <c r="D66" s="10"/>
      <c r="E66" s="10"/>
      <c r="F66" s="10"/>
      <c r="G66" s="10"/>
      <c r="H66" s="10"/>
      <c r="I66" s="10"/>
      <c r="J66" s="10"/>
      <c r="K66" s="10"/>
      <c r="L66" s="10"/>
      <c r="M66" s="10"/>
      <c r="N66" s="10"/>
      <c r="O66" s="10"/>
      <c r="P66" s="10"/>
      <c r="Q66" s="10"/>
    </row>
    <row r="67" spans="1:17">
      <c r="A67" s="12"/>
      <c r="B67" s="10"/>
      <c r="C67" s="10"/>
      <c r="D67" s="10"/>
      <c r="E67" s="10"/>
      <c r="F67" s="10"/>
      <c r="G67" s="10"/>
      <c r="H67" s="10"/>
      <c r="I67" s="10"/>
      <c r="J67" s="10"/>
      <c r="K67" s="10"/>
      <c r="L67" s="10"/>
      <c r="M67" s="10"/>
      <c r="N67" s="10"/>
      <c r="O67" s="10"/>
      <c r="P67" s="10"/>
      <c r="Q67" s="10"/>
    </row>
    <row r="68" spans="1:17">
      <c r="A68" s="12"/>
      <c r="B68" s="10"/>
      <c r="C68" s="10"/>
      <c r="D68" s="10"/>
      <c r="E68" s="10"/>
      <c r="F68" s="10"/>
      <c r="G68" s="10"/>
      <c r="H68" s="10"/>
      <c r="I68" s="10"/>
      <c r="J68" s="10"/>
      <c r="K68" s="10"/>
      <c r="L68" s="10"/>
      <c r="M68" s="10"/>
      <c r="N68" s="10"/>
      <c r="O68" s="10"/>
      <c r="P68" s="10"/>
      <c r="Q68" s="10"/>
    </row>
    <row r="69" spans="1:17">
      <c r="A69" s="12"/>
      <c r="B69" s="10"/>
      <c r="C69" s="10"/>
      <c r="D69" s="10"/>
      <c r="E69" s="10"/>
      <c r="F69" s="10"/>
      <c r="G69" s="10"/>
      <c r="H69" s="10"/>
      <c r="I69" s="10"/>
      <c r="J69" s="10"/>
      <c r="K69" s="10"/>
      <c r="L69" s="10"/>
      <c r="M69" s="10"/>
      <c r="N69" s="10"/>
      <c r="O69" s="10"/>
      <c r="P69" s="10"/>
      <c r="Q69" s="10"/>
    </row>
    <row r="70" spans="1:17">
      <c r="A70" s="12"/>
      <c r="B70" s="10"/>
      <c r="C70" s="10"/>
      <c r="D70" s="10"/>
      <c r="E70" s="10"/>
      <c r="F70" s="10"/>
      <c r="G70" s="10"/>
      <c r="H70" s="10"/>
      <c r="I70" s="10"/>
      <c r="J70" s="10"/>
      <c r="K70" s="10"/>
      <c r="L70" s="10"/>
      <c r="M70" s="10"/>
      <c r="N70" s="10"/>
      <c r="O70" s="10"/>
      <c r="P70" s="10"/>
      <c r="Q70" s="10"/>
    </row>
    <row r="71" spans="1:17">
      <c r="A71" s="12"/>
      <c r="B71" s="10"/>
      <c r="C71" s="10"/>
      <c r="D71" s="10"/>
      <c r="E71" s="10"/>
      <c r="F71" s="10"/>
      <c r="G71" s="10"/>
      <c r="H71" s="10"/>
      <c r="I71" s="10"/>
      <c r="J71" s="10"/>
      <c r="K71" s="10"/>
      <c r="L71" s="10"/>
      <c r="M71" s="10"/>
      <c r="N71" s="10"/>
      <c r="O71" s="10"/>
      <c r="P71" s="10"/>
      <c r="Q71" s="10"/>
    </row>
    <row r="72" spans="1:17">
      <c r="A72" s="12"/>
      <c r="B72" s="10"/>
      <c r="C72" s="10"/>
      <c r="D72" s="10"/>
      <c r="E72" s="10"/>
      <c r="F72" s="10"/>
      <c r="G72" s="10"/>
      <c r="H72" s="10"/>
      <c r="I72" s="10"/>
      <c r="J72" s="10"/>
      <c r="K72" s="10"/>
      <c r="L72" s="10"/>
      <c r="M72" s="10"/>
      <c r="N72" s="10"/>
      <c r="O72" s="10"/>
      <c r="P72" s="10"/>
      <c r="Q72" s="10"/>
    </row>
    <row r="73" spans="1:17">
      <c r="A73" s="12"/>
      <c r="B73" s="10"/>
      <c r="C73" s="10"/>
      <c r="D73" s="10"/>
      <c r="E73" s="10"/>
      <c r="F73" s="10"/>
      <c r="G73" s="10"/>
      <c r="H73" s="10"/>
      <c r="I73" s="10"/>
      <c r="J73" s="10"/>
      <c r="K73" s="10"/>
      <c r="L73" s="10"/>
      <c r="M73" s="10"/>
      <c r="N73" s="10"/>
      <c r="O73" s="10"/>
      <c r="P73" s="10"/>
      <c r="Q73" s="10"/>
    </row>
    <row r="74" spans="1:17">
      <c r="A74" s="12"/>
      <c r="B74" s="10"/>
      <c r="C74" s="10"/>
      <c r="D74" s="10"/>
      <c r="E74" s="10"/>
      <c r="F74" s="10"/>
      <c r="G74" s="10"/>
      <c r="H74" s="10"/>
      <c r="I74" s="10"/>
      <c r="J74" s="10"/>
      <c r="K74" s="10"/>
      <c r="L74" s="10"/>
      <c r="M74" s="10"/>
      <c r="N74" s="10"/>
      <c r="O74" s="10"/>
      <c r="P74" s="10"/>
      <c r="Q74" s="10"/>
    </row>
    <row r="75" spans="1:17">
      <c r="A75" s="12"/>
      <c r="B75" s="10"/>
      <c r="C75" s="10"/>
      <c r="D75" s="10"/>
      <c r="E75" s="10"/>
      <c r="F75" s="10"/>
      <c r="G75" s="10"/>
      <c r="H75" s="10"/>
      <c r="I75" s="10"/>
      <c r="J75" s="10"/>
      <c r="K75" s="10"/>
      <c r="L75" s="10"/>
      <c r="M75" s="10"/>
      <c r="N75" s="10"/>
      <c r="O75" s="10"/>
      <c r="P75" s="10"/>
      <c r="Q75" s="10"/>
    </row>
    <row r="76" spans="1:17">
      <c r="A76" s="12"/>
      <c r="B76" s="10"/>
      <c r="C76" s="10"/>
      <c r="D76" s="10"/>
      <c r="E76" s="10"/>
      <c r="F76" s="10"/>
      <c r="G76" s="10"/>
      <c r="H76" s="10"/>
      <c r="I76" s="10"/>
      <c r="J76" s="10"/>
      <c r="K76" s="10"/>
      <c r="L76" s="10"/>
      <c r="M76" s="10"/>
      <c r="N76" s="10"/>
      <c r="O76" s="10"/>
      <c r="P76" s="10"/>
      <c r="Q76" s="10"/>
    </row>
    <row r="77" spans="1:17">
      <c r="A77" s="12"/>
      <c r="B77" s="10"/>
      <c r="C77" s="10"/>
      <c r="D77" s="10"/>
      <c r="E77" s="10"/>
      <c r="F77" s="10"/>
      <c r="G77" s="10"/>
      <c r="H77" s="10"/>
      <c r="I77" s="10"/>
      <c r="J77" s="10"/>
      <c r="K77" s="10"/>
      <c r="L77" s="10"/>
      <c r="M77" s="10"/>
      <c r="N77" s="10"/>
      <c r="O77" s="10"/>
      <c r="P77" s="10"/>
      <c r="Q77" s="10"/>
    </row>
    <row r="78" spans="1:17">
      <c r="A78" s="12"/>
      <c r="B78" s="10"/>
      <c r="C78" s="10"/>
      <c r="D78" s="10"/>
      <c r="E78" s="10"/>
      <c r="F78" s="10"/>
      <c r="G78" s="10"/>
      <c r="H78" s="10"/>
      <c r="I78" s="10"/>
      <c r="J78" s="10"/>
      <c r="K78" s="10"/>
      <c r="L78" s="10"/>
      <c r="M78" s="10"/>
      <c r="N78" s="10"/>
      <c r="O78" s="10"/>
      <c r="P78" s="10"/>
      <c r="Q78" s="10"/>
    </row>
    <row r="79" spans="1:17">
      <c r="A79" s="12"/>
      <c r="B79" s="10"/>
      <c r="C79" s="10"/>
      <c r="D79" s="10"/>
      <c r="E79" s="10"/>
      <c r="F79" s="10"/>
      <c r="G79" s="10"/>
      <c r="H79" s="10"/>
      <c r="I79" s="10"/>
      <c r="J79" s="10"/>
      <c r="K79" s="10"/>
      <c r="L79" s="10"/>
      <c r="M79" s="10"/>
      <c r="N79" s="10"/>
      <c r="O79" s="10"/>
      <c r="P79" s="10"/>
      <c r="Q79" s="10"/>
    </row>
    <row r="80" spans="1:17">
      <c r="A80" s="12"/>
      <c r="B80" s="10"/>
      <c r="C80" s="10"/>
      <c r="D80" s="10"/>
      <c r="E80" s="10"/>
      <c r="F80" s="10"/>
      <c r="G80" s="10"/>
      <c r="H80" s="10"/>
      <c r="I80" s="10"/>
      <c r="J80" s="10"/>
      <c r="K80" s="10"/>
      <c r="L80" s="10"/>
      <c r="M80" s="10"/>
      <c r="N80" s="10"/>
      <c r="O80" s="10"/>
      <c r="P80" s="10"/>
      <c r="Q80" s="10"/>
    </row>
    <row r="81" spans="1:17">
      <c r="A81" s="12"/>
      <c r="B81" s="10"/>
      <c r="C81" s="10"/>
      <c r="D81" s="10"/>
      <c r="E81" s="10"/>
      <c r="F81" s="10"/>
      <c r="G81" s="10"/>
      <c r="H81" s="10"/>
      <c r="I81" s="10"/>
      <c r="J81" s="10"/>
      <c r="K81" s="10"/>
      <c r="L81" s="10"/>
      <c r="M81" s="10"/>
      <c r="N81" s="10"/>
      <c r="O81" s="10"/>
      <c r="P81" s="10"/>
      <c r="Q81" s="10"/>
    </row>
    <row r="82" spans="1:17">
      <c r="A82" s="12"/>
      <c r="B82" s="10"/>
      <c r="C82" s="10"/>
      <c r="D82" s="10"/>
      <c r="E82" s="10"/>
      <c r="F82" s="10"/>
      <c r="G82" s="10"/>
      <c r="H82" s="10"/>
      <c r="I82" s="10"/>
      <c r="J82" s="10"/>
      <c r="K82" s="10"/>
      <c r="L82" s="10"/>
      <c r="M82" s="10"/>
      <c r="N82" s="10"/>
      <c r="O82" s="10"/>
      <c r="P82" s="10"/>
      <c r="Q82" s="10"/>
    </row>
    <row r="83" spans="1:17">
      <c r="A83" s="12"/>
      <c r="B83" s="10"/>
      <c r="C83" s="10"/>
      <c r="D83" s="10"/>
      <c r="E83" s="10"/>
      <c r="F83" s="10"/>
      <c r="G83" s="10"/>
      <c r="H83" s="10"/>
      <c r="I83" s="10"/>
      <c r="J83" s="10"/>
      <c r="K83" s="10"/>
      <c r="L83" s="10"/>
      <c r="M83" s="10"/>
      <c r="N83" s="10"/>
      <c r="O83" s="10"/>
      <c r="P83" s="10"/>
      <c r="Q83" s="10"/>
    </row>
    <row r="84" spans="1:17">
      <c r="A84" s="12"/>
      <c r="B84" s="10"/>
      <c r="C84" s="10"/>
      <c r="D84" s="10"/>
      <c r="E84" s="10"/>
      <c r="F84" s="10"/>
      <c r="G84" s="10"/>
      <c r="H84" s="10"/>
      <c r="I84" s="10"/>
      <c r="J84" s="10"/>
      <c r="K84" s="10"/>
      <c r="L84" s="10"/>
      <c r="M84" s="10"/>
      <c r="N84" s="10"/>
      <c r="O84" s="10"/>
      <c r="P84" s="10"/>
      <c r="Q84" s="10"/>
    </row>
    <row r="85" spans="1:17">
      <c r="A85" s="12"/>
      <c r="B85" s="10"/>
      <c r="C85" s="10"/>
      <c r="D85" s="10"/>
      <c r="E85" s="10"/>
      <c r="F85" s="10"/>
      <c r="G85" s="10"/>
      <c r="H85" s="10"/>
      <c r="I85" s="10"/>
      <c r="J85" s="10"/>
      <c r="K85" s="10"/>
      <c r="L85" s="10"/>
      <c r="M85" s="10"/>
      <c r="N85" s="10"/>
      <c r="O85" s="10"/>
      <c r="P85" s="10"/>
      <c r="Q85" s="10"/>
    </row>
    <row r="86" spans="1:17">
      <c r="A86" s="12"/>
      <c r="B86" s="10"/>
      <c r="C86" s="10"/>
      <c r="D86" s="10"/>
      <c r="E86" s="10"/>
      <c r="F86" s="10"/>
      <c r="G86" s="10"/>
      <c r="H86" s="10"/>
      <c r="I86" s="10"/>
      <c r="J86" s="10"/>
      <c r="K86" s="10"/>
      <c r="L86" s="10"/>
      <c r="M86" s="10"/>
      <c r="N86" s="10"/>
      <c r="O86" s="10"/>
      <c r="P86" s="10"/>
      <c r="Q86" s="10"/>
    </row>
    <row r="87" spans="1:17">
      <c r="A87" s="12"/>
      <c r="B87" s="10"/>
      <c r="C87" s="10"/>
      <c r="D87" s="10"/>
      <c r="E87" s="10"/>
      <c r="F87" s="10"/>
      <c r="G87" s="10"/>
      <c r="H87" s="10"/>
      <c r="I87" s="10"/>
      <c r="J87" s="10"/>
      <c r="K87" s="10"/>
      <c r="L87" s="10"/>
      <c r="M87" s="10"/>
      <c r="N87" s="10"/>
      <c r="O87" s="10"/>
      <c r="P87" s="10"/>
      <c r="Q87" s="10"/>
    </row>
    <row r="88" spans="1:17">
      <c r="A88" s="12"/>
      <c r="B88" s="10"/>
      <c r="C88" s="10"/>
      <c r="D88" s="10"/>
      <c r="E88" s="10"/>
      <c r="F88" s="10"/>
      <c r="G88" s="10"/>
      <c r="H88" s="10"/>
      <c r="I88" s="10"/>
      <c r="J88" s="10"/>
      <c r="K88" s="10"/>
      <c r="L88" s="10"/>
      <c r="M88" s="10"/>
      <c r="N88" s="10"/>
      <c r="O88" s="10"/>
      <c r="P88" s="10"/>
      <c r="Q88" s="10"/>
    </row>
    <row r="89" spans="1:17">
      <c r="A89" s="12"/>
      <c r="B89" s="10"/>
      <c r="C89" s="10"/>
      <c r="D89" s="10"/>
      <c r="E89" s="10"/>
      <c r="F89" s="10"/>
      <c r="G89" s="10"/>
      <c r="H89" s="10"/>
      <c r="I89" s="10"/>
      <c r="J89" s="10"/>
      <c r="K89" s="10"/>
      <c r="L89" s="10"/>
      <c r="M89" s="10"/>
      <c r="N89" s="10"/>
      <c r="O89" s="10"/>
      <c r="P89" s="10"/>
      <c r="Q89" s="10"/>
    </row>
    <row r="90" spans="1:17">
      <c r="A90" s="12"/>
      <c r="B90" s="10"/>
      <c r="C90" s="10"/>
      <c r="D90" s="10"/>
      <c r="E90" s="10"/>
      <c r="F90" s="10"/>
      <c r="G90" s="10"/>
      <c r="H90" s="10"/>
      <c r="I90" s="10"/>
      <c r="J90" s="10"/>
      <c r="K90" s="10"/>
      <c r="L90" s="10"/>
      <c r="M90" s="10"/>
      <c r="N90" s="10"/>
      <c r="O90" s="10"/>
      <c r="P90" s="10"/>
      <c r="Q90" s="10"/>
    </row>
    <row r="91" spans="1:17">
      <c r="A91" s="12"/>
      <c r="B91" s="10"/>
      <c r="C91" s="10"/>
      <c r="D91" s="10"/>
      <c r="E91" s="10"/>
      <c r="F91" s="10"/>
      <c r="G91" s="10"/>
      <c r="H91" s="10"/>
      <c r="I91" s="10"/>
      <c r="J91" s="10"/>
      <c r="K91" s="10"/>
      <c r="L91" s="10"/>
      <c r="M91" s="10"/>
      <c r="N91" s="10"/>
      <c r="O91" s="10"/>
      <c r="P91" s="10"/>
      <c r="Q91" s="10"/>
    </row>
    <row r="92" spans="1:17">
      <c r="A92" s="12"/>
      <c r="B92" s="10"/>
      <c r="C92" s="10"/>
      <c r="D92" s="10"/>
      <c r="E92" s="10"/>
      <c r="F92" s="10"/>
      <c r="G92" s="10"/>
      <c r="H92" s="10"/>
      <c r="I92" s="10"/>
      <c r="J92" s="10"/>
      <c r="K92" s="10"/>
      <c r="L92" s="10"/>
      <c r="M92" s="10"/>
      <c r="N92" s="10"/>
      <c r="O92" s="10"/>
      <c r="P92" s="10"/>
      <c r="Q92" s="10"/>
    </row>
    <row r="93" spans="1:17">
      <c r="A93" s="12"/>
      <c r="B93" s="10"/>
      <c r="C93" s="10"/>
      <c r="D93" s="10"/>
      <c r="E93" s="10"/>
      <c r="F93" s="10"/>
      <c r="G93" s="10"/>
      <c r="H93" s="10"/>
      <c r="I93" s="10"/>
      <c r="J93" s="10"/>
      <c r="K93" s="10"/>
      <c r="L93" s="10"/>
      <c r="M93" s="10"/>
      <c r="N93" s="10"/>
      <c r="O93" s="10"/>
      <c r="P93" s="10"/>
      <c r="Q93" s="10"/>
    </row>
    <row r="94" spans="1:17">
      <c r="A94" s="12"/>
      <c r="B94" s="10"/>
      <c r="C94" s="10"/>
      <c r="D94" s="10"/>
      <c r="E94" s="10"/>
      <c r="F94" s="10"/>
      <c r="G94" s="10"/>
      <c r="H94" s="10"/>
      <c r="I94" s="10"/>
      <c r="J94" s="10"/>
      <c r="K94" s="10"/>
      <c r="L94" s="10"/>
      <c r="M94" s="10"/>
      <c r="N94" s="10"/>
      <c r="O94" s="10"/>
      <c r="P94" s="10"/>
      <c r="Q94" s="10"/>
    </row>
    <row r="95" spans="1:17">
      <c r="A95" s="12"/>
      <c r="B95" s="10"/>
      <c r="C95" s="10"/>
      <c r="D95" s="10"/>
      <c r="E95" s="10"/>
      <c r="F95" s="10"/>
      <c r="G95" s="10"/>
      <c r="H95" s="10"/>
      <c r="I95" s="10"/>
      <c r="J95" s="10"/>
      <c r="K95" s="10"/>
      <c r="L95" s="10"/>
      <c r="M95" s="10"/>
      <c r="N95" s="10"/>
      <c r="O95" s="10"/>
      <c r="P95" s="10"/>
      <c r="Q95" s="10"/>
    </row>
    <row r="96" spans="1:17">
      <c r="A96" s="12"/>
      <c r="B96" s="10"/>
      <c r="C96" s="10"/>
      <c r="D96" s="10"/>
      <c r="E96" s="10"/>
      <c r="F96" s="10"/>
      <c r="G96" s="10"/>
      <c r="H96" s="10"/>
      <c r="I96" s="10"/>
      <c r="J96" s="10"/>
      <c r="K96" s="10"/>
      <c r="L96" s="10"/>
      <c r="M96" s="10"/>
      <c r="N96" s="10"/>
      <c r="O96" s="10"/>
      <c r="P96" s="10"/>
      <c r="Q96" s="10"/>
    </row>
    <row r="97" spans="1:17">
      <c r="A97" s="12"/>
      <c r="B97" s="10"/>
      <c r="C97" s="10"/>
      <c r="D97" s="10"/>
      <c r="E97" s="10"/>
      <c r="F97" s="10"/>
      <c r="G97" s="10"/>
      <c r="H97" s="10"/>
      <c r="I97" s="10"/>
      <c r="J97" s="10"/>
      <c r="K97" s="10"/>
      <c r="L97" s="10"/>
      <c r="M97" s="10"/>
      <c r="N97" s="10"/>
      <c r="O97" s="10"/>
      <c r="P97" s="10"/>
      <c r="Q97" s="10"/>
    </row>
    <row r="98" spans="1:17">
      <c r="A98" s="12"/>
      <c r="B98" s="10"/>
      <c r="C98" s="10"/>
      <c r="D98" s="10"/>
      <c r="E98" s="10"/>
      <c r="F98" s="10"/>
      <c r="G98" s="10"/>
      <c r="H98" s="10"/>
      <c r="I98" s="10"/>
      <c r="J98" s="10"/>
      <c r="K98" s="10"/>
      <c r="L98" s="10"/>
      <c r="M98" s="10"/>
      <c r="N98" s="10"/>
      <c r="O98" s="10"/>
      <c r="P98" s="10"/>
      <c r="Q98" s="10"/>
    </row>
    <row r="99" spans="1:17">
      <c r="A99" s="12"/>
      <c r="B99" s="10"/>
      <c r="C99" s="10"/>
      <c r="D99" s="10"/>
      <c r="E99" s="10"/>
      <c r="F99" s="10"/>
      <c r="G99" s="10"/>
      <c r="H99" s="10"/>
      <c r="I99" s="10"/>
      <c r="J99" s="10"/>
      <c r="K99" s="10"/>
      <c r="L99" s="10"/>
      <c r="M99" s="10"/>
      <c r="N99" s="10"/>
      <c r="O99" s="10"/>
      <c r="P99" s="10"/>
      <c r="Q99" s="10"/>
    </row>
    <row r="100" spans="1:17">
      <c r="A100" s="12"/>
      <c r="B100" s="10"/>
      <c r="C100" s="10"/>
      <c r="D100" s="10"/>
      <c r="E100" s="10"/>
      <c r="F100" s="10"/>
      <c r="G100" s="10"/>
      <c r="H100" s="10"/>
      <c r="I100" s="10"/>
      <c r="J100" s="10"/>
      <c r="K100" s="10"/>
      <c r="L100" s="10"/>
      <c r="M100" s="10"/>
      <c r="N100" s="10"/>
      <c r="O100" s="10"/>
      <c r="P100" s="10"/>
      <c r="Q100" s="10"/>
    </row>
    <row r="101" spans="1:17">
      <c r="A101" s="12"/>
      <c r="B101" s="8"/>
      <c r="C101" s="8"/>
      <c r="D101" s="8"/>
      <c r="E101" s="8"/>
      <c r="F101" s="8"/>
      <c r="G101" s="8"/>
      <c r="H101" s="8"/>
      <c r="I101" s="8"/>
      <c r="J101" s="8"/>
      <c r="K101" s="8"/>
      <c r="L101" s="8"/>
      <c r="M101" s="8"/>
      <c r="N101" s="8"/>
      <c r="O101" s="8"/>
      <c r="P101" s="8"/>
      <c r="Q101" s="8"/>
    </row>
    <row r="102" spans="1:17">
      <c r="A102" s="12"/>
      <c r="B102" s="8"/>
      <c r="C102" s="8"/>
      <c r="D102" s="8"/>
      <c r="E102" s="8"/>
      <c r="F102" s="8"/>
      <c r="G102" s="8"/>
      <c r="H102" s="8"/>
      <c r="I102" s="8"/>
      <c r="J102" s="8"/>
      <c r="K102" s="8"/>
      <c r="L102" s="8"/>
      <c r="M102" s="8"/>
      <c r="N102" s="8"/>
      <c r="O102" s="8"/>
      <c r="P102" s="8"/>
      <c r="Q102" s="8"/>
    </row>
    <row r="103" spans="1:17">
      <c r="A103" s="12"/>
      <c r="B103" s="8"/>
      <c r="C103" s="8"/>
      <c r="D103" s="8"/>
      <c r="E103" s="8"/>
      <c r="F103" s="8"/>
      <c r="G103" s="8"/>
      <c r="H103" s="8"/>
      <c r="I103" s="8"/>
      <c r="J103" s="8"/>
      <c r="K103" s="8"/>
      <c r="L103" s="8"/>
      <c r="M103" s="8"/>
      <c r="N103" s="8"/>
      <c r="O103" s="8"/>
      <c r="P103" s="8"/>
      <c r="Q103" s="8"/>
    </row>
    <row r="104" spans="1:17">
      <c r="A104" s="12"/>
      <c r="B104" s="8"/>
      <c r="C104" s="8"/>
      <c r="D104" s="8"/>
      <c r="E104" s="8"/>
      <c r="F104" s="8"/>
      <c r="G104" s="8"/>
      <c r="H104" s="8"/>
      <c r="I104" s="8"/>
      <c r="J104" s="8"/>
      <c r="K104" s="8"/>
      <c r="L104" s="8"/>
      <c r="M104" s="8"/>
      <c r="N104" s="8"/>
      <c r="O104" s="8"/>
      <c r="P104" s="8"/>
      <c r="Q104" s="8"/>
    </row>
    <row r="105" spans="1:17">
      <c r="A105" s="12"/>
      <c r="B105" s="8"/>
      <c r="C105" s="8"/>
      <c r="D105" s="8"/>
      <c r="E105" s="8"/>
      <c r="F105" s="8"/>
      <c r="G105" s="8"/>
      <c r="H105" s="8"/>
      <c r="I105" s="8"/>
      <c r="J105" s="8"/>
      <c r="K105" s="8"/>
      <c r="L105" s="8"/>
      <c r="M105" s="8"/>
      <c r="N105" s="8"/>
      <c r="O105" s="8"/>
      <c r="P105" s="8"/>
      <c r="Q105" s="8"/>
    </row>
    <row r="106" spans="1:17">
      <c r="A106" s="12"/>
      <c r="B106" s="8"/>
      <c r="C106" s="8"/>
      <c r="D106" s="8"/>
      <c r="E106" s="8"/>
      <c r="F106" s="8"/>
      <c r="G106" s="8"/>
      <c r="H106" s="8"/>
      <c r="I106" s="8"/>
      <c r="J106" s="8"/>
      <c r="K106" s="8"/>
      <c r="L106" s="8"/>
      <c r="M106" s="8"/>
      <c r="N106" s="8"/>
      <c r="O106" s="8"/>
      <c r="P106" s="8"/>
      <c r="Q106" s="8"/>
    </row>
    <row r="107" spans="1:17">
      <c r="A107" s="12"/>
      <c r="B107" s="8"/>
      <c r="C107" s="8"/>
      <c r="D107" s="8"/>
      <c r="E107" s="8"/>
      <c r="F107" s="8"/>
      <c r="G107" s="8"/>
      <c r="H107" s="8"/>
      <c r="I107" s="8"/>
      <c r="J107" s="8"/>
      <c r="K107" s="8"/>
      <c r="L107" s="8"/>
      <c r="M107" s="8"/>
      <c r="N107" s="8"/>
      <c r="O107" s="8"/>
      <c r="P107" s="8"/>
      <c r="Q107" s="8"/>
    </row>
    <row r="108" spans="1:17">
      <c r="A108" s="12"/>
      <c r="B108" s="8"/>
      <c r="C108" s="8"/>
      <c r="D108" s="8"/>
      <c r="E108" s="8"/>
      <c r="F108" s="8"/>
      <c r="G108" s="8"/>
      <c r="H108" s="8"/>
      <c r="I108" s="8"/>
      <c r="J108" s="8"/>
      <c r="K108" s="8"/>
      <c r="L108" s="8"/>
      <c r="M108" s="8"/>
      <c r="N108" s="8"/>
      <c r="O108" s="8"/>
      <c r="P108" s="8"/>
      <c r="Q108" s="8"/>
    </row>
    <row r="109" spans="1:17">
      <c r="A109" s="12"/>
      <c r="B109" s="8"/>
      <c r="C109" s="8"/>
      <c r="D109" s="8"/>
      <c r="E109" s="8"/>
      <c r="F109" s="8"/>
      <c r="G109" s="8"/>
      <c r="H109" s="8"/>
      <c r="I109" s="8"/>
      <c r="J109" s="8"/>
      <c r="K109" s="8"/>
      <c r="L109" s="8"/>
      <c r="M109" s="8"/>
      <c r="N109" s="8"/>
      <c r="O109" s="8"/>
      <c r="P109" s="8"/>
      <c r="Q109" s="8"/>
    </row>
    <row r="110" spans="1:17">
      <c r="A110" s="12"/>
      <c r="B110" s="8"/>
      <c r="C110" s="8"/>
      <c r="D110" s="8"/>
      <c r="E110" s="8"/>
      <c r="F110" s="8"/>
      <c r="G110" s="8"/>
      <c r="H110" s="8"/>
      <c r="I110" s="8"/>
      <c r="J110" s="8"/>
      <c r="K110" s="8"/>
      <c r="L110" s="8"/>
      <c r="M110" s="8"/>
      <c r="N110" s="8"/>
      <c r="O110" s="8"/>
      <c r="P110" s="8"/>
      <c r="Q110" s="8"/>
    </row>
    <row r="111" spans="1:17">
      <c r="A111" s="12"/>
      <c r="B111" s="8"/>
      <c r="C111" s="8"/>
      <c r="D111" s="8"/>
      <c r="E111" s="8"/>
      <c r="F111" s="8"/>
      <c r="G111" s="8"/>
      <c r="H111" s="8"/>
      <c r="I111" s="8"/>
      <c r="J111" s="8"/>
      <c r="K111" s="8"/>
      <c r="L111" s="8"/>
      <c r="M111" s="8"/>
      <c r="N111" s="8"/>
      <c r="O111" s="8"/>
      <c r="P111" s="8"/>
      <c r="Q111" s="8"/>
    </row>
    <row r="112" spans="1:17">
      <c r="A112" s="12"/>
      <c r="B112" s="8"/>
      <c r="C112" s="8"/>
      <c r="D112" s="8"/>
      <c r="E112" s="8"/>
      <c r="F112" s="8"/>
      <c r="G112" s="8"/>
      <c r="H112" s="8"/>
      <c r="I112" s="8"/>
      <c r="J112" s="8"/>
      <c r="K112" s="8"/>
      <c r="L112" s="8"/>
      <c r="M112" s="8"/>
      <c r="N112" s="8"/>
      <c r="O112" s="8"/>
      <c r="P112" s="8"/>
      <c r="Q112" s="8"/>
    </row>
    <row r="113" spans="1:17">
      <c r="A113" s="12"/>
      <c r="B113" s="8"/>
      <c r="C113" s="8"/>
      <c r="D113" s="8"/>
      <c r="E113" s="8"/>
      <c r="F113" s="8"/>
      <c r="G113" s="8"/>
      <c r="H113" s="8"/>
      <c r="I113" s="8"/>
      <c r="J113" s="8"/>
      <c r="K113" s="8"/>
      <c r="L113" s="8"/>
      <c r="M113" s="8"/>
      <c r="N113" s="8"/>
      <c r="O113" s="8"/>
      <c r="P113" s="8"/>
      <c r="Q113" s="8"/>
    </row>
    <row r="114" spans="1:17">
      <c r="A114" s="12"/>
      <c r="B114" s="8"/>
      <c r="C114" s="8"/>
      <c r="D114" s="8"/>
      <c r="E114" s="8"/>
      <c r="F114" s="8"/>
      <c r="G114" s="8"/>
      <c r="H114" s="8"/>
      <c r="I114" s="8"/>
      <c r="J114" s="8"/>
      <c r="K114" s="8"/>
      <c r="L114" s="8"/>
      <c r="M114" s="8"/>
      <c r="N114" s="8"/>
      <c r="O114" s="8"/>
      <c r="P114" s="8"/>
      <c r="Q114" s="8"/>
    </row>
    <row r="115" spans="1:17">
      <c r="A115" s="12"/>
      <c r="B115" s="8"/>
      <c r="C115" s="8"/>
      <c r="D115" s="8"/>
      <c r="E115" s="8"/>
      <c r="F115" s="8"/>
      <c r="G115" s="8"/>
      <c r="H115" s="8"/>
      <c r="I115" s="8"/>
      <c r="J115" s="8"/>
      <c r="K115" s="8"/>
      <c r="L115" s="8"/>
      <c r="M115" s="8"/>
      <c r="N115" s="8"/>
      <c r="O115" s="8"/>
      <c r="P115" s="8"/>
      <c r="Q115" s="8"/>
    </row>
    <row r="116" spans="1:17">
      <c r="A116" s="12"/>
      <c r="B116" s="8"/>
      <c r="C116" s="8"/>
      <c r="D116" s="8"/>
      <c r="E116" s="8"/>
      <c r="F116" s="8"/>
      <c r="G116" s="8"/>
      <c r="H116" s="8"/>
      <c r="I116" s="8"/>
      <c r="J116" s="8"/>
      <c r="K116" s="8"/>
      <c r="L116" s="8"/>
      <c r="M116" s="8"/>
      <c r="N116" s="8"/>
      <c r="O116" s="8"/>
      <c r="P116" s="8"/>
      <c r="Q116" s="8"/>
    </row>
    <row r="117" spans="1:17">
      <c r="A117" s="12"/>
      <c r="B117" s="8"/>
      <c r="C117" s="8"/>
      <c r="D117" s="8"/>
      <c r="E117" s="8"/>
      <c r="F117" s="8"/>
      <c r="G117" s="8"/>
      <c r="H117" s="8"/>
      <c r="I117" s="8"/>
      <c r="J117" s="8"/>
      <c r="K117" s="8"/>
      <c r="L117" s="8"/>
      <c r="M117" s="8"/>
      <c r="N117" s="8"/>
      <c r="O117" s="8"/>
      <c r="P117" s="8"/>
      <c r="Q117" s="8"/>
    </row>
    <row r="118" spans="1:17">
      <c r="A118" s="12"/>
      <c r="B118" s="8"/>
      <c r="C118" s="8"/>
      <c r="D118" s="8"/>
      <c r="E118" s="8"/>
      <c r="F118" s="8"/>
      <c r="G118" s="8"/>
      <c r="H118" s="8"/>
      <c r="I118" s="8"/>
      <c r="J118" s="8"/>
      <c r="K118" s="8"/>
      <c r="L118" s="8"/>
      <c r="M118" s="8"/>
      <c r="N118" s="8"/>
      <c r="O118" s="8"/>
      <c r="P118" s="8"/>
      <c r="Q118" s="8"/>
    </row>
    <row r="119" spans="1:17">
      <c r="A119" s="12"/>
      <c r="B119" s="8"/>
      <c r="C119" s="8"/>
      <c r="D119" s="8"/>
      <c r="E119" s="8"/>
      <c r="F119" s="8"/>
      <c r="G119" s="8"/>
      <c r="H119" s="8"/>
      <c r="I119" s="8"/>
      <c r="J119" s="8"/>
      <c r="K119" s="8"/>
      <c r="L119" s="8"/>
      <c r="M119" s="8"/>
      <c r="N119" s="8"/>
      <c r="O119" s="8"/>
      <c r="P119" s="8"/>
      <c r="Q119" s="8"/>
    </row>
    <row r="120" spans="1:17">
      <c r="A120" s="12"/>
      <c r="B120" s="8"/>
      <c r="C120" s="8"/>
      <c r="D120" s="8"/>
      <c r="E120" s="8"/>
      <c r="F120" s="8"/>
      <c r="G120" s="8"/>
      <c r="H120" s="8"/>
      <c r="I120" s="8"/>
      <c r="J120" s="8"/>
      <c r="K120" s="8"/>
      <c r="L120" s="8"/>
      <c r="M120" s="8"/>
      <c r="N120" s="8"/>
      <c r="O120" s="8"/>
      <c r="P120" s="8"/>
      <c r="Q120" s="8"/>
    </row>
    <row r="121" spans="1:17">
      <c r="A121" s="12"/>
      <c r="B121" s="8"/>
      <c r="C121" s="8"/>
      <c r="D121" s="8"/>
      <c r="E121" s="8"/>
      <c r="F121" s="8"/>
      <c r="G121" s="8"/>
      <c r="H121" s="8"/>
      <c r="I121" s="8"/>
      <c r="J121" s="8"/>
      <c r="K121" s="8"/>
      <c r="L121" s="8"/>
      <c r="M121" s="8"/>
      <c r="N121" s="8"/>
      <c r="O121" s="8"/>
      <c r="P121" s="8"/>
      <c r="Q121" s="8"/>
    </row>
    <row r="122" spans="1:17">
      <c r="A122" s="12"/>
      <c r="B122" s="8"/>
      <c r="C122" s="8"/>
      <c r="D122" s="8"/>
      <c r="E122" s="8"/>
      <c r="F122" s="8"/>
      <c r="G122" s="8"/>
      <c r="H122" s="8"/>
      <c r="I122" s="8"/>
      <c r="J122" s="8"/>
      <c r="K122" s="8"/>
      <c r="L122" s="8"/>
      <c r="M122" s="8"/>
      <c r="N122" s="8"/>
      <c r="O122" s="8"/>
      <c r="P122" s="8"/>
      <c r="Q122" s="8"/>
    </row>
    <row r="123" spans="1:17">
      <c r="A123" s="12"/>
      <c r="B123" s="8"/>
      <c r="C123" s="8"/>
      <c r="D123" s="8"/>
      <c r="E123" s="8"/>
      <c r="F123" s="8"/>
      <c r="G123" s="8"/>
      <c r="H123" s="8"/>
      <c r="I123" s="8"/>
      <c r="J123" s="8"/>
      <c r="K123" s="8"/>
      <c r="L123" s="8"/>
      <c r="M123" s="8"/>
      <c r="N123" s="8"/>
      <c r="O123" s="8"/>
      <c r="P123" s="8"/>
      <c r="Q123" s="8"/>
    </row>
    <row r="124" spans="1:17">
      <c r="A124" s="12"/>
      <c r="B124" s="8"/>
      <c r="C124" s="8"/>
      <c r="D124" s="8"/>
      <c r="E124" s="8"/>
      <c r="F124" s="8"/>
      <c r="G124" s="8"/>
      <c r="H124" s="8"/>
      <c r="I124" s="8"/>
      <c r="J124" s="8"/>
      <c r="K124" s="8"/>
      <c r="L124" s="8"/>
      <c r="M124" s="8"/>
      <c r="N124" s="8"/>
      <c r="O124" s="8"/>
      <c r="P124" s="8"/>
      <c r="Q124" s="8"/>
    </row>
    <row r="125" spans="1:17">
      <c r="A125" s="12"/>
      <c r="B125" s="8"/>
      <c r="C125" s="8"/>
      <c r="D125" s="8"/>
      <c r="E125" s="8"/>
      <c r="F125" s="8"/>
      <c r="G125" s="8"/>
      <c r="H125" s="8"/>
      <c r="I125" s="8"/>
      <c r="J125" s="8"/>
      <c r="K125" s="8"/>
      <c r="L125" s="8"/>
      <c r="M125" s="8"/>
      <c r="N125" s="8"/>
      <c r="O125" s="8"/>
      <c r="P125" s="8"/>
      <c r="Q125" s="8"/>
    </row>
    <row r="126" spans="1:17">
      <c r="A126" s="12"/>
      <c r="B126" s="8"/>
      <c r="C126" s="8"/>
      <c r="D126" s="8"/>
      <c r="E126" s="8"/>
      <c r="F126" s="8"/>
      <c r="G126" s="8"/>
      <c r="H126" s="8"/>
      <c r="I126" s="8"/>
      <c r="J126" s="8"/>
      <c r="K126" s="8"/>
      <c r="L126" s="8"/>
      <c r="M126" s="8"/>
      <c r="N126" s="8"/>
      <c r="O126" s="8"/>
      <c r="P126" s="8"/>
      <c r="Q126" s="8"/>
    </row>
    <row r="127" spans="1:17">
      <c r="A127" s="12"/>
      <c r="B127" s="8"/>
      <c r="C127" s="8"/>
      <c r="D127" s="8"/>
      <c r="E127" s="8"/>
      <c r="F127" s="8"/>
      <c r="G127" s="8"/>
      <c r="H127" s="8"/>
      <c r="I127" s="8"/>
      <c r="J127" s="8"/>
      <c r="K127" s="8"/>
      <c r="L127" s="8"/>
      <c r="M127" s="8"/>
      <c r="N127" s="8"/>
      <c r="O127" s="8"/>
      <c r="P127" s="8"/>
      <c r="Q127" s="8"/>
    </row>
    <row r="128" spans="1:17">
      <c r="A128" s="12"/>
      <c r="B128" s="8"/>
      <c r="C128" s="8"/>
      <c r="D128" s="8"/>
      <c r="E128" s="8"/>
      <c r="F128" s="8"/>
      <c r="G128" s="8"/>
      <c r="H128" s="8"/>
      <c r="I128" s="8"/>
      <c r="J128" s="8"/>
      <c r="K128" s="8"/>
      <c r="L128" s="8"/>
      <c r="M128" s="8"/>
      <c r="N128" s="8"/>
      <c r="O128" s="8"/>
      <c r="P128" s="8"/>
      <c r="Q128" s="8"/>
    </row>
    <row r="129" spans="1:17">
      <c r="A129" s="12"/>
      <c r="B129" s="8"/>
      <c r="C129" s="8"/>
      <c r="D129" s="8"/>
      <c r="E129" s="8"/>
      <c r="F129" s="8"/>
      <c r="G129" s="8"/>
      <c r="H129" s="8"/>
      <c r="I129" s="8"/>
      <c r="J129" s="8"/>
      <c r="K129" s="8"/>
      <c r="L129" s="8"/>
      <c r="M129" s="8"/>
      <c r="N129" s="8"/>
      <c r="O129" s="8"/>
      <c r="P129" s="8"/>
      <c r="Q129" s="8"/>
    </row>
    <row r="130" spans="1:17">
      <c r="A130" s="12"/>
      <c r="B130" s="8"/>
      <c r="C130" s="8"/>
      <c r="D130" s="8"/>
      <c r="E130" s="8"/>
      <c r="F130" s="8"/>
      <c r="G130" s="8"/>
      <c r="H130" s="8"/>
      <c r="I130" s="8"/>
      <c r="J130" s="8"/>
      <c r="K130" s="8"/>
      <c r="L130" s="8"/>
      <c r="M130" s="8"/>
      <c r="N130" s="8"/>
      <c r="O130" s="8"/>
      <c r="P130" s="8"/>
      <c r="Q130" s="8"/>
    </row>
    <row r="131" spans="1:17">
      <c r="A131" s="12"/>
      <c r="B131" s="8"/>
      <c r="C131" s="8"/>
      <c r="D131" s="8"/>
      <c r="E131" s="8"/>
      <c r="F131" s="8"/>
      <c r="G131" s="8"/>
      <c r="H131" s="8"/>
      <c r="I131" s="8"/>
      <c r="J131" s="8"/>
      <c r="K131" s="8"/>
      <c r="L131" s="8"/>
      <c r="M131" s="8"/>
      <c r="N131" s="8"/>
      <c r="O131" s="8"/>
      <c r="P131" s="8"/>
      <c r="Q131" s="8"/>
    </row>
    <row r="132" spans="1:17">
      <c r="A132" s="12"/>
      <c r="B132" s="8"/>
      <c r="C132" s="8"/>
      <c r="D132" s="8"/>
      <c r="E132" s="8"/>
      <c r="F132" s="8"/>
      <c r="G132" s="8"/>
      <c r="H132" s="8"/>
      <c r="I132" s="8"/>
      <c r="J132" s="8"/>
      <c r="K132" s="8"/>
      <c r="L132" s="8"/>
      <c r="M132" s="8"/>
      <c r="N132" s="8"/>
      <c r="O132" s="8"/>
      <c r="P132" s="8"/>
      <c r="Q132" s="8"/>
    </row>
    <row r="133" spans="1:17">
      <c r="A133" s="12"/>
      <c r="B133" s="8"/>
      <c r="C133" s="8"/>
      <c r="D133" s="8"/>
      <c r="E133" s="8"/>
      <c r="F133" s="8"/>
      <c r="G133" s="8"/>
      <c r="H133" s="8"/>
      <c r="I133" s="8"/>
      <c r="J133" s="8"/>
      <c r="K133" s="8"/>
      <c r="L133" s="8"/>
      <c r="M133" s="8"/>
      <c r="N133" s="8"/>
      <c r="O133" s="8"/>
      <c r="P133" s="8"/>
      <c r="Q133" s="8"/>
    </row>
    <row r="134" spans="1:17">
      <c r="A134" s="12"/>
      <c r="B134" s="8"/>
      <c r="C134" s="8"/>
      <c r="D134" s="8"/>
      <c r="E134" s="8"/>
      <c r="F134" s="8"/>
      <c r="G134" s="8"/>
      <c r="H134" s="8"/>
      <c r="I134" s="8"/>
      <c r="J134" s="8"/>
      <c r="K134" s="8"/>
      <c r="L134" s="8"/>
      <c r="M134" s="8"/>
      <c r="N134" s="8"/>
      <c r="O134" s="8"/>
      <c r="P134" s="8"/>
      <c r="Q134" s="8"/>
    </row>
    <row r="135" spans="1:17">
      <c r="A135" s="12"/>
      <c r="B135" s="8"/>
      <c r="C135" s="8"/>
      <c r="D135" s="8"/>
      <c r="E135" s="8"/>
      <c r="F135" s="8"/>
      <c r="G135" s="8"/>
      <c r="H135" s="8"/>
      <c r="I135" s="8"/>
      <c r="J135" s="8"/>
      <c r="K135" s="8"/>
      <c r="L135" s="8"/>
      <c r="M135" s="8"/>
      <c r="N135" s="8"/>
      <c r="O135" s="8"/>
      <c r="P135" s="8"/>
      <c r="Q135" s="8"/>
    </row>
    <row r="136" spans="1:17">
      <c r="A136" s="12"/>
      <c r="B136" s="8"/>
      <c r="C136" s="8"/>
      <c r="D136" s="8"/>
      <c r="E136" s="8"/>
      <c r="F136" s="8"/>
      <c r="G136" s="8"/>
      <c r="H136" s="8"/>
      <c r="I136" s="8"/>
      <c r="J136" s="8"/>
      <c r="K136" s="8"/>
      <c r="L136" s="8"/>
      <c r="M136" s="8"/>
      <c r="N136" s="8"/>
      <c r="O136" s="8"/>
      <c r="P136" s="8"/>
      <c r="Q136" s="8"/>
    </row>
    <row r="137" spans="1:17">
      <c r="A137" s="12"/>
      <c r="B137" s="8"/>
      <c r="C137" s="8"/>
      <c r="D137" s="8"/>
      <c r="E137" s="8"/>
      <c r="F137" s="8"/>
      <c r="G137" s="8"/>
      <c r="H137" s="8"/>
      <c r="I137" s="8"/>
      <c r="J137" s="8"/>
      <c r="K137" s="8"/>
      <c r="L137" s="8"/>
      <c r="M137" s="8"/>
      <c r="N137" s="8"/>
      <c r="O137" s="8"/>
      <c r="P137" s="8"/>
      <c r="Q137" s="8"/>
    </row>
    <row r="138" spans="1:17">
      <c r="A138" s="12"/>
      <c r="B138" s="8"/>
      <c r="C138" s="8"/>
      <c r="D138" s="8"/>
      <c r="E138" s="8"/>
      <c r="F138" s="8"/>
      <c r="G138" s="8"/>
      <c r="H138" s="8"/>
      <c r="I138" s="8"/>
      <c r="J138" s="8"/>
      <c r="K138" s="8"/>
      <c r="L138" s="8"/>
      <c r="M138" s="8"/>
      <c r="N138" s="8"/>
      <c r="O138" s="8"/>
      <c r="P138" s="8"/>
      <c r="Q138" s="8"/>
    </row>
    <row r="139" spans="1:17">
      <c r="A139" s="12"/>
      <c r="B139" s="8"/>
      <c r="C139" s="8"/>
      <c r="D139" s="8"/>
      <c r="E139" s="8"/>
      <c r="F139" s="8"/>
      <c r="G139" s="8"/>
      <c r="H139" s="8"/>
      <c r="I139" s="8"/>
      <c r="J139" s="8"/>
      <c r="K139" s="8"/>
      <c r="L139" s="8"/>
      <c r="M139" s="8"/>
      <c r="N139" s="8"/>
      <c r="O139" s="8"/>
      <c r="P139" s="8"/>
      <c r="Q139" s="8"/>
    </row>
    <row r="140" spans="1:17">
      <c r="A140" s="12"/>
      <c r="B140" s="8"/>
      <c r="C140" s="8"/>
      <c r="D140" s="8"/>
      <c r="E140" s="8"/>
      <c r="F140" s="8"/>
      <c r="G140" s="8"/>
      <c r="H140" s="8"/>
      <c r="I140" s="8"/>
      <c r="J140" s="8"/>
      <c r="K140" s="8"/>
      <c r="L140" s="8"/>
      <c r="M140" s="8"/>
      <c r="N140" s="8"/>
      <c r="O140" s="8"/>
      <c r="P140" s="8"/>
      <c r="Q140" s="8"/>
    </row>
    <row r="141" spans="1:17">
      <c r="A141" s="12"/>
      <c r="B141" s="8"/>
      <c r="C141" s="8"/>
      <c r="D141" s="8"/>
      <c r="E141" s="8"/>
      <c r="F141" s="8"/>
      <c r="G141" s="8"/>
      <c r="H141" s="8"/>
      <c r="I141" s="8"/>
      <c r="J141" s="8"/>
      <c r="K141" s="8"/>
      <c r="L141" s="8"/>
      <c r="M141" s="8"/>
      <c r="N141" s="8"/>
      <c r="O141" s="8"/>
      <c r="P141" s="8"/>
      <c r="Q141" s="8"/>
    </row>
    <row r="142" spans="1:17">
      <c r="A142" s="12"/>
      <c r="B142" s="8"/>
      <c r="C142" s="8"/>
      <c r="D142" s="8"/>
      <c r="E142" s="8"/>
      <c r="F142" s="8"/>
      <c r="G142" s="8"/>
      <c r="H142" s="8"/>
      <c r="I142" s="8"/>
      <c r="J142" s="8"/>
      <c r="K142" s="8"/>
      <c r="L142" s="8"/>
      <c r="M142" s="8"/>
      <c r="N142" s="8"/>
      <c r="O142" s="8"/>
      <c r="P142" s="8"/>
      <c r="Q142" s="8"/>
    </row>
    <row r="143" spans="1:17">
      <c r="A143" s="12"/>
      <c r="B143" s="8"/>
      <c r="C143" s="8"/>
      <c r="D143" s="8"/>
      <c r="E143" s="8"/>
      <c r="F143" s="8"/>
      <c r="G143" s="8"/>
      <c r="H143" s="8"/>
      <c r="I143" s="8"/>
      <c r="J143" s="8"/>
      <c r="K143" s="8"/>
      <c r="L143" s="8"/>
      <c r="M143" s="8"/>
      <c r="N143" s="8"/>
      <c r="O143" s="8"/>
      <c r="P143" s="8"/>
      <c r="Q143" s="8"/>
    </row>
    <row r="144" spans="1:17">
      <c r="A144" s="12"/>
      <c r="B144" s="8"/>
      <c r="C144" s="8"/>
      <c r="D144" s="8"/>
      <c r="E144" s="8"/>
      <c r="F144" s="8"/>
      <c r="G144" s="8"/>
      <c r="H144" s="8"/>
      <c r="I144" s="8"/>
      <c r="J144" s="8"/>
      <c r="K144" s="8"/>
      <c r="L144" s="8"/>
      <c r="M144" s="8"/>
      <c r="N144" s="8"/>
      <c r="O144" s="8"/>
      <c r="P144" s="8"/>
      <c r="Q144" s="8"/>
    </row>
    <row r="145" spans="1:17">
      <c r="A145" s="12"/>
      <c r="B145" s="8"/>
      <c r="C145" s="8"/>
      <c r="D145" s="8"/>
      <c r="E145" s="8"/>
      <c r="F145" s="8"/>
      <c r="G145" s="8"/>
      <c r="H145" s="8"/>
      <c r="I145" s="8"/>
      <c r="J145" s="8"/>
      <c r="K145" s="8"/>
      <c r="L145" s="8"/>
      <c r="M145" s="8"/>
      <c r="N145" s="8"/>
      <c r="O145" s="8"/>
      <c r="P145" s="8"/>
      <c r="Q145" s="8"/>
    </row>
    <row r="146" spans="1:17">
      <c r="A146" s="12"/>
      <c r="B146" s="8"/>
      <c r="C146" s="8"/>
      <c r="D146" s="8"/>
      <c r="E146" s="8"/>
      <c r="F146" s="8"/>
      <c r="G146" s="8"/>
      <c r="H146" s="8"/>
      <c r="I146" s="8"/>
      <c r="J146" s="8"/>
      <c r="K146" s="8"/>
      <c r="L146" s="8"/>
      <c r="M146" s="8"/>
      <c r="N146" s="8"/>
      <c r="O146" s="8"/>
      <c r="P146" s="8"/>
      <c r="Q146" s="8"/>
    </row>
    <row r="147" spans="1:17">
      <c r="A147" s="12"/>
      <c r="B147" s="8"/>
      <c r="C147" s="8"/>
      <c r="D147" s="8"/>
      <c r="E147" s="8"/>
      <c r="F147" s="8"/>
      <c r="G147" s="8"/>
      <c r="H147" s="8"/>
      <c r="I147" s="8"/>
      <c r="J147" s="8"/>
      <c r="K147" s="8"/>
      <c r="L147" s="8"/>
      <c r="M147" s="8"/>
      <c r="N147" s="8"/>
      <c r="O147" s="8"/>
      <c r="P147" s="8"/>
      <c r="Q147" s="8"/>
    </row>
    <row r="148" spans="1:17">
      <c r="A148" s="12"/>
      <c r="B148" s="8"/>
      <c r="C148" s="8"/>
      <c r="D148" s="8"/>
      <c r="E148" s="8"/>
      <c r="F148" s="8"/>
      <c r="G148" s="8"/>
      <c r="H148" s="8"/>
      <c r="I148" s="8"/>
      <c r="J148" s="8"/>
      <c r="K148" s="8"/>
      <c r="L148" s="8"/>
      <c r="M148" s="8"/>
      <c r="N148" s="8"/>
      <c r="O148" s="8"/>
      <c r="P148" s="8"/>
      <c r="Q148" s="8"/>
    </row>
    <row r="149" spans="1:17">
      <c r="A149" s="12"/>
      <c r="B149" s="8"/>
      <c r="C149" s="8"/>
      <c r="D149" s="8"/>
      <c r="E149" s="8"/>
      <c r="F149" s="8"/>
      <c r="G149" s="8"/>
      <c r="H149" s="8"/>
      <c r="I149" s="8"/>
      <c r="J149" s="8"/>
      <c r="K149" s="8"/>
      <c r="L149" s="8"/>
      <c r="M149" s="8"/>
      <c r="N149" s="8"/>
      <c r="O149" s="8"/>
      <c r="P149" s="8"/>
      <c r="Q149" s="8"/>
    </row>
    <row r="150" spans="1:17">
      <c r="A150" s="12"/>
      <c r="B150" s="8"/>
      <c r="C150" s="8"/>
      <c r="D150" s="8"/>
      <c r="E150" s="8"/>
      <c r="F150" s="8"/>
      <c r="G150" s="8"/>
      <c r="H150" s="8"/>
      <c r="I150" s="8"/>
      <c r="J150" s="8"/>
      <c r="K150" s="8"/>
      <c r="L150" s="8"/>
      <c r="M150" s="8"/>
      <c r="N150" s="8"/>
      <c r="O150" s="8"/>
      <c r="P150" s="8"/>
      <c r="Q150" s="8"/>
    </row>
    <row r="151" spans="1:17">
      <c r="A151" s="12"/>
      <c r="B151" s="8"/>
      <c r="C151" s="8"/>
      <c r="D151" s="8"/>
      <c r="E151" s="8"/>
      <c r="F151" s="8"/>
      <c r="G151" s="8"/>
      <c r="H151" s="8"/>
      <c r="I151" s="8"/>
      <c r="J151" s="8"/>
      <c r="K151" s="8"/>
      <c r="L151" s="8"/>
      <c r="M151" s="8"/>
      <c r="N151" s="8"/>
      <c r="O151" s="8"/>
      <c r="P151" s="8"/>
      <c r="Q151" s="8"/>
    </row>
    <row r="152" spans="1:17">
      <c r="A152" s="12"/>
      <c r="B152" s="8"/>
      <c r="C152" s="8"/>
      <c r="D152" s="8"/>
      <c r="E152" s="8"/>
      <c r="F152" s="8"/>
      <c r="G152" s="8"/>
      <c r="H152" s="8"/>
      <c r="I152" s="8"/>
      <c r="J152" s="8"/>
      <c r="K152" s="8"/>
      <c r="L152" s="8"/>
      <c r="M152" s="8"/>
      <c r="N152" s="8"/>
      <c r="O152" s="8"/>
      <c r="P152" s="8"/>
      <c r="Q152" s="8"/>
    </row>
    <row r="153" spans="1:17">
      <c r="A153" s="12"/>
      <c r="B153" s="8"/>
      <c r="C153" s="8"/>
      <c r="D153" s="8"/>
      <c r="E153" s="8"/>
      <c r="F153" s="8"/>
      <c r="G153" s="8"/>
      <c r="H153" s="8"/>
      <c r="I153" s="8"/>
      <c r="J153" s="8"/>
      <c r="K153" s="8"/>
      <c r="L153" s="8"/>
      <c r="M153" s="8"/>
      <c r="N153" s="8"/>
      <c r="O153" s="8"/>
      <c r="P153" s="8"/>
      <c r="Q153" s="8"/>
    </row>
    <row r="154" spans="1:17">
      <c r="A154" s="12"/>
      <c r="B154" s="8"/>
      <c r="C154" s="8"/>
      <c r="D154" s="8"/>
      <c r="E154" s="8"/>
      <c r="F154" s="8"/>
      <c r="G154" s="8"/>
      <c r="H154" s="8"/>
      <c r="I154" s="8"/>
      <c r="J154" s="8"/>
      <c r="K154" s="8"/>
      <c r="L154" s="8"/>
      <c r="M154" s="8"/>
      <c r="N154" s="8"/>
      <c r="O154" s="8"/>
      <c r="P154" s="8"/>
      <c r="Q154" s="8"/>
    </row>
    <row r="155" spans="1:17">
      <c r="A155" s="12"/>
      <c r="B155" s="8"/>
      <c r="C155" s="8"/>
      <c r="D155" s="8"/>
      <c r="E155" s="8"/>
      <c r="F155" s="8"/>
      <c r="G155" s="8"/>
      <c r="H155" s="8"/>
      <c r="I155" s="8"/>
      <c r="J155" s="8"/>
      <c r="K155" s="8"/>
      <c r="L155" s="8"/>
      <c r="M155" s="8"/>
      <c r="N155" s="8"/>
      <c r="O155" s="8"/>
      <c r="P155" s="8"/>
      <c r="Q155" s="8"/>
    </row>
    <row r="156" spans="1:17">
      <c r="A156" s="12"/>
      <c r="B156" s="8"/>
      <c r="C156" s="8"/>
      <c r="D156" s="8"/>
      <c r="E156" s="8"/>
      <c r="F156" s="8"/>
      <c r="G156" s="8"/>
      <c r="H156" s="8"/>
      <c r="I156" s="8"/>
      <c r="J156" s="8"/>
      <c r="K156" s="8"/>
      <c r="L156" s="8"/>
      <c r="M156" s="8"/>
      <c r="N156" s="8"/>
      <c r="O156" s="8"/>
      <c r="P156" s="8"/>
      <c r="Q156" s="8"/>
    </row>
    <row r="157" spans="1:17">
      <c r="A157" s="12"/>
      <c r="B157" s="8"/>
      <c r="C157" s="8"/>
      <c r="D157" s="8"/>
      <c r="E157" s="8"/>
      <c r="F157" s="8"/>
      <c r="G157" s="8"/>
      <c r="H157" s="8"/>
      <c r="I157" s="8"/>
      <c r="J157" s="8"/>
      <c r="K157" s="8"/>
      <c r="L157" s="8"/>
      <c r="M157" s="8"/>
      <c r="N157" s="8"/>
      <c r="O157" s="8"/>
      <c r="P157" s="8"/>
      <c r="Q157" s="8"/>
    </row>
    <row r="158" spans="1:17">
      <c r="A158" s="12"/>
      <c r="B158" s="8"/>
      <c r="C158" s="8"/>
      <c r="D158" s="8"/>
      <c r="E158" s="8"/>
      <c r="F158" s="8"/>
      <c r="G158" s="8"/>
      <c r="H158" s="8"/>
      <c r="I158" s="8"/>
      <c r="J158" s="8"/>
      <c r="K158" s="8"/>
      <c r="L158" s="8"/>
      <c r="M158" s="8"/>
      <c r="N158" s="8"/>
      <c r="O158" s="8"/>
      <c r="P158" s="8"/>
      <c r="Q158" s="8"/>
    </row>
    <row r="159" spans="1:17">
      <c r="A159" s="12"/>
      <c r="B159" s="8"/>
      <c r="C159" s="8"/>
      <c r="D159" s="8"/>
      <c r="E159" s="8"/>
      <c r="F159" s="8"/>
      <c r="G159" s="8"/>
      <c r="H159" s="8"/>
      <c r="I159" s="8"/>
      <c r="J159" s="8"/>
      <c r="K159" s="8"/>
      <c r="L159" s="8"/>
      <c r="M159" s="8"/>
      <c r="N159" s="8"/>
      <c r="O159" s="8"/>
      <c r="P159" s="8"/>
      <c r="Q159" s="8"/>
    </row>
    <row r="160" spans="1:17">
      <c r="A160" s="12"/>
      <c r="B160" s="8"/>
      <c r="C160" s="8"/>
      <c r="D160" s="8"/>
      <c r="E160" s="8"/>
      <c r="F160" s="8"/>
      <c r="G160" s="8"/>
      <c r="H160" s="8"/>
      <c r="I160" s="8"/>
      <c r="J160" s="8"/>
      <c r="K160" s="8"/>
      <c r="L160" s="8"/>
      <c r="M160" s="8"/>
      <c r="N160" s="8"/>
      <c r="O160" s="8"/>
      <c r="P160" s="8"/>
      <c r="Q160" s="8"/>
    </row>
    <row r="161" spans="1:17">
      <c r="A161" s="12"/>
      <c r="B161" s="8"/>
      <c r="C161" s="8"/>
      <c r="D161" s="8"/>
      <c r="E161" s="8"/>
      <c r="F161" s="8"/>
      <c r="G161" s="8"/>
      <c r="H161" s="8"/>
      <c r="I161" s="8"/>
      <c r="J161" s="8"/>
      <c r="K161" s="8"/>
      <c r="L161" s="8"/>
      <c r="M161" s="8"/>
      <c r="N161" s="8"/>
      <c r="O161" s="8"/>
      <c r="P161" s="8"/>
      <c r="Q161" s="8"/>
    </row>
    <row r="162" spans="1:17">
      <c r="A162" s="12"/>
      <c r="B162" s="8"/>
      <c r="C162" s="8"/>
      <c r="D162" s="8"/>
      <c r="E162" s="8"/>
      <c r="F162" s="8"/>
      <c r="G162" s="8"/>
      <c r="H162" s="8"/>
      <c r="I162" s="8"/>
      <c r="J162" s="8"/>
      <c r="K162" s="8"/>
      <c r="L162" s="8"/>
      <c r="M162" s="8"/>
      <c r="N162" s="8"/>
      <c r="O162" s="8"/>
      <c r="P162" s="8"/>
      <c r="Q162" s="8"/>
    </row>
    <row r="163" spans="1:17">
      <c r="A163" s="12"/>
      <c r="B163" s="8"/>
      <c r="C163" s="8"/>
      <c r="D163" s="8"/>
      <c r="E163" s="8"/>
      <c r="F163" s="8"/>
      <c r="G163" s="8"/>
      <c r="H163" s="8"/>
      <c r="I163" s="8"/>
      <c r="J163" s="8"/>
      <c r="K163" s="8"/>
      <c r="L163" s="8"/>
      <c r="M163" s="8"/>
      <c r="N163" s="8"/>
      <c r="O163" s="8"/>
      <c r="P163" s="8"/>
      <c r="Q163" s="8"/>
    </row>
    <row r="164" spans="1:17">
      <c r="A164" s="12"/>
      <c r="B164" s="8"/>
      <c r="C164" s="8"/>
      <c r="D164" s="8"/>
      <c r="E164" s="8"/>
      <c r="F164" s="8"/>
      <c r="G164" s="8"/>
      <c r="H164" s="8"/>
      <c r="I164" s="8"/>
      <c r="J164" s="8"/>
      <c r="K164" s="8"/>
      <c r="L164" s="8"/>
      <c r="M164" s="8"/>
      <c r="N164" s="8"/>
      <c r="O164" s="8"/>
      <c r="P164" s="8"/>
      <c r="Q164" s="8"/>
    </row>
    <row r="165" spans="1:17">
      <c r="A165" s="12"/>
      <c r="B165" s="8"/>
      <c r="C165" s="8"/>
      <c r="D165" s="8"/>
      <c r="E165" s="8"/>
      <c r="F165" s="8"/>
      <c r="G165" s="8"/>
      <c r="H165" s="8"/>
      <c r="I165" s="8"/>
      <c r="J165" s="8"/>
      <c r="K165" s="8"/>
      <c r="L165" s="8"/>
      <c r="M165" s="8"/>
      <c r="N165" s="8"/>
      <c r="O165" s="8"/>
      <c r="P165" s="8"/>
      <c r="Q165" s="8"/>
    </row>
    <row r="166" spans="1:17">
      <c r="A166" s="12"/>
      <c r="B166" s="8"/>
      <c r="C166" s="8"/>
      <c r="D166" s="8"/>
      <c r="E166" s="8"/>
      <c r="F166" s="8"/>
      <c r="G166" s="8"/>
      <c r="H166" s="8"/>
      <c r="I166" s="8"/>
      <c r="J166" s="8"/>
      <c r="K166" s="8"/>
      <c r="L166" s="8"/>
      <c r="M166" s="8"/>
      <c r="N166" s="8"/>
      <c r="O166" s="8"/>
      <c r="P166" s="8"/>
      <c r="Q166" s="8"/>
    </row>
    <row r="167" spans="1:17">
      <c r="A167" s="12"/>
      <c r="B167" s="8"/>
      <c r="C167" s="8"/>
      <c r="D167" s="8"/>
      <c r="E167" s="8"/>
      <c r="F167" s="8"/>
      <c r="G167" s="8"/>
      <c r="H167" s="8"/>
      <c r="I167" s="8"/>
      <c r="J167" s="8"/>
      <c r="K167" s="8"/>
      <c r="L167" s="8"/>
      <c r="M167" s="8"/>
      <c r="N167" s="8"/>
      <c r="O167" s="8"/>
      <c r="P167" s="8"/>
      <c r="Q167" s="8"/>
    </row>
    <row r="168" spans="1:17">
      <c r="A168" s="12"/>
      <c r="B168" s="8"/>
      <c r="C168" s="8"/>
      <c r="D168" s="8"/>
      <c r="E168" s="8"/>
      <c r="F168" s="8"/>
      <c r="G168" s="8"/>
      <c r="H168" s="8"/>
      <c r="I168" s="8"/>
      <c r="J168" s="8"/>
      <c r="K168" s="8"/>
      <c r="L168" s="8"/>
      <c r="M168" s="8"/>
      <c r="N168" s="8"/>
      <c r="O168" s="8"/>
      <c r="P168" s="8"/>
      <c r="Q168" s="8"/>
    </row>
    <row r="169" spans="1:17">
      <c r="A169" s="12"/>
      <c r="B169" s="8"/>
      <c r="C169" s="8"/>
      <c r="D169" s="8"/>
      <c r="E169" s="8"/>
      <c r="F169" s="8"/>
      <c r="G169" s="8"/>
      <c r="H169" s="8"/>
      <c r="I169" s="8"/>
      <c r="J169" s="8"/>
      <c r="K169" s="8"/>
      <c r="L169" s="8"/>
      <c r="M169" s="8"/>
      <c r="N169" s="8"/>
      <c r="O169" s="8"/>
      <c r="P169" s="8"/>
      <c r="Q169" s="8"/>
    </row>
    <row r="170" spans="1:17">
      <c r="A170" s="12"/>
      <c r="B170" s="8"/>
      <c r="C170" s="8"/>
      <c r="D170" s="8"/>
      <c r="E170" s="8"/>
      <c r="F170" s="8"/>
      <c r="G170" s="8"/>
      <c r="H170" s="8"/>
      <c r="I170" s="8"/>
      <c r="J170" s="8"/>
      <c r="K170" s="8"/>
      <c r="L170" s="8"/>
      <c r="M170" s="8"/>
      <c r="N170" s="8"/>
      <c r="O170" s="8"/>
      <c r="P170" s="8"/>
      <c r="Q170" s="8"/>
    </row>
    <row r="171" spans="1:17">
      <c r="A171" s="12"/>
      <c r="B171" s="8"/>
      <c r="C171" s="8"/>
      <c r="D171" s="8"/>
      <c r="E171" s="8"/>
      <c r="F171" s="8"/>
      <c r="G171" s="8"/>
      <c r="H171" s="8"/>
      <c r="I171" s="8"/>
      <c r="J171" s="8"/>
      <c r="K171" s="8"/>
      <c r="L171" s="8"/>
      <c r="M171" s="8"/>
      <c r="N171" s="8"/>
      <c r="O171" s="8"/>
      <c r="P171" s="8"/>
      <c r="Q171" s="8"/>
    </row>
    <row r="172" spans="1:17">
      <c r="A172" s="12"/>
      <c r="B172" s="8"/>
      <c r="C172" s="8"/>
      <c r="D172" s="8"/>
      <c r="E172" s="8"/>
      <c r="F172" s="8"/>
      <c r="G172" s="8"/>
      <c r="H172" s="8"/>
      <c r="I172" s="8"/>
      <c r="J172" s="8"/>
      <c r="K172" s="8"/>
      <c r="L172" s="8"/>
      <c r="M172" s="8"/>
      <c r="N172" s="8"/>
      <c r="O172" s="8"/>
      <c r="P172" s="8"/>
      <c r="Q172" s="8"/>
    </row>
    <row r="173" spans="1:17">
      <c r="A173" s="12"/>
      <c r="B173" s="8"/>
      <c r="C173" s="8"/>
      <c r="D173" s="8"/>
      <c r="E173" s="8"/>
      <c r="F173" s="8"/>
      <c r="G173" s="8"/>
      <c r="H173" s="8"/>
      <c r="I173" s="8"/>
      <c r="J173" s="8"/>
      <c r="K173" s="8"/>
      <c r="L173" s="8"/>
      <c r="M173" s="8"/>
      <c r="N173" s="8"/>
      <c r="O173" s="8"/>
      <c r="P173" s="8"/>
      <c r="Q173" s="8"/>
    </row>
    <row r="174" spans="1:17">
      <c r="A174" s="12"/>
      <c r="B174" s="8"/>
      <c r="C174" s="8"/>
      <c r="D174" s="8"/>
      <c r="E174" s="8"/>
      <c r="F174" s="8"/>
      <c r="G174" s="8"/>
      <c r="H174" s="8"/>
      <c r="I174" s="8"/>
      <c r="J174" s="8"/>
      <c r="K174" s="8"/>
      <c r="L174" s="8"/>
      <c r="M174" s="8"/>
      <c r="N174" s="8"/>
      <c r="O174" s="8"/>
      <c r="P174" s="8"/>
      <c r="Q174" s="8"/>
    </row>
    <row r="175" spans="1:17">
      <c r="A175" s="12"/>
      <c r="B175" s="8"/>
      <c r="C175" s="8"/>
      <c r="D175" s="8"/>
      <c r="E175" s="8"/>
      <c r="F175" s="8"/>
      <c r="G175" s="8"/>
      <c r="H175" s="8"/>
      <c r="I175" s="8"/>
      <c r="J175" s="8"/>
      <c r="K175" s="8"/>
      <c r="L175" s="8"/>
      <c r="M175" s="8"/>
      <c r="N175" s="8"/>
      <c r="O175" s="8"/>
      <c r="P175" s="8"/>
      <c r="Q175" s="8"/>
    </row>
    <row r="176" spans="1:17">
      <c r="A176" s="12"/>
      <c r="B176" s="8"/>
      <c r="C176" s="8"/>
      <c r="D176" s="8"/>
      <c r="E176" s="8"/>
      <c r="F176" s="8"/>
      <c r="G176" s="8"/>
      <c r="H176" s="8"/>
      <c r="I176" s="8"/>
      <c r="J176" s="8"/>
      <c r="K176" s="8"/>
      <c r="L176" s="8"/>
      <c r="M176" s="8"/>
      <c r="N176" s="8"/>
      <c r="O176" s="8"/>
      <c r="P176" s="8"/>
      <c r="Q176" s="8"/>
    </row>
    <row r="177" spans="1:17">
      <c r="A177" s="12"/>
      <c r="B177" s="8"/>
      <c r="C177" s="8"/>
      <c r="D177" s="8"/>
      <c r="E177" s="8"/>
      <c r="F177" s="8"/>
      <c r="G177" s="8"/>
      <c r="H177" s="8"/>
      <c r="I177" s="8"/>
      <c r="J177" s="8"/>
      <c r="K177" s="8"/>
      <c r="L177" s="8"/>
      <c r="M177" s="8"/>
      <c r="N177" s="8"/>
      <c r="O177" s="8"/>
      <c r="P177" s="8"/>
      <c r="Q177" s="8"/>
    </row>
    <row r="178" spans="1:17">
      <c r="A178" s="12"/>
      <c r="B178" s="8"/>
      <c r="C178" s="8"/>
      <c r="D178" s="8"/>
      <c r="E178" s="8"/>
      <c r="F178" s="8"/>
      <c r="G178" s="8"/>
      <c r="H178" s="8"/>
      <c r="I178" s="8"/>
      <c r="J178" s="8"/>
      <c r="K178" s="8"/>
      <c r="L178" s="8"/>
      <c r="M178" s="8"/>
      <c r="N178" s="8"/>
      <c r="O178" s="8"/>
      <c r="P178" s="8"/>
      <c r="Q178" s="8"/>
    </row>
    <row r="179" spans="1:17">
      <c r="A179" s="12"/>
      <c r="B179" s="8"/>
      <c r="C179" s="8"/>
      <c r="D179" s="8"/>
      <c r="E179" s="8"/>
      <c r="F179" s="8"/>
      <c r="G179" s="8"/>
      <c r="H179" s="8"/>
      <c r="I179" s="8"/>
      <c r="J179" s="8"/>
      <c r="K179" s="8"/>
      <c r="L179" s="8"/>
      <c r="M179" s="8"/>
      <c r="N179" s="8"/>
      <c r="O179" s="8"/>
      <c r="P179" s="8"/>
      <c r="Q179" s="8"/>
    </row>
    <row r="180" spans="1:17">
      <c r="A180" s="12"/>
      <c r="B180" s="8"/>
      <c r="C180" s="8"/>
      <c r="D180" s="8"/>
      <c r="E180" s="8"/>
      <c r="F180" s="8"/>
      <c r="G180" s="8"/>
      <c r="H180" s="8"/>
      <c r="I180" s="8"/>
      <c r="J180" s="8"/>
      <c r="K180" s="8"/>
      <c r="L180" s="8"/>
      <c r="M180" s="8"/>
      <c r="N180" s="8"/>
      <c r="O180" s="8"/>
      <c r="P180" s="8"/>
      <c r="Q180" s="8"/>
    </row>
    <row r="181" spans="1:17">
      <c r="A181" s="12"/>
      <c r="B181" s="8"/>
      <c r="C181" s="8"/>
      <c r="D181" s="8"/>
      <c r="E181" s="8"/>
      <c r="F181" s="8"/>
      <c r="G181" s="8"/>
      <c r="H181" s="8"/>
      <c r="I181" s="8"/>
      <c r="J181" s="8"/>
      <c r="K181" s="8"/>
      <c r="L181" s="8"/>
      <c r="M181" s="8"/>
      <c r="N181" s="8"/>
      <c r="O181" s="8"/>
      <c r="P181" s="8"/>
      <c r="Q181" s="8"/>
    </row>
    <row r="182" spans="1:17">
      <c r="A182" s="12"/>
      <c r="B182" s="8"/>
      <c r="C182" s="8"/>
      <c r="D182" s="8"/>
      <c r="E182" s="8"/>
      <c r="F182" s="8"/>
      <c r="G182" s="8"/>
      <c r="H182" s="8"/>
      <c r="I182" s="8"/>
      <c r="J182" s="8"/>
      <c r="K182" s="8"/>
      <c r="L182" s="8"/>
      <c r="M182" s="8"/>
      <c r="N182" s="8"/>
      <c r="O182" s="8"/>
      <c r="P182" s="8"/>
      <c r="Q182" s="8"/>
    </row>
    <row r="183" spans="1:17">
      <c r="A183" s="12"/>
      <c r="B183" s="8"/>
      <c r="C183" s="8"/>
      <c r="D183" s="8"/>
      <c r="E183" s="8"/>
      <c r="F183" s="8"/>
      <c r="G183" s="8"/>
      <c r="H183" s="8"/>
      <c r="I183" s="8"/>
      <c r="J183" s="8"/>
      <c r="K183" s="8"/>
      <c r="L183" s="8"/>
      <c r="M183" s="8"/>
      <c r="N183" s="8"/>
      <c r="O183" s="8"/>
      <c r="P183" s="8"/>
      <c r="Q183" s="8"/>
    </row>
    <row r="184" spans="1:17">
      <c r="A184" s="12"/>
      <c r="B184" s="8"/>
      <c r="C184" s="8"/>
      <c r="D184" s="8"/>
      <c r="E184" s="8"/>
      <c r="F184" s="8"/>
      <c r="G184" s="8"/>
      <c r="H184" s="8"/>
      <c r="I184" s="8"/>
      <c r="J184" s="8"/>
      <c r="K184" s="8"/>
      <c r="L184" s="8"/>
      <c r="M184" s="8"/>
      <c r="N184" s="8"/>
      <c r="O184" s="8"/>
      <c r="P184" s="8"/>
      <c r="Q184" s="8"/>
    </row>
    <row r="185" spans="1:17">
      <c r="A185" s="12"/>
      <c r="B185" s="8"/>
      <c r="C185" s="8"/>
      <c r="D185" s="8"/>
      <c r="E185" s="8"/>
      <c r="F185" s="8"/>
      <c r="G185" s="8"/>
      <c r="H185" s="8"/>
      <c r="I185" s="8"/>
      <c r="J185" s="8"/>
      <c r="K185" s="8"/>
      <c r="L185" s="8"/>
      <c r="M185" s="8"/>
      <c r="N185" s="8"/>
      <c r="O185" s="8"/>
      <c r="P185" s="8"/>
      <c r="Q185" s="8"/>
    </row>
    <row r="186" spans="1:17">
      <c r="A186" s="12"/>
      <c r="B186" s="8"/>
      <c r="C186" s="8"/>
      <c r="D186" s="8"/>
      <c r="E186" s="8"/>
      <c r="F186" s="8"/>
      <c r="G186" s="8"/>
      <c r="H186" s="8"/>
      <c r="I186" s="8"/>
      <c r="J186" s="8"/>
      <c r="K186" s="8"/>
      <c r="L186" s="8"/>
      <c r="M186" s="8"/>
      <c r="N186" s="8"/>
      <c r="O186" s="8"/>
      <c r="P186" s="8"/>
      <c r="Q186" s="8"/>
    </row>
    <row r="187" spans="1:17">
      <c r="A187" s="12"/>
      <c r="B187" s="8"/>
      <c r="C187" s="8"/>
      <c r="D187" s="8"/>
      <c r="E187" s="8"/>
      <c r="F187" s="8"/>
      <c r="G187" s="8"/>
      <c r="H187" s="8"/>
      <c r="I187" s="8"/>
      <c r="J187" s="8"/>
      <c r="K187" s="8"/>
      <c r="L187" s="8"/>
      <c r="M187" s="8"/>
      <c r="N187" s="8"/>
      <c r="O187" s="8"/>
      <c r="P187" s="8"/>
      <c r="Q187" s="8"/>
    </row>
    <row r="188" spans="1:17">
      <c r="A188" s="12"/>
      <c r="B188" s="8"/>
      <c r="C188" s="8"/>
      <c r="D188" s="8"/>
      <c r="E188" s="8"/>
      <c r="F188" s="8"/>
      <c r="G188" s="8"/>
      <c r="H188" s="8"/>
      <c r="I188" s="8"/>
      <c r="J188" s="8"/>
      <c r="K188" s="8"/>
      <c r="L188" s="8"/>
      <c r="M188" s="8"/>
      <c r="N188" s="8"/>
      <c r="O188" s="8"/>
      <c r="P188" s="8"/>
      <c r="Q188" s="8"/>
    </row>
    <row r="189" spans="1:17">
      <c r="A189" s="12"/>
      <c r="B189" s="8"/>
      <c r="C189" s="8"/>
      <c r="D189" s="8"/>
      <c r="E189" s="8"/>
      <c r="F189" s="8"/>
      <c r="G189" s="8"/>
      <c r="H189" s="8"/>
      <c r="I189" s="8"/>
      <c r="J189" s="8"/>
      <c r="K189" s="8"/>
      <c r="L189" s="8"/>
      <c r="M189" s="8"/>
      <c r="N189" s="8"/>
      <c r="O189" s="8"/>
      <c r="P189" s="8"/>
      <c r="Q189" s="8"/>
    </row>
    <row r="190" spans="1:17">
      <c r="A190" s="12"/>
      <c r="B190" s="8"/>
      <c r="C190" s="8"/>
      <c r="D190" s="8"/>
      <c r="E190" s="8"/>
      <c r="F190" s="8"/>
      <c r="G190" s="8"/>
      <c r="H190" s="8"/>
      <c r="I190" s="8"/>
      <c r="J190" s="8"/>
      <c r="K190" s="8"/>
      <c r="L190" s="8"/>
      <c r="M190" s="8"/>
      <c r="N190" s="8"/>
      <c r="O190" s="8"/>
      <c r="P190" s="8"/>
      <c r="Q190" s="8"/>
    </row>
    <row r="191" spans="1:17">
      <c r="A191" s="12"/>
      <c r="B191" s="8"/>
      <c r="C191" s="8"/>
      <c r="D191" s="8"/>
      <c r="E191" s="8"/>
      <c r="F191" s="8"/>
      <c r="G191" s="8"/>
      <c r="H191" s="8"/>
      <c r="I191" s="8"/>
      <c r="J191" s="8"/>
      <c r="K191" s="8"/>
      <c r="L191" s="8"/>
      <c r="M191" s="8"/>
      <c r="N191" s="8"/>
      <c r="O191" s="8"/>
      <c r="P191" s="8"/>
      <c r="Q191" s="8"/>
    </row>
    <row r="192" spans="1:17">
      <c r="A192" s="12"/>
      <c r="B192" s="8"/>
      <c r="C192" s="8"/>
      <c r="D192" s="8"/>
      <c r="E192" s="8"/>
      <c r="F192" s="8"/>
      <c r="G192" s="8"/>
      <c r="H192" s="8"/>
      <c r="I192" s="8"/>
      <c r="J192" s="8"/>
      <c r="K192" s="8"/>
      <c r="L192" s="8"/>
      <c r="M192" s="8"/>
      <c r="N192" s="8"/>
      <c r="O192" s="8"/>
      <c r="P192" s="8"/>
      <c r="Q192" s="8"/>
    </row>
    <row r="193" spans="1:17">
      <c r="A193" s="12"/>
      <c r="B193" s="8"/>
      <c r="C193" s="8"/>
      <c r="D193" s="8"/>
      <c r="E193" s="8"/>
      <c r="F193" s="8"/>
      <c r="G193" s="8"/>
      <c r="H193" s="8"/>
      <c r="I193" s="8"/>
      <c r="J193" s="8"/>
      <c r="K193" s="8"/>
      <c r="L193" s="8"/>
      <c r="M193" s="8"/>
      <c r="N193" s="8"/>
      <c r="O193" s="8"/>
      <c r="P193" s="8"/>
      <c r="Q193" s="8"/>
    </row>
    <row r="194" spans="1:17">
      <c r="A194" s="12"/>
      <c r="B194" s="8"/>
      <c r="C194" s="8"/>
      <c r="D194" s="8"/>
      <c r="E194" s="8"/>
      <c r="F194" s="8"/>
      <c r="G194" s="8"/>
      <c r="H194" s="8"/>
      <c r="I194" s="8"/>
      <c r="J194" s="8"/>
      <c r="K194" s="8"/>
      <c r="L194" s="8"/>
      <c r="M194" s="8"/>
      <c r="N194" s="8"/>
      <c r="O194" s="8"/>
      <c r="P194" s="8"/>
      <c r="Q194" s="8"/>
    </row>
    <row r="195" spans="1:17">
      <c r="A195" s="12"/>
      <c r="B195" s="8"/>
      <c r="C195" s="8"/>
      <c r="D195" s="8"/>
      <c r="E195" s="8"/>
      <c r="F195" s="8"/>
      <c r="G195" s="8"/>
      <c r="H195" s="8"/>
      <c r="I195" s="8"/>
      <c r="J195" s="8"/>
      <c r="K195" s="8"/>
      <c r="L195" s="8"/>
      <c r="M195" s="8"/>
      <c r="N195" s="8"/>
      <c r="O195" s="8"/>
      <c r="P195" s="8"/>
      <c r="Q195" s="8"/>
    </row>
    <row r="196" spans="1:17">
      <c r="A196" s="12"/>
      <c r="B196" s="8"/>
      <c r="C196" s="8"/>
      <c r="D196" s="8"/>
      <c r="E196" s="8"/>
      <c r="F196" s="8"/>
      <c r="G196" s="8"/>
      <c r="H196" s="8"/>
      <c r="I196" s="8"/>
      <c r="J196" s="8"/>
      <c r="K196" s="8"/>
      <c r="L196" s="8"/>
      <c r="M196" s="8"/>
      <c r="N196" s="8"/>
      <c r="O196" s="8"/>
      <c r="P196" s="8"/>
      <c r="Q196" s="8"/>
    </row>
    <row r="197" spans="1:17">
      <c r="A197" s="12"/>
      <c r="B197" s="8"/>
      <c r="C197" s="8"/>
      <c r="D197" s="8"/>
      <c r="E197" s="8"/>
      <c r="F197" s="8"/>
      <c r="G197" s="8"/>
      <c r="H197" s="8"/>
      <c r="I197" s="8"/>
      <c r="J197" s="8"/>
      <c r="K197" s="8"/>
      <c r="L197" s="8"/>
      <c r="M197" s="8"/>
      <c r="N197" s="8"/>
      <c r="O197" s="8"/>
      <c r="P197" s="8"/>
      <c r="Q197" s="8"/>
    </row>
    <row r="198" spans="1:17">
      <c r="A198" s="12"/>
      <c r="B198" s="8"/>
      <c r="C198" s="8"/>
      <c r="D198" s="8"/>
      <c r="E198" s="8"/>
      <c r="F198" s="8"/>
      <c r="G198" s="8"/>
      <c r="H198" s="8"/>
      <c r="I198" s="8"/>
      <c r="J198" s="8"/>
      <c r="K198" s="8"/>
      <c r="L198" s="8"/>
      <c r="M198" s="8"/>
      <c r="N198" s="8"/>
      <c r="O198" s="8"/>
      <c r="P198" s="8"/>
      <c r="Q198" s="8"/>
    </row>
    <row r="199" spans="1:17">
      <c r="A199" s="12"/>
      <c r="B199" s="8"/>
      <c r="C199" s="8"/>
      <c r="D199" s="8"/>
      <c r="E199" s="8"/>
      <c r="F199" s="8"/>
      <c r="G199" s="8"/>
      <c r="H199" s="8"/>
      <c r="I199" s="8"/>
      <c r="J199" s="8"/>
      <c r="K199" s="8"/>
      <c r="L199" s="8"/>
      <c r="M199" s="8"/>
      <c r="N199" s="8"/>
      <c r="O199" s="8"/>
      <c r="P199" s="8"/>
      <c r="Q199" s="8"/>
    </row>
    <row r="200" spans="1:17">
      <c r="A200" s="12"/>
      <c r="B200" s="8"/>
      <c r="C200" s="8"/>
      <c r="D200" s="8"/>
      <c r="E200" s="8"/>
      <c r="F200" s="8"/>
      <c r="G200" s="8"/>
      <c r="H200" s="8"/>
      <c r="I200" s="8"/>
      <c r="J200" s="8"/>
      <c r="K200" s="8"/>
      <c r="L200" s="8"/>
      <c r="M200" s="8"/>
      <c r="N200" s="8"/>
      <c r="O200" s="8"/>
      <c r="P200" s="8"/>
      <c r="Q200" s="8"/>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S200"/>
  <sheetViews>
    <sheetView showGridLines="0" workbookViewId="0"/>
  </sheetViews>
  <sheetFormatPr defaultColWidth="10.90625" defaultRowHeight="14.5"/>
  <cols>
    <col min="1" max="1" width="70.7265625" customWidth="1"/>
  </cols>
  <sheetData>
    <row r="1" spans="1:19" ht="19.5">
      <c r="A1" s="4" t="s">
        <v>259</v>
      </c>
      <c r="B1" s="8"/>
      <c r="C1" s="8"/>
      <c r="D1" s="8"/>
      <c r="E1" s="8"/>
      <c r="F1" s="8"/>
      <c r="G1" s="8"/>
      <c r="H1" s="8"/>
      <c r="I1" s="8"/>
      <c r="J1" s="8"/>
      <c r="K1" s="8"/>
      <c r="L1" s="8"/>
      <c r="M1" s="8"/>
      <c r="N1" s="8"/>
      <c r="O1" s="8"/>
      <c r="P1" s="8"/>
      <c r="Q1" s="8"/>
      <c r="R1" s="8"/>
      <c r="S1" s="8"/>
    </row>
    <row r="2" spans="1:19">
      <c r="A2" s="9" t="s">
        <v>402</v>
      </c>
      <c r="B2" s="8"/>
      <c r="C2" s="8"/>
      <c r="D2" s="8"/>
      <c r="E2" s="8"/>
      <c r="F2" s="8"/>
      <c r="G2" s="8"/>
      <c r="H2" s="8"/>
      <c r="I2" s="8"/>
      <c r="J2" s="8"/>
      <c r="K2" s="8"/>
      <c r="L2" s="8"/>
      <c r="M2" s="8"/>
      <c r="N2" s="8"/>
      <c r="O2" s="8"/>
      <c r="P2" s="8"/>
      <c r="Q2" s="8"/>
      <c r="R2" s="8"/>
      <c r="S2" s="8"/>
    </row>
    <row r="3" spans="1:19" ht="29">
      <c r="A3" s="9" t="s">
        <v>295</v>
      </c>
      <c r="B3" s="10"/>
      <c r="C3" s="10"/>
      <c r="D3" s="10"/>
      <c r="E3" s="10"/>
      <c r="F3" s="10"/>
      <c r="G3" s="10"/>
      <c r="H3" s="10"/>
      <c r="I3" s="10"/>
      <c r="J3" s="10"/>
      <c r="K3" s="10"/>
      <c r="L3" s="10"/>
      <c r="M3" s="10"/>
      <c r="N3" s="10"/>
      <c r="O3" s="10"/>
      <c r="P3" s="10"/>
      <c r="Q3" s="10"/>
      <c r="R3" s="10"/>
      <c r="S3" s="10"/>
    </row>
    <row r="4" spans="1:19" ht="29">
      <c r="A4" s="9" t="s">
        <v>403</v>
      </c>
      <c r="B4" s="10"/>
      <c r="C4" s="10"/>
      <c r="D4" s="10"/>
      <c r="E4" s="10"/>
      <c r="F4" s="10"/>
      <c r="G4" s="10"/>
      <c r="H4" s="10"/>
      <c r="I4" s="10"/>
      <c r="J4" s="10"/>
      <c r="K4" s="10"/>
      <c r="L4" s="10"/>
      <c r="M4" s="10"/>
      <c r="N4" s="10"/>
      <c r="O4" s="10"/>
      <c r="P4" s="10"/>
      <c r="Q4" s="10"/>
      <c r="R4" s="10"/>
      <c r="S4" s="10"/>
    </row>
    <row r="5" spans="1:19" ht="29">
      <c r="A5" s="9" t="s">
        <v>404</v>
      </c>
      <c r="B5" s="10"/>
      <c r="C5" s="10"/>
      <c r="D5" s="10"/>
      <c r="E5" s="10"/>
      <c r="F5" s="10"/>
      <c r="G5" s="10"/>
      <c r="H5" s="10"/>
      <c r="I5" s="10"/>
      <c r="J5" s="10"/>
      <c r="K5" s="10"/>
      <c r="L5" s="10"/>
      <c r="M5" s="10"/>
      <c r="N5" s="10"/>
      <c r="O5" s="10"/>
      <c r="P5" s="10"/>
      <c r="Q5" s="10"/>
      <c r="R5" s="10"/>
      <c r="S5" s="10"/>
    </row>
    <row r="6" spans="1:19" ht="43.5">
      <c r="A6" s="9" t="s">
        <v>458</v>
      </c>
      <c r="B6" s="10"/>
      <c r="C6" s="10"/>
      <c r="D6" s="10"/>
      <c r="E6" s="10"/>
      <c r="F6" s="10"/>
      <c r="G6" s="10"/>
      <c r="H6" s="10"/>
      <c r="I6" s="10"/>
      <c r="J6" s="10"/>
      <c r="K6" s="10"/>
      <c r="L6" s="10"/>
      <c r="M6" s="10"/>
      <c r="N6" s="10"/>
      <c r="O6" s="10"/>
      <c r="P6" s="10"/>
      <c r="Q6" s="10"/>
      <c r="R6" s="10"/>
      <c r="S6" s="10"/>
    </row>
    <row r="7" spans="1:19" ht="29">
      <c r="A7" s="9" t="s">
        <v>459</v>
      </c>
      <c r="B7" s="10"/>
      <c r="C7" s="10"/>
      <c r="D7" s="10"/>
      <c r="E7" s="10"/>
      <c r="F7" s="10"/>
      <c r="G7" s="10"/>
      <c r="H7" s="10"/>
      <c r="I7" s="10"/>
      <c r="J7" s="10"/>
      <c r="K7" s="10"/>
      <c r="L7" s="10"/>
      <c r="M7" s="10"/>
      <c r="N7" s="10"/>
      <c r="O7" s="10"/>
      <c r="P7" s="10"/>
      <c r="Q7" s="10"/>
      <c r="R7" s="10"/>
      <c r="S7" s="10"/>
    </row>
    <row r="8" spans="1:19">
      <c r="A8" s="11" t="s">
        <v>0</v>
      </c>
      <c r="B8" s="10"/>
      <c r="C8" s="10"/>
      <c r="D8" s="10"/>
      <c r="E8" s="10"/>
      <c r="F8" s="10"/>
      <c r="G8" s="10"/>
      <c r="H8" s="10"/>
      <c r="I8" s="10"/>
      <c r="J8" s="10"/>
      <c r="K8" s="10"/>
      <c r="L8" s="10"/>
      <c r="M8" s="10"/>
      <c r="N8" s="10"/>
      <c r="O8" s="10"/>
      <c r="P8" s="10"/>
      <c r="Q8" s="10"/>
      <c r="R8" s="10"/>
      <c r="S8" s="10"/>
    </row>
    <row r="9" spans="1:19" ht="30" customHeight="1">
      <c r="A9" s="6" t="s">
        <v>258</v>
      </c>
      <c r="B9" s="10"/>
      <c r="C9" s="10"/>
      <c r="D9" s="10"/>
      <c r="E9" s="10"/>
      <c r="F9" s="10"/>
      <c r="G9" s="10"/>
      <c r="H9" s="10"/>
      <c r="I9" s="10"/>
      <c r="J9" s="10"/>
      <c r="K9" s="10"/>
      <c r="L9" s="10"/>
      <c r="M9" s="10"/>
      <c r="N9" s="10"/>
      <c r="O9" s="10"/>
      <c r="P9" s="10"/>
      <c r="Q9" s="10"/>
      <c r="R9" s="10"/>
      <c r="S9" s="10"/>
    </row>
    <row r="10" spans="1:19">
      <c r="A10" s="12" t="s">
        <v>296</v>
      </c>
      <c r="B10" s="13" t="s">
        <v>304</v>
      </c>
      <c r="C10" s="13" t="s">
        <v>305</v>
      </c>
      <c r="D10" s="13" t="s">
        <v>306</v>
      </c>
      <c r="E10" s="13" t="s">
        <v>307</v>
      </c>
      <c r="F10" s="13" t="s">
        <v>308</v>
      </c>
      <c r="G10" s="13" t="s">
        <v>309</v>
      </c>
      <c r="H10" s="13" t="s">
        <v>310</v>
      </c>
      <c r="I10" s="13" t="s">
        <v>311</v>
      </c>
      <c r="J10" s="13" t="s">
        <v>312</v>
      </c>
      <c r="K10" s="13" t="s">
        <v>313</v>
      </c>
      <c r="L10" s="13" t="s">
        <v>314</v>
      </c>
      <c r="M10" s="13" t="s">
        <v>315</v>
      </c>
      <c r="N10" s="13" t="s">
        <v>316</v>
      </c>
      <c r="O10" s="13" t="s">
        <v>317</v>
      </c>
      <c r="P10" s="13" t="s">
        <v>318</v>
      </c>
      <c r="Q10" s="13" t="s">
        <v>319</v>
      </c>
      <c r="R10" s="13" t="s">
        <v>320</v>
      </c>
      <c r="S10" s="13" t="s">
        <v>321</v>
      </c>
    </row>
    <row r="11" spans="1:19">
      <c r="A11" s="12" t="s">
        <v>342</v>
      </c>
      <c r="B11" s="14">
        <v>0.27851979999999998</v>
      </c>
      <c r="C11" s="14">
        <v>0.25814049999999999</v>
      </c>
      <c r="D11" s="14">
        <v>0.2499922</v>
      </c>
      <c r="E11" s="14">
        <v>0.2455253</v>
      </c>
      <c r="F11" s="14">
        <v>0.2409346</v>
      </c>
      <c r="G11" s="14">
        <v>0.24524689999999999</v>
      </c>
      <c r="H11" s="14">
        <v>0.24372530000000001</v>
      </c>
      <c r="I11" s="14">
        <v>0.23525389999999999</v>
      </c>
      <c r="J11" s="14">
        <v>0.2143718</v>
      </c>
      <c r="K11" s="14">
        <v>0.2073566</v>
      </c>
      <c r="L11" s="14">
        <v>0.20983579999999999</v>
      </c>
      <c r="M11" s="14">
        <v>0.2161679</v>
      </c>
      <c r="N11" s="14">
        <v>0.22795380000000001</v>
      </c>
      <c r="O11" s="14">
        <v>0.23351949999999999</v>
      </c>
      <c r="P11" s="14">
        <v>0.2419675</v>
      </c>
      <c r="Q11" s="14">
        <v>0.23227329999999999</v>
      </c>
      <c r="R11" s="14">
        <v>0.24283840000000001</v>
      </c>
      <c r="S11" s="14">
        <v>0.2103554</v>
      </c>
    </row>
    <row r="12" spans="1:19">
      <c r="A12" s="12" t="s">
        <v>460</v>
      </c>
      <c r="B12" s="14">
        <v>0.38562400000000002</v>
      </c>
      <c r="C12" s="14">
        <v>0.34386230000000001</v>
      </c>
      <c r="D12" s="14">
        <v>0.37548999999999999</v>
      </c>
      <c r="E12" s="14">
        <v>0.37585400000000002</v>
      </c>
      <c r="F12" s="14">
        <v>0.39555489999999999</v>
      </c>
      <c r="G12" s="14">
        <v>0.35880519999999999</v>
      </c>
      <c r="H12" s="14">
        <v>0.35613319999999998</v>
      </c>
      <c r="I12" s="14">
        <v>0.3368623</v>
      </c>
      <c r="J12" s="14">
        <v>0.3437191</v>
      </c>
      <c r="K12" s="14">
        <v>0.3269976</v>
      </c>
      <c r="L12" s="14">
        <v>0.33206059999999998</v>
      </c>
      <c r="M12" s="14">
        <v>0.29813800000000001</v>
      </c>
      <c r="N12" s="14">
        <v>0.2915855</v>
      </c>
      <c r="O12" s="14">
        <v>0.30321199999999998</v>
      </c>
      <c r="P12" s="14">
        <v>0.34396260000000001</v>
      </c>
      <c r="Q12" s="14">
        <v>0.3626064</v>
      </c>
      <c r="R12" s="14">
        <v>0.3773879</v>
      </c>
      <c r="S12" s="14">
        <v>0.33072649999999998</v>
      </c>
    </row>
    <row r="13" spans="1:19">
      <c r="A13" s="12" t="s">
        <v>422</v>
      </c>
      <c r="B13" s="14">
        <v>0.27140999999999998</v>
      </c>
      <c r="C13" s="14">
        <v>0.25319960000000002</v>
      </c>
      <c r="D13" s="14">
        <v>0.24229490000000001</v>
      </c>
      <c r="E13" s="14">
        <v>0.23662520000000001</v>
      </c>
      <c r="F13" s="14">
        <v>0.22947619999999999</v>
      </c>
      <c r="G13" s="14">
        <v>0.2352823</v>
      </c>
      <c r="H13" s="14">
        <v>0.2314696</v>
      </c>
      <c r="I13" s="14">
        <v>0.2233908</v>
      </c>
      <c r="J13" s="14">
        <v>0.2008296</v>
      </c>
      <c r="K13" s="14">
        <v>0.1958502</v>
      </c>
      <c r="L13" s="14">
        <v>0.1972371</v>
      </c>
      <c r="M13" s="14">
        <v>0.20678369999999999</v>
      </c>
      <c r="N13" s="14">
        <v>0.21962880000000001</v>
      </c>
      <c r="O13" s="14">
        <v>0.22387499999999999</v>
      </c>
      <c r="P13" s="14">
        <v>0.2266755</v>
      </c>
      <c r="Q13" s="14">
        <v>0.211037</v>
      </c>
      <c r="R13" s="14">
        <v>0.21821940000000001</v>
      </c>
      <c r="S13" s="14">
        <v>0.18664549999999999</v>
      </c>
    </row>
    <row r="14" spans="1:19" ht="30" customHeight="1">
      <c r="A14" s="6" t="s">
        <v>253</v>
      </c>
      <c r="B14" s="14"/>
      <c r="C14" s="14"/>
      <c r="D14" s="14"/>
      <c r="E14" s="14"/>
      <c r="F14" s="14"/>
      <c r="G14" s="14"/>
      <c r="H14" s="14"/>
      <c r="I14" s="14"/>
      <c r="J14" s="14"/>
      <c r="K14" s="14"/>
      <c r="L14" s="14"/>
      <c r="M14" s="14"/>
      <c r="N14" s="14"/>
      <c r="O14" s="14"/>
      <c r="P14" s="14"/>
      <c r="Q14" s="14"/>
      <c r="R14" s="14"/>
      <c r="S14" s="14"/>
    </row>
    <row r="15" spans="1:19">
      <c r="A15" s="12" t="s">
        <v>296</v>
      </c>
      <c r="B15" s="15" t="s">
        <v>304</v>
      </c>
      <c r="C15" s="15" t="s">
        <v>305</v>
      </c>
      <c r="D15" s="15" t="s">
        <v>306</v>
      </c>
      <c r="E15" s="15" t="s">
        <v>307</v>
      </c>
      <c r="F15" s="15" t="s">
        <v>308</v>
      </c>
      <c r="G15" s="15" t="s">
        <v>309</v>
      </c>
      <c r="H15" s="15" t="s">
        <v>310</v>
      </c>
      <c r="I15" s="15" t="s">
        <v>311</v>
      </c>
      <c r="J15" s="15" t="s">
        <v>312</v>
      </c>
      <c r="K15" s="15" t="s">
        <v>313</v>
      </c>
      <c r="L15" s="15" t="s">
        <v>314</v>
      </c>
      <c r="M15" s="15" t="s">
        <v>315</v>
      </c>
      <c r="N15" s="15" t="s">
        <v>316</v>
      </c>
      <c r="O15" s="15" t="s">
        <v>317</v>
      </c>
      <c r="P15" s="15" t="s">
        <v>318</v>
      </c>
      <c r="Q15" s="15" t="s">
        <v>319</v>
      </c>
      <c r="R15" s="15" t="s">
        <v>320</v>
      </c>
      <c r="S15" s="15" t="s">
        <v>321</v>
      </c>
    </row>
    <row r="16" spans="1:19">
      <c r="A16" s="12" t="s">
        <v>342</v>
      </c>
      <c r="B16" s="14">
        <v>1</v>
      </c>
      <c r="C16" s="14">
        <v>1</v>
      </c>
      <c r="D16" s="14">
        <v>1</v>
      </c>
      <c r="E16" s="14">
        <v>1</v>
      </c>
      <c r="F16" s="14">
        <v>1</v>
      </c>
      <c r="G16" s="14">
        <v>1</v>
      </c>
      <c r="H16" s="14">
        <v>1</v>
      </c>
      <c r="I16" s="14">
        <v>1</v>
      </c>
      <c r="J16" s="14">
        <v>1</v>
      </c>
      <c r="K16" s="14">
        <v>1</v>
      </c>
      <c r="L16" s="14">
        <v>1</v>
      </c>
      <c r="M16" s="14">
        <v>1</v>
      </c>
      <c r="N16" s="14">
        <v>1</v>
      </c>
      <c r="O16" s="14">
        <v>1</v>
      </c>
      <c r="P16" s="14">
        <v>1</v>
      </c>
      <c r="Q16" s="14">
        <v>1</v>
      </c>
      <c r="R16" s="14">
        <v>1</v>
      </c>
      <c r="S16" s="14">
        <v>1</v>
      </c>
    </row>
    <row r="17" spans="1:19">
      <c r="A17" s="12" t="s">
        <v>460</v>
      </c>
      <c r="B17" s="14">
        <v>8.4705600000000006E-2</v>
      </c>
      <c r="C17" s="14">
        <v>7.3156100000000002E-2</v>
      </c>
      <c r="D17" s="14">
        <v>8.6302000000000004E-2</v>
      </c>
      <c r="E17" s="14">
        <v>9.7072800000000001E-2</v>
      </c>
      <c r="F17" s="14">
        <v>0.1143604</v>
      </c>
      <c r="G17" s="14">
        <v>0.12187779999999999</v>
      </c>
      <c r="H17" s="14">
        <v>0.1444259</v>
      </c>
      <c r="I17" s="14">
        <v>0.14866489999999999</v>
      </c>
      <c r="J17" s="14">
        <v>0.1518552</v>
      </c>
      <c r="K17" s="14">
        <v>0.14006099999999999</v>
      </c>
      <c r="L17" s="14">
        <v>0.14994779999999999</v>
      </c>
      <c r="M17" s="14">
        <v>0.14024809999999999</v>
      </c>
      <c r="N17" s="14">
        <v>0.14799490000000001</v>
      </c>
      <c r="O17" s="14">
        <v>0.15496560000000001</v>
      </c>
      <c r="P17" s="14">
        <v>0.18774389999999999</v>
      </c>
      <c r="Q17" s="14">
        <v>0.21790000000000001</v>
      </c>
      <c r="R17" s="14">
        <v>0.23973420000000001</v>
      </c>
      <c r="S17" s="14">
        <v>0.26130779999999998</v>
      </c>
    </row>
    <row r="18" spans="1:19">
      <c r="A18" s="12" t="s">
        <v>422</v>
      </c>
      <c r="B18" s="14">
        <v>0.91529439999999995</v>
      </c>
      <c r="C18" s="14">
        <v>0.92684390000000005</v>
      </c>
      <c r="D18" s="14">
        <v>0.91369800000000001</v>
      </c>
      <c r="E18" s="14">
        <v>0.90292720000000004</v>
      </c>
      <c r="F18" s="14">
        <v>0.88563959999999997</v>
      </c>
      <c r="G18" s="14">
        <v>0.87812219999999996</v>
      </c>
      <c r="H18" s="14">
        <v>0.8555741</v>
      </c>
      <c r="I18" s="14">
        <v>0.85133510000000001</v>
      </c>
      <c r="J18" s="14">
        <v>0.84814480000000003</v>
      </c>
      <c r="K18" s="14">
        <v>0.85993900000000001</v>
      </c>
      <c r="L18" s="14">
        <v>0.85005220000000004</v>
      </c>
      <c r="M18" s="14">
        <v>0.85975190000000001</v>
      </c>
      <c r="N18" s="14">
        <v>0.85200509999999996</v>
      </c>
      <c r="O18" s="14">
        <v>0.84503439999999996</v>
      </c>
      <c r="P18" s="14">
        <v>0.81225610000000004</v>
      </c>
      <c r="Q18" s="14">
        <v>0.78210000000000002</v>
      </c>
      <c r="R18" s="14">
        <v>0.76026579999999999</v>
      </c>
      <c r="S18" s="14">
        <v>0.73869220000000002</v>
      </c>
    </row>
    <row r="19" spans="1:19" ht="30" customHeight="1">
      <c r="A19" s="6" t="s">
        <v>254</v>
      </c>
      <c r="B19" s="14"/>
      <c r="C19" s="14"/>
      <c r="D19" s="14"/>
      <c r="E19" s="14"/>
      <c r="F19" s="14"/>
      <c r="G19" s="14"/>
      <c r="H19" s="14"/>
      <c r="I19" s="14"/>
      <c r="J19" s="14"/>
      <c r="K19" s="14"/>
      <c r="L19" s="14"/>
      <c r="M19" s="14"/>
      <c r="N19" s="14"/>
      <c r="O19" s="14"/>
      <c r="P19" s="14"/>
      <c r="Q19" s="14"/>
      <c r="R19" s="14"/>
      <c r="S19" s="14"/>
    </row>
    <row r="20" spans="1:19">
      <c r="A20" s="12" t="s">
        <v>296</v>
      </c>
      <c r="B20" s="15" t="s">
        <v>304</v>
      </c>
      <c r="C20" s="15" t="s">
        <v>305</v>
      </c>
      <c r="D20" s="15" t="s">
        <v>306</v>
      </c>
      <c r="E20" s="15" t="s">
        <v>307</v>
      </c>
      <c r="F20" s="15" t="s">
        <v>308</v>
      </c>
      <c r="G20" s="15" t="s">
        <v>309</v>
      </c>
      <c r="H20" s="15" t="s">
        <v>310</v>
      </c>
      <c r="I20" s="15" t="s">
        <v>311</v>
      </c>
      <c r="J20" s="15" t="s">
        <v>312</v>
      </c>
      <c r="K20" s="15" t="s">
        <v>313</v>
      </c>
      <c r="L20" s="15" t="s">
        <v>314</v>
      </c>
      <c r="M20" s="15" t="s">
        <v>315</v>
      </c>
      <c r="N20" s="15" t="s">
        <v>316</v>
      </c>
      <c r="O20" s="15" t="s">
        <v>317</v>
      </c>
      <c r="P20" s="15" t="s">
        <v>318</v>
      </c>
      <c r="Q20" s="15" t="s">
        <v>319</v>
      </c>
      <c r="R20" s="15" t="s">
        <v>320</v>
      </c>
      <c r="S20" s="15" t="s">
        <v>321</v>
      </c>
    </row>
    <row r="21" spans="1:19">
      <c r="A21" s="12" t="s">
        <v>342</v>
      </c>
      <c r="B21" s="16">
        <v>290000</v>
      </c>
      <c r="C21" s="16">
        <v>260000</v>
      </c>
      <c r="D21" s="16">
        <v>250000</v>
      </c>
      <c r="E21" s="16">
        <v>250000</v>
      </c>
      <c r="F21" s="16">
        <v>240000</v>
      </c>
      <c r="G21" s="16">
        <v>240000</v>
      </c>
      <c r="H21" s="16">
        <v>240000</v>
      </c>
      <c r="I21" s="16">
        <v>230000</v>
      </c>
      <c r="J21" s="16">
        <v>210000</v>
      </c>
      <c r="K21" s="16">
        <v>210000</v>
      </c>
      <c r="L21" s="16">
        <v>210000</v>
      </c>
      <c r="M21" s="16">
        <v>210000</v>
      </c>
      <c r="N21" s="16">
        <v>220000</v>
      </c>
      <c r="O21" s="16">
        <v>230000</v>
      </c>
      <c r="P21" s="16">
        <v>240000</v>
      </c>
      <c r="Q21" s="16">
        <v>230000</v>
      </c>
      <c r="R21" s="16">
        <v>240000</v>
      </c>
      <c r="S21" s="16">
        <v>210000</v>
      </c>
    </row>
    <row r="22" spans="1:19">
      <c r="A22" s="12" t="s">
        <v>460</v>
      </c>
      <c r="B22" s="16" t="s">
        <v>330</v>
      </c>
      <c r="C22" s="16" t="s">
        <v>330</v>
      </c>
      <c r="D22" s="16" t="s">
        <v>330</v>
      </c>
      <c r="E22" s="16" t="s">
        <v>330</v>
      </c>
      <c r="F22" s="16" t="s">
        <v>330</v>
      </c>
      <c r="G22" s="16" t="s">
        <v>330</v>
      </c>
      <c r="H22" s="16">
        <v>40000</v>
      </c>
      <c r="I22" s="16">
        <v>30000</v>
      </c>
      <c r="J22" s="16">
        <v>30000</v>
      </c>
      <c r="K22" s="16" t="s">
        <v>330</v>
      </c>
      <c r="L22" s="16" t="s">
        <v>330</v>
      </c>
      <c r="M22" s="16" t="s">
        <v>330</v>
      </c>
      <c r="N22" s="16" t="s">
        <v>330</v>
      </c>
      <c r="O22" s="16" t="s">
        <v>330</v>
      </c>
      <c r="P22" s="16" t="s">
        <v>330</v>
      </c>
      <c r="Q22" s="16" t="s">
        <v>330</v>
      </c>
      <c r="R22" s="16">
        <v>60000</v>
      </c>
      <c r="S22" s="16" t="s">
        <v>330</v>
      </c>
    </row>
    <row r="23" spans="1:19">
      <c r="A23" s="12" t="s">
        <v>422</v>
      </c>
      <c r="B23" s="16">
        <v>260000</v>
      </c>
      <c r="C23" s="16">
        <v>240000</v>
      </c>
      <c r="D23" s="16">
        <v>230000</v>
      </c>
      <c r="E23" s="16">
        <v>220000</v>
      </c>
      <c r="F23" s="16">
        <v>210000</v>
      </c>
      <c r="G23" s="16">
        <v>210000</v>
      </c>
      <c r="H23" s="16">
        <v>210000</v>
      </c>
      <c r="I23" s="16">
        <v>200000</v>
      </c>
      <c r="J23" s="16">
        <v>180000</v>
      </c>
      <c r="K23" s="16">
        <v>180000</v>
      </c>
      <c r="L23" s="16">
        <v>180000</v>
      </c>
      <c r="M23" s="16">
        <v>180000</v>
      </c>
      <c r="N23" s="16">
        <v>190000</v>
      </c>
      <c r="O23" s="16">
        <v>190000</v>
      </c>
      <c r="P23" s="16">
        <v>190000</v>
      </c>
      <c r="Q23" s="16">
        <v>180000</v>
      </c>
      <c r="R23" s="16">
        <v>180000</v>
      </c>
      <c r="S23" s="16">
        <v>150000</v>
      </c>
    </row>
    <row r="24" spans="1:19" ht="30" customHeight="1">
      <c r="A24" s="6" t="s">
        <v>255</v>
      </c>
      <c r="B24" s="16"/>
      <c r="C24" s="16"/>
      <c r="D24" s="16"/>
      <c r="E24" s="16"/>
      <c r="F24" s="16"/>
      <c r="G24" s="16"/>
      <c r="H24" s="16"/>
      <c r="I24" s="16"/>
      <c r="J24" s="16"/>
      <c r="K24" s="16"/>
      <c r="L24" s="16"/>
      <c r="M24" s="16"/>
      <c r="N24" s="16"/>
      <c r="O24" s="16"/>
      <c r="P24" s="16"/>
      <c r="Q24" s="16"/>
      <c r="R24" s="16"/>
      <c r="S24" s="16"/>
    </row>
    <row r="25" spans="1:19">
      <c r="A25" s="12" t="s">
        <v>296</v>
      </c>
      <c r="B25" s="17" t="s">
        <v>304</v>
      </c>
      <c r="C25" s="17" t="s">
        <v>305</v>
      </c>
      <c r="D25" s="17" t="s">
        <v>306</v>
      </c>
      <c r="E25" s="17" t="s">
        <v>307</v>
      </c>
      <c r="F25" s="17" t="s">
        <v>308</v>
      </c>
      <c r="G25" s="17" t="s">
        <v>309</v>
      </c>
      <c r="H25" s="17" t="s">
        <v>310</v>
      </c>
      <c r="I25" s="17" t="s">
        <v>311</v>
      </c>
      <c r="J25" s="17" t="s">
        <v>312</v>
      </c>
      <c r="K25" s="17" t="s">
        <v>313</v>
      </c>
      <c r="L25" s="17" t="s">
        <v>314</v>
      </c>
      <c r="M25" s="17" t="s">
        <v>315</v>
      </c>
      <c r="N25" s="17" t="s">
        <v>316</v>
      </c>
      <c r="O25" s="17" t="s">
        <v>317</v>
      </c>
      <c r="P25" s="17" t="s">
        <v>318</v>
      </c>
      <c r="Q25" s="17" t="s">
        <v>319</v>
      </c>
      <c r="R25" s="17" t="s">
        <v>320</v>
      </c>
      <c r="S25" s="17" t="s">
        <v>321</v>
      </c>
    </row>
    <row r="26" spans="1:19">
      <c r="A26" s="12" t="s">
        <v>342</v>
      </c>
      <c r="B26" s="14">
        <v>0.17238400000000001</v>
      </c>
      <c r="C26" s="14">
        <v>0.1671793</v>
      </c>
      <c r="D26" s="14">
        <v>0.1576709</v>
      </c>
      <c r="E26" s="14">
        <v>0.1532771</v>
      </c>
      <c r="F26" s="14">
        <v>0.1486519</v>
      </c>
      <c r="G26" s="14">
        <v>0.15103440000000001</v>
      </c>
      <c r="H26" s="14">
        <v>0.15094440000000001</v>
      </c>
      <c r="I26" s="14">
        <v>0.14469170000000001</v>
      </c>
      <c r="J26" s="14">
        <v>0.12830349999999999</v>
      </c>
      <c r="K26" s="14">
        <v>0.1254564</v>
      </c>
      <c r="L26" s="14">
        <v>0.1247294</v>
      </c>
      <c r="M26" s="14">
        <v>0.12966</v>
      </c>
      <c r="N26" s="14">
        <v>0.1360961</v>
      </c>
      <c r="O26" s="14">
        <v>0.14267479999999999</v>
      </c>
      <c r="P26" s="14">
        <v>0.16386580000000001</v>
      </c>
      <c r="Q26" s="14">
        <v>0.16098599999999999</v>
      </c>
      <c r="R26" s="14">
        <v>0.1804269</v>
      </c>
      <c r="S26" s="14">
        <v>0.15275540000000001</v>
      </c>
    </row>
    <row r="27" spans="1:19">
      <c r="A27" s="12" t="s">
        <v>460</v>
      </c>
      <c r="B27" s="14">
        <v>0.27849360000000001</v>
      </c>
      <c r="C27" s="14">
        <v>0.29567389999999999</v>
      </c>
      <c r="D27" s="14">
        <v>0.31818200000000002</v>
      </c>
      <c r="E27" s="14">
        <v>0.29281760000000001</v>
      </c>
      <c r="F27" s="14">
        <v>0.28833350000000002</v>
      </c>
      <c r="G27" s="14">
        <v>0.23318269999999999</v>
      </c>
      <c r="H27" s="14">
        <v>0.2482287</v>
      </c>
      <c r="I27" s="14">
        <v>0.2390853</v>
      </c>
      <c r="J27" s="14">
        <v>0.23878859999999999</v>
      </c>
      <c r="K27" s="14">
        <v>0.23079189999999999</v>
      </c>
      <c r="L27" s="14">
        <v>0.23220569999999999</v>
      </c>
      <c r="M27" s="14">
        <v>0.21320810000000001</v>
      </c>
      <c r="N27" s="14">
        <v>0.20745089999999999</v>
      </c>
      <c r="O27" s="14">
        <v>0.21892300000000001</v>
      </c>
      <c r="P27" s="14">
        <v>0.26357029999999998</v>
      </c>
      <c r="Q27" s="14">
        <v>0.2663798</v>
      </c>
      <c r="R27" s="14">
        <v>0.2913287</v>
      </c>
      <c r="S27" s="14">
        <v>0.25759379999999998</v>
      </c>
    </row>
    <row r="28" spans="1:19">
      <c r="A28" s="12" t="s">
        <v>422</v>
      </c>
      <c r="B28" s="14">
        <v>0.1660306</v>
      </c>
      <c r="C28" s="14">
        <v>0.15971850000000001</v>
      </c>
      <c r="D28" s="14">
        <v>0.1478225</v>
      </c>
      <c r="E28" s="14">
        <v>0.14403379999999999</v>
      </c>
      <c r="F28" s="14">
        <v>0.13855590000000001</v>
      </c>
      <c r="G28" s="14">
        <v>0.14366789999999999</v>
      </c>
      <c r="H28" s="14">
        <v>0.1401761</v>
      </c>
      <c r="I28" s="14">
        <v>0.13367000000000001</v>
      </c>
      <c r="J28" s="14">
        <v>0.11650870000000001</v>
      </c>
      <c r="K28" s="14">
        <v>0.1151599</v>
      </c>
      <c r="L28" s="14">
        <v>0.1134357</v>
      </c>
      <c r="M28" s="14">
        <v>0.1201416</v>
      </c>
      <c r="N28" s="14">
        <v>0.12653110000000001</v>
      </c>
      <c r="O28" s="14">
        <v>0.13198009999999999</v>
      </c>
      <c r="P28" s="14">
        <v>0.14884919999999999</v>
      </c>
      <c r="Q28" s="14">
        <v>0.1441007</v>
      </c>
      <c r="R28" s="14">
        <v>0.160107</v>
      </c>
      <c r="S28" s="14">
        <v>0.1320211</v>
      </c>
    </row>
    <row r="29" spans="1:19" ht="30" customHeight="1">
      <c r="A29" s="6" t="s">
        <v>256</v>
      </c>
      <c r="B29" s="14"/>
      <c r="C29" s="14"/>
      <c r="D29" s="14"/>
      <c r="E29" s="14"/>
      <c r="F29" s="14"/>
      <c r="G29" s="14"/>
      <c r="H29" s="14"/>
      <c r="I29" s="14"/>
      <c r="J29" s="14"/>
      <c r="K29" s="14"/>
      <c r="L29" s="14"/>
      <c r="M29" s="14"/>
      <c r="N29" s="14"/>
      <c r="O29" s="14"/>
      <c r="P29" s="14"/>
      <c r="Q29" s="14"/>
      <c r="R29" s="14"/>
      <c r="S29" s="14"/>
    </row>
    <row r="30" spans="1:19">
      <c r="A30" s="12" t="s">
        <v>296</v>
      </c>
      <c r="B30" s="15" t="s">
        <v>304</v>
      </c>
      <c r="C30" s="15" t="s">
        <v>305</v>
      </c>
      <c r="D30" s="15" t="s">
        <v>306</v>
      </c>
      <c r="E30" s="15" t="s">
        <v>307</v>
      </c>
      <c r="F30" s="15" t="s">
        <v>308</v>
      </c>
      <c r="G30" s="15" t="s">
        <v>309</v>
      </c>
      <c r="H30" s="15" t="s">
        <v>310</v>
      </c>
      <c r="I30" s="15" t="s">
        <v>311</v>
      </c>
      <c r="J30" s="15" t="s">
        <v>312</v>
      </c>
      <c r="K30" s="15" t="s">
        <v>313</v>
      </c>
      <c r="L30" s="15" t="s">
        <v>314</v>
      </c>
      <c r="M30" s="15" t="s">
        <v>315</v>
      </c>
      <c r="N30" s="15" t="s">
        <v>316</v>
      </c>
      <c r="O30" s="15" t="s">
        <v>317</v>
      </c>
      <c r="P30" s="15" t="s">
        <v>318</v>
      </c>
      <c r="Q30" s="15" t="s">
        <v>319</v>
      </c>
      <c r="R30" s="15" t="s">
        <v>320</v>
      </c>
      <c r="S30" s="15" t="s">
        <v>321</v>
      </c>
    </row>
    <row r="31" spans="1:19">
      <c r="A31" s="12" t="s">
        <v>342</v>
      </c>
      <c r="B31" s="14">
        <v>1</v>
      </c>
      <c r="C31" s="14">
        <v>1</v>
      </c>
      <c r="D31" s="14">
        <v>1</v>
      </c>
      <c r="E31" s="14">
        <v>1</v>
      </c>
      <c r="F31" s="14">
        <v>1</v>
      </c>
      <c r="G31" s="14">
        <v>1</v>
      </c>
      <c r="H31" s="14">
        <v>1</v>
      </c>
      <c r="I31" s="14">
        <v>1</v>
      </c>
      <c r="J31" s="14">
        <v>1</v>
      </c>
      <c r="K31" s="14">
        <v>1</v>
      </c>
      <c r="L31" s="14">
        <v>1</v>
      </c>
      <c r="M31" s="14">
        <v>1</v>
      </c>
      <c r="N31" s="14">
        <v>1</v>
      </c>
      <c r="O31" s="14">
        <v>1</v>
      </c>
      <c r="P31" s="14">
        <v>1</v>
      </c>
      <c r="Q31" s="14">
        <v>1</v>
      </c>
      <c r="R31" s="14">
        <v>1</v>
      </c>
      <c r="S31" s="14">
        <v>1</v>
      </c>
    </row>
    <row r="32" spans="1:19">
      <c r="A32" s="12" t="s">
        <v>460</v>
      </c>
      <c r="B32" s="14">
        <v>9.6028699999999995E-2</v>
      </c>
      <c r="C32" s="14">
        <v>9.7200499999999995E-2</v>
      </c>
      <c r="D32" s="14">
        <v>0.1170935</v>
      </c>
      <c r="E32" s="14">
        <v>0.1204186</v>
      </c>
      <c r="F32" s="14">
        <v>0.13376009999999999</v>
      </c>
      <c r="G32" s="14">
        <v>0.12928819999999999</v>
      </c>
      <c r="H32" s="14">
        <v>0.162881</v>
      </c>
      <c r="I32" s="14">
        <v>0.171574</v>
      </c>
      <c r="J32" s="14">
        <v>0.17694289999999999</v>
      </c>
      <c r="K32" s="14">
        <v>0.16417979999999999</v>
      </c>
      <c r="L32" s="14">
        <v>0.1774511</v>
      </c>
      <c r="M32" s="14">
        <v>0.1665674</v>
      </c>
      <c r="N32" s="14">
        <v>0.1768788</v>
      </c>
      <c r="O32" s="14">
        <v>0.18283199999999999</v>
      </c>
      <c r="P32" s="14">
        <v>0.21225379999999999</v>
      </c>
      <c r="Q32" s="14">
        <v>0.2303801</v>
      </c>
      <c r="R32" s="14">
        <v>0.248698</v>
      </c>
      <c r="S32" s="14">
        <v>0.28343489999999999</v>
      </c>
    </row>
    <row r="33" spans="1:19">
      <c r="A33" s="12" t="s">
        <v>422</v>
      </c>
      <c r="B33" s="14">
        <v>0.90397130000000003</v>
      </c>
      <c r="C33" s="14">
        <v>0.90279949999999998</v>
      </c>
      <c r="D33" s="14">
        <v>0.88290650000000004</v>
      </c>
      <c r="E33" s="14">
        <v>0.87958139999999996</v>
      </c>
      <c r="F33" s="14">
        <v>0.86623989999999995</v>
      </c>
      <c r="G33" s="14">
        <v>0.87071180000000004</v>
      </c>
      <c r="H33" s="14">
        <v>0.83711899999999995</v>
      </c>
      <c r="I33" s="14">
        <v>0.828426</v>
      </c>
      <c r="J33" s="14">
        <v>0.82305709999999999</v>
      </c>
      <c r="K33" s="14">
        <v>0.83582020000000001</v>
      </c>
      <c r="L33" s="14">
        <v>0.82254890000000003</v>
      </c>
      <c r="M33" s="14">
        <v>0.83343259999999997</v>
      </c>
      <c r="N33" s="14">
        <v>0.8231212</v>
      </c>
      <c r="O33" s="14">
        <v>0.81716800000000001</v>
      </c>
      <c r="P33" s="14">
        <v>0.78774619999999995</v>
      </c>
      <c r="Q33" s="14">
        <v>0.76961990000000002</v>
      </c>
      <c r="R33" s="14">
        <v>0.75130200000000003</v>
      </c>
      <c r="S33" s="14">
        <v>0.71656509999999995</v>
      </c>
    </row>
    <row r="34" spans="1:19" ht="30" customHeight="1">
      <c r="A34" s="6" t="s">
        <v>257</v>
      </c>
      <c r="B34" s="14"/>
      <c r="C34" s="14"/>
      <c r="D34" s="14"/>
      <c r="E34" s="14"/>
      <c r="F34" s="14"/>
      <c r="G34" s="14"/>
      <c r="H34" s="14"/>
      <c r="I34" s="14"/>
      <c r="J34" s="14"/>
      <c r="K34" s="14"/>
      <c r="L34" s="14"/>
      <c r="M34" s="14"/>
      <c r="N34" s="14"/>
      <c r="O34" s="14"/>
      <c r="P34" s="14"/>
      <c r="Q34" s="14"/>
      <c r="R34" s="14"/>
      <c r="S34" s="14"/>
    </row>
    <row r="35" spans="1:19">
      <c r="A35" s="12" t="s">
        <v>296</v>
      </c>
      <c r="B35" s="15" t="s">
        <v>304</v>
      </c>
      <c r="C35" s="15" t="s">
        <v>305</v>
      </c>
      <c r="D35" s="15" t="s">
        <v>306</v>
      </c>
      <c r="E35" s="15" t="s">
        <v>307</v>
      </c>
      <c r="F35" s="15" t="s">
        <v>308</v>
      </c>
      <c r="G35" s="15" t="s">
        <v>309</v>
      </c>
      <c r="H35" s="15" t="s">
        <v>310</v>
      </c>
      <c r="I35" s="15" t="s">
        <v>311</v>
      </c>
      <c r="J35" s="15" t="s">
        <v>312</v>
      </c>
      <c r="K35" s="15" t="s">
        <v>313</v>
      </c>
      <c r="L35" s="15" t="s">
        <v>314</v>
      </c>
      <c r="M35" s="15" t="s">
        <v>315</v>
      </c>
      <c r="N35" s="15" t="s">
        <v>316</v>
      </c>
      <c r="O35" s="15" t="s">
        <v>317</v>
      </c>
      <c r="P35" s="15" t="s">
        <v>318</v>
      </c>
      <c r="Q35" s="15" t="s">
        <v>319</v>
      </c>
      <c r="R35" s="15" t="s">
        <v>320</v>
      </c>
      <c r="S35" s="15" t="s">
        <v>321</v>
      </c>
    </row>
    <row r="36" spans="1:19">
      <c r="A36" s="12" t="s">
        <v>342</v>
      </c>
      <c r="B36" s="16">
        <v>180000</v>
      </c>
      <c r="C36" s="16">
        <v>170000</v>
      </c>
      <c r="D36" s="16">
        <v>160000</v>
      </c>
      <c r="E36" s="16">
        <v>150000</v>
      </c>
      <c r="F36" s="16">
        <v>150000</v>
      </c>
      <c r="G36" s="16">
        <v>150000</v>
      </c>
      <c r="H36" s="16">
        <v>150000</v>
      </c>
      <c r="I36" s="16">
        <v>140000</v>
      </c>
      <c r="J36" s="16">
        <v>130000</v>
      </c>
      <c r="K36" s="16">
        <v>120000</v>
      </c>
      <c r="L36" s="16">
        <v>120000</v>
      </c>
      <c r="M36" s="16">
        <v>130000</v>
      </c>
      <c r="N36" s="16">
        <v>130000</v>
      </c>
      <c r="O36" s="16">
        <v>140000</v>
      </c>
      <c r="P36" s="16">
        <v>160000</v>
      </c>
      <c r="Q36" s="16">
        <v>160000</v>
      </c>
      <c r="R36" s="16">
        <v>180000</v>
      </c>
      <c r="S36" s="16">
        <v>150000</v>
      </c>
    </row>
    <row r="37" spans="1:19">
      <c r="A37" s="12" t="s">
        <v>460</v>
      </c>
      <c r="B37" s="16" t="s">
        <v>330</v>
      </c>
      <c r="C37" s="16" t="s">
        <v>330</v>
      </c>
      <c r="D37" s="16" t="s">
        <v>330</v>
      </c>
      <c r="E37" s="16" t="s">
        <v>330</v>
      </c>
      <c r="F37" s="16" t="s">
        <v>330</v>
      </c>
      <c r="G37" s="16" t="s">
        <v>330</v>
      </c>
      <c r="H37" s="16" t="s">
        <v>330</v>
      </c>
      <c r="I37" s="16" t="s">
        <v>330</v>
      </c>
      <c r="J37" s="16" t="s">
        <v>330</v>
      </c>
      <c r="K37" s="16" t="s">
        <v>330</v>
      </c>
      <c r="L37" s="16" t="s">
        <v>330</v>
      </c>
      <c r="M37" s="16" t="s">
        <v>330</v>
      </c>
      <c r="N37" s="16" t="s">
        <v>330</v>
      </c>
      <c r="O37" s="16" t="s">
        <v>330</v>
      </c>
      <c r="P37" s="16" t="s">
        <v>330</v>
      </c>
      <c r="Q37" s="16" t="s">
        <v>330</v>
      </c>
      <c r="R37" s="16" t="s">
        <v>330</v>
      </c>
      <c r="S37" s="16" t="s">
        <v>330</v>
      </c>
    </row>
    <row r="38" spans="1:19">
      <c r="A38" s="12" t="s">
        <v>422</v>
      </c>
      <c r="B38" s="16">
        <v>160000</v>
      </c>
      <c r="C38" s="16">
        <v>150000</v>
      </c>
      <c r="D38" s="16">
        <v>140000</v>
      </c>
      <c r="E38" s="16">
        <v>140000</v>
      </c>
      <c r="F38" s="16">
        <v>130000</v>
      </c>
      <c r="G38" s="16">
        <v>130000</v>
      </c>
      <c r="H38" s="16">
        <v>130000</v>
      </c>
      <c r="I38" s="16">
        <v>120000</v>
      </c>
      <c r="J38" s="16">
        <v>100000</v>
      </c>
      <c r="K38" s="16">
        <v>100000</v>
      </c>
      <c r="L38" s="16">
        <v>100000</v>
      </c>
      <c r="M38" s="16">
        <v>110000</v>
      </c>
      <c r="N38" s="16">
        <v>110000</v>
      </c>
      <c r="O38" s="16">
        <v>110000</v>
      </c>
      <c r="P38" s="16">
        <v>130000</v>
      </c>
      <c r="Q38" s="16">
        <v>120000</v>
      </c>
      <c r="R38" s="16">
        <v>130000</v>
      </c>
      <c r="S38" s="16">
        <v>110000</v>
      </c>
    </row>
    <row r="39" spans="1:19" ht="30" customHeight="1">
      <c r="A39" s="6" t="s">
        <v>292</v>
      </c>
      <c r="B39" s="16"/>
      <c r="C39" s="16"/>
      <c r="D39" s="16"/>
      <c r="E39" s="16"/>
      <c r="F39" s="16"/>
      <c r="G39" s="16"/>
      <c r="H39" s="16"/>
      <c r="I39" s="16"/>
      <c r="J39" s="16"/>
      <c r="K39" s="16"/>
      <c r="L39" s="16"/>
      <c r="M39" s="16"/>
      <c r="N39" s="16"/>
      <c r="O39" s="16"/>
      <c r="P39" s="16"/>
      <c r="Q39" s="16"/>
      <c r="R39" s="16"/>
      <c r="S39" s="16"/>
    </row>
    <row r="40" spans="1:19">
      <c r="A40" s="12" t="s">
        <v>296</v>
      </c>
      <c r="B40" s="17" t="s">
        <v>304</v>
      </c>
      <c r="C40" s="17" t="s">
        <v>305</v>
      </c>
      <c r="D40" s="17" t="s">
        <v>306</v>
      </c>
      <c r="E40" s="17" t="s">
        <v>307</v>
      </c>
      <c r="F40" s="17" t="s">
        <v>308</v>
      </c>
      <c r="G40" s="17" t="s">
        <v>309</v>
      </c>
      <c r="H40" s="17" t="s">
        <v>310</v>
      </c>
      <c r="I40" s="17" t="s">
        <v>311</v>
      </c>
      <c r="J40" s="17" t="s">
        <v>312</v>
      </c>
      <c r="K40" s="17" t="s">
        <v>313</v>
      </c>
      <c r="L40" s="17" t="s">
        <v>314</v>
      </c>
      <c r="M40" s="17" t="s">
        <v>315</v>
      </c>
      <c r="N40" s="17" t="s">
        <v>316</v>
      </c>
      <c r="O40" s="17" t="s">
        <v>317</v>
      </c>
      <c r="P40" s="17" t="s">
        <v>318</v>
      </c>
      <c r="Q40" s="17" t="s">
        <v>319</v>
      </c>
      <c r="R40" s="17" t="s">
        <v>320</v>
      </c>
      <c r="S40" s="17" t="s">
        <v>321</v>
      </c>
    </row>
    <row r="41" spans="1:19">
      <c r="A41" s="12" t="s">
        <v>342</v>
      </c>
      <c r="B41" s="16">
        <v>38</v>
      </c>
      <c r="C41" s="16">
        <v>38</v>
      </c>
      <c r="D41" s="16">
        <v>39</v>
      </c>
      <c r="E41" s="16">
        <v>39</v>
      </c>
      <c r="F41" s="16">
        <v>39</v>
      </c>
      <c r="G41" s="16">
        <v>40</v>
      </c>
      <c r="H41" s="16">
        <v>40</v>
      </c>
      <c r="I41" s="16">
        <v>40</v>
      </c>
      <c r="J41" s="16">
        <v>40</v>
      </c>
      <c r="K41" s="16">
        <v>40</v>
      </c>
      <c r="L41" s="16">
        <v>40</v>
      </c>
      <c r="M41" s="16">
        <v>40</v>
      </c>
      <c r="N41" s="16">
        <v>40</v>
      </c>
      <c r="O41" s="16">
        <v>40</v>
      </c>
      <c r="P41" s="16">
        <v>40</v>
      </c>
      <c r="Q41" s="16">
        <v>40</v>
      </c>
      <c r="R41" s="16">
        <v>40</v>
      </c>
      <c r="S41" s="16">
        <v>40</v>
      </c>
    </row>
    <row r="42" spans="1:19">
      <c r="A42" s="12" t="s">
        <v>422</v>
      </c>
      <c r="B42" s="16">
        <v>38</v>
      </c>
      <c r="C42" s="16">
        <v>38</v>
      </c>
      <c r="D42" s="16">
        <v>39</v>
      </c>
      <c r="E42" s="16">
        <v>39</v>
      </c>
      <c r="F42" s="16">
        <v>39</v>
      </c>
      <c r="G42" s="16">
        <v>40</v>
      </c>
      <c r="H42" s="16">
        <v>40</v>
      </c>
      <c r="I42" s="16">
        <v>40</v>
      </c>
      <c r="J42" s="16">
        <v>40</v>
      </c>
      <c r="K42" s="16">
        <v>40</v>
      </c>
      <c r="L42" s="16">
        <v>40</v>
      </c>
      <c r="M42" s="16">
        <v>40</v>
      </c>
      <c r="N42" s="16">
        <v>41</v>
      </c>
      <c r="O42" s="16">
        <v>40</v>
      </c>
      <c r="P42" s="16">
        <v>41</v>
      </c>
      <c r="Q42" s="16">
        <v>41</v>
      </c>
      <c r="R42" s="16">
        <v>41</v>
      </c>
      <c r="S42" s="16">
        <v>41</v>
      </c>
    </row>
    <row r="43" spans="1:19">
      <c r="A43" s="12" t="s">
        <v>460</v>
      </c>
      <c r="B43" s="16">
        <v>38</v>
      </c>
      <c r="C43" s="16">
        <v>38</v>
      </c>
      <c r="D43" s="16">
        <v>38</v>
      </c>
      <c r="E43" s="16">
        <v>37</v>
      </c>
      <c r="F43" s="16">
        <v>37</v>
      </c>
      <c r="G43" s="16">
        <v>36</v>
      </c>
      <c r="H43" s="16">
        <v>37</v>
      </c>
      <c r="I43" s="16">
        <v>37</v>
      </c>
      <c r="J43" s="16">
        <v>36</v>
      </c>
      <c r="K43" s="16">
        <v>37</v>
      </c>
      <c r="L43" s="16">
        <v>37</v>
      </c>
      <c r="M43" s="16">
        <v>37</v>
      </c>
      <c r="N43" s="16">
        <v>36</v>
      </c>
      <c r="O43" s="16">
        <v>37</v>
      </c>
      <c r="P43" s="16">
        <v>37</v>
      </c>
      <c r="Q43" s="16">
        <v>38</v>
      </c>
      <c r="R43" s="16">
        <v>38</v>
      </c>
      <c r="S43" s="16">
        <v>38</v>
      </c>
    </row>
    <row r="44" spans="1:19" ht="30" customHeight="1">
      <c r="A44" s="6" t="s">
        <v>293</v>
      </c>
      <c r="B44" s="16"/>
      <c r="C44" s="16"/>
      <c r="D44" s="16"/>
      <c r="E44" s="16"/>
      <c r="F44" s="16"/>
      <c r="G44" s="16"/>
      <c r="H44" s="16"/>
      <c r="I44" s="16"/>
      <c r="J44" s="16"/>
      <c r="K44" s="16"/>
      <c r="L44" s="16"/>
      <c r="M44" s="16"/>
      <c r="N44" s="16"/>
      <c r="O44" s="16"/>
      <c r="P44" s="16"/>
      <c r="Q44" s="16"/>
      <c r="R44" s="16"/>
      <c r="S44" s="16"/>
    </row>
    <row r="45" spans="1:19">
      <c r="A45" s="12" t="s">
        <v>296</v>
      </c>
      <c r="B45" s="17" t="s">
        <v>304</v>
      </c>
      <c r="C45" s="17" t="s">
        <v>305</v>
      </c>
      <c r="D45" s="17" t="s">
        <v>306</v>
      </c>
      <c r="E45" s="17" t="s">
        <v>307</v>
      </c>
      <c r="F45" s="17" t="s">
        <v>308</v>
      </c>
      <c r="G45" s="17" t="s">
        <v>309</v>
      </c>
      <c r="H45" s="17" t="s">
        <v>310</v>
      </c>
      <c r="I45" s="17" t="s">
        <v>311</v>
      </c>
      <c r="J45" s="17" t="s">
        <v>312</v>
      </c>
      <c r="K45" s="17" t="s">
        <v>313</v>
      </c>
      <c r="L45" s="17" t="s">
        <v>314</v>
      </c>
      <c r="M45" s="17" t="s">
        <v>315</v>
      </c>
      <c r="N45" s="17" t="s">
        <v>316</v>
      </c>
      <c r="O45" s="17" t="s">
        <v>317</v>
      </c>
      <c r="P45" s="17" t="s">
        <v>318</v>
      </c>
      <c r="Q45" s="17" t="s">
        <v>319</v>
      </c>
      <c r="R45" s="17" t="s">
        <v>320</v>
      </c>
      <c r="S45" s="17" t="s">
        <v>321</v>
      </c>
    </row>
    <row r="46" spans="1:19">
      <c r="A46" s="12" t="s">
        <v>342</v>
      </c>
      <c r="B46" s="16">
        <v>3414</v>
      </c>
      <c r="C46" s="16">
        <v>3963</v>
      </c>
      <c r="D46" s="16">
        <v>3771</v>
      </c>
      <c r="E46" s="16">
        <v>3543</v>
      </c>
      <c r="F46" s="16">
        <v>3498</v>
      </c>
      <c r="G46" s="16">
        <v>3443</v>
      </c>
      <c r="H46" s="16">
        <v>3417</v>
      </c>
      <c r="I46" s="16">
        <v>3364</v>
      </c>
      <c r="J46" s="16">
        <v>3103</v>
      </c>
      <c r="K46" s="16">
        <v>2851</v>
      </c>
      <c r="L46" s="16">
        <v>2504</v>
      </c>
      <c r="M46" s="16">
        <v>2386</v>
      </c>
      <c r="N46" s="16">
        <v>2174</v>
      </c>
      <c r="O46" s="16">
        <v>2122</v>
      </c>
      <c r="P46" s="16">
        <v>1974</v>
      </c>
      <c r="Q46" s="16">
        <v>2031</v>
      </c>
      <c r="R46" s="16">
        <v>1947</v>
      </c>
      <c r="S46" s="16">
        <v>1546</v>
      </c>
    </row>
    <row r="47" spans="1:19">
      <c r="A47" s="12" t="s">
        <v>460</v>
      </c>
      <c r="B47" s="16">
        <v>175</v>
      </c>
      <c r="C47" s="16">
        <v>198</v>
      </c>
      <c r="D47" s="16">
        <v>193</v>
      </c>
      <c r="E47" s="16">
        <v>207</v>
      </c>
      <c r="F47" s="16">
        <v>238</v>
      </c>
      <c r="G47" s="16">
        <v>282</v>
      </c>
      <c r="H47" s="16">
        <v>327</v>
      </c>
      <c r="I47" s="16">
        <v>330</v>
      </c>
      <c r="J47" s="16">
        <v>286</v>
      </c>
      <c r="K47" s="16">
        <v>243</v>
      </c>
      <c r="L47" s="16">
        <v>226</v>
      </c>
      <c r="M47" s="16">
        <v>231</v>
      </c>
      <c r="N47" s="16">
        <v>238</v>
      </c>
      <c r="O47" s="16">
        <v>244</v>
      </c>
      <c r="P47" s="16">
        <v>254</v>
      </c>
      <c r="Q47" s="16">
        <v>274</v>
      </c>
      <c r="R47" s="16">
        <v>290</v>
      </c>
      <c r="S47" s="16">
        <v>239</v>
      </c>
    </row>
    <row r="48" spans="1:19">
      <c r="A48" s="12" t="s">
        <v>422</v>
      </c>
      <c r="B48" s="16">
        <v>3239</v>
      </c>
      <c r="C48" s="16">
        <v>3765</v>
      </c>
      <c r="D48" s="16">
        <v>3578</v>
      </c>
      <c r="E48" s="16">
        <v>3336</v>
      </c>
      <c r="F48" s="16">
        <v>3260</v>
      </c>
      <c r="G48" s="16">
        <v>3161</v>
      </c>
      <c r="H48" s="16">
        <v>3090</v>
      </c>
      <c r="I48" s="16">
        <v>3034</v>
      </c>
      <c r="J48" s="16">
        <v>2817</v>
      </c>
      <c r="K48" s="16">
        <v>2608</v>
      </c>
      <c r="L48" s="16">
        <v>2278</v>
      </c>
      <c r="M48" s="16">
        <v>2155</v>
      </c>
      <c r="N48" s="16">
        <v>1936</v>
      </c>
      <c r="O48" s="16">
        <v>1878</v>
      </c>
      <c r="P48" s="16">
        <v>1720</v>
      </c>
      <c r="Q48" s="16">
        <v>1757</v>
      </c>
      <c r="R48" s="16">
        <v>1657</v>
      </c>
      <c r="S48" s="16">
        <v>1307</v>
      </c>
    </row>
    <row r="49" spans="1:19">
      <c r="A49" s="12"/>
      <c r="B49" s="16"/>
      <c r="C49" s="16"/>
      <c r="D49" s="16"/>
      <c r="E49" s="16"/>
      <c r="F49" s="16"/>
      <c r="G49" s="16"/>
      <c r="H49" s="16"/>
      <c r="I49" s="16"/>
      <c r="J49" s="16"/>
      <c r="K49" s="16"/>
      <c r="L49" s="16"/>
      <c r="M49" s="16"/>
      <c r="N49" s="16"/>
      <c r="O49" s="16"/>
      <c r="P49" s="16"/>
      <c r="Q49" s="16"/>
      <c r="R49" s="16"/>
      <c r="S49" s="16"/>
    </row>
    <row r="50" spans="1:19">
      <c r="A50" s="12"/>
      <c r="B50" s="16"/>
      <c r="C50" s="16"/>
      <c r="D50" s="16"/>
      <c r="E50" s="16"/>
      <c r="F50" s="16"/>
      <c r="G50" s="16"/>
      <c r="H50" s="16"/>
      <c r="I50" s="16"/>
      <c r="J50" s="16"/>
      <c r="K50" s="16"/>
      <c r="L50" s="16"/>
      <c r="M50" s="16"/>
      <c r="N50" s="16"/>
      <c r="O50" s="16"/>
      <c r="P50" s="16"/>
      <c r="Q50" s="16"/>
      <c r="R50" s="16"/>
      <c r="S50" s="16"/>
    </row>
    <row r="51" spans="1:19">
      <c r="A51" s="12"/>
      <c r="B51" s="10"/>
      <c r="C51" s="10"/>
      <c r="D51" s="10"/>
      <c r="E51" s="10"/>
      <c r="F51" s="10"/>
      <c r="G51" s="10"/>
      <c r="H51" s="10"/>
      <c r="I51" s="10"/>
      <c r="J51" s="10"/>
      <c r="K51" s="10"/>
      <c r="L51" s="10"/>
      <c r="M51" s="10"/>
      <c r="N51" s="10"/>
      <c r="O51" s="10"/>
      <c r="P51" s="10"/>
      <c r="Q51" s="10"/>
      <c r="R51" s="10"/>
      <c r="S51" s="10"/>
    </row>
    <row r="52" spans="1:19">
      <c r="A52" s="12"/>
      <c r="B52" s="10"/>
      <c r="C52" s="10"/>
      <c r="D52" s="10"/>
      <c r="E52" s="10"/>
      <c r="F52" s="10"/>
      <c r="G52" s="10"/>
      <c r="H52" s="10"/>
      <c r="I52" s="10"/>
      <c r="J52" s="10"/>
      <c r="K52" s="10"/>
      <c r="L52" s="10"/>
      <c r="M52" s="10"/>
      <c r="N52" s="10"/>
      <c r="O52" s="10"/>
      <c r="P52" s="10"/>
      <c r="Q52" s="10"/>
      <c r="R52" s="10"/>
      <c r="S52" s="10"/>
    </row>
    <row r="53" spans="1:19">
      <c r="A53" s="12"/>
      <c r="B53" s="10"/>
      <c r="C53" s="10"/>
      <c r="D53" s="10"/>
      <c r="E53" s="10"/>
      <c r="F53" s="10"/>
      <c r="G53" s="10"/>
      <c r="H53" s="10"/>
      <c r="I53" s="10"/>
      <c r="J53" s="10"/>
      <c r="K53" s="10"/>
      <c r="L53" s="10"/>
      <c r="M53" s="10"/>
      <c r="N53" s="10"/>
      <c r="O53" s="10"/>
      <c r="P53" s="10"/>
      <c r="Q53" s="10"/>
      <c r="R53" s="10"/>
      <c r="S53" s="10"/>
    </row>
    <row r="54" spans="1:19">
      <c r="A54" s="12"/>
      <c r="B54" s="10"/>
      <c r="C54" s="10"/>
      <c r="D54" s="10"/>
      <c r="E54" s="10"/>
      <c r="F54" s="10"/>
      <c r="G54" s="10"/>
      <c r="H54" s="10"/>
      <c r="I54" s="10"/>
      <c r="J54" s="10"/>
      <c r="K54" s="10"/>
      <c r="L54" s="10"/>
      <c r="M54" s="10"/>
      <c r="N54" s="10"/>
      <c r="O54" s="10"/>
      <c r="P54" s="10"/>
      <c r="Q54" s="10"/>
      <c r="R54" s="10"/>
      <c r="S54" s="10"/>
    </row>
    <row r="55" spans="1:19">
      <c r="A55" s="12"/>
      <c r="B55" s="10"/>
      <c r="C55" s="10"/>
      <c r="D55" s="10"/>
      <c r="E55" s="10"/>
      <c r="F55" s="10"/>
      <c r="G55" s="10"/>
      <c r="H55" s="10"/>
      <c r="I55" s="10"/>
      <c r="J55" s="10"/>
      <c r="K55" s="10"/>
      <c r="L55" s="10"/>
      <c r="M55" s="10"/>
      <c r="N55" s="10"/>
      <c r="O55" s="10"/>
      <c r="P55" s="10"/>
      <c r="Q55" s="10"/>
      <c r="R55" s="10"/>
      <c r="S55" s="10"/>
    </row>
    <row r="56" spans="1:19">
      <c r="A56" s="12"/>
      <c r="B56" s="10"/>
      <c r="C56" s="10"/>
      <c r="D56" s="10"/>
      <c r="E56" s="10"/>
      <c r="F56" s="10"/>
      <c r="G56" s="10"/>
      <c r="H56" s="10"/>
      <c r="I56" s="10"/>
      <c r="J56" s="10"/>
      <c r="K56" s="10"/>
      <c r="L56" s="10"/>
      <c r="M56" s="10"/>
      <c r="N56" s="10"/>
      <c r="O56" s="10"/>
      <c r="P56" s="10"/>
      <c r="Q56" s="10"/>
      <c r="R56" s="10"/>
      <c r="S56" s="10"/>
    </row>
    <row r="57" spans="1:19">
      <c r="A57" s="12"/>
      <c r="B57" s="10"/>
      <c r="C57" s="10"/>
      <c r="D57" s="10"/>
      <c r="E57" s="10"/>
      <c r="F57" s="10"/>
      <c r="G57" s="10"/>
      <c r="H57" s="10"/>
      <c r="I57" s="10"/>
      <c r="J57" s="10"/>
      <c r="K57" s="10"/>
      <c r="L57" s="10"/>
      <c r="M57" s="10"/>
      <c r="N57" s="10"/>
      <c r="O57" s="10"/>
      <c r="P57" s="10"/>
      <c r="Q57" s="10"/>
      <c r="R57" s="10"/>
      <c r="S57" s="10"/>
    </row>
    <row r="58" spans="1:19">
      <c r="A58" s="12"/>
      <c r="B58" s="10"/>
      <c r="C58" s="10"/>
      <c r="D58" s="10"/>
      <c r="E58" s="10"/>
      <c r="F58" s="10"/>
      <c r="G58" s="10"/>
      <c r="H58" s="10"/>
      <c r="I58" s="10"/>
      <c r="J58" s="10"/>
      <c r="K58" s="10"/>
      <c r="L58" s="10"/>
      <c r="M58" s="10"/>
      <c r="N58" s="10"/>
      <c r="O58" s="10"/>
      <c r="P58" s="10"/>
      <c r="Q58" s="10"/>
      <c r="R58" s="10"/>
      <c r="S58" s="10"/>
    </row>
    <row r="59" spans="1:19">
      <c r="A59" s="12"/>
      <c r="B59" s="10"/>
      <c r="C59" s="10"/>
      <c r="D59" s="10"/>
      <c r="E59" s="10"/>
      <c r="F59" s="10"/>
      <c r="G59" s="10"/>
      <c r="H59" s="10"/>
      <c r="I59" s="10"/>
      <c r="J59" s="10"/>
      <c r="K59" s="10"/>
      <c r="L59" s="10"/>
      <c r="M59" s="10"/>
      <c r="N59" s="10"/>
      <c r="O59" s="10"/>
      <c r="P59" s="10"/>
      <c r="Q59" s="10"/>
      <c r="R59" s="10"/>
      <c r="S59" s="10"/>
    </row>
    <row r="60" spans="1:19">
      <c r="A60" s="12"/>
      <c r="B60" s="10"/>
      <c r="C60" s="10"/>
      <c r="D60" s="10"/>
      <c r="E60" s="10"/>
      <c r="F60" s="10"/>
      <c r="G60" s="10"/>
      <c r="H60" s="10"/>
      <c r="I60" s="10"/>
      <c r="J60" s="10"/>
      <c r="K60" s="10"/>
      <c r="L60" s="10"/>
      <c r="M60" s="10"/>
      <c r="N60" s="10"/>
      <c r="O60" s="10"/>
      <c r="P60" s="10"/>
      <c r="Q60" s="10"/>
      <c r="R60" s="10"/>
      <c r="S60" s="10"/>
    </row>
    <row r="61" spans="1:19">
      <c r="A61" s="12"/>
      <c r="B61" s="10"/>
      <c r="C61" s="10"/>
      <c r="D61" s="10"/>
      <c r="E61" s="10"/>
      <c r="F61" s="10"/>
      <c r="G61" s="10"/>
      <c r="H61" s="10"/>
      <c r="I61" s="10"/>
      <c r="J61" s="10"/>
      <c r="K61" s="10"/>
      <c r="L61" s="10"/>
      <c r="M61" s="10"/>
      <c r="N61" s="10"/>
      <c r="O61" s="10"/>
      <c r="P61" s="10"/>
      <c r="Q61" s="10"/>
      <c r="R61" s="10"/>
      <c r="S61" s="10"/>
    </row>
    <row r="62" spans="1:19">
      <c r="A62" s="12"/>
      <c r="B62" s="10"/>
      <c r="C62" s="10"/>
      <c r="D62" s="10"/>
      <c r="E62" s="10"/>
      <c r="F62" s="10"/>
      <c r="G62" s="10"/>
      <c r="H62" s="10"/>
      <c r="I62" s="10"/>
      <c r="J62" s="10"/>
      <c r="K62" s="10"/>
      <c r="L62" s="10"/>
      <c r="M62" s="10"/>
      <c r="N62" s="10"/>
      <c r="O62" s="10"/>
      <c r="P62" s="10"/>
      <c r="Q62" s="10"/>
      <c r="R62" s="10"/>
      <c r="S62" s="10"/>
    </row>
    <row r="63" spans="1:19">
      <c r="A63" s="12"/>
      <c r="B63" s="10"/>
      <c r="C63" s="10"/>
      <c r="D63" s="10"/>
      <c r="E63" s="10"/>
      <c r="F63" s="10"/>
      <c r="G63" s="10"/>
      <c r="H63" s="10"/>
      <c r="I63" s="10"/>
      <c r="J63" s="10"/>
      <c r="K63" s="10"/>
      <c r="L63" s="10"/>
      <c r="M63" s="10"/>
      <c r="N63" s="10"/>
      <c r="O63" s="10"/>
      <c r="P63" s="10"/>
      <c r="Q63" s="10"/>
      <c r="R63" s="10"/>
      <c r="S63" s="10"/>
    </row>
    <row r="64" spans="1:19">
      <c r="A64" s="12"/>
      <c r="B64" s="10"/>
      <c r="C64" s="10"/>
      <c r="D64" s="10"/>
      <c r="E64" s="10"/>
      <c r="F64" s="10"/>
      <c r="G64" s="10"/>
      <c r="H64" s="10"/>
      <c r="I64" s="10"/>
      <c r="J64" s="10"/>
      <c r="K64" s="10"/>
      <c r="L64" s="10"/>
      <c r="M64" s="10"/>
      <c r="N64" s="10"/>
      <c r="O64" s="10"/>
      <c r="P64" s="10"/>
      <c r="Q64" s="10"/>
      <c r="R64" s="10"/>
      <c r="S64" s="10"/>
    </row>
    <row r="65" spans="1:19">
      <c r="A65" s="12"/>
      <c r="B65" s="10"/>
      <c r="C65" s="10"/>
      <c r="D65" s="10"/>
      <c r="E65" s="10"/>
      <c r="F65" s="10"/>
      <c r="G65" s="10"/>
      <c r="H65" s="10"/>
      <c r="I65" s="10"/>
      <c r="J65" s="10"/>
      <c r="K65" s="10"/>
      <c r="L65" s="10"/>
      <c r="M65" s="10"/>
      <c r="N65" s="10"/>
      <c r="O65" s="10"/>
      <c r="P65" s="10"/>
      <c r="Q65" s="10"/>
      <c r="R65" s="10"/>
      <c r="S65" s="10"/>
    </row>
    <row r="66" spans="1:19">
      <c r="A66" s="12"/>
      <c r="B66" s="10"/>
      <c r="C66" s="10"/>
      <c r="D66" s="10"/>
      <c r="E66" s="10"/>
      <c r="F66" s="10"/>
      <c r="G66" s="10"/>
      <c r="H66" s="10"/>
      <c r="I66" s="10"/>
      <c r="J66" s="10"/>
      <c r="K66" s="10"/>
      <c r="L66" s="10"/>
      <c r="M66" s="10"/>
      <c r="N66" s="10"/>
      <c r="O66" s="10"/>
      <c r="P66" s="10"/>
      <c r="Q66" s="10"/>
      <c r="R66" s="10"/>
      <c r="S66" s="10"/>
    </row>
    <row r="67" spans="1:19">
      <c r="A67" s="12"/>
      <c r="B67" s="10"/>
      <c r="C67" s="10"/>
      <c r="D67" s="10"/>
      <c r="E67" s="10"/>
      <c r="F67" s="10"/>
      <c r="G67" s="10"/>
      <c r="H67" s="10"/>
      <c r="I67" s="10"/>
      <c r="J67" s="10"/>
      <c r="K67" s="10"/>
      <c r="L67" s="10"/>
      <c r="M67" s="10"/>
      <c r="N67" s="10"/>
      <c r="O67" s="10"/>
      <c r="P67" s="10"/>
      <c r="Q67" s="10"/>
      <c r="R67" s="10"/>
      <c r="S67" s="10"/>
    </row>
    <row r="68" spans="1:19">
      <c r="A68" s="12"/>
      <c r="B68" s="10"/>
      <c r="C68" s="10"/>
      <c r="D68" s="10"/>
      <c r="E68" s="10"/>
      <c r="F68" s="10"/>
      <c r="G68" s="10"/>
      <c r="H68" s="10"/>
      <c r="I68" s="10"/>
      <c r="J68" s="10"/>
      <c r="K68" s="10"/>
      <c r="L68" s="10"/>
      <c r="M68" s="10"/>
      <c r="N68" s="10"/>
      <c r="O68" s="10"/>
      <c r="P68" s="10"/>
      <c r="Q68" s="10"/>
      <c r="R68" s="10"/>
      <c r="S68" s="10"/>
    </row>
    <row r="69" spans="1:19">
      <c r="A69" s="12"/>
      <c r="B69" s="10"/>
      <c r="C69" s="10"/>
      <c r="D69" s="10"/>
      <c r="E69" s="10"/>
      <c r="F69" s="10"/>
      <c r="G69" s="10"/>
      <c r="H69" s="10"/>
      <c r="I69" s="10"/>
      <c r="J69" s="10"/>
      <c r="K69" s="10"/>
      <c r="L69" s="10"/>
      <c r="M69" s="10"/>
      <c r="N69" s="10"/>
      <c r="O69" s="10"/>
      <c r="P69" s="10"/>
      <c r="Q69" s="10"/>
      <c r="R69" s="10"/>
      <c r="S69" s="10"/>
    </row>
    <row r="70" spans="1:19">
      <c r="A70" s="12"/>
      <c r="B70" s="10"/>
      <c r="C70" s="10"/>
      <c r="D70" s="10"/>
      <c r="E70" s="10"/>
      <c r="F70" s="10"/>
      <c r="G70" s="10"/>
      <c r="H70" s="10"/>
      <c r="I70" s="10"/>
      <c r="J70" s="10"/>
      <c r="K70" s="10"/>
      <c r="L70" s="10"/>
      <c r="M70" s="10"/>
      <c r="N70" s="10"/>
      <c r="O70" s="10"/>
      <c r="P70" s="10"/>
      <c r="Q70" s="10"/>
      <c r="R70" s="10"/>
      <c r="S70" s="10"/>
    </row>
    <row r="71" spans="1:19">
      <c r="A71" s="12"/>
      <c r="B71" s="10"/>
      <c r="C71" s="10"/>
      <c r="D71" s="10"/>
      <c r="E71" s="10"/>
      <c r="F71" s="10"/>
      <c r="G71" s="10"/>
      <c r="H71" s="10"/>
      <c r="I71" s="10"/>
      <c r="J71" s="10"/>
      <c r="K71" s="10"/>
      <c r="L71" s="10"/>
      <c r="M71" s="10"/>
      <c r="N71" s="10"/>
      <c r="O71" s="10"/>
      <c r="P71" s="10"/>
      <c r="Q71" s="10"/>
      <c r="R71" s="10"/>
      <c r="S71" s="10"/>
    </row>
    <row r="72" spans="1:19">
      <c r="A72" s="12"/>
      <c r="B72" s="10"/>
      <c r="C72" s="10"/>
      <c r="D72" s="10"/>
      <c r="E72" s="10"/>
      <c r="F72" s="10"/>
      <c r="G72" s="10"/>
      <c r="H72" s="10"/>
      <c r="I72" s="10"/>
      <c r="J72" s="10"/>
      <c r="K72" s="10"/>
      <c r="L72" s="10"/>
      <c r="M72" s="10"/>
      <c r="N72" s="10"/>
      <c r="O72" s="10"/>
      <c r="P72" s="10"/>
      <c r="Q72" s="10"/>
      <c r="R72" s="10"/>
      <c r="S72" s="10"/>
    </row>
    <row r="73" spans="1:19">
      <c r="A73" s="12"/>
      <c r="B73" s="10"/>
      <c r="C73" s="10"/>
      <c r="D73" s="10"/>
      <c r="E73" s="10"/>
      <c r="F73" s="10"/>
      <c r="G73" s="10"/>
      <c r="H73" s="10"/>
      <c r="I73" s="10"/>
      <c r="J73" s="10"/>
      <c r="K73" s="10"/>
      <c r="L73" s="10"/>
      <c r="M73" s="10"/>
      <c r="N73" s="10"/>
      <c r="O73" s="10"/>
      <c r="P73" s="10"/>
      <c r="Q73" s="10"/>
      <c r="R73" s="10"/>
      <c r="S73" s="10"/>
    </row>
    <row r="74" spans="1:19">
      <c r="A74" s="12"/>
      <c r="B74" s="10"/>
      <c r="C74" s="10"/>
      <c r="D74" s="10"/>
      <c r="E74" s="10"/>
      <c r="F74" s="10"/>
      <c r="G74" s="10"/>
      <c r="H74" s="10"/>
      <c r="I74" s="10"/>
      <c r="J74" s="10"/>
      <c r="K74" s="10"/>
      <c r="L74" s="10"/>
      <c r="M74" s="10"/>
      <c r="N74" s="10"/>
      <c r="O74" s="10"/>
      <c r="P74" s="10"/>
      <c r="Q74" s="10"/>
      <c r="R74" s="10"/>
      <c r="S74" s="10"/>
    </row>
    <row r="75" spans="1:19">
      <c r="A75" s="12"/>
      <c r="B75" s="10"/>
      <c r="C75" s="10"/>
      <c r="D75" s="10"/>
      <c r="E75" s="10"/>
      <c r="F75" s="10"/>
      <c r="G75" s="10"/>
      <c r="H75" s="10"/>
      <c r="I75" s="10"/>
      <c r="J75" s="10"/>
      <c r="K75" s="10"/>
      <c r="L75" s="10"/>
      <c r="M75" s="10"/>
      <c r="N75" s="10"/>
      <c r="O75" s="10"/>
      <c r="P75" s="10"/>
      <c r="Q75" s="10"/>
      <c r="R75" s="10"/>
      <c r="S75" s="10"/>
    </row>
    <row r="76" spans="1:19">
      <c r="A76" s="12"/>
      <c r="B76" s="10"/>
      <c r="C76" s="10"/>
      <c r="D76" s="10"/>
      <c r="E76" s="10"/>
      <c r="F76" s="10"/>
      <c r="G76" s="10"/>
      <c r="H76" s="10"/>
      <c r="I76" s="10"/>
      <c r="J76" s="10"/>
      <c r="K76" s="10"/>
      <c r="L76" s="10"/>
      <c r="M76" s="10"/>
      <c r="N76" s="10"/>
      <c r="O76" s="10"/>
      <c r="P76" s="10"/>
      <c r="Q76" s="10"/>
      <c r="R76" s="10"/>
      <c r="S76" s="10"/>
    </row>
    <row r="77" spans="1:19">
      <c r="A77" s="12"/>
      <c r="B77" s="10"/>
      <c r="C77" s="10"/>
      <c r="D77" s="10"/>
      <c r="E77" s="10"/>
      <c r="F77" s="10"/>
      <c r="G77" s="10"/>
      <c r="H77" s="10"/>
      <c r="I77" s="10"/>
      <c r="J77" s="10"/>
      <c r="K77" s="10"/>
      <c r="L77" s="10"/>
      <c r="M77" s="10"/>
      <c r="N77" s="10"/>
      <c r="O77" s="10"/>
      <c r="P77" s="10"/>
      <c r="Q77" s="10"/>
      <c r="R77" s="10"/>
      <c r="S77" s="10"/>
    </row>
    <row r="78" spans="1:19">
      <c r="A78" s="12"/>
      <c r="B78" s="10"/>
      <c r="C78" s="10"/>
      <c r="D78" s="10"/>
      <c r="E78" s="10"/>
      <c r="F78" s="10"/>
      <c r="G78" s="10"/>
      <c r="H78" s="10"/>
      <c r="I78" s="10"/>
      <c r="J78" s="10"/>
      <c r="K78" s="10"/>
      <c r="L78" s="10"/>
      <c r="M78" s="10"/>
      <c r="N78" s="10"/>
      <c r="O78" s="10"/>
      <c r="P78" s="10"/>
      <c r="Q78" s="10"/>
      <c r="R78" s="10"/>
      <c r="S78" s="10"/>
    </row>
    <row r="79" spans="1:19">
      <c r="A79" s="12"/>
      <c r="B79" s="10"/>
      <c r="C79" s="10"/>
      <c r="D79" s="10"/>
      <c r="E79" s="10"/>
      <c r="F79" s="10"/>
      <c r="G79" s="10"/>
      <c r="H79" s="10"/>
      <c r="I79" s="10"/>
      <c r="J79" s="10"/>
      <c r="K79" s="10"/>
      <c r="L79" s="10"/>
      <c r="M79" s="10"/>
      <c r="N79" s="10"/>
      <c r="O79" s="10"/>
      <c r="P79" s="10"/>
      <c r="Q79" s="10"/>
      <c r="R79" s="10"/>
      <c r="S79" s="10"/>
    </row>
    <row r="80" spans="1:19">
      <c r="A80" s="12"/>
      <c r="B80" s="10"/>
      <c r="C80" s="10"/>
      <c r="D80" s="10"/>
      <c r="E80" s="10"/>
      <c r="F80" s="10"/>
      <c r="G80" s="10"/>
      <c r="H80" s="10"/>
      <c r="I80" s="10"/>
      <c r="J80" s="10"/>
      <c r="K80" s="10"/>
      <c r="L80" s="10"/>
      <c r="M80" s="10"/>
      <c r="N80" s="10"/>
      <c r="O80" s="10"/>
      <c r="P80" s="10"/>
      <c r="Q80" s="10"/>
      <c r="R80" s="10"/>
      <c r="S80" s="10"/>
    </row>
    <row r="81" spans="1:19">
      <c r="A81" s="12"/>
      <c r="B81" s="10"/>
      <c r="C81" s="10"/>
      <c r="D81" s="10"/>
      <c r="E81" s="10"/>
      <c r="F81" s="10"/>
      <c r="G81" s="10"/>
      <c r="H81" s="10"/>
      <c r="I81" s="10"/>
      <c r="J81" s="10"/>
      <c r="K81" s="10"/>
      <c r="L81" s="10"/>
      <c r="M81" s="10"/>
      <c r="N81" s="10"/>
      <c r="O81" s="10"/>
      <c r="P81" s="10"/>
      <c r="Q81" s="10"/>
      <c r="R81" s="10"/>
      <c r="S81" s="10"/>
    </row>
    <row r="82" spans="1:19">
      <c r="A82" s="12"/>
      <c r="B82" s="10"/>
      <c r="C82" s="10"/>
      <c r="D82" s="10"/>
      <c r="E82" s="10"/>
      <c r="F82" s="10"/>
      <c r="G82" s="10"/>
      <c r="H82" s="10"/>
      <c r="I82" s="10"/>
      <c r="J82" s="10"/>
      <c r="K82" s="10"/>
      <c r="L82" s="10"/>
      <c r="M82" s="10"/>
      <c r="N82" s="10"/>
      <c r="O82" s="10"/>
      <c r="P82" s="10"/>
      <c r="Q82" s="10"/>
      <c r="R82" s="10"/>
      <c r="S82" s="10"/>
    </row>
    <row r="83" spans="1:19">
      <c r="A83" s="12"/>
      <c r="B83" s="10"/>
      <c r="C83" s="10"/>
      <c r="D83" s="10"/>
      <c r="E83" s="10"/>
      <c r="F83" s="10"/>
      <c r="G83" s="10"/>
      <c r="H83" s="10"/>
      <c r="I83" s="10"/>
      <c r="J83" s="10"/>
      <c r="K83" s="10"/>
      <c r="L83" s="10"/>
      <c r="M83" s="10"/>
      <c r="N83" s="10"/>
      <c r="O83" s="10"/>
      <c r="P83" s="10"/>
      <c r="Q83" s="10"/>
      <c r="R83" s="10"/>
      <c r="S83" s="10"/>
    </row>
    <row r="84" spans="1:19">
      <c r="A84" s="12"/>
      <c r="B84" s="10"/>
      <c r="C84" s="10"/>
      <c r="D84" s="10"/>
      <c r="E84" s="10"/>
      <c r="F84" s="10"/>
      <c r="G84" s="10"/>
      <c r="H84" s="10"/>
      <c r="I84" s="10"/>
      <c r="J84" s="10"/>
      <c r="K84" s="10"/>
      <c r="L84" s="10"/>
      <c r="M84" s="10"/>
      <c r="N84" s="10"/>
      <c r="O84" s="10"/>
      <c r="P84" s="10"/>
      <c r="Q84" s="10"/>
      <c r="R84" s="10"/>
      <c r="S84" s="10"/>
    </row>
    <row r="85" spans="1:19">
      <c r="A85" s="12"/>
      <c r="B85" s="10"/>
      <c r="C85" s="10"/>
      <c r="D85" s="10"/>
      <c r="E85" s="10"/>
      <c r="F85" s="10"/>
      <c r="G85" s="10"/>
      <c r="H85" s="10"/>
      <c r="I85" s="10"/>
      <c r="J85" s="10"/>
      <c r="K85" s="10"/>
      <c r="L85" s="10"/>
      <c r="M85" s="10"/>
      <c r="N85" s="10"/>
      <c r="O85" s="10"/>
      <c r="P85" s="10"/>
      <c r="Q85" s="10"/>
      <c r="R85" s="10"/>
      <c r="S85" s="10"/>
    </row>
    <row r="86" spans="1:19">
      <c r="A86" s="12"/>
      <c r="B86" s="10"/>
      <c r="C86" s="10"/>
      <c r="D86" s="10"/>
      <c r="E86" s="10"/>
      <c r="F86" s="10"/>
      <c r="G86" s="10"/>
      <c r="H86" s="10"/>
      <c r="I86" s="10"/>
      <c r="J86" s="10"/>
      <c r="K86" s="10"/>
      <c r="L86" s="10"/>
      <c r="M86" s="10"/>
      <c r="N86" s="10"/>
      <c r="O86" s="10"/>
      <c r="P86" s="10"/>
      <c r="Q86" s="10"/>
      <c r="R86" s="10"/>
      <c r="S86" s="10"/>
    </row>
    <row r="87" spans="1:19">
      <c r="A87" s="12"/>
      <c r="B87" s="10"/>
      <c r="C87" s="10"/>
      <c r="D87" s="10"/>
      <c r="E87" s="10"/>
      <c r="F87" s="10"/>
      <c r="G87" s="10"/>
      <c r="H87" s="10"/>
      <c r="I87" s="10"/>
      <c r="J87" s="10"/>
      <c r="K87" s="10"/>
      <c r="L87" s="10"/>
      <c r="M87" s="10"/>
      <c r="N87" s="10"/>
      <c r="O87" s="10"/>
      <c r="P87" s="10"/>
      <c r="Q87" s="10"/>
      <c r="R87" s="10"/>
      <c r="S87" s="10"/>
    </row>
    <row r="88" spans="1:19">
      <c r="A88" s="12"/>
      <c r="B88" s="10"/>
      <c r="C88" s="10"/>
      <c r="D88" s="10"/>
      <c r="E88" s="10"/>
      <c r="F88" s="10"/>
      <c r="G88" s="10"/>
      <c r="H88" s="10"/>
      <c r="I88" s="10"/>
      <c r="J88" s="10"/>
      <c r="K88" s="10"/>
      <c r="L88" s="10"/>
      <c r="M88" s="10"/>
      <c r="N88" s="10"/>
      <c r="O88" s="10"/>
      <c r="P88" s="10"/>
      <c r="Q88" s="10"/>
      <c r="R88" s="10"/>
      <c r="S88" s="10"/>
    </row>
    <row r="89" spans="1:19">
      <c r="A89" s="12"/>
      <c r="B89" s="10"/>
      <c r="C89" s="10"/>
      <c r="D89" s="10"/>
      <c r="E89" s="10"/>
      <c r="F89" s="10"/>
      <c r="G89" s="10"/>
      <c r="H89" s="10"/>
      <c r="I89" s="10"/>
      <c r="J89" s="10"/>
      <c r="K89" s="10"/>
      <c r="L89" s="10"/>
      <c r="M89" s="10"/>
      <c r="N89" s="10"/>
      <c r="O89" s="10"/>
      <c r="P89" s="10"/>
      <c r="Q89" s="10"/>
      <c r="R89" s="10"/>
      <c r="S89" s="10"/>
    </row>
    <row r="90" spans="1:19">
      <c r="A90" s="12"/>
      <c r="B90" s="10"/>
      <c r="C90" s="10"/>
      <c r="D90" s="10"/>
      <c r="E90" s="10"/>
      <c r="F90" s="10"/>
      <c r="G90" s="10"/>
      <c r="H90" s="10"/>
      <c r="I90" s="10"/>
      <c r="J90" s="10"/>
      <c r="K90" s="10"/>
      <c r="L90" s="10"/>
      <c r="M90" s="10"/>
      <c r="N90" s="10"/>
      <c r="O90" s="10"/>
      <c r="P90" s="10"/>
      <c r="Q90" s="10"/>
      <c r="R90" s="10"/>
      <c r="S90" s="10"/>
    </row>
    <row r="91" spans="1:19">
      <c r="A91" s="12"/>
      <c r="B91" s="10"/>
      <c r="C91" s="10"/>
      <c r="D91" s="10"/>
      <c r="E91" s="10"/>
      <c r="F91" s="10"/>
      <c r="G91" s="10"/>
      <c r="H91" s="10"/>
      <c r="I91" s="10"/>
      <c r="J91" s="10"/>
      <c r="K91" s="10"/>
      <c r="L91" s="10"/>
      <c r="M91" s="10"/>
      <c r="N91" s="10"/>
      <c r="O91" s="10"/>
      <c r="P91" s="10"/>
      <c r="Q91" s="10"/>
      <c r="R91" s="10"/>
      <c r="S91" s="10"/>
    </row>
    <row r="92" spans="1:19">
      <c r="A92" s="12"/>
      <c r="B92" s="10"/>
      <c r="C92" s="10"/>
      <c r="D92" s="10"/>
      <c r="E92" s="10"/>
      <c r="F92" s="10"/>
      <c r="G92" s="10"/>
      <c r="H92" s="10"/>
      <c r="I92" s="10"/>
      <c r="J92" s="10"/>
      <c r="K92" s="10"/>
      <c r="L92" s="10"/>
      <c r="M92" s="10"/>
      <c r="N92" s="10"/>
      <c r="O92" s="10"/>
      <c r="P92" s="10"/>
      <c r="Q92" s="10"/>
      <c r="R92" s="10"/>
      <c r="S92" s="10"/>
    </row>
    <row r="93" spans="1:19">
      <c r="A93" s="12"/>
      <c r="B93" s="10"/>
      <c r="C93" s="10"/>
      <c r="D93" s="10"/>
      <c r="E93" s="10"/>
      <c r="F93" s="10"/>
      <c r="G93" s="10"/>
      <c r="H93" s="10"/>
      <c r="I93" s="10"/>
      <c r="J93" s="10"/>
      <c r="K93" s="10"/>
      <c r="L93" s="10"/>
      <c r="M93" s="10"/>
      <c r="N93" s="10"/>
      <c r="O93" s="10"/>
      <c r="P93" s="10"/>
      <c r="Q93" s="10"/>
      <c r="R93" s="10"/>
      <c r="S93" s="10"/>
    </row>
    <row r="94" spans="1:19">
      <c r="A94" s="12"/>
      <c r="B94" s="10"/>
      <c r="C94" s="10"/>
      <c r="D94" s="10"/>
      <c r="E94" s="10"/>
      <c r="F94" s="10"/>
      <c r="G94" s="10"/>
      <c r="H94" s="10"/>
      <c r="I94" s="10"/>
      <c r="J94" s="10"/>
      <c r="K94" s="10"/>
      <c r="L94" s="10"/>
      <c r="M94" s="10"/>
      <c r="N94" s="10"/>
      <c r="O94" s="10"/>
      <c r="P94" s="10"/>
      <c r="Q94" s="10"/>
      <c r="R94" s="10"/>
      <c r="S94" s="10"/>
    </row>
    <row r="95" spans="1:19">
      <c r="A95" s="12"/>
      <c r="B95" s="10"/>
      <c r="C95" s="10"/>
      <c r="D95" s="10"/>
      <c r="E95" s="10"/>
      <c r="F95" s="10"/>
      <c r="G95" s="10"/>
      <c r="H95" s="10"/>
      <c r="I95" s="10"/>
      <c r="J95" s="10"/>
      <c r="K95" s="10"/>
      <c r="L95" s="10"/>
      <c r="M95" s="10"/>
      <c r="N95" s="10"/>
      <c r="O95" s="10"/>
      <c r="P95" s="10"/>
      <c r="Q95" s="10"/>
      <c r="R95" s="10"/>
      <c r="S95" s="10"/>
    </row>
    <row r="96" spans="1:19">
      <c r="A96" s="12"/>
      <c r="B96" s="10"/>
      <c r="C96" s="10"/>
      <c r="D96" s="10"/>
      <c r="E96" s="10"/>
      <c r="F96" s="10"/>
      <c r="G96" s="10"/>
      <c r="H96" s="10"/>
      <c r="I96" s="10"/>
      <c r="J96" s="10"/>
      <c r="K96" s="10"/>
      <c r="L96" s="10"/>
      <c r="M96" s="10"/>
      <c r="N96" s="10"/>
      <c r="O96" s="10"/>
      <c r="P96" s="10"/>
      <c r="Q96" s="10"/>
      <c r="R96" s="10"/>
      <c r="S96" s="10"/>
    </row>
    <row r="97" spans="1:19">
      <c r="A97" s="12"/>
      <c r="B97" s="10"/>
      <c r="C97" s="10"/>
      <c r="D97" s="10"/>
      <c r="E97" s="10"/>
      <c r="F97" s="10"/>
      <c r="G97" s="10"/>
      <c r="H97" s="10"/>
      <c r="I97" s="10"/>
      <c r="J97" s="10"/>
      <c r="K97" s="10"/>
      <c r="L97" s="10"/>
      <c r="M97" s="10"/>
      <c r="N97" s="10"/>
      <c r="O97" s="10"/>
      <c r="P97" s="10"/>
      <c r="Q97" s="10"/>
      <c r="R97" s="10"/>
      <c r="S97" s="10"/>
    </row>
    <row r="98" spans="1:19">
      <c r="A98" s="12"/>
      <c r="B98" s="10"/>
      <c r="C98" s="10"/>
      <c r="D98" s="10"/>
      <c r="E98" s="10"/>
      <c r="F98" s="10"/>
      <c r="G98" s="10"/>
      <c r="H98" s="10"/>
      <c r="I98" s="10"/>
      <c r="J98" s="10"/>
      <c r="K98" s="10"/>
      <c r="L98" s="10"/>
      <c r="M98" s="10"/>
      <c r="N98" s="10"/>
      <c r="O98" s="10"/>
      <c r="P98" s="10"/>
      <c r="Q98" s="10"/>
      <c r="R98" s="10"/>
      <c r="S98" s="10"/>
    </row>
    <row r="99" spans="1:19">
      <c r="A99" s="12"/>
      <c r="B99" s="10"/>
      <c r="C99" s="10"/>
      <c r="D99" s="10"/>
      <c r="E99" s="10"/>
      <c r="F99" s="10"/>
      <c r="G99" s="10"/>
      <c r="H99" s="10"/>
      <c r="I99" s="10"/>
      <c r="J99" s="10"/>
      <c r="K99" s="10"/>
      <c r="L99" s="10"/>
      <c r="M99" s="10"/>
      <c r="N99" s="10"/>
      <c r="O99" s="10"/>
      <c r="P99" s="10"/>
      <c r="Q99" s="10"/>
      <c r="R99" s="10"/>
      <c r="S99" s="10"/>
    </row>
    <row r="100" spans="1:19">
      <c r="A100" s="12"/>
      <c r="B100" s="10"/>
      <c r="C100" s="10"/>
      <c r="D100" s="10"/>
      <c r="E100" s="10"/>
      <c r="F100" s="10"/>
      <c r="G100" s="10"/>
      <c r="H100" s="10"/>
      <c r="I100" s="10"/>
      <c r="J100" s="10"/>
      <c r="K100" s="10"/>
      <c r="L100" s="10"/>
      <c r="M100" s="10"/>
      <c r="N100" s="10"/>
      <c r="O100" s="10"/>
      <c r="P100" s="10"/>
      <c r="Q100" s="10"/>
      <c r="R100" s="10"/>
      <c r="S100" s="10"/>
    </row>
    <row r="101" spans="1:19">
      <c r="A101" s="12"/>
      <c r="B101" s="8"/>
      <c r="C101" s="8"/>
      <c r="D101" s="8"/>
      <c r="E101" s="8"/>
      <c r="F101" s="8"/>
      <c r="G101" s="8"/>
      <c r="H101" s="8"/>
      <c r="I101" s="8"/>
      <c r="J101" s="8"/>
      <c r="K101" s="8"/>
      <c r="L101" s="8"/>
      <c r="M101" s="8"/>
      <c r="N101" s="8"/>
      <c r="O101" s="8"/>
      <c r="P101" s="8"/>
      <c r="Q101" s="8"/>
      <c r="R101" s="8"/>
      <c r="S101" s="8"/>
    </row>
    <row r="102" spans="1:19">
      <c r="A102" s="12"/>
      <c r="B102" s="8"/>
      <c r="C102" s="8"/>
      <c r="D102" s="8"/>
      <c r="E102" s="8"/>
      <c r="F102" s="8"/>
      <c r="G102" s="8"/>
      <c r="H102" s="8"/>
      <c r="I102" s="8"/>
      <c r="J102" s="8"/>
      <c r="K102" s="8"/>
      <c r="L102" s="8"/>
      <c r="M102" s="8"/>
      <c r="N102" s="8"/>
      <c r="O102" s="8"/>
      <c r="P102" s="8"/>
      <c r="Q102" s="8"/>
      <c r="R102" s="8"/>
      <c r="S102" s="8"/>
    </row>
    <row r="103" spans="1:19">
      <c r="A103" s="12"/>
      <c r="B103" s="8"/>
      <c r="C103" s="8"/>
      <c r="D103" s="8"/>
      <c r="E103" s="8"/>
      <c r="F103" s="8"/>
      <c r="G103" s="8"/>
      <c r="H103" s="8"/>
      <c r="I103" s="8"/>
      <c r="J103" s="8"/>
      <c r="K103" s="8"/>
      <c r="L103" s="8"/>
      <c r="M103" s="8"/>
      <c r="N103" s="8"/>
      <c r="O103" s="8"/>
      <c r="P103" s="8"/>
      <c r="Q103" s="8"/>
      <c r="R103" s="8"/>
      <c r="S103" s="8"/>
    </row>
    <row r="104" spans="1:19">
      <c r="A104" s="12"/>
      <c r="B104" s="8"/>
      <c r="C104" s="8"/>
      <c r="D104" s="8"/>
      <c r="E104" s="8"/>
      <c r="F104" s="8"/>
      <c r="G104" s="8"/>
      <c r="H104" s="8"/>
      <c r="I104" s="8"/>
      <c r="J104" s="8"/>
      <c r="K104" s="8"/>
      <c r="L104" s="8"/>
      <c r="M104" s="8"/>
      <c r="N104" s="8"/>
      <c r="O104" s="8"/>
      <c r="P104" s="8"/>
      <c r="Q104" s="8"/>
      <c r="R104" s="8"/>
      <c r="S104" s="8"/>
    </row>
    <row r="105" spans="1:19">
      <c r="A105" s="12"/>
      <c r="B105" s="8"/>
      <c r="C105" s="8"/>
      <c r="D105" s="8"/>
      <c r="E105" s="8"/>
      <c r="F105" s="8"/>
      <c r="G105" s="8"/>
      <c r="H105" s="8"/>
      <c r="I105" s="8"/>
      <c r="J105" s="8"/>
      <c r="K105" s="8"/>
      <c r="L105" s="8"/>
      <c r="M105" s="8"/>
      <c r="N105" s="8"/>
      <c r="O105" s="8"/>
      <c r="P105" s="8"/>
      <c r="Q105" s="8"/>
      <c r="R105" s="8"/>
      <c r="S105" s="8"/>
    </row>
    <row r="106" spans="1:19">
      <c r="A106" s="12"/>
      <c r="B106" s="8"/>
      <c r="C106" s="8"/>
      <c r="D106" s="8"/>
      <c r="E106" s="8"/>
      <c r="F106" s="8"/>
      <c r="G106" s="8"/>
      <c r="H106" s="8"/>
      <c r="I106" s="8"/>
      <c r="J106" s="8"/>
      <c r="K106" s="8"/>
      <c r="L106" s="8"/>
      <c r="M106" s="8"/>
      <c r="N106" s="8"/>
      <c r="O106" s="8"/>
      <c r="P106" s="8"/>
      <c r="Q106" s="8"/>
      <c r="R106" s="8"/>
      <c r="S106" s="8"/>
    </row>
    <row r="107" spans="1:19">
      <c r="A107" s="12"/>
      <c r="B107" s="8"/>
      <c r="C107" s="8"/>
      <c r="D107" s="8"/>
      <c r="E107" s="8"/>
      <c r="F107" s="8"/>
      <c r="G107" s="8"/>
      <c r="H107" s="8"/>
      <c r="I107" s="8"/>
      <c r="J107" s="8"/>
      <c r="K107" s="8"/>
      <c r="L107" s="8"/>
      <c r="M107" s="8"/>
      <c r="N107" s="8"/>
      <c r="O107" s="8"/>
      <c r="P107" s="8"/>
      <c r="Q107" s="8"/>
      <c r="R107" s="8"/>
      <c r="S107" s="8"/>
    </row>
    <row r="108" spans="1:19">
      <c r="A108" s="12"/>
      <c r="B108" s="8"/>
      <c r="C108" s="8"/>
      <c r="D108" s="8"/>
      <c r="E108" s="8"/>
      <c r="F108" s="8"/>
      <c r="G108" s="8"/>
      <c r="H108" s="8"/>
      <c r="I108" s="8"/>
      <c r="J108" s="8"/>
      <c r="K108" s="8"/>
      <c r="L108" s="8"/>
      <c r="M108" s="8"/>
      <c r="N108" s="8"/>
      <c r="O108" s="8"/>
      <c r="P108" s="8"/>
      <c r="Q108" s="8"/>
      <c r="R108" s="8"/>
      <c r="S108" s="8"/>
    </row>
    <row r="109" spans="1:19">
      <c r="A109" s="12"/>
      <c r="B109" s="8"/>
      <c r="C109" s="8"/>
      <c r="D109" s="8"/>
      <c r="E109" s="8"/>
      <c r="F109" s="8"/>
      <c r="G109" s="8"/>
      <c r="H109" s="8"/>
      <c r="I109" s="8"/>
      <c r="J109" s="8"/>
      <c r="K109" s="8"/>
      <c r="L109" s="8"/>
      <c r="M109" s="8"/>
      <c r="N109" s="8"/>
      <c r="O109" s="8"/>
      <c r="P109" s="8"/>
      <c r="Q109" s="8"/>
      <c r="R109" s="8"/>
      <c r="S109" s="8"/>
    </row>
    <row r="110" spans="1:19">
      <c r="A110" s="12"/>
      <c r="B110" s="8"/>
      <c r="C110" s="8"/>
      <c r="D110" s="8"/>
      <c r="E110" s="8"/>
      <c r="F110" s="8"/>
      <c r="G110" s="8"/>
      <c r="H110" s="8"/>
      <c r="I110" s="8"/>
      <c r="J110" s="8"/>
      <c r="K110" s="8"/>
      <c r="L110" s="8"/>
      <c r="M110" s="8"/>
      <c r="N110" s="8"/>
      <c r="O110" s="8"/>
      <c r="P110" s="8"/>
      <c r="Q110" s="8"/>
      <c r="R110" s="8"/>
      <c r="S110" s="8"/>
    </row>
    <row r="111" spans="1:19">
      <c r="A111" s="12"/>
      <c r="B111" s="8"/>
      <c r="C111" s="8"/>
      <c r="D111" s="8"/>
      <c r="E111" s="8"/>
      <c r="F111" s="8"/>
      <c r="G111" s="8"/>
      <c r="H111" s="8"/>
      <c r="I111" s="8"/>
      <c r="J111" s="8"/>
      <c r="K111" s="8"/>
      <c r="L111" s="8"/>
      <c r="M111" s="8"/>
      <c r="N111" s="8"/>
      <c r="O111" s="8"/>
      <c r="P111" s="8"/>
      <c r="Q111" s="8"/>
      <c r="R111" s="8"/>
      <c r="S111" s="8"/>
    </row>
    <row r="112" spans="1:19">
      <c r="A112" s="12"/>
      <c r="B112" s="8"/>
      <c r="C112" s="8"/>
      <c r="D112" s="8"/>
      <c r="E112" s="8"/>
      <c r="F112" s="8"/>
      <c r="G112" s="8"/>
      <c r="H112" s="8"/>
      <c r="I112" s="8"/>
      <c r="J112" s="8"/>
      <c r="K112" s="8"/>
      <c r="L112" s="8"/>
      <c r="M112" s="8"/>
      <c r="N112" s="8"/>
      <c r="O112" s="8"/>
      <c r="P112" s="8"/>
      <c r="Q112" s="8"/>
      <c r="R112" s="8"/>
      <c r="S112" s="8"/>
    </row>
    <row r="113" spans="1:19">
      <c r="A113" s="12"/>
      <c r="B113" s="8"/>
      <c r="C113" s="8"/>
      <c r="D113" s="8"/>
      <c r="E113" s="8"/>
      <c r="F113" s="8"/>
      <c r="G113" s="8"/>
      <c r="H113" s="8"/>
      <c r="I113" s="8"/>
      <c r="J113" s="8"/>
      <c r="K113" s="8"/>
      <c r="L113" s="8"/>
      <c r="M113" s="8"/>
      <c r="N113" s="8"/>
      <c r="O113" s="8"/>
      <c r="P113" s="8"/>
      <c r="Q113" s="8"/>
      <c r="R113" s="8"/>
      <c r="S113" s="8"/>
    </row>
    <row r="114" spans="1:19">
      <c r="A114" s="12"/>
      <c r="B114" s="8"/>
      <c r="C114" s="8"/>
      <c r="D114" s="8"/>
      <c r="E114" s="8"/>
      <c r="F114" s="8"/>
      <c r="G114" s="8"/>
      <c r="H114" s="8"/>
      <c r="I114" s="8"/>
      <c r="J114" s="8"/>
      <c r="K114" s="8"/>
      <c r="L114" s="8"/>
      <c r="M114" s="8"/>
      <c r="N114" s="8"/>
      <c r="O114" s="8"/>
      <c r="P114" s="8"/>
      <c r="Q114" s="8"/>
      <c r="R114" s="8"/>
      <c r="S114" s="8"/>
    </row>
    <row r="115" spans="1:19">
      <c r="A115" s="12"/>
      <c r="B115" s="8"/>
      <c r="C115" s="8"/>
      <c r="D115" s="8"/>
      <c r="E115" s="8"/>
      <c r="F115" s="8"/>
      <c r="G115" s="8"/>
      <c r="H115" s="8"/>
      <c r="I115" s="8"/>
      <c r="J115" s="8"/>
      <c r="K115" s="8"/>
      <c r="L115" s="8"/>
      <c r="M115" s="8"/>
      <c r="N115" s="8"/>
      <c r="O115" s="8"/>
      <c r="P115" s="8"/>
      <c r="Q115" s="8"/>
      <c r="R115" s="8"/>
      <c r="S115" s="8"/>
    </row>
    <row r="116" spans="1:19">
      <c r="A116" s="12"/>
      <c r="B116" s="8"/>
      <c r="C116" s="8"/>
      <c r="D116" s="8"/>
      <c r="E116" s="8"/>
      <c r="F116" s="8"/>
      <c r="G116" s="8"/>
      <c r="H116" s="8"/>
      <c r="I116" s="8"/>
      <c r="J116" s="8"/>
      <c r="K116" s="8"/>
      <c r="L116" s="8"/>
      <c r="M116" s="8"/>
      <c r="N116" s="8"/>
      <c r="O116" s="8"/>
      <c r="P116" s="8"/>
      <c r="Q116" s="8"/>
      <c r="R116" s="8"/>
      <c r="S116" s="8"/>
    </row>
    <row r="117" spans="1:19">
      <c r="A117" s="12"/>
      <c r="B117" s="8"/>
      <c r="C117" s="8"/>
      <c r="D117" s="8"/>
      <c r="E117" s="8"/>
      <c r="F117" s="8"/>
      <c r="G117" s="8"/>
      <c r="H117" s="8"/>
      <c r="I117" s="8"/>
      <c r="J117" s="8"/>
      <c r="K117" s="8"/>
      <c r="L117" s="8"/>
      <c r="M117" s="8"/>
      <c r="N117" s="8"/>
      <c r="O117" s="8"/>
      <c r="P117" s="8"/>
      <c r="Q117" s="8"/>
      <c r="R117" s="8"/>
      <c r="S117" s="8"/>
    </row>
    <row r="118" spans="1:19">
      <c r="A118" s="12"/>
      <c r="B118" s="8"/>
      <c r="C118" s="8"/>
      <c r="D118" s="8"/>
      <c r="E118" s="8"/>
      <c r="F118" s="8"/>
      <c r="G118" s="8"/>
      <c r="H118" s="8"/>
      <c r="I118" s="8"/>
      <c r="J118" s="8"/>
      <c r="K118" s="8"/>
      <c r="L118" s="8"/>
      <c r="M118" s="8"/>
      <c r="N118" s="8"/>
      <c r="O118" s="8"/>
      <c r="P118" s="8"/>
      <c r="Q118" s="8"/>
      <c r="R118" s="8"/>
      <c r="S118" s="8"/>
    </row>
    <row r="119" spans="1:19">
      <c r="A119" s="12"/>
      <c r="B119" s="8"/>
      <c r="C119" s="8"/>
      <c r="D119" s="8"/>
      <c r="E119" s="8"/>
      <c r="F119" s="8"/>
      <c r="G119" s="8"/>
      <c r="H119" s="8"/>
      <c r="I119" s="8"/>
      <c r="J119" s="8"/>
      <c r="K119" s="8"/>
      <c r="L119" s="8"/>
      <c r="M119" s="8"/>
      <c r="N119" s="8"/>
      <c r="O119" s="8"/>
      <c r="P119" s="8"/>
      <c r="Q119" s="8"/>
      <c r="R119" s="8"/>
      <c r="S119" s="8"/>
    </row>
    <row r="120" spans="1:19">
      <c r="A120" s="12"/>
      <c r="B120" s="8"/>
      <c r="C120" s="8"/>
      <c r="D120" s="8"/>
      <c r="E120" s="8"/>
      <c r="F120" s="8"/>
      <c r="G120" s="8"/>
      <c r="H120" s="8"/>
      <c r="I120" s="8"/>
      <c r="J120" s="8"/>
      <c r="K120" s="8"/>
      <c r="L120" s="8"/>
      <c r="M120" s="8"/>
      <c r="N120" s="8"/>
      <c r="O120" s="8"/>
      <c r="P120" s="8"/>
      <c r="Q120" s="8"/>
      <c r="R120" s="8"/>
      <c r="S120" s="8"/>
    </row>
    <row r="121" spans="1:19">
      <c r="A121" s="12"/>
      <c r="B121" s="8"/>
      <c r="C121" s="8"/>
      <c r="D121" s="8"/>
      <c r="E121" s="8"/>
      <c r="F121" s="8"/>
      <c r="G121" s="8"/>
      <c r="H121" s="8"/>
      <c r="I121" s="8"/>
      <c r="J121" s="8"/>
      <c r="K121" s="8"/>
      <c r="L121" s="8"/>
      <c r="M121" s="8"/>
      <c r="N121" s="8"/>
      <c r="O121" s="8"/>
      <c r="P121" s="8"/>
      <c r="Q121" s="8"/>
      <c r="R121" s="8"/>
      <c r="S121" s="8"/>
    </row>
    <row r="122" spans="1:19">
      <c r="A122" s="12"/>
      <c r="B122" s="8"/>
      <c r="C122" s="8"/>
      <c r="D122" s="8"/>
      <c r="E122" s="8"/>
      <c r="F122" s="8"/>
      <c r="G122" s="8"/>
      <c r="H122" s="8"/>
      <c r="I122" s="8"/>
      <c r="J122" s="8"/>
      <c r="K122" s="8"/>
      <c r="L122" s="8"/>
      <c r="M122" s="8"/>
      <c r="N122" s="8"/>
      <c r="O122" s="8"/>
      <c r="P122" s="8"/>
      <c r="Q122" s="8"/>
      <c r="R122" s="8"/>
      <c r="S122" s="8"/>
    </row>
    <row r="123" spans="1:19">
      <c r="A123" s="12"/>
      <c r="B123" s="8"/>
      <c r="C123" s="8"/>
      <c r="D123" s="8"/>
      <c r="E123" s="8"/>
      <c r="F123" s="8"/>
      <c r="G123" s="8"/>
      <c r="H123" s="8"/>
      <c r="I123" s="8"/>
      <c r="J123" s="8"/>
      <c r="K123" s="8"/>
      <c r="L123" s="8"/>
      <c r="M123" s="8"/>
      <c r="N123" s="8"/>
      <c r="O123" s="8"/>
      <c r="P123" s="8"/>
      <c r="Q123" s="8"/>
      <c r="R123" s="8"/>
      <c r="S123" s="8"/>
    </row>
    <row r="124" spans="1:19">
      <c r="A124" s="12"/>
      <c r="B124" s="8"/>
      <c r="C124" s="8"/>
      <c r="D124" s="8"/>
      <c r="E124" s="8"/>
      <c r="F124" s="8"/>
      <c r="G124" s="8"/>
      <c r="H124" s="8"/>
      <c r="I124" s="8"/>
      <c r="J124" s="8"/>
      <c r="K124" s="8"/>
      <c r="L124" s="8"/>
      <c r="M124" s="8"/>
      <c r="N124" s="8"/>
      <c r="O124" s="8"/>
      <c r="P124" s="8"/>
      <c r="Q124" s="8"/>
      <c r="R124" s="8"/>
      <c r="S124" s="8"/>
    </row>
    <row r="125" spans="1:19">
      <c r="A125" s="12"/>
      <c r="B125" s="8"/>
      <c r="C125" s="8"/>
      <c r="D125" s="8"/>
      <c r="E125" s="8"/>
      <c r="F125" s="8"/>
      <c r="G125" s="8"/>
      <c r="H125" s="8"/>
      <c r="I125" s="8"/>
      <c r="J125" s="8"/>
      <c r="K125" s="8"/>
      <c r="L125" s="8"/>
      <c r="M125" s="8"/>
      <c r="N125" s="8"/>
      <c r="O125" s="8"/>
      <c r="P125" s="8"/>
      <c r="Q125" s="8"/>
      <c r="R125" s="8"/>
      <c r="S125" s="8"/>
    </row>
    <row r="126" spans="1:19">
      <c r="A126" s="12"/>
      <c r="B126" s="8"/>
      <c r="C126" s="8"/>
      <c r="D126" s="8"/>
      <c r="E126" s="8"/>
      <c r="F126" s="8"/>
      <c r="G126" s="8"/>
      <c r="H126" s="8"/>
      <c r="I126" s="8"/>
      <c r="J126" s="8"/>
      <c r="K126" s="8"/>
      <c r="L126" s="8"/>
      <c r="M126" s="8"/>
      <c r="N126" s="8"/>
      <c r="O126" s="8"/>
      <c r="P126" s="8"/>
      <c r="Q126" s="8"/>
      <c r="R126" s="8"/>
      <c r="S126" s="8"/>
    </row>
    <row r="127" spans="1:19">
      <c r="A127" s="12"/>
      <c r="B127" s="8"/>
      <c r="C127" s="8"/>
      <c r="D127" s="8"/>
      <c r="E127" s="8"/>
      <c r="F127" s="8"/>
      <c r="G127" s="8"/>
      <c r="H127" s="8"/>
      <c r="I127" s="8"/>
      <c r="J127" s="8"/>
      <c r="K127" s="8"/>
      <c r="L127" s="8"/>
      <c r="M127" s="8"/>
      <c r="N127" s="8"/>
      <c r="O127" s="8"/>
      <c r="P127" s="8"/>
      <c r="Q127" s="8"/>
      <c r="R127" s="8"/>
      <c r="S127" s="8"/>
    </row>
    <row r="128" spans="1:19">
      <c r="A128" s="12"/>
      <c r="B128" s="8"/>
      <c r="C128" s="8"/>
      <c r="D128" s="8"/>
      <c r="E128" s="8"/>
      <c r="F128" s="8"/>
      <c r="G128" s="8"/>
      <c r="H128" s="8"/>
      <c r="I128" s="8"/>
      <c r="J128" s="8"/>
      <c r="K128" s="8"/>
      <c r="L128" s="8"/>
      <c r="M128" s="8"/>
      <c r="N128" s="8"/>
      <c r="O128" s="8"/>
      <c r="P128" s="8"/>
      <c r="Q128" s="8"/>
      <c r="R128" s="8"/>
      <c r="S128" s="8"/>
    </row>
    <row r="129" spans="1:19">
      <c r="A129" s="12"/>
      <c r="B129" s="8"/>
      <c r="C129" s="8"/>
      <c r="D129" s="8"/>
      <c r="E129" s="8"/>
      <c r="F129" s="8"/>
      <c r="G129" s="8"/>
      <c r="H129" s="8"/>
      <c r="I129" s="8"/>
      <c r="J129" s="8"/>
      <c r="K129" s="8"/>
      <c r="L129" s="8"/>
      <c r="M129" s="8"/>
      <c r="N129" s="8"/>
      <c r="O129" s="8"/>
      <c r="P129" s="8"/>
      <c r="Q129" s="8"/>
      <c r="R129" s="8"/>
      <c r="S129" s="8"/>
    </row>
    <row r="130" spans="1:19">
      <c r="A130" s="12"/>
      <c r="B130" s="8"/>
      <c r="C130" s="8"/>
      <c r="D130" s="8"/>
      <c r="E130" s="8"/>
      <c r="F130" s="8"/>
      <c r="G130" s="8"/>
      <c r="H130" s="8"/>
      <c r="I130" s="8"/>
      <c r="J130" s="8"/>
      <c r="K130" s="8"/>
      <c r="L130" s="8"/>
      <c r="M130" s="8"/>
      <c r="N130" s="8"/>
      <c r="O130" s="8"/>
      <c r="P130" s="8"/>
      <c r="Q130" s="8"/>
      <c r="R130" s="8"/>
      <c r="S130" s="8"/>
    </row>
    <row r="131" spans="1:19">
      <c r="A131" s="12"/>
      <c r="B131" s="8"/>
      <c r="C131" s="8"/>
      <c r="D131" s="8"/>
      <c r="E131" s="8"/>
      <c r="F131" s="8"/>
      <c r="G131" s="8"/>
      <c r="H131" s="8"/>
      <c r="I131" s="8"/>
      <c r="J131" s="8"/>
      <c r="K131" s="8"/>
      <c r="L131" s="8"/>
      <c r="M131" s="8"/>
      <c r="N131" s="8"/>
      <c r="O131" s="8"/>
      <c r="P131" s="8"/>
      <c r="Q131" s="8"/>
      <c r="R131" s="8"/>
      <c r="S131" s="8"/>
    </row>
    <row r="132" spans="1:19">
      <c r="A132" s="12"/>
      <c r="B132" s="8"/>
      <c r="C132" s="8"/>
      <c r="D132" s="8"/>
      <c r="E132" s="8"/>
      <c r="F132" s="8"/>
      <c r="G132" s="8"/>
      <c r="H132" s="8"/>
      <c r="I132" s="8"/>
      <c r="J132" s="8"/>
      <c r="K132" s="8"/>
      <c r="L132" s="8"/>
      <c r="M132" s="8"/>
      <c r="N132" s="8"/>
      <c r="O132" s="8"/>
      <c r="P132" s="8"/>
      <c r="Q132" s="8"/>
      <c r="R132" s="8"/>
      <c r="S132" s="8"/>
    </row>
    <row r="133" spans="1:19">
      <c r="A133" s="12"/>
      <c r="B133" s="8"/>
      <c r="C133" s="8"/>
      <c r="D133" s="8"/>
      <c r="E133" s="8"/>
      <c r="F133" s="8"/>
      <c r="G133" s="8"/>
      <c r="H133" s="8"/>
      <c r="I133" s="8"/>
      <c r="J133" s="8"/>
      <c r="K133" s="8"/>
      <c r="L133" s="8"/>
      <c r="M133" s="8"/>
      <c r="N133" s="8"/>
      <c r="O133" s="8"/>
      <c r="P133" s="8"/>
      <c r="Q133" s="8"/>
      <c r="R133" s="8"/>
      <c r="S133" s="8"/>
    </row>
    <row r="134" spans="1:19">
      <c r="A134" s="12"/>
      <c r="B134" s="8"/>
      <c r="C134" s="8"/>
      <c r="D134" s="8"/>
      <c r="E134" s="8"/>
      <c r="F134" s="8"/>
      <c r="G134" s="8"/>
      <c r="H134" s="8"/>
      <c r="I134" s="8"/>
      <c r="J134" s="8"/>
      <c r="K134" s="8"/>
      <c r="L134" s="8"/>
      <c r="M134" s="8"/>
      <c r="N134" s="8"/>
      <c r="O134" s="8"/>
      <c r="P134" s="8"/>
      <c r="Q134" s="8"/>
      <c r="R134" s="8"/>
      <c r="S134" s="8"/>
    </row>
    <row r="135" spans="1:19">
      <c r="A135" s="12"/>
      <c r="B135" s="8"/>
      <c r="C135" s="8"/>
      <c r="D135" s="8"/>
      <c r="E135" s="8"/>
      <c r="F135" s="8"/>
      <c r="G135" s="8"/>
      <c r="H135" s="8"/>
      <c r="I135" s="8"/>
      <c r="J135" s="8"/>
      <c r="K135" s="8"/>
      <c r="L135" s="8"/>
      <c r="M135" s="8"/>
      <c r="N135" s="8"/>
      <c r="O135" s="8"/>
      <c r="P135" s="8"/>
      <c r="Q135" s="8"/>
      <c r="R135" s="8"/>
      <c r="S135" s="8"/>
    </row>
    <row r="136" spans="1:19">
      <c r="A136" s="12"/>
      <c r="B136" s="8"/>
      <c r="C136" s="8"/>
      <c r="D136" s="8"/>
      <c r="E136" s="8"/>
      <c r="F136" s="8"/>
      <c r="G136" s="8"/>
      <c r="H136" s="8"/>
      <c r="I136" s="8"/>
      <c r="J136" s="8"/>
      <c r="K136" s="8"/>
      <c r="L136" s="8"/>
      <c r="M136" s="8"/>
      <c r="N136" s="8"/>
      <c r="O136" s="8"/>
      <c r="P136" s="8"/>
      <c r="Q136" s="8"/>
      <c r="R136" s="8"/>
      <c r="S136" s="8"/>
    </row>
    <row r="137" spans="1:19">
      <c r="A137" s="12"/>
      <c r="B137" s="8"/>
      <c r="C137" s="8"/>
      <c r="D137" s="8"/>
      <c r="E137" s="8"/>
      <c r="F137" s="8"/>
      <c r="G137" s="8"/>
      <c r="H137" s="8"/>
      <c r="I137" s="8"/>
      <c r="J137" s="8"/>
      <c r="K137" s="8"/>
      <c r="L137" s="8"/>
      <c r="M137" s="8"/>
      <c r="N137" s="8"/>
      <c r="O137" s="8"/>
      <c r="P137" s="8"/>
      <c r="Q137" s="8"/>
      <c r="R137" s="8"/>
      <c r="S137" s="8"/>
    </row>
    <row r="138" spans="1:19">
      <c r="A138" s="12"/>
      <c r="B138" s="8"/>
      <c r="C138" s="8"/>
      <c r="D138" s="8"/>
      <c r="E138" s="8"/>
      <c r="F138" s="8"/>
      <c r="G138" s="8"/>
      <c r="H138" s="8"/>
      <c r="I138" s="8"/>
      <c r="J138" s="8"/>
      <c r="K138" s="8"/>
      <c r="L138" s="8"/>
      <c r="M138" s="8"/>
      <c r="N138" s="8"/>
      <c r="O138" s="8"/>
      <c r="P138" s="8"/>
      <c r="Q138" s="8"/>
      <c r="R138" s="8"/>
      <c r="S138" s="8"/>
    </row>
    <row r="139" spans="1:19">
      <c r="A139" s="12"/>
      <c r="B139" s="8"/>
      <c r="C139" s="8"/>
      <c r="D139" s="8"/>
      <c r="E139" s="8"/>
      <c r="F139" s="8"/>
      <c r="G139" s="8"/>
      <c r="H139" s="8"/>
      <c r="I139" s="8"/>
      <c r="J139" s="8"/>
      <c r="K139" s="8"/>
      <c r="L139" s="8"/>
      <c r="M139" s="8"/>
      <c r="N139" s="8"/>
      <c r="O139" s="8"/>
      <c r="P139" s="8"/>
      <c r="Q139" s="8"/>
      <c r="R139" s="8"/>
      <c r="S139" s="8"/>
    </row>
    <row r="140" spans="1:19">
      <c r="A140" s="12"/>
      <c r="B140" s="8"/>
      <c r="C140" s="8"/>
      <c r="D140" s="8"/>
      <c r="E140" s="8"/>
      <c r="F140" s="8"/>
      <c r="G140" s="8"/>
      <c r="H140" s="8"/>
      <c r="I140" s="8"/>
      <c r="J140" s="8"/>
      <c r="K140" s="8"/>
      <c r="L140" s="8"/>
      <c r="M140" s="8"/>
      <c r="N140" s="8"/>
      <c r="O140" s="8"/>
      <c r="P140" s="8"/>
      <c r="Q140" s="8"/>
      <c r="R140" s="8"/>
      <c r="S140" s="8"/>
    </row>
    <row r="141" spans="1:19">
      <c r="A141" s="12"/>
      <c r="B141" s="8"/>
      <c r="C141" s="8"/>
      <c r="D141" s="8"/>
      <c r="E141" s="8"/>
      <c r="F141" s="8"/>
      <c r="G141" s="8"/>
      <c r="H141" s="8"/>
      <c r="I141" s="8"/>
      <c r="J141" s="8"/>
      <c r="K141" s="8"/>
      <c r="L141" s="8"/>
      <c r="M141" s="8"/>
      <c r="N141" s="8"/>
      <c r="O141" s="8"/>
      <c r="P141" s="8"/>
      <c r="Q141" s="8"/>
      <c r="R141" s="8"/>
      <c r="S141" s="8"/>
    </row>
    <row r="142" spans="1:19">
      <c r="A142" s="12"/>
      <c r="B142" s="8"/>
      <c r="C142" s="8"/>
      <c r="D142" s="8"/>
      <c r="E142" s="8"/>
      <c r="F142" s="8"/>
      <c r="G142" s="8"/>
      <c r="H142" s="8"/>
      <c r="I142" s="8"/>
      <c r="J142" s="8"/>
      <c r="K142" s="8"/>
      <c r="L142" s="8"/>
      <c r="M142" s="8"/>
      <c r="N142" s="8"/>
      <c r="O142" s="8"/>
      <c r="P142" s="8"/>
      <c r="Q142" s="8"/>
      <c r="R142" s="8"/>
      <c r="S142" s="8"/>
    </row>
    <row r="143" spans="1:19">
      <c r="A143" s="12"/>
      <c r="B143" s="8"/>
      <c r="C143" s="8"/>
      <c r="D143" s="8"/>
      <c r="E143" s="8"/>
      <c r="F143" s="8"/>
      <c r="G143" s="8"/>
      <c r="H143" s="8"/>
      <c r="I143" s="8"/>
      <c r="J143" s="8"/>
      <c r="K143" s="8"/>
      <c r="L143" s="8"/>
      <c r="M143" s="8"/>
      <c r="N143" s="8"/>
      <c r="O143" s="8"/>
      <c r="P143" s="8"/>
      <c r="Q143" s="8"/>
      <c r="R143" s="8"/>
      <c r="S143" s="8"/>
    </row>
    <row r="144" spans="1:19">
      <c r="A144" s="12"/>
      <c r="B144" s="8"/>
      <c r="C144" s="8"/>
      <c r="D144" s="8"/>
      <c r="E144" s="8"/>
      <c r="F144" s="8"/>
      <c r="G144" s="8"/>
      <c r="H144" s="8"/>
      <c r="I144" s="8"/>
      <c r="J144" s="8"/>
      <c r="K144" s="8"/>
      <c r="L144" s="8"/>
      <c r="M144" s="8"/>
      <c r="N144" s="8"/>
      <c r="O144" s="8"/>
      <c r="P144" s="8"/>
      <c r="Q144" s="8"/>
      <c r="R144" s="8"/>
      <c r="S144" s="8"/>
    </row>
    <row r="145" spans="1:19">
      <c r="A145" s="12"/>
      <c r="B145" s="8"/>
      <c r="C145" s="8"/>
      <c r="D145" s="8"/>
      <c r="E145" s="8"/>
      <c r="F145" s="8"/>
      <c r="G145" s="8"/>
      <c r="H145" s="8"/>
      <c r="I145" s="8"/>
      <c r="J145" s="8"/>
      <c r="K145" s="8"/>
      <c r="L145" s="8"/>
      <c r="M145" s="8"/>
      <c r="N145" s="8"/>
      <c r="O145" s="8"/>
      <c r="P145" s="8"/>
      <c r="Q145" s="8"/>
      <c r="R145" s="8"/>
      <c r="S145" s="8"/>
    </row>
    <row r="146" spans="1:19">
      <c r="A146" s="12"/>
      <c r="B146" s="8"/>
      <c r="C146" s="8"/>
      <c r="D146" s="8"/>
      <c r="E146" s="8"/>
      <c r="F146" s="8"/>
      <c r="G146" s="8"/>
      <c r="H146" s="8"/>
      <c r="I146" s="8"/>
      <c r="J146" s="8"/>
      <c r="K146" s="8"/>
      <c r="L146" s="8"/>
      <c r="M146" s="8"/>
      <c r="N146" s="8"/>
      <c r="O146" s="8"/>
      <c r="P146" s="8"/>
      <c r="Q146" s="8"/>
      <c r="R146" s="8"/>
      <c r="S146" s="8"/>
    </row>
    <row r="147" spans="1:19">
      <c r="A147" s="12"/>
      <c r="B147" s="8"/>
      <c r="C147" s="8"/>
      <c r="D147" s="8"/>
      <c r="E147" s="8"/>
      <c r="F147" s="8"/>
      <c r="G147" s="8"/>
      <c r="H147" s="8"/>
      <c r="I147" s="8"/>
      <c r="J147" s="8"/>
      <c r="K147" s="8"/>
      <c r="L147" s="8"/>
      <c r="M147" s="8"/>
      <c r="N147" s="8"/>
      <c r="O147" s="8"/>
      <c r="P147" s="8"/>
      <c r="Q147" s="8"/>
      <c r="R147" s="8"/>
      <c r="S147" s="8"/>
    </row>
    <row r="148" spans="1:19">
      <c r="A148" s="12"/>
      <c r="B148" s="8"/>
      <c r="C148" s="8"/>
      <c r="D148" s="8"/>
      <c r="E148" s="8"/>
      <c r="F148" s="8"/>
      <c r="G148" s="8"/>
      <c r="H148" s="8"/>
      <c r="I148" s="8"/>
      <c r="J148" s="8"/>
      <c r="K148" s="8"/>
      <c r="L148" s="8"/>
      <c r="M148" s="8"/>
      <c r="N148" s="8"/>
      <c r="O148" s="8"/>
      <c r="P148" s="8"/>
      <c r="Q148" s="8"/>
      <c r="R148" s="8"/>
      <c r="S148" s="8"/>
    </row>
    <row r="149" spans="1:19">
      <c r="A149" s="12"/>
      <c r="B149" s="8"/>
      <c r="C149" s="8"/>
      <c r="D149" s="8"/>
      <c r="E149" s="8"/>
      <c r="F149" s="8"/>
      <c r="G149" s="8"/>
      <c r="H149" s="8"/>
      <c r="I149" s="8"/>
      <c r="J149" s="8"/>
      <c r="K149" s="8"/>
      <c r="L149" s="8"/>
      <c r="M149" s="8"/>
      <c r="N149" s="8"/>
      <c r="O149" s="8"/>
      <c r="P149" s="8"/>
      <c r="Q149" s="8"/>
      <c r="R149" s="8"/>
      <c r="S149" s="8"/>
    </row>
    <row r="150" spans="1:19">
      <c r="A150" s="12"/>
      <c r="B150" s="8"/>
      <c r="C150" s="8"/>
      <c r="D150" s="8"/>
      <c r="E150" s="8"/>
      <c r="F150" s="8"/>
      <c r="G150" s="8"/>
      <c r="H150" s="8"/>
      <c r="I150" s="8"/>
      <c r="J150" s="8"/>
      <c r="K150" s="8"/>
      <c r="L150" s="8"/>
      <c r="M150" s="8"/>
      <c r="N150" s="8"/>
      <c r="O150" s="8"/>
      <c r="P150" s="8"/>
      <c r="Q150" s="8"/>
      <c r="R150" s="8"/>
      <c r="S150" s="8"/>
    </row>
    <row r="151" spans="1:19">
      <c r="A151" s="12"/>
      <c r="B151" s="8"/>
      <c r="C151" s="8"/>
      <c r="D151" s="8"/>
      <c r="E151" s="8"/>
      <c r="F151" s="8"/>
      <c r="G151" s="8"/>
      <c r="H151" s="8"/>
      <c r="I151" s="8"/>
      <c r="J151" s="8"/>
      <c r="K151" s="8"/>
      <c r="L151" s="8"/>
      <c r="M151" s="8"/>
      <c r="N151" s="8"/>
      <c r="O151" s="8"/>
      <c r="P151" s="8"/>
      <c r="Q151" s="8"/>
      <c r="R151" s="8"/>
      <c r="S151" s="8"/>
    </row>
    <row r="152" spans="1:19">
      <c r="A152" s="12"/>
      <c r="B152" s="8"/>
      <c r="C152" s="8"/>
      <c r="D152" s="8"/>
      <c r="E152" s="8"/>
      <c r="F152" s="8"/>
      <c r="G152" s="8"/>
      <c r="H152" s="8"/>
      <c r="I152" s="8"/>
      <c r="J152" s="8"/>
      <c r="K152" s="8"/>
      <c r="L152" s="8"/>
      <c r="M152" s="8"/>
      <c r="N152" s="8"/>
      <c r="O152" s="8"/>
      <c r="P152" s="8"/>
      <c r="Q152" s="8"/>
      <c r="R152" s="8"/>
      <c r="S152" s="8"/>
    </row>
    <row r="153" spans="1:19">
      <c r="A153" s="12"/>
      <c r="B153" s="8"/>
      <c r="C153" s="8"/>
      <c r="D153" s="8"/>
      <c r="E153" s="8"/>
      <c r="F153" s="8"/>
      <c r="G153" s="8"/>
      <c r="H153" s="8"/>
      <c r="I153" s="8"/>
      <c r="J153" s="8"/>
      <c r="K153" s="8"/>
      <c r="L153" s="8"/>
      <c r="M153" s="8"/>
      <c r="N153" s="8"/>
      <c r="O153" s="8"/>
      <c r="P153" s="8"/>
      <c r="Q153" s="8"/>
      <c r="R153" s="8"/>
      <c r="S153" s="8"/>
    </row>
    <row r="154" spans="1:19">
      <c r="A154" s="12"/>
      <c r="B154" s="8"/>
      <c r="C154" s="8"/>
      <c r="D154" s="8"/>
      <c r="E154" s="8"/>
      <c r="F154" s="8"/>
      <c r="G154" s="8"/>
      <c r="H154" s="8"/>
      <c r="I154" s="8"/>
      <c r="J154" s="8"/>
      <c r="K154" s="8"/>
      <c r="L154" s="8"/>
      <c r="M154" s="8"/>
      <c r="N154" s="8"/>
      <c r="O154" s="8"/>
      <c r="P154" s="8"/>
      <c r="Q154" s="8"/>
      <c r="R154" s="8"/>
      <c r="S154" s="8"/>
    </row>
    <row r="155" spans="1:19">
      <c r="A155" s="12"/>
      <c r="B155" s="8"/>
      <c r="C155" s="8"/>
      <c r="D155" s="8"/>
      <c r="E155" s="8"/>
      <c r="F155" s="8"/>
      <c r="G155" s="8"/>
      <c r="H155" s="8"/>
      <c r="I155" s="8"/>
      <c r="J155" s="8"/>
      <c r="K155" s="8"/>
      <c r="L155" s="8"/>
      <c r="M155" s="8"/>
      <c r="N155" s="8"/>
      <c r="O155" s="8"/>
      <c r="P155" s="8"/>
      <c r="Q155" s="8"/>
      <c r="R155" s="8"/>
      <c r="S155" s="8"/>
    </row>
    <row r="156" spans="1:19">
      <c r="A156" s="12"/>
      <c r="B156" s="8"/>
      <c r="C156" s="8"/>
      <c r="D156" s="8"/>
      <c r="E156" s="8"/>
      <c r="F156" s="8"/>
      <c r="G156" s="8"/>
      <c r="H156" s="8"/>
      <c r="I156" s="8"/>
      <c r="J156" s="8"/>
      <c r="K156" s="8"/>
      <c r="L156" s="8"/>
      <c r="M156" s="8"/>
      <c r="N156" s="8"/>
      <c r="O156" s="8"/>
      <c r="P156" s="8"/>
      <c r="Q156" s="8"/>
      <c r="R156" s="8"/>
      <c r="S156" s="8"/>
    </row>
    <row r="157" spans="1:19">
      <c r="A157" s="12"/>
      <c r="B157" s="8"/>
      <c r="C157" s="8"/>
      <c r="D157" s="8"/>
      <c r="E157" s="8"/>
      <c r="F157" s="8"/>
      <c r="G157" s="8"/>
      <c r="H157" s="8"/>
      <c r="I157" s="8"/>
      <c r="J157" s="8"/>
      <c r="K157" s="8"/>
      <c r="L157" s="8"/>
      <c r="M157" s="8"/>
      <c r="N157" s="8"/>
      <c r="O157" s="8"/>
      <c r="P157" s="8"/>
      <c r="Q157" s="8"/>
      <c r="R157" s="8"/>
      <c r="S157" s="8"/>
    </row>
    <row r="158" spans="1:19">
      <c r="A158" s="12"/>
      <c r="B158" s="8"/>
      <c r="C158" s="8"/>
      <c r="D158" s="8"/>
      <c r="E158" s="8"/>
      <c r="F158" s="8"/>
      <c r="G158" s="8"/>
      <c r="H158" s="8"/>
      <c r="I158" s="8"/>
      <c r="J158" s="8"/>
      <c r="K158" s="8"/>
      <c r="L158" s="8"/>
      <c r="M158" s="8"/>
      <c r="N158" s="8"/>
      <c r="O158" s="8"/>
      <c r="P158" s="8"/>
      <c r="Q158" s="8"/>
      <c r="R158" s="8"/>
      <c r="S158" s="8"/>
    </row>
    <row r="159" spans="1:19">
      <c r="A159" s="12"/>
      <c r="B159" s="8"/>
      <c r="C159" s="8"/>
      <c r="D159" s="8"/>
      <c r="E159" s="8"/>
      <c r="F159" s="8"/>
      <c r="G159" s="8"/>
      <c r="H159" s="8"/>
      <c r="I159" s="8"/>
      <c r="J159" s="8"/>
      <c r="K159" s="8"/>
      <c r="L159" s="8"/>
      <c r="M159" s="8"/>
      <c r="N159" s="8"/>
      <c r="O159" s="8"/>
      <c r="P159" s="8"/>
      <c r="Q159" s="8"/>
      <c r="R159" s="8"/>
      <c r="S159" s="8"/>
    </row>
    <row r="160" spans="1:19">
      <c r="A160" s="12"/>
      <c r="B160" s="8"/>
      <c r="C160" s="8"/>
      <c r="D160" s="8"/>
      <c r="E160" s="8"/>
      <c r="F160" s="8"/>
      <c r="G160" s="8"/>
      <c r="H160" s="8"/>
      <c r="I160" s="8"/>
      <c r="J160" s="8"/>
      <c r="K160" s="8"/>
      <c r="L160" s="8"/>
      <c r="M160" s="8"/>
      <c r="N160" s="8"/>
      <c r="O160" s="8"/>
      <c r="P160" s="8"/>
      <c r="Q160" s="8"/>
      <c r="R160" s="8"/>
      <c r="S160" s="8"/>
    </row>
    <row r="161" spans="1:19">
      <c r="A161" s="12"/>
      <c r="B161" s="8"/>
      <c r="C161" s="8"/>
      <c r="D161" s="8"/>
      <c r="E161" s="8"/>
      <c r="F161" s="8"/>
      <c r="G161" s="8"/>
      <c r="H161" s="8"/>
      <c r="I161" s="8"/>
      <c r="J161" s="8"/>
      <c r="K161" s="8"/>
      <c r="L161" s="8"/>
      <c r="M161" s="8"/>
      <c r="N161" s="8"/>
      <c r="O161" s="8"/>
      <c r="P161" s="8"/>
      <c r="Q161" s="8"/>
      <c r="R161" s="8"/>
      <c r="S161" s="8"/>
    </row>
    <row r="162" spans="1:19">
      <c r="A162" s="12"/>
      <c r="B162" s="8"/>
      <c r="C162" s="8"/>
      <c r="D162" s="8"/>
      <c r="E162" s="8"/>
      <c r="F162" s="8"/>
      <c r="G162" s="8"/>
      <c r="H162" s="8"/>
      <c r="I162" s="8"/>
      <c r="J162" s="8"/>
      <c r="K162" s="8"/>
      <c r="L162" s="8"/>
      <c r="M162" s="8"/>
      <c r="N162" s="8"/>
      <c r="O162" s="8"/>
      <c r="P162" s="8"/>
      <c r="Q162" s="8"/>
      <c r="R162" s="8"/>
      <c r="S162" s="8"/>
    </row>
    <row r="163" spans="1:19">
      <c r="A163" s="12"/>
      <c r="B163" s="8"/>
      <c r="C163" s="8"/>
      <c r="D163" s="8"/>
      <c r="E163" s="8"/>
      <c r="F163" s="8"/>
      <c r="G163" s="8"/>
      <c r="H163" s="8"/>
      <c r="I163" s="8"/>
      <c r="J163" s="8"/>
      <c r="K163" s="8"/>
      <c r="L163" s="8"/>
      <c r="M163" s="8"/>
      <c r="N163" s="8"/>
      <c r="O163" s="8"/>
      <c r="P163" s="8"/>
      <c r="Q163" s="8"/>
      <c r="R163" s="8"/>
      <c r="S163" s="8"/>
    </row>
    <row r="164" spans="1:19">
      <c r="A164" s="12"/>
      <c r="B164" s="8"/>
      <c r="C164" s="8"/>
      <c r="D164" s="8"/>
      <c r="E164" s="8"/>
      <c r="F164" s="8"/>
      <c r="G164" s="8"/>
      <c r="H164" s="8"/>
      <c r="I164" s="8"/>
      <c r="J164" s="8"/>
      <c r="K164" s="8"/>
      <c r="L164" s="8"/>
      <c r="M164" s="8"/>
      <c r="N164" s="8"/>
      <c r="O164" s="8"/>
      <c r="P164" s="8"/>
      <c r="Q164" s="8"/>
      <c r="R164" s="8"/>
      <c r="S164" s="8"/>
    </row>
    <row r="165" spans="1:19">
      <c r="A165" s="12"/>
      <c r="B165" s="8"/>
      <c r="C165" s="8"/>
      <c r="D165" s="8"/>
      <c r="E165" s="8"/>
      <c r="F165" s="8"/>
      <c r="G165" s="8"/>
      <c r="H165" s="8"/>
      <c r="I165" s="8"/>
      <c r="J165" s="8"/>
      <c r="K165" s="8"/>
      <c r="L165" s="8"/>
      <c r="M165" s="8"/>
      <c r="N165" s="8"/>
      <c r="O165" s="8"/>
      <c r="P165" s="8"/>
      <c r="Q165" s="8"/>
      <c r="R165" s="8"/>
      <c r="S165" s="8"/>
    </row>
    <row r="166" spans="1:19">
      <c r="A166" s="12"/>
      <c r="B166" s="8"/>
      <c r="C166" s="8"/>
      <c r="D166" s="8"/>
      <c r="E166" s="8"/>
      <c r="F166" s="8"/>
      <c r="G166" s="8"/>
      <c r="H166" s="8"/>
      <c r="I166" s="8"/>
      <c r="J166" s="8"/>
      <c r="K166" s="8"/>
      <c r="L166" s="8"/>
      <c r="M166" s="8"/>
      <c r="N166" s="8"/>
      <c r="O166" s="8"/>
      <c r="P166" s="8"/>
      <c r="Q166" s="8"/>
      <c r="R166" s="8"/>
      <c r="S166" s="8"/>
    </row>
    <row r="167" spans="1:19">
      <c r="A167" s="12"/>
      <c r="B167" s="8"/>
      <c r="C167" s="8"/>
      <c r="D167" s="8"/>
      <c r="E167" s="8"/>
      <c r="F167" s="8"/>
      <c r="G167" s="8"/>
      <c r="H167" s="8"/>
      <c r="I167" s="8"/>
      <c r="J167" s="8"/>
      <c r="K167" s="8"/>
      <c r="L167" s="8"/>
      <c r="M167" s="8"/>
      <c r="N167" s="8"/>
      <c r="O167" s="8"/>
      <c r="P167" s="8"/>
      <c r="Q167" s="8"/>
      <c r="R167" s="8"/>
      <c r="S167" s="8"/>
    </row>
    <row r="168" spans="1:19">
      <c r="A168" s="12"/>
      <c r="B168" s="8"/>
      <c r="C168" s="8"/>
      <c r="D168" s="8"/>
      <c r="E168" s="8"/>
      <c r="F168" s="8"/>
      <c r="G168" s="8"/>
      <c r="H168" s="8"/>
      <c r="I168" s="8"/>
      <c r="J168" s="8"/>
      <c r="K168" s="8"/>
      <c r="L168" s="8"/>
      <c r="M168" s="8"/>
      <c r="N168" s="8"/>
      <c r="O168" s="8"/>
      <c r="P168" s="8"/>
      <c r="Q168" s="8"/>
      <c r="R168" s="8"/>
      <c r="S168" s="8"/>
    </row>
    <row r="169" spans="1:19">
      <c r="A169" s="12"/>
      <c r="B169" s="8"/>
      <c r="C169" s="8"/>
      <c r="D169" s="8"/>
      <c r="E169" s="8"/>
      <c r="F169" s="8"/>
      <c r="G169" s="8"/>
      <c r="H169" s="8"/>
      <c r="I169" s="8"/>
      <c r="J169" s="8"/>
      <c r="K169" s="8"/>
      <c r="L169" s="8"/>
      <c r="M169" s="8"/>
      <c r="N169" s="8"/>
      <c r="O169" s="8"/>
      <c r="P169" s="8"/>
      <c r="Q169" s="8"/>
      <c r="R169" s="8"/>
      <c r="S169" s="8"/>
    </row>
    <row r="170" spans="1:19">
      <c r="A170" s="12"/>
      <c r="B170" s="8"/>
      <c r="C170" s="8"/>
      <c r="D170" s="8"/>
      <c r="E170" s="8"/>
      <c r="F170" s="8"/>
      <c r="G170" s="8"/>
      <c r="H170" s="8"/>
      <c r="I170" s="8"/>
      <c r="J170" s="8"/>
      <c r="K170" s="8"/>
      <c r="L170" s="8"/>
      <c r="M170" s="8"/>
      <c r="N170" s="8"/>
      <c r="O170" s="8"/>
      <c r="P170" s="8"/>
      <c r="Q170" s="8"/>
      <c r="R170" s="8"/>
      <c r="S170" s="8"/>
    </row>
    <row r="171" spans="1:19">
      <c r="A171" s="12"/>
      <c r="B171" s="8"/>
      <c r="C171" s="8"/>
      <c r="D171" s="8"/>
      <c r="E171" s="8"/>
      <c r="F171" s="8"/>
      <c r="G171" s="8"/>
      <c r="H171" s="8"/>
      <c r="I171" s="8"/>
      <c r="J171" s="8"/>
      <c r="K171" s="8"/>
      <c r="L171" s="8"/>
      <c r="M171" s="8"/>
      <c r="N171" s="8"/>
      <c r="O171" s="8"/>
      <c r="P171" s="8"/>
      <c r="Q171" s="8"/>
      <c r="R171" s="8"/>
      <c r="S171" s="8"/>
    </row>
    <row r="172" spans="1:19">
      <c r="A172" s="12"/>
      <c r="B172" s="8"/>
      <c r="C172" s="8"/>
      <c r="D172" s="8"/>
      <c r="E172" s="8"/>
      <c r="F172" s="8"/>
      <c r="G172" s="8"/>
      <c r="H172" s="8"/>
      <c r="I172" s="8"/>
      <c r="J172" s="8"/>
      <c r="K172" s="8"/>
      <c r="L172" s="8"/>
      <c r="M172" s="8"/>
      <c r="N172" s="8"/>
      <c r="O172" s="8"/>
      <c r="P172" s="8"/>
      <c r="Q172" s="8"/>
      <c r="R172" s="8"/>
      <c r="S172" s="8"/>
    </row>
    <row r="173" spans="1:19">
      <c r="A173" s="12"/>
      <c r="B173" s="8"/>
      <c r="C173" s="8"/>
      <c r="D173" s="8"/>
      <c r="E173" s="8"/>
      <c r="F173" s="8"/>
      <c r="G173" s="8"/>
      <c r="H173" s="8"/>
      <c r="I173" s="8"/>
      <c r="J173" s="8"/>
      <c r="K173" s="8"/>
      <c r="L173" s="8"/>
      <c r="M173" s="8"/>
      <c r="N173" s="8"/>
      <c r="O173" s="8"/>
      <c r="P173" s="8"/>
      <c r="Q173" s="8"/>
      <c r="R173" s="8"/>
      <c r="S173" s="8"/>
    </row>
    <row r="174" spans="1:19">
      <c r="A174" s="12"/>
      <c r="B174" s="8"/>
      <c r="C174" s="8"/>
      <c r="D174" s="8"/>
      <c r="E174" s="8"/>
      <c r="F174" s="8"/>
      <c r="G174" s="8"/>
      <c r="H174" s="8"/>
      <c r="I174" s="8"/>
      <c r="J174" s="8"/>
      <c r="K174" s="8"/>
      <c r="L174" s="8"/>
      <c r="M174" s="8"/>
      <c r="N174" s="8"/>
      <c r="O174" s="8"/>
      <c r="P174" s="8"/>
      <c r="Q174" s="8"/>
      <c r="R174" s="8"/>
      <c r="S174" s="8"/>
    </row>
    <row r="175" spans="1:19">
      <c r="A175" s="12"/>
      <c r="B175" s="8"/>
      <c r="C175" s="8"/>
      <c r="D175" s="8"/>
      <c r="E175" s="8"/>
      <c r="F175" s="8"/>
      <c r="G175" s="8"/>
      <c r="H175" s="8"/>
      <c r="I175" s="8"/>
      <c r="J175" s="8"/>
      <c r="K175" s="8"/>
      <c r="L175" s="8"/>
      <c r="M175" s="8"/>
      <c r="N175" s="8"/>
      <c r="O175" s="8"/>
      <c r="P175" s="8"/>
      <c r="Q175" s="8"/>
      <c r="R175" s="8"/>
      <c r="S175" s="8"/>
    </row>
    <row r="176" spans="1:19">
      <c r="A176" s="12"/>
      <c r="B176" s="8"/>
      <c r="C176" s="8"/>
      <c r="D176" s="8"/>
      <c r="E176" s="8"/>
      <c r="F176" s="8"/>
      <c r="G176" s="8"/>
      <c r="H176" s="8"/>
      <c r="I176" s="8"/>
      <c r="J176" s="8"/>
      <c r="K176" s="8"/>
      <c r="L176" s="8"/>
      <c r="M176" s="8"/>
      <c r="N176" s="8"/>
      <c r="O176" s="8"/>
      <c r="P176" s="8"/>
      <c r="Q176" s="8"/>
      <c r="R176" s="8"/>
      <c r="S176" s="8"/>
    </row>
    <row r="177" spans="1:19">
      <c r="A177" s="12"/>
      <c r="B177" s="8"/>
      <c r="C177" s="8"/>
      <c r="D177" s="8"/>
      <c r="E177" s="8"/>
      <c r="F177" s="8"/>
      <c r="G177" s="8"/>
      <c r="H177" s="8"/>
      <c r="I177" s="8"/>
      <c r="J177" s="8"/>
      <c r="K177" s="8"/>
      <c r="L177" s="8"/>
      <c r="M177" s="8"/>
      <c r="N177" s="8"/>
      <c r="O177" s="8"/>
      <c r="P177" s="8"/>
      <c r="Q177" s="8"/>
      <c r="R177" s="8"/>
      <c r="S177" s="8"/>
    </row>
    <row r="178" spans="1:19">
      <c r="A178" s="12"/>
      <c r="B178" s="8"/>
      <c r="C178" s="8"/>
      <c r="D178" s="8"/>
      <c r="E178" s="8"/>
      <c r="F178" s="8"/>
      <c r="G178" s="8"/>
      <c r="H178" s="8"/>
      <c r="I178" s="8"/>
      <c r="J178" s="8"/>
      <c r="K178" s="8"/>
      <c r="L178" s="8"/>
      <c r="M178" s="8"/>
      <c r="N178" s="8"/>
      <c r="O178" s="8"/>
      <c r="P178" s="8"/>
      <c r="Q178" s="8"/>
      <c r="R178" s="8"/>
      <c r="S178" s="8"/>
    </row>
    <row r="179" spans="1:19">
      <c r="A179" s="12"/>
      <c r="B179" s="8"/>
      <c r="C179" s="8"/>
      <c r="D179" s="8"/>
      <c r="E179" s="8"/>
      <c r="F179" s="8"/>
      <c r="G179" s="8"/>
      <c r="H179" s="8"/>
      <c r="I179" s="8"/>
      <c r="J179" s="8"/>
      <c r="K179" s="8"/>
      <c r="L179" s="8"/>
      <c r="M179" s="8"/>
      <c r="N179" s="8"/>
      <c r="O179" s="8"/>
      <c r="P179" s="8"/>
      <c r="Q179" s="8"/>
      <c r="R179" s="8"/>
      <c r="S179" s="8"/>
    </row>
    <row r="180" spans="1:19">
      <c r="A180" s="12"/>
      <c r="B180" s="8"/>
      <c r="C180" s="8"/>
      <c r="D180" s="8"/>
      <c r="E180" s="8"/>
      <c r="F180" s="8"/>
      <c r="G180" s="8"/>
      <c r="H180" s="8"/>
      <c r="I180" s="8"/>
      <c r="J180" s="8"/>
      <c r="K180" s="8"/>
      <c r="L180" s="8"/>
      <c r="M180" s="8"/>
      <c r="N180" s="8"/>
      <c r="O180" s="8"/>
      <c r="P180" s="8"/>
      <c r="Q180" s="8"/>
      <c r="R180" s="8"/>
      <c r="S180" s="8"/>
    </row>
    <row r="181" spans="1:19">
      <c r="A181" s="12"/>
      <c r="B181" s="8"/>
      <c r="C181" s="8"/>
      <c r="D181" s="8"/>
      <c r="E181" s="8"/>
      <c r="F181" s="8"/>
      <c r="G181" s="8"/>
      <c r="H181" s="8"/>
      <c r="I181" s="8"/>
      <c r="J181" s="8"/>
      <c r="K181" s="8"/>
      <c r="L181" s="8"/>
      <c r="M181" s="8"/>
      <c r="N181" s="8"/>
      <c r="O181" s="8"/>
      <c r="P181" s="8"/>
      <c r="Q181" s="8"/>
      <c r="R181" s="8"/>
      <c r="S181" s="8"/>
    </row>
    <row r="182" spans="1:19">
      <c r="A182" s="12"/>
      <c r="B182" s="8"/>
      <c r="C182" s="8"/>
      <c r="D182" s="8"/>
      <c r="E182" s="8"/>
      <c r="F182" s="8"/>
      <c r="G182" s="8"/>
      <c r="H182" s="8"/>
      <c r="I182" s="8"/>
      <c r="J182" s="8"/>
      <c r="K182" s="8"/>
      <c r="L182" s="8"/>
      <c r="M182" s="8"/>
      <c r="N182" s="8"/>
      <c r="O182" s="8"/>
      <c r="P182" s="8"/>
      <c r="Q182" s="8"/>
      <c r="R182" s="8"/>
      <c r="S182" s="8"/>
    </row>
    <row r="183" spans="1:19">
      <c r="A183" s="12"/>
      <c r="B183" s="8"/>
      <c r="C183" s="8"/>
      <c r="D183" s="8"/>
      <c r="E183" s="8"/>
      <c r="F183" s="8"/>
      <c r="G183" s="8"/>
      <c r="H183" s="8"/>
      <c r="I183" s="8"/>
      <c r="J183" s="8"/>
      <c r="K183" s="8"/>
      <c r="L183" s="8"/>
      <c r="M183" s="8"/>
      <c r="N183" s="8"/>
      <c r="O183" s="8"/>
      <c r="P183" s="8"/>
      <c r="Q183" s="8"/>
      <c r="R183" s="8"/>
      <c r="S183" s="8"/>
    </row>
    <row r="184" spans="1:19">
      <c r="A184" s="12"/>
      <c r="B184" s="8"/>
      <c r="C184" s="8"/>
      <c r="D184" s="8"/>
      <c r="E184" s="8"/>
      <c r="F184" s="8"/>
      <c r="G184" s="8"/>
      <c r="H184" s="8"/>
      <c r="I184" s="8"/>
      <c r="J184" s="8"/>
      <c r="K184" s="8"/>
      <c r="L184" s="8"/>
      <c r="M184" s="8"/>
      <c r="N184" s="8"/>
      <c r="O184" s="8"/>
      <c r="P184" s="8"/>
      <c r="Q184" s="8"/>
      <c r="R184" s="8"/>
      <c r="S184" s="8"/>
    </row>
    <row r="185" spans="1:19">
      <c r="A185" s="12"/>
      <c r="B185" s="8"/>
      <c r="C185" s="8"/>
      <c r="D185" s="8"/>
      <c r="E185" s="8"/>
      <c r="F185" s="8"/>
      <c r="G185" s="8"/>
      <c r="H185" s="8"/>
      <c r="I185" s="8"/>
      <c r="J185" s="8"/>
      <c r="K185" s="8"/>
      <c r="L185" s="8"/>
      <c r="M185" s="8"/>
      <c r="N185" s="8"/>
      <c r="O185" s="8"/>
      <c r="P185" s="8"/>
      <c r="Q185" s="8"/>
      <c r="R185" s="8"/>
      <c r="S185" s="8"/>
    </row>
    <row r="186" spans="1:19">
      <c r="A186" s="12"/>
      <c r="B186" s="8"/>
      <c r="C186" s="8"/>
      <c r="D186" s="8"/>
      <c r="E186" s="8"/>
      <c r="F186" s="8"/>
      <c r="G186" s="8"/>
      <c r="H186" s="8"/>
      <c r="I186" s="8"/>
      <c r="J186" s="8"/>
      <c r="K186" s="8"/>
      <c r="L186" s="8"/>
      <c r="M186" s="8"/>
      <c r="N186" s="8"/>
      <c r="O186" s="8"/>
      <c r="P186" s="8"/>
      <c r="Q186" s="8"/>
      <c r="R186" s="8"/>
      <c r="S186" s="8"/>
    </row>
    <row r="187" spans="1:19">
      <c r="A187" s="12"/>
      <c r="B187" s="8"/>
      <c r="C187" s="8"/>
      <c r="D187" s="8"/>
      <c r="E187" s="8"/>
      <c r="F187" s="8"/>
      <c r="G187" s="8"/>
      <c r="H187" s="8"/>
      <c r="I187" s="8"/>
      <c r="J187" s="8"/>
      <c r="K187" s="8"/>
      <c r="L187" s="8"/>
      <c r="M187" s="8"/>
      <c r="N187" s="8"/>
      <c r="O187" s="8"/>
      <c r="P187" s="8"/>
      <c r="Q187" s="8"/>
      <c r="R187" s="8"/>
      <c r="S187" s="8"/>
    </row>
    <row r="188" spans="1:19">
      <c r="A188" s="12"/>
      <c r="B188" s="8"/>
      <c r="C188" s="8"/>
      <c r="D188" s="8"/>
      <c r="E188" s="8"/>
      <c r="F188" s="8"/>
      <c r="G188" s="8"/>
      <c r="H188" s="8"/>
      <c r="I188" s="8"/>
      <c r="J188" s="8"/>
      <c r="K188" s="8"/>
      <c r="L188" s="8"/>
      <c r="M188" s="8"/>
      <c r="N188" s="8"/>
      <c r="O188" s="8"/>
      <c r="P188" s="8"/>
      <c r="Q188" s="8"/>
      <c r="R188" s="8"/>
      <c r="S188" s="8"/>
    </row>
    <row r="189" spans="1:19">
      <c r="A189" s="12"/>
      <c r="B189" s="8"/>
      <c r="C189" s="8"/>
      <c r="D189" s="8"/>
      <c r="E189" s="8"/>
      <c r="F189" s="8"/>
      <c r="G189" s="8"/>
      <c r="H189" s="8"/>
      <c r="I189" s="8"/>
      <c r="J189" s="8"/>
      <c r="K189" s="8"/>
      <c r="L189" s="8"/>
      <c r="M189" s="8"/>
      <c r="N189" s="8"/>
      <c r="O189" s="8"/>
      <c r="P189" s="8"/>
      <c r="Q189" s="8"/>
      <c r="R189" s="8"/>
      <c r="S189" s="8"/>
    </row>
    <row r="190" spans="1:19">
      <c r="A190" s="12"/>
      <c r="B190" s="8"/>
      <c r="C190" s="8"/>
      <c r="D190" s="8"/>
      <c r="E190" s="8"/>
      <c r="F190" s="8"/>
      <c r="G190" s="8"/>
      <c r="H190" s="8"/>
      <c r="I190" s="8"/>
      <c r="J190" s="8"/>
      <c r="K190" s="8"/>
      <c r="L190" s="8"/>
      <c r="M190" s="8"/>
      <c r="N190" s="8"/>
      <c r="O190" s="8"/>
      <c r="P190" s="8"/>
      <c r="Q190" s="8"/>
      <c r="R190" s="8"/>
      <c r="S190" s="8"/>
    </row>
    <row r="191" spans="1:19">
      <c r="A191" s="12"/>
      <c r="B191" s="8"/>
      <c r="C191" s="8"/>
      <c r="D191" s="8"/>
      <c r="E191" s="8"/>
      <c r="F191" s="8"/>
      <c r="G191" s="8"/>
      <c r="H191" s="8"/>
      <c r="I191" s="8"/>
      <c r="J191" s="8"/>
      <c r="K191" s="8"/>
      <c r="L191" s="8"/>
      <c r="M191" s="8"/>
      <c r="N191" s="8"/>
      <c r="O191" s="8"/>
      <c r="P191" s="8"/>
      <c r="Q191" s="8"/>
      <c r="R191" s="8"/>
      <c r="S191" s="8"/>
    </row>
    <row r="192" spans="1:19">
      <c r="A192" s="12"/>
      <c r="B192" s="8"/>
      <c r="C192" s="8"/>
      <c r="D192" s="8"/>
      <c r="E192" s="8"/>
      <c r="F192" s="8"/>
      <c r="G192" s="8"/>
      <c r="H192" s="8"/>
      <c r="I192" s="8"/>
      <c r="J192" s="8"/>
      <c r="K192" s="8"/>
      <c r="L192" s="8"/>
      <c r="M192" s="8"/>
      <c r="N192" s="8"/>
      <c r="O192" s="8"/>
      <c r="P192" s="8"/>
      <c r="Q192" s="8"/>
      <c r="R192" s="8"/>
      <c r="S192" s="8"/>
    </row>
    <row r="193" spans="1:19">
      <c r="A193" s="12"/>
      <c r="B193" s="8"/>
      <c r="C193" s="8"/>
      <c r="D193" s="8"/>
      <c r="E193" s="8"/>
      <c r="F193" s="8"/>
      <c r="G193" s="8"/>
      <c r="H193" s="8"/>
      <c r="I193" s="8"/>
      <c r="J193" s="8"/>
      <c r="K193" s="8"/>
      <c r="L193" s="8"/>
      <c r="M193" s="8"/>
      <c r="N193" s="8"/>
      <c r="O193" s="8"/>
      <c r="P193" s="8"/>
      <c r="Q193" s="8"/>
      <c r="R193" s="8"/>
      <c r="S193" s="8"/>
    </row>
    <row r="194" spans="1:19">
      <c r="A194" s="12"/>
      <c r="B194" s="8"/>
      <c r="C194" s="8"/>
      <c r="D194" s="8"/>
      <c r="E194" s="8"/>
      <c r="F194" s="8"/>
      <c r="G194" s="8"/>
      <c r="H194" s="8"/>
      <c r="I194" s="8"/>
      <c r="J194" s="8"/>
      <c r="K194" s="8"/>
      <c r="L194" s="8"/>
      <c r="M194" s="8"/>
      <c r="N194" s="8"/>
      <c r="O194" s="8"/>
      <c r="P194" s="8"/>
      <c r="Q194" s="8"/>
      <c r="R194" s="8"/>
      <c r="S194" s="8"/>
    </row>
    <row r="195" spans="1:19">
      <c r="A195" s="12"/>
      <c r="B195" s="8"/>
      <c r="C195" s="8"/>
      <c r="D195" s="8"/>
      <c r="E195" s="8"/>
      <c r="F195" s="8"/>
      <c r="G195" s="8"/>
      <c r="H195" s="8"/>
      <c r="I195" s="8"/>
      <c r="J195" s="8"/>
      <c r="K195" s="8"/>
      <c r="L195" s="8"/>
      <c r="M195" s="8"/>
      <c r="N195" s="8"/>
      <c r="O195" s="8"/>
      <c r="P195" s="8"/>
      <c r="Q195" s="8"/>
      <c r="R195" s="8"/>
      <c r="S195" s="8"/>
    </row>
    <row r="196" spans="1:19">
      <c r="A196" s="12"/>
      <c r="B196" s="8"/>
      <c r="C196" s="8"/>
      <c r="D196" s="8"/>
      <c r="E196" s="8"/>
      <c r="F196" s="8"/>
      <c r="G196" s="8"/>
      <c r="H196" s="8"/>
      <c r="I196" s="8"/>
      <c r="J196" s="8"/>
      <c r="K196" s="8"/>
      <c r="L196" s="8"/>
      <c r="M196" s="8"/>
      <c r="N196" s="8"/>
      <c r="O196" s="8"/>
      <c r="P196" s="8"/>
      <c r="Q196" s="8"/>
      <c r="R196" s="8"/>
      <c r="S196" s="8"/>
    </row>
    <row r="197" spans="1:19">
      <c r="A197" s="12"/>
      <c r="B197" s="8"/>
      <c r="C197" s="8"/>
      <c r="D197" s="8"/>
      <c r="E197" s="8"/>
      <c r="F197" s="8"/>
      <c r="G197" s="8"/>
      <c r="H197" s="8"/>
      <c r="I197" s="8"/>
      <c r="J197" s="8"/>
      <c r="K197" s="8"/>
      <c r="L197" s="8"/>
      <c r="M197" s="8"/>
      <c r="N197" s="8"/>
      <c r="O197" s="8"/>
      <c r="P197" s="8"/>
      <c r="Q197" s="8"/>
      <c r="R197" s="8"/>
      <c r="S197" s="8"/>
    </row>
    <row r="198" spans="1:19">
      <c r="A198" s="12"/>
      <c r="B198" s="8"/>
      <c r="C198" s="8"/>
      <c r="D198" s="8"/>
      <c r="E198" s="8"/>
      <c r="F198" s="8"/>
      <c r="G198" s="8"/>
      <c r="H198" s="8"/>
      <c r="I198" s="8"/>
      <c r="J198" s="8"/>
      <c r="K198" s="8"/>
      <c r="L198" s="8"/>
      <c r="M198" s="8"/>
      <c r="N198" s="8"/>
      <c r="O198" s="8"/>
      <c r="P198" s="8"/>
      <c r="Q198" s="8"/>
      <c r="R198" s="8"/>
      <c r="S198" s="8"/>
    </row>
    <row r="199" spans="1:19">
      <c r="A199" s="12"/>
      <c r="B199" s="8"/>
      <c r="C199" s="8"/>
      <c r="D199" s="8"/>
      <c r="E199" s="8"/>
      <c r="F199" s="8"/>
      <c r="G199" s="8"/>
      <c r="H199" s="8"/>
      <c r="I199" s="8"/>
      <c r="J199" s="8"/>
      <c r="K199" s="8"/>
      <c r="L199" s="8"/>
      <c r="M199" s="8"/>
      <c r="N199" s="8"/>
      <c r="O199" s="8"/>
      <c r="P199" s="8"/>
      <c r="Q199" s="8"/>
      <c r="R199" s="8"/>
      <c r="S199" s="8"/>
    </row>
    <row r="200" spans="1:19">
      <c r="A200" s="12"/>
      <c r="B200" s="8"/>
      <c r="C200" s="8"/>
      <c r="D200" s="8"/>
      <c r="E200" s="8"/>
      <c r="F200" s="8"/>
      <c r="G200" s="8"/>
      <c r="H200" s="8"/>
      <c r="I200" s="8"/>
      <c r="J200" s="8"/>
      <c r="K200" s="8"/>
      <c r="L200" s="8"/>
      <c r="M200" s="8"/>
      <c r="N200" s="8"/>
      <c r="O200" s="8"/>
      <c r="P200" s="8"/>
      <c r="Q200" s="8"/>
      <c r="R200" s="8"/>
      <c r="S200" s="8"/>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E200"/>
  <sheetViews>
    <sheetView showGridLines="0" workbookViewId="0"/>
  </sheetViews>
  <sheetFormatPr defaultColWidth="10.90625" defaultRowHeight="14.5"/>
  <cols>
    <col min="1" max="1" width="70.7265625" customWidth="1"/>
  </cols>
  <sheetData>
    <row r="1" spans="1:5" ht="19.5">
      <c r="A1" s="4" t="s">
        <v>263</v>
      </c>
      <c r="B1" s="8"/>
      <c r="C1" s="8"/>
      <c r="D1" s="8"/>
      <c r="E1" s="8"/>
    </row>
    <row r="2" spans="1:5">
      <c r="A2" s="9" t="s">
        <v>326</v>
      </c>
      <c r="B2" s="8"/>
      <c r="C2" s="8"/>
      <c r="D2" s="8"/>
      <c r="E2" s="8"/>
    </row>
    <row r="3" spans="1:5" ht="29">
      <c r="A3" s="9" t="s">
        <v>295</v>
      </c>
      <c r="B3" s="10"/>
      <c r="C3" s="8"/>
      <c r="D3" s="8"/>
      <c r="E3" s="8"/>
    </row>
    <row r="4" spans="1:5" ht="58">
      <c r="A4" s="9" t="s">
        <v>435</v>
      </c>
      <c r="B4" s="10"/>
      <c r="C4" s="8"/>
      <c r="D4" s="8"/>
      <c r="E4" s="8"/>
    </row>
    <row r="5" spans="1:5" ht="29">
      <c r="A5" s="9" t="s">
        <v>436</v>
      </c>
      <c r="B5" s="10"/>
      <c r="C5" s="8"/>
      <c r="D5" s="8"/>
      <c r="E5" s="8"/>
    </row>
    <row r="6" spans="1:5">
      <c r="A6" s="11" t="s">
        <v>0</v>
      </c>
      <c r="B6" s="10"/>
      <c r="C6" s="8"/>
      <c r="D6" s="8"/>
      <c r="E6" s="8"/>
    </row>
    <row r="7" spans="1:5" ht="30" customHeight="1">
      <c r="A7" s="6" t="s">
        <v>262</v>
      </c>
      <c r="B7" s="10"/>
      <c r="C7" s="8"/>
      <c r="D7" s="8"/>
      <c r="E7" s="8"/>
    </row>
    <row r="8" spans="1:5">
      <c r="A8" s="12" t="s">
        <v>296</v>
      </c>
      <c r="B8" s="13" t="s">
        <v>437</v>
      </c>
      <c r="C8" s="13" t="s">
        <v>438</v>
      </c>
      <c r="D8" s="13" t="s">
        <v>439</v>
      </c>
      <c r="E8" s="13" t="s">
        <v>440</v>
      </c>
    </row>
    <row r="9" spans="1:5">
      <c r="A9" s="12" t="s">
        <v>461</v>
      </c>
      <c r="B9" s="14">
        <v>5.2177300000000003E-2</v>
      </c>
      <c r="C9" s="14">
        <v>4.7147799999999997E-2</v>
      </c>
      <c r="D9" s="14">
        <v>6.1892200000000001E-2</v>
      </c>
      <c r="E9" s="14">
        <v>0.83878269999999999</v>
      </c>
    </row>
    <row r="10" spans="1:5">
      <c r="A10" s="12" t="s">
        <v>441</v>
      </c>
      <c r="B10" s="14">
        <v>0.13781879999999999</v>
      </c>
      <c r="C10" s="14">
        <v>0.13691610000000001</v>
      </c>
      <c r="D10" s="14">
        <v>0.115865</v>
      </c>
      <c r="E10" s="14">
        <v>0.6094001</v>
      </c>
    </row>
    <row r="11" spans="1:5">
      <c r="A11" s="12" t="s">
        <v>442</v>
      </c>
      <c r="B11" s="14">
        <v>0.15288119999999999</v>
      </c>
      <c r="C11" s="14">
        <v>0.1133608</v>
      </c>
      <c r="D11" s="14">
        <v>9.8621299999999995E-2</v>
      </c>
      <c r="E11" s="14">
        <v>0.63513660000000005</v>
      </c>
    </row>
    <row r="12" spans="1:5" ht="30" customHeight="1">
      <c r="A12" s="6" t="s">
        <v>260</v>
      </c>
      <c r="B12" s="14"/>
      <c r="C12" s="14"/>
      <c r="D12" s="14"/>
      <c r="E12" s="14"/>
    </row>
    <row r="13" spans="1:5">
      <c r="A13" s="12" t="s">
        <v>296</v>
      </c>
      <c r="B13" s="15" t="s">
        <v>437</v>
      </c>
      <c r="C13" s="15" t="s">
        <v>438</v>
      </c>
      <c r="D13" s="15" t="s">
        <v>439</v>
      </c>
      <c r="E13" s="15" t="s">
        <v>440</v>
      </c>
    </row>
    <row r="14" spans="1:5">
      <c r="A14" s="12" t="s">
        <v>461</v>
      </c>
      <c r="B14" s="16" t="s">
        <v>330</v>
      </c>
      <c r="C14" s="16" t="s">
        <v>330</v>
      </c>
      <c r="D14" s="16" t="s">
        <v>330</v>
      </c>
      <c r="E14" s="16">
        <v>840000</v>
      </c>
    </row>
    <row r="15" spans="1:5">
      <c r="A15" s="12" t="s">
        <v>441</v>
      </c>
      <c r="B15" s="16" t="s">
        <v>330</v>
      </c>
      <c r="C15" s="16" t="s">
        <v>330</v>
      </c>
      <c r="D15" s="16" t="s">
        <v>330</v>
      </c>
      <c r="E15" s="16">
        <v>110000</v>
      </c>
    </row>
    <row r="16" spans="1:5">
      <c r="A16" s="12" t="s">
        <v>442</v>
      </c>
      <c r="B16" s="16" t="s">
        <v>330</v>
      </c>
      <c r="C16" s="16" t="s">
        <v>330</v>
      </c>
      <c r="D16" s="16" t="s">
        <v>330</v>
      </c>
      <c r="E16" s="16" t="s">
        <v>330</v>
      </c>
    </row>
    <row r="17" spans="1:5" ht="30" customHeight="1">
      <c r="A17" s="6" t="s">
        <v>261</v>
      </c>
      <c r="B17" s="16"/>
      <c r="C17" s="16"/>
      <c r="D17" s="16"/>
      <c r="E17" s="16"/>
    </row>
    <row r="18" spans="1:5">
      <c r="A18" s="12" t="s">
        <v>296</v>
      </c>
      <c r="B18" s="17" t="s">
        <v>443</v>
      </c>
      <c r="C18" s="16"/>
      <c r="D18" s="16"/>
      <c r="E18" s="16"/>
    </row>
    <row r="19" spans="1:5">
      <c r="A19" s="12" t="s">
        <v>461</v>
      </c>
      <c r="B19" s="16">
        <v>864</v>
      </c>
      <c r="C19" s="8"/>
      <c r="D19" s="8"/>
      <c r="E19" s="8"/>
    </row>
    <row r="20" spans="1:5">
      <c r="A20" s="12" t="s">
        <v>441</v>
      </c>
      <c r="B20" s="16">
        <v>194</v>
      </c>
      <c r="C20" s="8"/>
      <c r="D20" s="8"/>
      <c r="E20" s="8"/>
    </row>
    <row r="21" spans="1:5">
      <c r="A21" s="12" t="s">
        <v>442</v>
      </c>
      <c r="B21" s="16">
        <v>168</v>
      </c>
      <c r="C21" s="8"/>
      <c r="D21" s="8"/>
      <c r="E21" s="8"/>
    </row>
    <row r="22" spans="1:5">
      <c r="A22" s="12"/>
      <c r="B22" s="16"/>
      <c r="C22" s="8"/>
      <c r="D22" s="8"/>
      <c r="E22" s="8"/>
    </row>
    <row r="23" spans="1:5">
      <c r="A23" s="12"/>
      <c r="B23" s="16"/>
      <c r="C23" s="8"/>
      <c r="D23" s="8"/>
      <c r="E23" s="8"/>
    </row>
    <row r="24" spans="1:5">
      <c r="A24" s="12"/>
      <c r="B24" s="10"/>
      <c r="C24" s="8"/>
      <c r="D24" s="8"/>
      <c r="E24" s="8"/>
    </row>
    <row r="25" spans="1:5">
      <c r="A25" s="12"/>
      <c r="B25" s="10"/>
      <c r="C25" s="8"/>
      <c r="D25" s="8"/>
      <c r="E25" s="8"/>
    </row>
    <row r="26" spans="1:5">
      <c r="A26" s="12"/>
      <c r="B26" s="10"/>
      <c r="C26" s="8"/>
      <c r="D26" s="8"/>
      <c r="E26" s="8"/>
    </row>
    <row r="27" spans="1:5">
      <c r="A27" s="12"/>
      <c r="B27" s="10"/>
      <c r="C27" s="8"/>
      <c r="D27" s="8"/>
      <c r="E27" s="8"/>
    </row>
    <row r="28" spans="1:5">
      <c r="A28" s="12"/>
      <c r="B28" s="10"/>
      <c r="C28" s="8"/>
      <c r="D28" s="8"/>
      <c r="E28" s="8"/>
    </row>
    <row r="29" spans="1:5">
      <c r="A29" s="12"/>
      <c r="B29" s="10"/>
      <c r="C29" s="8"/>
      <c r="D29" s="8"/>
      <c r="E29" s="8"/>
    </row>
    <row r="30" spans="1:5">
      <c r="A30" s="12"/>
      <c r="B30" s="10"/>
      <c r="C30" s="8"/>
      <c r="D30" s="8"/>
      <c r="E30" s="8"/>
    </row>
    <row r="31" spans="1:5">
      <c r="A31" s="12"/>
      <c r="B31" s="10"/>
      <c r="C31" s="8"/>
      <c r="D31" s="8"/>
      <c r="E31" s="8"/>
    </row>
    <row r="32" spans="1:5">
      <c r="A32" s="12"/>
      <c r="B32" s="10"/>
      <c r="C32" s="8"/>
      <c r="D32" s="8"/>
      <c r="E32" s="8"/>
    </row>
    <row r="33" spans="1:5">
      <c r="A33" s="12"/>
      <c r="B33" s="10"/>
      <c r="C33" s="8"/>
      <c r="D33" s="8"/>
      <c r="E33" s="8"/>
    </row>
    <row r="34" spans="1:5">
      <c r="A34" s="12"/>
      <c r="B34" s="10"/>
      <c r="C34" s="8"/>
      <c r="D34" s="8"/>
      <c r="E34" s="8"/>
    </row>
    <row r="35" spans="1:5">
      <c r="A35" s="12"/>
      <c r="B35" s="10"/>
      <c r="C35" s="8"/>
      <c r="D35" s="8"/>
      <c r="E35" s="8"/>
    </row>
    <row r="36" spans="1:5">
      <c r="A36" s="12"/>
      <c r="B36" s="10"/>
      <c r="C36" s="8"/>
      <c r="D36" s="8"/>
      <c r="E36" s="8"/>
    </row>
    <row r="37" spans="1:5">
      <c r="A37" s="12"/>
      <c r="B37" s="10"/>
      <c r="C37" s="8"/>
      <c r="D37" s="8"/>
      <c r="E37" s="8"/>
    </row>
    <row r="38" spans="1:5">
      <c r="A38" s="12"/>
      <c r="B38" s="10"/>
      <c r="C38" s="8"/>
      <c r="D38" s="8"/>
      <c r="E38" s="8"/>
    </row>
    <row r="39" spans="1:5">
      <c r="A39" s="12"/>
      <c r="B39" s="10"/>
      <c r="C39" s="8"/>
      <c r="D39" s="8"/>
      <c r="E39" s="8"/>
    </row>
    <row r="40" spans="1:5">
      <c r="A40" s="12"/>
      <c r="B40" s="10"/>
      <c r="C40" s="8"/>
      <c r="D40" s="8"/>
      <c r="E40" s="8"/>
    </row>
    <row r="41" spans="1:5">
      <c r="A41" s="12"/>
      <c r="B41" s="10"/>
      <c r="C41" s="8"/>
      <c r="D41" s="8"/>
      <c r="E41" s="8"/>
    </row>
    <row r="42" spans="1:5">
      <c r="A42" s="12"/>
      <c r="B42" s="10"/>
      <c r="C42" s="8"/>
      <c r="D42" s="8"/>
      <c r="E42" s="8"/>
    </row>
    <row r="43" spans="1:5">
      <c r="A43" s="12"/>
      <c r="B43" s="10"/>
      <c r="C43" s="8"/>
      <c r="D43" s="8"/>
      <c r="E43" s="8"/>
    </row>
    <row r="44" spans="1:5">
      <c r="A44" s="12"/>
      <c r="B44" s="10"/>
      <c r="C44" s="8"/>
      <c r="D44" s="8"/>
      <c r="E44" s="8"/>
    </row>
    <row r="45" spans="1:5">
      <c r="A45" s="12"/>
      <c r="B45" s="10"/>
      <c r="C45" s="8"/>
      <c r="D45" s="8"/>
      <c r="E45" s="8"/>
    </row>
    <row r="46" spans="1:5">
      <c r="A46" s="12"/>
      <c r="B46" s="10"/>
      <c r="C46" s="8"/>
      <c r="D46" s="8"/>
      <c r="E46" s="8"/>
    </row>
    <row r="47" spans="1:5">
      <c r="A47" s="12"/>
      <c r="B47" s="10"/>
      <c r="C47" s="8"/>
      <c r="D47" s="8"/>
      <c r="E47" s="8"/>
    </row>
    <row r="48" spans="1:5">
      <c r="A48" s="12"/>
      <c r="B48" s="10"/>
      <c r="C48" s="8"/>
      <c r="D48" s="8"/>
      <c r="E48" s="8"/>
    </row>
    <row r="49" spans="1:5">
      <c r="A49" s="12"/>
      <c r="B49" s="10"/>
      <c r="C49" s="8"/>
      <c r="D49" s="8"/>
      <c r="E49" s="8"/>
    </row>
    <row r="50" spans="1:5">
      <c r="A50" s="12"/>
      <c r="B50" s="10"/>
      <c r="C50" s="8"/>
      <c r="D50" s="8"/>
      <c r="E50" s="8"/>
    </row>
    <row r="51" spans="1:5">
      <c r="A51" s="12"/>
      <c r="B51" s="10"/>
      <c r="C51" s="8"/>
      <c r="D51" s="8"/>
      <c r="E51" s="8"/>
    </row>
    <row r="52" spans="1:5">
      <c r="A52" s="12"/>
      <c r="B52" s="10"/>
      <c r="C52" s="8"/>
      <c r="D52" s="8"/>
      <c r="E52" s="8"/>
    </row>
    <row r="53" spans="1:5">
      <c r="A53" s="12"/>
      <c r="B53" s="10"/>
      <c r="C53" s="8"/>
      <c r="D53" s="8"/>
      <c r="E53" s="8"/>
    </row>
    <row r="54" spans="1:5">
      <c r="A54" s="12"/>
      <c r="B54" s="10"/>
      <c r="C54" s="8"/>
      <c r="D54" s="8"/>
      <c r="E54" s="8"/>
    </row>
    <row r="55" spans="1:5">
      <c r="A55" s="12"/>
      <c r="B55" s="10"/>
      <c r="C55" s="8"/>
      <c r="D55" s="8"/>
      <c r="E55" s="8"/>
    </row>
    <row r="56" spans="1:5">
      <c r="A56" s="12"/>
      <c r="B56" s="10"/>
      <c r="C56" s="8"/>
      <c r="D56" s="8"/>
      <c r="E56" s="8"/>
    </row>
    <row r="57" spans="1:5">
      <c r="A57" s="12"/>
      <c r="B57" s="10"/>
      <c r="C57" s="8"/>
      <c r="D57" s="8"/>
      <c r="E57" s="8"/>
    </row>
    <row r="58" spans="1:5">
      <c r="A58" s="12"/>
      <c r="B58" s="10"/>
      <c r="C58" s="8"/>
      <c r="D58" s="8"/>
      <c r="E58" s="8"/>
    </row>
    <row r="59" spans="1:5">
      <c r="A59" s="12"/>
      <c r="B59" s="10"/>
      <c r="C59" s="8"/>
      <c r="D59" s="8"/>
      <c r="E59" s="8"/>
    </row>
    <row r="60" spans="1:5">
      <c r="A60" s="12"/>
      <c r="B60" s="10"/>
      <c r="C60" s="8"/>
      <c r="D60" s="8"/>
      <c r="E60" s="8"/>
    </row>
    <row r="61" spans="1:5">
      <c r="A61" s="12"/>
      <c r="B61" s="10"/>
      <c r="C61" s="8"/>
      <c r="D61" s="8"/>
      <c r="E61" s="8"/>
    </row>
    <row r="62" spans="1:5">
      <c r="A62" s="12"/>
      <c r="B62" s="10"/>
      <c r="C62" s="8"/>
      <c r="D62" s="8"/>
      <c r="E62" s="8"/>
    </row>
    <row r="63" spans="1:5">
      <c r="A63" s="12"/>
      <c r="B63" s="10"/>
      <c r="C63" s="8"/>
      <c r="D63" s="8"/>
      <c r="E63" s="8"/>
    </row>
    <row r="64" spans="1:5">
      <c r="A64" s="12"/>
      <c r="B64" s="10"/>
      <c r="C64" s="8"/>
      <c r="D64" s="8"/>
      <c r="E64" s="8"/>
    </row>
    <row r="65" spans="1:5">
      <c r="A65" s="12"/>
      <c r="B65" s="10"/>
      <c r="C65" s="8"/>
      <c r="D65" s="8"/>
      <c r="E65" s="8"/>
    </row>
    <row r="66" spans="1:5">
      <c r="A66" s="12"/>
      <c r="B66" s="10"/>
      <c r="C66" s="8"/>
      <c r="D66" s="8"/>
      <c r="E66" s="8"/>
    </row>
    <row r="67" spans="1:5">
      <c r="A67" s="12"/>
      <c r="B67" s="10"/>
      <c r="C67" s="8"/>
      <c r="D67" s="8"/>
      <c r="E67" s="8"/>
    </row>
    <row r="68" spans="1:5">
      <c r="A68" s="12"/>
      <c r="B68" s="10"/>
      <c r="C68" s="8"/>
      <c r="D68" s="8"/>
      <c r="E68" s="8"/>
    </row>
    <row r="69" spans="1:5">
      <c r="A69" s="12"/>
      <c r="B69" s="10"/>
      <c r="C69" s="8"/>
      <c r="D69" s="8"/>
      <c r="E69" s="8"/>
    </row>
    <row r="70" spans="1:5">
      <c r="A70" s="12"/>
      <c r="B70" s="10"/>
      <c r="C70" s="8"/>
      <c r="D70" s="8"/>
      <c r="E70" s="8"/>
    </row>
    <row r="71" spans="1:5">
      <c r="A71" s="12"/>
      <c r="B71" s="10"/>
      <c r="C71" s="8"/>
      <c r="D71" s="8"/>
      <c r="E71" s="8"/>
    </row>
    <row r="72" spans="1:5">
      <c r="A72" s="12"/>
      <c r="B72" s="10"/>
      <c r="C72" s="8"/>
      <c r="D72" s="8"/>
      <c r="E72" s="8"/>
    </row>
    <row r="73" spans="1:5">
      <c r="A73" s="12"/>
      <c r="B73" s="10"/>
      <c r="C73" s="8"/>
      <c r="D73" s="8"/>
      <c r="E73" s="8"/>
    </row>
    <row r="74" spans="1:5">
      <c r="A74" s="12"/>
      <c r="B74" s="10"/>
      <c r="C74" s="8"/>
      <c r="D74" s="8"/>
      <c r="E74" s="8"/>
    </row>
    <row r="75" spans="1:5">
      <c r="A75" s="12"/>
      <c r="B75" s="10"/>
      <c r="C75" s="8"/>
      <c r="D75" s="8"/>
      <c r="E75" s="8"/>
    </row>
    <row r="76" spans="1:5">
      <c r="A76" s="12"/>
      <c r="B76" s="10"/>
      <c r="C76" s="8"/>
      <c r="D76" s="8"/>
      <c r="E76" s="8"/>
    </row>
    <row r="77" spans="1:5">
      <c r="A77" s="12"/>
      <c r="B77" s="10"/>
      <c r="C77" s="8"/>
      <c r="D77" s="8"/>
      <c r="E77" s="8"/>
    </row>
    <row r="78" spans="1:5">
      <c r="A78" s="12"/>
      <c r="B78" s="10"/>
      <c r="C78" s="8"/>
      <c r="D78" s="8"/>
      <c r="E78" s="8"/>
    </row>
    <row r="79" spans="1:5">
      <c r="A79" s="12"/>
      <c r="B79" s="10"/>
      <c r="C79" s="8"/>
      <c r="D79" s="8"/>
      <c r="E79" s="8"/>
    </row>
    <row r="80" spans="1:5">
      <c r="A80" s="12"/>
      <c r="B80" s="10"/>
      <c r="C80" s="8"/>
      <c r="D80" s="8"/>
      <c r="E80" s="8"/>
    </row>
    <row r="81" spans="1:5">
      <c r="A81" s="12"/>
      <c r="B81" s="10"/>
      <c r="C81" s="8"/>
      <c r="D81" s="8"/>
      <c r="E81" s="8"/>
    </row>
    <row r="82" spans="1:5">
      <c r="A82" s="12"/>
      <c r="B82" s="10"/>
      <c r="C82" s="8"/>
      <c r="D82" s="8"/>
      <c r="E82" s="8"/>
    </row>
    <row r="83" spans="1:5">
      <c r="A83" s="12"/>
      <c r="B83" s="10"/>
      <c r="C83" s="8"/>
      <c r="D83" s="8"/>
      <c r="E83" s="8"/>
    </row>
    <row r="84" spans="1:5">
      <c r="A84" s="12"/>
      <c r="B84" s="10"/>
      <c r="C84" s="8"/>
      <c r="D84" s="8"/>
      <c r="E84" s="8"/>
    </row>
    <row r="85" spans="1:5">
      <c r="A85" s="12"/>
      <c r="B85" s="10"/>
      <c r="C85" s="8"/>
      <c r="D85" s="8"/>
      <c r="E85" s="8"/>
    </row>
    <row r="86" spans="1:5">
      <c r="A86" s="12"/>
      <c r="B86" s="10"/>
      <c r="C86" s="8"/>
      <c r="D86" s="8"/>
      <c r="E86" s="8"/>
    </row>
    <row r="87" spans="1:5">
      <c r="A87" s="12"/>
      <c r="B87" s="10"/>
      <c r="C87" s="8"/>
      <c r="D87" s="8"/>
      <c r="E87" s="8"/>
    </row>
    <row r="88" spans="1:5">
      <c r="A88" s="12"/>
      <c r="B88" s="10"/>
      <c r="C88" s="8"/>
      <c r="D88" s="8"/>
      <c r="E88" s="8"/>
    </row>
    <row r="89" spans="1:5">
      <c r="A89" s="12"/>
      <c r="B89" s="10"/>
      <c r="C89" s="8"/>
      <c r="D89" s="8"/>
      <c r="E89" s="8"/>
    </row>
    <row r="90" spans="1:5">
      <c r="A90" s="12"/>
      <c r="B90" s="10"/>
      <c r="C90" s="8"/>
      <c r="D90" s="8"/>
      <c r="E90" s="8"/>
    </row>
    <row r="91" spans="1:5">
      <c r="A91" s="12"/>
      <c r="B91" s="10"/>
      <c r="C91" s="8"/>
      <c r="D91" s="8"/>
      <c r="E91" s="8"/>
    </row>
    <row r="92" spans="1:5">
      <c r="A92" s="12"/>
      <c r="B92" s="10"/>
      <c r="C92" s="8"/>
      <c r="D92" s="8"/>
      <c r="E92" s="8"/>
    </row>
    <row r="93" spans="1:5">
      <c r="A93" s="12"/>
      <c r="B93" s="10"/>
      <c r="C93" s="8"/>
      <c r="D93" s="8"/>
      <c r="E93" s="8"/>
    </row>
    <row r="94" spans="1:5">
      <c r="A94" s="12"/>
      <c r="B94" s="10"/>
      <c r="C94" s="8"/>
      <c r="D94" s="8"/>
      <c r="E94" s="8"/>
    </row>
    <row r="95" spans="1:5">
      <c r="A95" s="12"/>
      <c r="B95" s="10"/>
      <c r="C95" s="8"/>
      <c r="D95" s="8"/>
      <c r="E95" s="8"/>
    </row>
    <row r="96" spans="1:5">
      <c r="A96" s="12"/>
      <c r="B96" s="10"/>
      <c r="C96" s="8"/>
      <c r="D96" s="8"/>
      <c r="E96" s="8"/>
    </row>
    <row r="97" spans="1:5">
      <c r="A97" s="12"/>
      <c r="B97" s="10"/>
      <c r="C97" s="8"/>
      <c r="D97" s="8"/>
      <c r="E97" s="8"/>
    </row>
    <row r="98" spans="1:5">
      <c r="A98" s="12"/>
      <c r="B98" s="10"/>
      <c r="C98" s="8"/>
      <c r="D98" s="8"/>
      <c r="E98" s="8"/>
    </row>
    <row r="99" spans="1:5">
      <c r="A99" s="12"/>
      <c r="B99" s="10"/>
      <c r="C99" s="8"/>
      <c r="D99" s="8"/>
      <c r="E99" s="8"/>
    </row>
    <row r="100" spans="1:5">
      <c r="A100" s="12"/>
      <c r="B100" s="10"/>
      <c r="C100" s="8"/>
      <c r="D100" s="8"/>
      <c r="E100" s="8"/>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B200"/>
  <sheetViews>
    <sheetView showGridLines="0" workbookViewId="0"/>
  </sheetViews>
  <sheetFormatPr defaultColWidth="10.90625" defaultRowHeight="14.5"/>
  <cols>
    <col min="1" max="1" width="70.7265625" customWidth="1"/>
  </cols>
  <sheetData>
    <row r="1" spans="1:2" ht="19.5">
      <c r="A1" s="4" t="s">
        <v>269</v>
      </c>
      <c r="B1" s="8"/>
    </row>
    <row r="2" spans="1:2">
      <c r="A2" s="9" t="s">
        <v>326</v>
      </c>
      <c r="B2" s="8"/>
    </row>
    <row r="3" spans="1:2" ht="29">
      <c r="A3" s="9" t="s">
        <v>295</v>
      </c>
      <c r="B3" s="10"/>
    </row>
    <row r="4" spans="1:2">
      <c r="A4" s="11" t="s">
        <v>0</v>
      </c>
      <c r="B4" s="10"/>
    </row>
    <row r="5" spans="1:2" ht="30" customHeight="1">
      <c r="A5" s="6" t="s">
        <v>268</v>
      </c>
      <c r="B5" s="10"/>
    </row>
    <row r="6" spans="1:2">
      <c r="A6" s="12" t="s">
        <v>296</v>
      </c>
      <c r="B6" s="13" t="s">
        <v>462</v>
      </c>
    </row>
    <row r="7" spans="1:2">
      <c r="A7" s="12" t="s">
        <v>461</v>
      </c>
      <c r="B7" s="14">
        <v>0.2103554</v>
      </c>
    </row>
    <row r="8" spans="1:2">
      <c r="A8" s="12" t="s">
        <v>353</v>
      </c>
      <c r="B8" s="14">
        <v>0.2391971</v>
      </c>
    </row>
    <row r="9" spans="1:2">
      <c r="A9" s="12" t="s">
        <v>463</v>
      </c>
      <c r="B9" s="14">
        <v>0.24598490000000001</v>
      </c>
    </row>
    <row r="10" spans="1:2">
      <c r="A10" s="12" t="s">
        <v>464</v>
      </c>
      <c r="B10" s="14">
        <v>0.246029</v>
      </c>
    </row>
    <row r="11" spans="1:2">
      <c r="A11" s="12" t="s">
        <v>465</v>
      </c>
      <c r="B11" s="14">
        <v>0.33072649999999998</v>
      </c>
    </row>
    <row r="12" spans="1:2">
      <c r="A12" s="12" t="s">
        <v>466</v>
      </c>
      <c r="B12" s="14">
        <v>0.39849279999999998</v>
      </c>
    </row>
    <row r="13" spans="1:2">
      <c r="A13" s="12" t="s">
        <v>454</v>
      </c>
      <c r="B13" s="14" t="s">
        <v>330</v>
      </c>
    </row>
    <row r="14" spans="1:2" ht="30" customHeight="1">
      <c r="A14" s="6" t="s">
        <v>266</v>
      </c>
      <c r="B14" s="14"/>
    </row>
    <row r="15" spans="1:2">
      <c r="A15" s="12" t="s">
        <v>296</v>
      </c>
      <c r="B15" s="15" t="s">
        <v>462</v>
      </c>
    </row>
    <row r="16" spans="1:2">
      <c r="A16" s="12" t="s">
        <v>461</v>
      </c>
      <c r="B16" s="14">
        <v>0.18182470000000001</v>
      </c>
    </row>
    <row r="17" spans="1:2">
      <c r="A17" s="12" t="s">
        <v>353</v>
      </c>
      <c r="B17" s="14">
        <v>0.21618594122468399</v>
      </c>
    </row>
    <row r="18" spans="1:2">
      <c r="A18" s="12" t="s">
        <v>463</v>
      </c>
      <c r="B18" s="14">
        <v>0.20373752750515101</v>
      </c>
    </row>
    <row r="19" spans="1:2">
      <c r="A19" s="12" t="s">
        <v>464</v>
      </c>
      <c r="B19" s="14">
        <v>0.20041663050762701</v>
      </c>
    </row>
    <row r="20" spans="1:2">
      <c r="A20" s="12" t="s">
        <v>465</v>
      </c>
      <c r="B20" s="14">
        <v>0.28678899691485799</v>
      </c>
    </row>
    <row r="21" spans="1:2">
      <c r="A21" s="12" t="s">
        <v>466</v>
      </c>
      <c r="B21" s="14">
        <v>0.36593906097628098</v>
      </c>
    </row>
    <row r="22" spans="1:2">
      <c r="A22" s="12" t="s">
        <v>454</v>
      </c>
      <c r="B22" s="14" t="s">
        <v>330</v>
      </c>
    </row>
    <row r="23" spans="1:2" ht="30" customHeight="1">
      <c r="A23" s="6" t="s">
        <v>267</v>
      </c>
      <c r="B23" s="14"/>
    </row>
    <row r="24" spans="1:2">
      <c r="A24" s="12" t="s">
        <v>296</v>
      </c>
      <c r="B24" s="15" t="s">
        <v>462</v>
      </c>
    </row>
    <row r="25" spans="1:2">
      <c r="A25" s="12" t="s">
        <v>461</v>
      </c>
      <c r="B25" s="14">
        <v>8.9978600000000006E-2</v>
      </c>
    </row>
    <row r="26" spans="1:2">
      <c r="A26" s="12" t="s">
        <v>353</v>
      </c>
      <c r="B26" s="14" t="s">
        <v>330</v>
      </c>
    </row>
    <row r="27" spans="1:2">
      <c r="A27" s="12" t="s">
        <v>463</v>
      </c>
      <c r="B27" s="14">
        <v>0.13460998948748401</v>
      </c>
    </row>
    <row r="28" spans="1:2">
      <c r="A28" s="12" t="s">
        <v>464</v>
      </c>
      <c r="B28" s="14" t="s">
        <v>330</v>
      </c>
    </row>
    <row r="29" spans="1:2">
      <c r="A29" s="12" t="s">
        <v>465</v>
      </c>
      <c r="B29" s="14" t="s">
        <v>330</v>
      </c>
    </row>
    <row r="30" spans="1:2">
      <c r="A30" s="12" t="s">
        <v>466</v>
      </c>
      <c r="B30" s="14">
        <v>0.21732975788384901</v>
      </c>
    </row>
    <row r="31" spans="1:2">
      <c r="A31" s="12" t="s">
        <v>454</v>
      </c>
      <c r="B31" s="14" t="s">
        <v>330</v>
      </c>
    </row>
    <row r="32" spans="1:2">
      <c r="A32" s="12"/>
      <c r="B32" s="14"/>
    </row>
    <row r="33" spans="1:2">
      <c r="A33" s="12"/>
      <c r="B33" s="14"/>
    </row>
    <row r="34" spans="1:2">
      <c r="A34" s="12"/>
      <c r="B34" s="10"/>
    </row>
    <row r="35" spans="1:2">
      <c r="A35" s="12"/>
      <c r="B35" s="10"/>
    </row>
    <row r="36" spans="1:2">
      <c r="A36" s="12"/>
      <c r="B36" s="10"/>
    </row>
    <row r="37" spans="1:2">
      <c r="A37" s="12"/>
      <c r="B37" s="10"/>
    </row>
    <row r="38" spans="1:2">
      <c r="A38" s="12"/>
      <c r="B38" s="10"/>
    </row>
    <row r="39" spans="1:2">
      <c r="A39" s="12"/>
      <c r="B39" s="10"/>
    </row>
    <row r="40" spans="1:2">
      <c r="A40" s="12"/>
      <c r="B40" s="10"/>
    </row>
    <row r="41" spans="1:2">
      <c r="A41" s="12"/>
      <c r="B41" s="10"/>
    </row>
    <row r="42" spans="1:2">
      <c r="A42" s="12"/>
      <c r="B42" s="10"/>
    </row>
    <row r="43" spans="1:2">
      <c r="A43" s="12"/>
      <c r="B43" s="10"/>
    </row>
    <row r="44" spans="1:2">
      <c r="A44" s="12"/>
      <c r="B44" s="10"/>
    </row>
    <row r="45" spans="1:2">
      <c r="A45" s="12"/>
      <c r="B45" s="10"/>
    </row>
    <row r="46" spans="1:2">
      <c r="A46" s="12"/>
      <c r="B46" s="10"/>
    </row>
    <row r="47" spans="1:2">
      <c r="A47" s="12"/>
      <c r="B47" s="10"/>
    </row>
    <row r="48" spans="1:2">
      <c r="A48" s="12"/>
      <c r="B48" s="10"/>
    </row>
    <row r="49" spans="1:2">
      <c r="A49" s="12"/>
      <c r="B49" s="10"/>
    </row>
    <row r="50" spans="1:2">
      <c r="A50" s="12"/>
      <c r="B50" s="10"/>
    </row>
    <row r="51" spans="1:2">
      <c r="A51" s="12"/>
      <c r="B51" s="10"/>
    </row>
    <row r="52" spans="1:2">
      <c r="A52" s="12"/>
      <c r="B52" s="10"/>
    </row>
    <row r="53" spans="1:2">
      <c r="A53" s="12"/>
      <c r="B53" s="10"/>
    </row>
    <row r="54" spans="1:2">
      <c r="A54" s="12"/>
      <c r="B54" s="10"/>
    </row>
    <row r="55" spans="1:2">
      <c r="A55" s="12"/>
      <c r="B55" s="10"/>
    </row>
    <row r="56" spans="1:2">
      <c r="A56" s="12"/>
      <c r="B56" s="10"/>
    </row>
    <row r="57" spans="1:2">
      <c r="A57" s="12"/>
      <c r="B57" s="10"/>
    </row>
    <row r="58" spans="1:2">
      <c r="A58" s="12"/>
      <c r="B58" s="10"/>
    </row>
    <row r="59" spans="1:2">
      <c r="A59" s="12"/>
      <c r="B59" s="10"/>
    </row>
    <row r="60" spans="1:2">
      <c r="A60" s="12"/>
      <c r="B60" s="10"/>
    </row>
    <row r="61" spans="1:2">
      <c r="A61" s="12"/>
      <c r="B61" s="10"/>
    </row>
    <row r="62" spans="1:2">
      <c r="A62" s="12"/>
      <c r="B62" s="10"/>
    </row>
    <row r="63" spans="1:2">
      <c r="A63" s="12"/>
      <c r="B63" s="10"/>
    </row>
    <row r="64" spans="1:2">
      <c r="A64" s="12"/>
      <c r="B64" s="10"/>
    </row>
    <row r="65" spans="1:2">
      <c r="A65" s="12"/>
      <c r="B65" s="10"/>
    </row>
    <row r="66" spans="1:2">
      <c r="A66" s="12"/>
      <c r="B66" s="10"/>
    </row>
    <row r="67" spans="1:2">
      <c r="A67" s="12"/>
      <c r="B67" s="10"/>
    </row>
    <row r="68" spans="1:2">
      <c r="A68" s="12"/>
      <c r="B68" s="10"/>
    </row>
    <row r="69" spans="1:2">
      <c r="A69" s="12"/>
      <c r="B69" s="10"/>
    </row>
    <row r="70" spans="1:2">
      <c r="A70" s="12"/>
      <c r="B70" s="10"/>
    </row>
    <row r="71" spans="1:2">
      <c r="A71" s="12"/>
      <c r="B71" s="10"/>
    </row>
    <row r="72" spans="1:2">
      <c r="A72" s="12"/>
      <c r="B72" s="10"/>
    </row>
    <row r="73" spans="1:2">
      <c r="A73" s="12"/>
      <c r="B73" s="10"/>
    </row>
    <row r="74" spans="1:2">
      <c r="A74" s="12"/>
      <c r="B74" s="10"/>
    </row>
    <row r="75" spans="1:2">
      <c r="A75" s="12"/>
      <c r="B75" s="10"/>
    </row>
    <row r="76" spans="1:2">
      <c r="A76" s="12"/>
      <c r="B76" s="10"/>
    </row>
    <row r="77" spans="1:2">
      <c r="A77" s="12"/>
      <c r="B77" s="10"/>
    </row>
    <row r="78" spans="1:2">
      <c r="A78" s="12"/>
      <c r="B78" s="10"/>
    </row>
    <row r="79" spans="1:2">
      <c r="A79" s="12"/>
      <c r="B79" s="10"/>
    </row>
    <row r="80" spans="1:2">
      <c r="A80" s="12"/>
      <c r="B80" s="10"/>
    </row>
    <row r="81" spans="1:2">
      <c r="A81" s="12"/>
      <c r="B81" s="10"/>
    </row>
    <row r="82" spans="1:2">
      <c r="A82" s="12"/>
      <c r="B82" s="10"/>
    </row>
    <row r="83" spans="1:2">
      <c r="A83" s="12"/>
      <c r="B83" s="10"/>
    </row>
    <row r="84" spans="1:2">
      <c r="A84" s="12"/>
      <c r="B84" s="10"/>
    </row>
    <row r="85" spans="1:2">
      <c r="A85" s="12"/>
      <c r="B85" s="10"/>
    </row>
    <row r="86" spans="1:2">
      <c r="A86" s="12"/>
      <c r="B86" s="10"/>
    </row>
    <row r="87" spans="1:2">
      <c r="A87" s="12"/>
      <c r="B87" s="10"/>
    </row>
    <row r="88" spans="1:2">
      <c r="A88" s="12"/>
      <c r="B88" s="10"/>
    </row>
    <row r="89" spans="1:2">
      <c r="A89" s="12"/>
      <c r="B89" s="10"/>
    </row>
    <row r="90" spans="1:2">
      <c r="A90" s="12"/>
      <c r="B90" s="10"/>
    </row>
    <row r="91" spans="1:2">
      <c r="A91" s="12"/>
      <c r="B91" s="10"/>
    </row>
    <row r="92" spans="1:2">
      <c r="A92" s="12"/>
      <c r="B92" s="10"/>
    </row>
    <row r="93" spans="1:2">
      <c r="A93" s="12"/>
      <c r="B93" s="10"/>
    </row>
    <row r="94" spans="1:2">
      <c r="A94" s="12"/>
      <c r="B94" s="10"/>
    </row>
    <row r="95" spans="1:2">
      <c r="A95" s="12"/>
      <c r="B95" s="10"/>
    </row>
    <row r="96" spans="1:2">
      <c r="A96" s="12"/>
      <c r="B96" s="10"/>
    </row>
    <row r="97" spans="1:2">
      <c r="A97" s="12"/>
      <c r="B97" s="10"/>
    </row>
    <row r="98" spans="1:2">
      <c r="A98" s="12"/>
      <c r="B98" s="10"/>
    </row>
    <row r="99" spans="1:2">
      <c r="A99" s="12"/>
      <c r="B99" s="10"/>
    </row>
    <row r="100" spans="1:2">
      <c r="A100" s="12"/>
      <c r="B100" s="10"/>
    </row>
    <row r="101" spans="1:2">
      <c r="A101" s="12"/>
      <c r="B101" s="8"/>
    </row>
    <row r="102" spans="1:2">
      <c r="A102" s="12"/>
      <c r="B102" s="8"/>
    </row>
    <row r="103" spans="1:2">
      <c r="A103" s="12"/>
      <c r="B103" s="8"/>
    </row>
    <row r="104" spans="1:2">
      <c r="A104" s="12"/>
      <c r="B104" s="8"/>
    </row>
    <row r="105" spans="1:2">
      <c r="A105" s="12"/>
      <c r="B105" s="8"/>
    </row>
    <row r="106" spans="1:2">
      <c r="A106" s="12"/>
      <c r="B106" s="8"/>
    </row>
    <row r="107" spans="1:2">
      <c r="A107" s="12"/>
      <c r="B107" s="8"/>
    </row>
    <row r="108" spans="1:2">
      <c r="A108" s="12"/>
      <c r="B108" s="8"/>
    </row>
    <row r="109" spans="1:2">
      <c r="A109" s="12"/>
      <c r="B109" s="8"/>
    </row>
    <row r="110" spans="1:2">
      <c r="A110" s="12"/>
      <c r="B110" s="8"/>
    </row>
    <row r="111" spans="1:2">
      <c r="A111" s="12"/>
      <c r="B111" s="8"/>
    </row>
    <row r="112" spans="1:2">
      <c r="A112" s="12"/>
      <c r="B112" s="8"/>
    </row>
    <row r="113" spans="1:2">
      <c r="A113" s="12"/>
      <c r="B113" s="8"/>
    </row>
    <row r="114" spans="1:2">
      <c r="A114" s="12"/>
      <c r="B114" s="8"/>
    </row>
    <row r="115" spans="1:2">
      <c r="A115" s="12"/>
      <c r="B115" s="8"/>
    </row>
    <row r="116" spans="1:2">
      <c r="A116" s="12"/>
      <c r="B116" s="8"/>
    </row>
    <row r="117" spans="1:2">
      <c r="A117" s="12"/>
      <c r="B117" s="8"/>
    </row>
    <row r="118" spans="1:2">
      <c r="A118" s="12"/>
      <c r="B118" s="8"/>
    </row>
    <row r="119" spans="1:2">
      <c r="A119" s="12"/>
      <c r="B119" s="8"/>
    </row>
    <row r="120" spans="1:2">
      <c r="A120" s="12"/>
      <c r="B120" s="8"/>
    </row>
    <row r="121" spans="1:2">
      <c r="A121" s="12"/>
      <c r="B121" s="8"/>
    </row>
    <row r="122" spans="1:2">
      <c r="A122" s="12"/>
      <c r="B122" s="8"/>
    </row>
    <row r="123" spans="1:2">
      <c r="A123" s="12"/>
      <c r="B123" s="8"/>
    </row>
    <row r="124" spans="1:2">
      <c r="A124" s="12"/>
      <c r="B124" s="8"/>
    </row>
    <row r="125" spans="1:2">
      <c r="A125" s="12"/>
      <c r="B125" s="8"/>
    </row>
    <row r="126" spans="1:2">
      <c r="A126" s="12"/>
      <c r="B126" s="8"/>
    </row>
    <row r="127" spans="1:2">
      <c r="A127" s="12"/>
      <c r="B127" s="8"/>
    </row>
    <row r="128" spans="1:2">
      <c r="A128" s="12"/>
      <c r="B128" s="8"/>
    </row>
    <row r="129" spans="1:2">
      <c r="A129" s="12"/>
      <c r="B129" s="8"/>
    </row>
    <row r="130" spans="1:2">
      <c r="A130" s="12"/>
      <c r="B130" s="8"/>
    </row>
    <row r="131" spans="1:2">
      <c r="A131" s="12"/>
      <c r="B131" s="8"/>
    </row>
    <row r="132" spans="1:2">
      <c r="A132" s="12"/>
      <c r="B132" s="8"/>
    </row>
    <row r="133" spans="1:2">
      <c r="A133" s="12"/>
      <c r="B133" s="8"/>
    </row>
    <row r="134" spans="1:2">
      <c r="A134" s="12"/>
      <c r="B134" s="8"/>
    </row>
    <row r="135" spans="1:2">
      <c r="A135" s="12"/>
      <c r="B135" s="8"/>
    </row>
    <row r="136" spans="1:2">
      <c r="A136" s="12"/>
      <c r="B136" s="8"/>
    </row>
    <row r="137" spans="1:2">
      <c r="A137" s="12"/>
      <c r="B137" s="8"/>
    </row>
    <row r="138" spans="1:2">
      <c r="A138" s="12"/>
      <c r="B138" s="8"/>
    </row>
    <row r="139" spans="1:2">
      <c r="A139" s="12"/>
      <c r="B139" s="8"/>
    </row>
    <row r="140" spans="1:2">
      <c r="A140" s="12"/>
      <c r="B140" s="8"/>
    </row>
    <row r="141" spans="1:2">
      <c r="A141" s="12"/>
      <c r="B141" s="8"/>
    </row>
    <row r="142" spans="1:2">
      <c r="A142" s="12"/>
      <c r="B142" s="8"/>
    </row>
    <row r="143" spans="1:2">
      <c r="A143" s="12"/>
      <c r="B143" s="8"/>
    </row>
    <row r="144" spans="1:2">
      <c r="A144" s="12"/>
      <c r="B144" s="8"/>
    </row>
    <row r="145" spans="1:2">
      <c r="A145" s="12"/>
      <c r="B145" s="8"/>
    </row>
    <row r="146" spans="1:2">
      <c r="A146" s="12"/>
      <c r="B146" s="8"/>
    </row>
    <row r="147" spans="1:2">
      <c r="A147" s="12"/>
      <c r="B147" s="8"/>
    </row>
    <row r="148" spans="1:2">
      <c r="A148" s="12"/>
      <c r="B148" s="8"/>
    </row>
    <row r="149" spans="1:2">
      <c r="A149" s="12"/>
      <c r="B149" s="8"/>
    </row>
    <row r="150" spans="1:2">
      <c r="A150" s="12"/>
      <c r="B150" s="8"/>
    </row>
    <row r="151" spans="1:2">
      <c r="A151" s="12"/>
      <c r="B151" s="8"/>
    </row>
    <row r="152" spans="1:2">
      <c r="A152" s="12"/>
      <c r="B152" s="8"/>
    </row>
    <row r="153" spans="1:2">
      <c r="A153" s="12"/>
      <c r="B153" s="8"/>
    </row>
    <row r="154" spans="1:2">
      <c r="A154" s="12"/>
      <c r="B154" s="8"/>
    </row>
    <row r="155" spans="1:2">
      <c r="A155" s="12"/>
      <c r="B155" s="8"/>
    </row>
    <row r="156" spans="1:2">
      <c r="A156" s="12"/>
      <c r="B156" s="8"/>
    </row>
    <row r="157" spans="1:2">
      <c r="A157" s="12"/>
      <c r="B157" s="8"/>
    </row>
    <row r="158" spans="1:2">
      <c r="A158" s="12"/>
      <c r="B158" s="8"/>
    </row>
    <row r="159" spans="1:2">
      <c r="A159" s="12"/>
      <c r="B159" s="8"/>
    </row>
    <row r="160" spans="1:2">
      <c r="A160" s="12"/>
      <c r="B160" s="8"/>
    </row>
    <row r="161" spans="1:2">
      <c r="A161" s="12"/>
      <c r="B161" s="8"/>
    </row>
    <row r="162" spans="1:2">
      <c r="A162" s="12"/>
      <c r="B162" s="8"/>
    </row>
    <row r="163" spans="1:2">
      <c r="A163" s="12"/>
      <c r="B163" s="8"/>
    </row>
    <row r="164" spans="1:2">
      <c r="A164" s="12"/>
      <c r="B164" s="8"/>
    </row>
    <row r="165" spans="1:2">
      <c r="A165" s="12"/>
      <c r="B165" s="8"/>
    </row>
    <row r="166" spans="1:2">
      <c r="A166" s="12"/>
      <c r="B166" s="8"/>
    </row>
    <row r="167" spans="1:2">
      <c r="A167" s="12"/>
      <c r="B167" s="8"/>
    </row>
    <row r="168" spans="1:2">
      <c r="A168" s="12"/>
      <c r="B168" s="8"/>
    </row>
    <row r="169" spans="1:2">
      <c r="A169" s="12"/>
      <c r="B169" s="8"/>
    </row>
    <row r="170" spans="1:2">
      <c r="A170" s="12"/>
      <c r="B170" s="8"/>
    </row>
    <row r="171" spans="1:2">
      <c r="A171" s="12"/>
      <c r="B171" s="8"/>
    </row>
    <row r="172" spans="1:2">
      <c r="A172" s="12"/>
      <c r="B172" s="8"/>
    </row>
    <row r="173" spans="1:2">
      <c r="A173" s="12"/>
      <c r="B173" s="8"/>
    </row>
    <row r="174" spans="1:2">
      <c r="A174" s="12"/>
      <c r="B174" s="8"/>
    </row>
    <row r="175" spans="1:2">
      <c r="A175" s="12"/>
      <c r="B175" s="8"/>
    </row>
    <row r="176" spans="1:2">
      <c r="A176" s="12"/>
      <c r="B176" s="8"/>
    </row>
    <row r="177" spans="1:2">
      <c r="A177" s="12"/>
      <c r="B177" s="8"/>
    </row>
    <row r="178" spans="1:2">
      <c r="A178" s="12"/>
      <c r="B178" s="8"/>
    </row>
    <row r="179" spans="1:2">
      <c r="A179" s="12"/>
      <c r="B179" s="8"/>
    </row>
    <row r="180" spans="1:2">
      <c r="A180" s="12"/>
      <c r="B180" s="8"/>
    </row>
    <row r="181" spans="1:2">
      <c r="A181" s="12"/>
      <c r="B181" s="8"/>
    </row>
    <row r="182" spans="1:2">
      <c r="A182" s="12"/>
      <c r="B182" s="8"/>
    </row>
    <row r="183" spans="1:2">
      <c r="A183" s="12"/>
      <c r="B183" s="8"/>
    </row>
    <row r="184" spans="1:2">
      <c r="A184" s="12"/>
      <c r="B184" s="8"/>
    </row>
    <row r="185" spans="1:2">
      <c r="A185" s="12"/>
      <c r="B185" s="8"/>
    </row>
    <row r="186" spans="1:2">
      <c r="A186" s="12"/>
      <c r="B186" s="8"/>
    </row>
    <row r="187" spans="1:2">
      <c r="A187" s="12"/>
      <c r="B187" s="8"/>
    </row>
    <row r="188" spans="1:2">
      <c r="A188" s="12"/>
      <c r="B188" s="8"/>
    </row>
    <row r="189" spans="1:2">
      <c r="A189" s="12"/>
      <c r="B189" s="8"/>
    </row>
    <row r="190" spans="1:2">
      <c r="A190" s="12"/>
      <c r="B190" s="8"/>
    </row>
    <row r="191" spans="1:2">
      <c r="A191" s="12"/>
      <c r="B191" s="8"/>
    </row>
    <row r="192" spans="1:2">
      <c r="A192" s="12"/>
      <c r="B192" s="8"/>
    </row>
    <row r="193" spans="1:2">
      <c r="A193" s="12"/>
      <c r="B193" s="8"/>
    </row>
    <row r="194" spans="1:2">
      <c r="A194" s="12"/>
      <c r="B194" s="8"/>
    </row>
    <row r="195" spans="1:2">
      <c r="A195" s="12"/>
      <c r="B195" s="8"/>
    </row>
    <row r="196" spans="1:2">
      <c r="A196" s="12"/>
      <c r="B196" s="8"/>
    </row>
    <row r="197" spans="1:2">
      <c r="A197" s="12"/>
      <c r="B197" s="8"/>
    </row>
    <row r="198" spans="1:2">
      <c r="A198" s="12"/>
      <c r="B198" s="8"/>
    </row>
    <row r="199" spans="1:2">
      <c r="A199" s="12"/>
      <c r="B199" s="8"/>
    </row>
    <row r="200" spans="1:2">
      <c r="A200" s="12"/>
      <c r="B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200"/>
  <sheetViews>
    <sheetView showGridLines="0" workbookViewId="0"/>
  </sheetViews>
  <sheetFormatPr defaultColWidth="10.90625" defaultRowHeight="14.5"/>
  <cols>
    <col min="1" max="1" width="70.7265625" customWidth="1"/>
  </cols>
  <sheetData>
    <row r="1" spans="1:26" ht="19.5">
      <c r="A1" s="4" t="s">
        <v>23</v>
      </c>
      <c r="B1" s="8"/>
      <c r="C1" s="8"/>
      <c r="D1" s="8"/>
      <c r="E1" s="8"/>
      <c r="F1" s="8"/>
      <c r="G1" s="8"/>
      <c r="H1" s="8"/>
      <c r="I1" s="8"/>
      <c r="J1" s="8"/>
      <c r="K1" s="8"/>
      <c r="L1" s="8"/>
      <c r="M1" s="8"/>
      <c r="N1" s="8"/>
      <c r="O1" s="8"/>
      <c r="P1" s="8"/>
      <c r="Q1" s="8"/>
      <c r="R1" s="8"/>
      <c r="S1" s="8"/>
      <c r="T1" s="8"/>
      <c r="U1" s="8"/>
      <c r="V1" s="8"/>
      <c r="W1" s="8"/>
      <c r="X1" s="8"/>
      <c r="Y1" s="8"/>
      <c r="Z1" s="8"/>
    </row>
    <row r="2" spans="1:26">
      <c r="A2" s="9" t="s">
        <v>294</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22</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322</v>
      </c>
      <c r="B7" s="14">
        <v>0.38979639999999999</v>
      </c>
      <c r="C7" s="14">
        <v>0.37650159999999999</v>
      </c>
      <c r="D7" s="14">
        <v>0.35327140000000001</v>
      </c>
      <c r="E7" s="14">
        <v>0.33147169999999998</v>
      </c>
      <c r="F7" s="14">
        <v>0.31439919999999999</v>
      </c>
      <c r="G7" s="14">
        <v>0.29144059999999999</v>
      </c>
      <c r="H7" s="14">
        <v>0.26709270000000002</v>
      </c>
      <c r="I7" s="14">
        <v>0.24096100000000001</v>
      </c>
      <c r="J7" s="14">
        <v>0.22058179999999999</v>
      </c>
      <c r="K7" s="14">
        <v>0.2059262</v>
      </c>
      <c r="L7" s="14">
        <v>0.19580910000000001</v>
      </c>
      <c r="M7" s="14">
        <v>0.19008700000000001</v>
      </c>
      <c r="N7" s="14">
        <v>0.1842384</v>
      </c>
      <c r="O7" s="14">
        <v>0.18336769999999999</v>
      </c>
      <c r="P7" s="14">
        <v>0.18074319999999999</v>
      </c>
      <c r="Q7" s="14">
        <v>0.17589099999999999</v>
      </c>
      <c r="R7" s="14">
        <v>0.18139710000000001</v>
      </c>
      <c r="S7" s="14">
        <v>0.184785</v>
      </c>
      <c r="T7" s="14">
        <v>0.18378259999999999</v>
      </c>
      <c r="U7" s="14">
        <v>0.17777850000000001</v>
      </c>
      <c r="V7" s="14">
        <v>0.17301639999999999</v>
      </c>
      <c r="W7" s="14">
        <v>0.17543030000000001</v>
      </c>
      <c r="X7" s="14">
        <v>0.1700923</v>
      </c>
      <c r="Y7" s="14">
        <v>0.16879849999999999</v>
      </c>
      <c r="Z7" s="14">
        <v>0.15333749999999999</v>
      </c>
    </row>
    <row r="8" spans="1:26">
      <c r="A8" s="12" t="s">
        <v>323</v>
      </c>
      <c r="B8" s="14">
        <v>0.49508239999999998</v>
      </c>
      <c r="C8" s="14">
        <v>0.49183529999999998</v>
      </c>
      <c r="D8" s="14">
        <v>0.45778000000000002</v>
      </c>
      <c r="E8" s="14">
        <v>0.4283054</v>
      </c>
      <c r="F8" s="14">
        <v>0.39523950000000002</v>
      </c>
      <c r="G8" s="14">
        <v>0.37891910000000001</v>
      </c>
      <c r="H8" s="14">
        <v>0.34114630000000001</v>
      </c>
      <c r="I8" s="14">
        <v>0.30955690000000002</v>
      </c>
      <c r="J8" s="14">
        <v>0.2726788</v>
      </c>
      <c r="K8" s="14">
        <v>0.25810660000000002</v>
      </c>
      <c r="L8" s="14">
        <v>0.24968180000000001</v>
      </c>
      <c r="M8" s="14">
        <v>0.24055480000000001</v>
      </c>
      <c r="N8" s="14">
        <v>0.24093719999999999</v>
      </c>
      <c r="O8" s="14">
        <v>0.23671420000000001</v>
      </c>
      <c r="P8" s="14">
        <v>0.23137369999999999</v>
      </c>
      <c r="Q8" s="14">
        <v>0.21533070000000001</v>
      </c>
      <c r="R8" s="14">
        <v>0.21545400000000001</v>
      </c>
      <c r="S8" s="14">
        <v>0.22131410000000001</v>
      </c>
      <c r="T8" s="14">
        <v>0.2198638</v>
      </c>
      <c r="U8" s="14">
        <v>0.22061359999999999</v>
      </c>
      <c r="V8" s="14">
        <v>0.21252960000000001</v>
      </c>
      <c r="W8" s="14">
        <v>0.21870529999999999</v>
      </c>
      <c r="X8" s="14">
        <v>0.20637730000000001</v>
      </c>
      <c r="Y8" s="14">
        <v>0.21486730000000001</v>
      </c>
      <c r="Z8" s="14">
        <v>0.18182470000000001</v>
      </c>
    </row>
    <row r="9" spans="1:26">
      <c r="A9" s="12" t="s">
        <v>324</v>
      </c>
      <c r="B9" s="14">
        <v>0.3102336</v>
      </c>
      <c r="C9" s="14">
        <v>0.2995196</v>
      </c>
      <c r="D9" s="14">
        <v>0.28487950000000001</v>
      </c>
      <c r="E9" s="14">
        <v>0.27085779999999998</v>
      </c>
      <c r="F9" s="14">
        <v>0.26474310000000001</v>
      </c>
      <c r="G9" s="14">
        <v>0.24606320000000001</v>
      </c>
      <c r="H9" s="14">
        <v>0.22962050000000001</v>
      </c>
      <c r="I9" s="14">
        <v>0.20723720000000001</v>
      </c>
      <c r="J9" s="14">
        <v>0.1978463</v>
      </c>
      <c r="K9" s="14">
        <v>0.191797</v>
      </c>
      <c r="L9" s="14">
        <v>0.18717880000000001</v>
      </c>
      <c r="M9" s="14">
        <v>0.18408099999999999</v>
      </c>
      <c r="N9" s="14">
        <v>0.1814558</v>
      </c>
      <c r="O9" s="14">
        <v>0.1850002</v>
      </c>
      <c r="P9" s="14">
        <v>0.18565899999999999</v>
      </c>
      <c r="Q9" s="14">
        <v>0.1809123</v>
      </c>
      <c r="R9" s="14">
        <v>0.18931819999999999</v>
      </c>
      <c r="S9" s="14">
        <v>0.19281799999999999</v>
      </c>
      <c r="T9" s="14">
        <v>0.19416349999999999</v>
      </c>
      <c r="U9" s="14">
        <v>0.18529519999999999</v>
      </c>
      <c r="V9" s="14">
        <v>0.17972730000000001</v>
      </c>
      <c r="W9" s="14">
        <v>0.1790013</v>
      </c>
      <c r="X9" s="14">
        <v>0.1735942</v>
      </c>
      <c r="Y9" s="14">
        <v>0.17117350000000001</v>
      </c>
      <c r="Z9" s="14">
        <v>0.15910340000000001</v>
      </c>
    </row>
    <row r="10" spans="1:26">
      <c r="A10" s="12" t="s">
        <v>325</v>
      </c>
      <c r="B10" s="14">
        <v>0.53447719999999999</v>
      </c>
      <c r="C10" s="14">
        <v>0.4995561</v>
      </c>
      <c r="D10" s="14">
        <v>0.46053909999999998</v>
      </c>
      <c r="E10" s="14">
        <v>0.4215489</v>
      </c>
      <c r="F10" s="14">
        <v>0.3867313</v>
      </c>
      <c r="G10" s="14">
        <v>0.3416805</v>
      </c>
      <c r="H10" s="14">
        <v>0.30672890000000003</v>
      </c>
      <c r="I10" s="14">
        <v>0.27512910000000002</v>
      </c>
      <c r="J10" s="14">
        <v>0.23807349999999999</v>
      </c>
      <c r="K10" s="14">
        <v>0.195663</v>
      </c>
      <c r="L10" s="14">
        <v>0.16661680000000001</v>
      </c>
      <c r="M10" s="14">
        <v>0.1567404</v>
      </c>
      <c r="N10" s="14">
        <v>0.13533110000000001</v>
      </c>
      <c r="O10" s="14">
        <v>0.1249256</v>
      </c>
      <c r="P10" s="14">
        <v>0.115523</v>
      </c>
      <c r="Q10" s="14">
        <v>0.1217053</v>
      </c>
      <c r="R10" s="14">
        <v>0.1237703</v>
      </c>
      <c r="S10" s="14">
        <v>0.1243199</v>
      </c>
      <c r="T10" s="14">
        <v>0.11695700000000001</v>
      </c>
      <c r="U10" s="14">
        <v>0.1135642</v>
      </c>
      <c r="V10" s="14">
        <v>0.1146447</v>
      </c>
      <c r="W10" s="14">
        <v>0.12292889999999999</v>
      </c>
      <c r="X10" s="14">
        <v>0.1238852</v>
      </c>
      <c r="Y10" s="14">
        <v>0.1158087</v>
      </c>
      <c r="Z10" s="14">
        <v>0.1056219</v>
      </c>
    </row>
    <row r="11" spans="1:26" ht="30" customHeight="1">
      <c r="A11" s="6" t="s">
        <v>19</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2" t="s">
        <v>296</v>
      </c>
      <c r="B12" s="15" t="s">
        <v>297</v>
      </c>
      <c r="C12" s="15" t="s">
        <v>298</v>
      </c>
      <c r="D12" s="15" t="s">
        <v>299</v>
      </c>
      <c r="E12" s="15" t="s">
        <v>300</v>
      </c>
      <c r="F12" s="15" t="s">
        <v>301</v>
      </c>
      <c r="G12" s="15" t="s">
        <v>302</v>
      </c>
      <c r="H12" s="15" t="s">
        <v>303</v>
      </c>
      <c r="I12" s="15" t="s">
        <v>304</v>
      </c>
      <c r="J12" s="15" t="s">
        <v>305</v>
      </c>
      <c r="K12" s="15" t="s">
        <v>306</v>
      </c>
      <c r="L12" s="15" t="s">
        <v>307</v>
      </c>
      <c r="M12" s="15" t="s">
        <v>308</v>
      </c>
      <c r="N12" s="15" t="s">
        <v>309</v>
      </c>
      <c r="O12" s="15" t="s">
        <v>310</v>
      </c>
      <c r="P12" s="15" t="s">
        <v>311</v>
      </c>
      <c r="Q12" s="15" t="s">
        <v>312</v>
      </c>
      <c r="R12" s="15" t="s">
        <v>313</v>
      </c>
      <c r="S12" s="15" t="s">
        <v>314</v>
      </c>
      <c r="T12" s="15" t="s">
        <v>315</v>
      </c>
      <c r="U12" s="15" t="s">
        <v>316</v>
      </c>
      <c r="V12" s="15" t="s">
        <v>317</v>
      </c>
      <c r="W12" s="15" t="s">
        <v>318</v>
      </c>
      <c r="X12" s="15" t="s">
        <v>319</v>
      </c>
      <c r="Y12" s="15" t="s">
        <v>320</v>
      </c>
      <c r="Z12" s="15" t="s">
        <v>321</v>
      </c>
    </row>
    <row r="13" spans="1:26">
      <c r="A13" s="12" t="s">
        <v>322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row>
    <row r="14" spans="1:26">
      <c r="A14" s="12" t="s">
        <v>323</v>
      </c>
      <c r="B14" s="14">
        <v>0.27952359999999998</v>
      </c>
      <c r="C14" s="14">
        <v>0.28658109999999998</v>
      </c>
      <c r="D14" s="14">
        <v>0.28249279999999999</v>
      </c>
      <c r="E14" s="14">
        <v>0.28024710000000003</v>
      </c>
      <c r="F14" s="14">
        <v>0.27114719999999998</v>
      </c>
      <c r="G14" s="14">
        <v>0.2784758</v>
      </c>
      <c r="H14" s="14">
        <v>0.27018799999999998</v>
      </c>
      <c r="I14" s="14">
        <v>0.26780490000000001</v>
      </c>
      <c r="J14" s="14">
        <v>0.2535713</v>
      </c>
      <c r="K14" s="14">
        <v>0.25371549999999998</v>
      </c>
      <c r="L14" s="14">
        <v>0.25509330000000002</v>
      </c>
      <c r="M14" s="14">
        <v>0.25078679999999998</v>
      </c>
      <c r="N14" s="14">
        <v>0.25669900000000001</v>
      </c>
      <c r="O14" s="14">
        <v>0.25200220000000001</v>
      </c>
      <c r="P14" s="14">
        <v>0.24829889999999999</v>
      </c>
      <c r="Q14" s="14">
        <v>0.23612759999999999</v>
      </c>
      <c r="R14" s="14">
        <v>0.22722000000000001</v>
      </c>
      <c r="S14" s="14">
        <v>0.2274167</v>
      </c>
      <c r="T14" s="14">
        <v>0.2259852</v>
      </c>
      <c r="U14" s="14">
        <v>0.23297709999999999</v>
      </c>
      <c r="V14" s="14">
        <v>0.2296658</v>
      </c>
      <c r="W14" s="14">
        <v>0.23209689999999999</v>
      </c>
      <c r="X14" s="14">
        <v>0.22538530000000001</v>
      </c>
      <c r="Y14" s="14">
        <v>0.23557069999999999</v>
      </c>
      <c r="Z14" s="14">
        <v>0.2197337</v>
      </c>
    </row>
    <row r="15" spans="1:26">
      <c r="A15" s="12" t="s">
        <v>324</v>
      </c>
      <c r="B15" s="14">
        <v>0.48272310000000002</v>
      </c>
      <c r="C15" s="14">
        <v>0.48256529999999997</v>
      </c>
      <c r="D15" s="14">
        <v>0.48967189999999999</v>
      </c>
      <c r="E15" s="14">
        <v>0.49645040000000001</v>
      </c>
      <c r="F15" s="14">
        <v>0.51187510000000003</v>
      </c>
      <c r="G15" s="14">
        <v>0.51370629999999995</v>
      </c>
      <c r="H15" s="14">
        <v>0.5235921</v>
      </c>
      <c r="I15" s="14">
        <v>0.52436380000000005</v>
      </c>
      <c r="J15" s="14">
        <v>0.54720469999999999</v>
      </c>
      <c r="K15" s="14">
        <v>0.56931480000000001</v>
      </c>
      <c r="L15" s="14">
        <v>0.58518539999999997</v>
      </c>
      <c r="M15" s="14">
        <v>0.59299780000000002</v>
      </c>
      <c r="N15" s="14">
        <v>0.60269019999999995</v>
      </c>
      <c r="O15" s="14">
        <v>0.61565970000000003</v>
      </c>
      <c r="P15" s="14">
        <v>0.62577430000000001</v>
      </c>
      <c r="Q15" s="14">
        <v>0.62758840000000005</v>
      </c>
      <c r="R15" s="14">
        <v>0.63840739999999996</v>
      </c>
      <c r="S15" s="14">
        <v>0.64076120000000003</v>
      </c>
      <c r="T15" s="14">
        <v>0.64853819999999995</v>
      </c>
      <c r="U15" s="14">
        <v>0.64116280000000003</v>
      </c>
      <c r="V15" s="14">
        <v>0.63977229999999996</v>
      </c>
      <c r="W15" s="14">
        <v>0.63109850000000001</v>
      </c>
      <c r="X15" s="14">
        <v>0.63400100000000004</v>
      </c>
      <c r="Y15" s="14">
        <v>0.63434970000000002</v>
      </c>
      <c r="Z15" s="14">
        <v>0.65210360000000001</v>
      </c>
    </row>
    <row r="16" spans="1:26">
      <c r="A16" s="12" t="s">
        <v>325</v>
      </c>
      <c r="B16" s="14">
        <v>0.2377533</v>
      </c>
      <c r="C16" s="14">
        <v>0.23085359999999999</v>
      </c>
      <c r="D16" s="14">
        <v>0.22783529999999999</v>
      </c>
      <c r="E16" s="14">
        <v>0.22330249999999999</v>
      </c>
      <c r="F16" s="14">
        <v>0.2169777</v>
      </c>
      <c r="G16" s="14">
        <v>0.2078179</v>
      </c>
      <c r="H16" s="14">
        <v>0.20621990000000001</v>
      </c>
      <c r="I16" s="14">
        <v>0.2078314</v>
      </c>
      <c r="J16" s="14">
        <v>0.19922409999999999</v>
      </c>
      <c r="K16" s="14">
        <v>0.17696970000000001</v>
      </c>
      <c r="L16" s="14">
        <v>0.15972130000000001</v>
      </c>
      <c r="M16" s="14">
        <v>0.1562154</v>
      </c>
      <c r="N16" s="14">
        <v>0.14061080000000001</v>
      </c>
      <c r="O16" s="14">
        <v>0.13233809999999999</v>
      </c>
      <c r="P16" s="14">
        <v>0.12592690000000001</v>
      </c>
      <c r="Q16" s="14">
        <v>0.13628399999999999</v>
      </c>
      <c r="R16" s="14">
        <v>0.13437260000000001</v>
      </c>
      <c r="S16" s="14">
        <v>0.1318221</v>
      </c>
      <c r="T16" s="14">
        <v>0.12547659999999999</v>
      </c>
      <c r="U16" s="14">
        <v>0.1258601</v>
      </c>
      <c r="V16" s="14">
        <v>0.13056190000000001</v>
      </c>
      <c r="W16" s="14">
        <v>0.1368046</v>
      </c>
      <c r="X16" s="14">
        <v>0.14061360000000001</v>
      </c>
      <c r="Y16" s="14">
        <v>0.13007959999999999</v>
      </c>
      <c r="Z16" s="14">
        <v>0.12816269999999999</v>
      </c>
    </row>
    <row r="17" spans="1:26" ht="30" customHeight="1">
      <c r="A17" s="6" t="s">
        <v>20</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2" t="s">
        <v>296</v>
      </c>
      <c r="B18" s="15" t="s">
        <v>297</v>
      </c>
      <c r="C18" s="15" t="s">
        <v>298</v>
      </c>
      <c r="D18" s="15" t="s">
        <v>299</v>
      </c>
      <c r="E18" s="15" t="s">
        <v>300</v>
      </c>
      <c r="F18" s="15" t="s">
        <v>301</v>
      </c>
      <c r="G18" s="15" t="s">
        <v>302</v>
      </c>
      <c r="H18" s="15" t="s">
        <v>303</v>
      </c>
      <c r="I18" s="15" t="s">
        <v>304</v>
      </c>
      <c r="J18" s="15" t="s">
        <v>305</v>
      </c>
      <c r="K18" s="15" t="s">
        <v>306</v>
      </c>
      <c r="L18" s="15" t="s">
        <v>307</v>
      </c>
      <c r="M18" s="15" t="s">
        <v>308</v>
      </c>
      <c r="N18" s="15" t="s">
        <v>309</v>
      </c>
      <c r="O18" s="15" t="s">
        <v>310</v>
      </c>
      <c r="P18" s="15" t="s">
        <v>311</v>
      </c>
      <c r="Q18" s="15" t="s">
        <v>312</v>
      </c>
      <c r="R18" s="15" t="s">
        <v>313</v>
      </c>
      <c r="S18" s="15" t="s">
        <v>314</v>
      </c>
      <c r="T18" s="15" t="s">
        <v>315</v>
      </c>
      <c r="U18" s="15" t="s">
        <v>316</v>
      </c>
      <c r="V18" s="15" t="s">
        <v>317</v>
      </c>
      <c r="W18" s="15" t="s">
        <v>318</v>
      </c>
      <c r="X18" s="15" t="s">
        <v>319</v>
      </c>
      <c r="Y18" s="15" t="s">
        <v>320</v>
      </c>
      <c r="Z18" s="15" t="s">
        <v>321</v>
      </c>
    </row>
    <row r="19" spans="1:26">
      <c r="A19" s="12" t="s">
        <v>322</v>
      </c>
      <c r="B19" s="16">
        <v>1950000</v>
      </c>
      <c r="C19" s="16">
        <v>1880000</v>
      </c>
      <c r="D19" s="16">
        <v>1760000</v>
      </c>
      <c r="E19" s="16">
        <v>1650000</v>
      </c>
      <c r="F19" s="16">
        <v>1560000</v>
      </c>
      <c r="G19" s="16">
        <v>1450000</v>
      </c>
      <c r="H19" s="16">
        <v>1330000</v>
      </c>
      <c r="I19" s="16">
        <v>1200000</v>
      </c>
      <c r="J19" s="16">
        <v>1100000</v>
      </c>
      <c r="K19" s="16">
        <v>1030000</v>
      </c>
      <c r="L19" s="16">
        <v>980000</v>
      </c>
      <c r="M19" s="16">
        <v>960000</v>
      </c>
      <c r="N19" s="16">
        <v>940000</v>
      </c>
      <c r="O19" s="16">
        <v>940000</v>
      </c>
      <c r="P19" s="16">
        <v>930000</v>
      </c>
      <c r="Q19" s="16">
        <v>910000</v>
      </c>
      <c r="R19" s="16">
        <v>940000</v>
      </c>
      <c r="S19" s="16">
        <v>970000</v>
      </c>
      <c r="T19" s="16">
        <v>960000</v>
      </c>
      <c r="U19" s="16">
        <v>930000</v>
      </c>
      <c r="V19" s="16">
        <v>910000</v>
      </c>
      <c r="W19" s="16">
        <v>930000</v>
      </c>
      <c r="X19" s="16">
        <v>910000</v>
      </c>
      <c r="Y19" s="16">
        <v>900000</v>
      </c>
      <c r="Z19" s="16">
        <v>820000</v>
      </c>
    </row>
    <row r="20" spans="1:26">
      <c r="A20" s="12" t="s">
        <v>323</v>
      </c>
      <c r="B20" s="16">
        <v>550000</v>
      </c>
      <c r="C20" s="16">
        <v>540000</v>
      </c>
      <c r="D20" s="16">
        <v>500000</v>
      </c>
      <c r="E20" s="16">
        <v>460000</v>
      </c>
      <c r="F20" s="16">
        <v>420000</v>
      </c>
      <c r="G20" s="16">
        <v>400000</v>
      </c>
      <c r="H20" s="16">
        <v>360000</v>
      </c>
      <c r="I20" s="16">
        <v>320000</v>
      </c>
      <c r="J20" s="16">
        <v>280000</v>
      </c>
      <c r="K20" s="16">
        <v>260000</v>
      </c>
      <c r="L20" s="16">
        <v>250000</v>
      </c>
      <c r="M20" s="16">
        <v>240000</v>
      </c>
      <c r="N20" s="16">
        <v>240000</v>
      </c>
      <c r="O20" s="16">
        <v>240000</v>
      </c>
      <c r="P20" s="16">
        <v>230000</v>
      </c>
      <c r="Q20" s="16">
        <v>210000</v>
      </c>
      <c r="R20" s="16">
        <v>210000</v>
      </c>
      <c r="S20" s="16">
        <v>220000</v>
      </c>
      <c r="T20" s="16">
        <v>220000</v>
      </c>
      <c r="U20" s="16">
        <v>220000</v>
      </c>
      <c r="V20" s="16">
        <v>210000</v>
      </c>
      <c r="W20" s="16">
        <v>220000</v>
      </c>
      <c r="X20" s="16">
        <v>200000</v>
      </c>
      <c r="Y20" s="16">
        <v>210000</v>
      </c>
      <c r="Z20" s="16">
        <v>180000</v>
      </c>
    </row>
    <row r="21" spans="1:26">
      <c r="A21" s="12" t="s">
        <v>324</v>
      </c>
      <c r="B21" s="16">
        <v>940000</v>
      </c>
      <c r="C21" s="16">
        <v>910000</v>
      </c>
      <c r="D21" s="16">
        <v>860000</v>
      </c>
      <c r="E21" s="16">
        <v>820000</v>
      </c>
      <c r="F21" s="16">
        <v>800000</v>
      </c>
      <c r="G21" s="16">
        <v>740000</v>
      </c>
      <c r="H21" s="16">
        <v>690000</v>
      </c>
      <c r="I21" s="16">
        <v>630000</v>
      </c>
      <c r="J21" s="16">
        <v>600000</v>
      </c>
      <c r="K21" s="16">
        <v>590000</v>
      </c>
      <c r="L21" s="16">
        <v>580000</v>
      </c>
      <c r="M21" s="16">
        <v>570000</v>
      </c>
      <c r="N21" s="16">
        <v>560000</v>
      </c>
      <c r="O21" s="16">
        <v>580000</v>
      </c>
      <c r="P21" s="16">
        <v>580000</v>
      </c>
      <c r="Q21" s="16">
        <v>570000</v>
      </c>
      <c r="R21" s="16">
        <v>600000</v>
      </c>
      <c r="S21" s="16">
        <v>620000</v>
      </c>
      <c r="T21" s="16">
        <v>620000</v>
      </c>
      <c r="U21" s="16">
        <v>600000</v>
      </c>
      <c r="V21" s="16">
        <v>580000</v>
      </c>
      <c r="W21" s="16">
        <v>590000</v>
      </c>
      <c r="X21" s="16">
        <v>570000</v>
      </c>
      <c r="Y21" s="16">
        <v>570000</v>
      </c>
      <c r="Z21" s="16">
        <v>540000</v>
      </c>
    </row>
    <row r="22" spans="1:26">
      <c r="A22" s="12" t="s">
        <v>325</v>
      </c>
      <c r="B22" s="16">
        <v>460000</v>
      </c>
      <c r="C22" s="16">
        <v>430000</v>
      </c>
      <c r="D22" s="16">
        <v>400000</v>
      </c>
      <c r="E22" s="16">
        <v>370000</v>
      </c>
      <c r="F22" s="16">
        <v>340000</v>
      </c>
      <c r="G22" s="16">
        <v>300000</v>
      </c>
      <c r="H22" s="16">
        <v>270000</v>
      </c>
      <c r="I22" s="16">
        <v>250000</v>
      </c>
      <c r="J22" s="16">
        <v>220000</v>
      </c>
      <c r="K22" s="16">
        <v>180000</v>
      </c>
      <c r="L22" s="16">
        <v>160000</v>
      </c>
      <c r="M22" s="16">
        <v>150000</v>
      </c>
      <c r="N22" s="16">
        <v>130000</v>
      </c>
      <c r="O22" s="16">
        <v>120000</v>
      </c>
      <c r="P22" s="16">
        <v>120000</v>
      </c>
      <c r="Q22" s="16">
        <v>120000</v>
      </c>
      <c r="R22" s="16">
        <v>130000</v>
      </c>
      <c r="S22" s="16">
        <v>130000</v>
      </c>
      <c r="T22" s="16">
        <v>120000</v>
      </c>
      <c r="U22" s="16">
        <v>120000</v>
      </c>
      <c r="V22" s="16">
        <v>120000</v>
      </c>
      <c r="W22" s="16">
        <v>130000</v>
      </c>
      <c r="X22" s="16">
        <v>130000</v>
      </c>
      <c r="Y22" s="16">
        <v>120000</v>
      </c>
      <c r="Z22" s="16">
        <v>110000</v>
      </c>
    </row>
    <row r="23" spans="1:26" ht="30" customHeight="1">
      <c r="A23" s="6" t="s">
        <v>21</v>
      </c>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2" t="s">
        <v>296</v>
      </c>
      <c r="B24" s="17" t="s">
        <v>297</v>
      </c>
      <c r="C24" s="17" t="s">
        <v>298</v>
      </c>
      <c r="D24" s="17" t="s">
        <v>299</v>
      </c>
      <c r="E24" s="17" t="s">
        <v>300</v>
      </c>
      <c r="F24" s="17" t="s">
        <v>301</v>
      </c>
      <c r="G24" s="17" t="s">
        <v>302</v>
      </c>
      <c r="H24" s="17" t="s">
        <v>303</v>
      </c>
      <c r="I24" s="17" t="s">
        <v>304</v>
      </c>
      <c r="J24" s="17" t="s">
        <v>305</v>
      </c>
      <c r="K24" s="17" t="s">
        <v>306</v>
      </c>
      <c r="L24" s="17" t="s">
        <v>307</v>
      </c>
      <c r="M24" s="17" t="s">
        <v>308</v>
      </c>
      <c r="N24" s="17" t="s">
        <v>309</v>
      </c>
      <c r="O24" s="17" t="s">
        <v>310</v>
      </c>
      <c r="P24" s="17" t="s">
        <v>311</v>
      </c>
      <c r="Q24" s="17" t="s">
        <v>312</v>
      </c>
      <c r="R24" s="17" t="s">
        <v>313</v>
      </c>
      <c r="S24" s="17" t="s">
        <v>314</v>
      </c>
      <c r="T24" s="17" t="s">
        <v>315</v>
      </c>
      <c r="U24" s="17" t="s">
        <v>316</v>
      </c>
      <c r="V24" s="17" t="s">
        <v>317</v>
      </c>
      <c r="W24" s="17" t="s">
        <v>318</v>
      </c>
      <c r="X24" s="17" t="s">
        <v>319</v>
      </c>
      <c r="Y24" s="17" t="s">
        <v>320</v>
      </c>
      <c r="Z24" s="17" t="s">
        <v>321</v>
      </c>
    </row>
    <row r="25" spans="1:26">
      <c r="A25" s="12" t="s">
        <v>322</v>
      </c>
      <c r="B25" s="16">
        <v>8299</v>
      </c>
      <c r="C25" s="16">
        <v>8105</v>
      </c>
      <c r="D25" s="16">
        <v>7698</v>
      </c>
      <c r="E25" s="16">
        <v>7579</v>
      </c>
      <c r="F25" s="16">
        <v>7626</v>
      </c>
      <c r="G25" s="16">
        <v>8095</v>
      </c>
      <c r="H25" s="16">
        <v>11023</v>
      </c>
      <c r="I25" s="16">
        <v>14003</v>
      </c>
      <c r="J25" s="16">
        <v>16458</v>
      </c>
      <c r="K25" s="16">
        <v>16157</v>
      </c>
      <c r="L25" s="16">
        <v>15337</v>
      </c>
      <c r="M25" s="16">
        <v>15092</v>
      </c>
      <c r="N25" s="16">
        <v>14739</v>
      </c>
      <c r="O25" s="16">
        <v>14686</v>
      </c>
      <c r="P25" s="16">
        <v>14442</v>
      </c>
      <c r="Q25" s="16">
        <v>13385</v>
      </c>
      <c r="R25" s="16">
        <v>12152</v>
      </c>
      <c r="S25" s="16">
        <v>10750</v>
      </c>
      <c r="T25" s="16">
        <v>10277</v>
      </c>
      <c r="U25" s="16">
        <v>9795</v>
      </c>
      <c r="V25" s="16">
        <v>9596</v>
      </c>
      <c r="W25" s="16">
        <v>9369</v>
      </c>
      <c r="X25" s="16">
        <v>9521</v>
      </c>
      <c r="Y25" s="16">
        <v>9346</v>
      </c>
      <c r="Z25" s="16">
        <v>7770</v>
      </c>
    </row>
    <row r="26" spans="1:26">
      <c r="A26" s="12" t="s">
        <v>323</v>
      </c>
      <c r="B26" s="16">
        <v>2277</v>
      </c>
      <c r="C26" s="16">
        <v>2168</v>
      </c>
      <c r="D26" s="16">
        <v>1980</v>
      </c>
      <c r="E26" s="16">
        <v>1921</v>
      </c>
      <c r="F26" s="16">
        <v>1858</v>
      </c>
      <c r="G26" s="16">
        <v>1967</v>
      </c>
      <c r="H26" s="16">
        <v>2708</v>
      </c>
      <c r="I26" s="16">
        <v>3414</v>
      </c>
      <c r="J26" s="16">
        <v>3963</v>
      </c>
      <c r="K26" s="16">
        <v>3771</v>
      </c>
      <c r="L26" s="16">
        <v>3543</v>
      </c>
      <c r="M26" s="16">
        <v>3498</v>
      </c>
      <c r="N26" s="16">
        <v>3443</v>
      </c>
      <c r="O26" s="16">
        <v>3417</v>
      </c>
      <c r="P26" s="16">
        <v>3364</v>
      </c>
      <c r="Q26" s="16">
        <v>3103</v>
      </c>
      <c r="R26" s="16">
        <v>2851</v>
      </c>
      <c r="S26" s="16">
        <v>2504</v>
      </c>
      <c r="T26" s="16">
        <v>2386</v>
      </c>
      <c r="U26" s="16">
        <v>2174</v>
      </c>
      <c r="V26" s="16">
        <v>2122</v>
      </c>
      <c r="W26" s="16">
        <v>1974</v>
      </c>
      <c r="X26" s="16">
        <v>2031</v>
      </c>
      <c r="Y26" s="16">
        <v>1947</v>
      </c>
      <c r="Z26" s="16">
        <v>1546</v>
      </c>
    </row>
    <row r="27" spans="1:26">
      <c r="A27" s="12" t="s">
        <v>324</v>
      </c>
      <c r="B27" s="16">
        <v>6205</v>
      </c>
      <c r="C27" s="16">
        <v>6129</v>
      </c>
      <c r="D27" s="16">
        <v>5809</v>
      </c>
      <c r="E27" s="16">
        <v>5759</v>
      </c>
      <c r="F27" s="16">
        <v>5727</v>
      </c>
      <c r="G27" s="16">
        <v>6101</v>
      </c>
      <c r="H27" s="16">
        <v>8251</v>
      </c>
      <c r="I27" s="16">
        <v>10399</v>
      </c>
      <c r="J27" s="16">
        <v>12170</v>
      </c>
      <c r="K27" s="16">
        <v>11917</v>
      </c>
      <c r="L27" s="16">
        <v>11315</v>
      </c>
      <c r="M27" s="16">
        <v>11108</v>
      </c>
      <c r="N27" s="16">
        <v>10812</v>
      </c>
      <c r="O27" s="16">
        <v>10774</v>
      </c>
      <c r="P27" s="16">
        <v>10526</v>
      </c>
      <c r="Q27" s="16">
        <v>9767</v>
      </c>
      <c r="R27" s="16">
        <v>8854</v>
      </c>
      <c r="S27" s="16">
        <v>7834</v>
      </c>
      <c r="T27" s="16">
        <v>7432</v>
      </c>
      <c r="U27" s="16">
        <v>7003</v>
      </c>
      <c r="V27" s="16">
        <v>6854</v>
      </c>
      <c r="W27" s="16">
        <v>6647</v>
      </c>
      <c r="X27" s="16">
        <v>6808</v>
      </c>
      <c r="Y27" s="16">
        <v>6661</v>
      </c>
      <c r="Z27" s="16">
        <v>5504</v>
      </c>
    </row>
    <row r="28" spans="1:26">
      <c r="A28" s="12" t="s">
        <v>325</v>
      </c>
      <c r="B28" s="16">
        <v>2322</v>
      </c>
      <c r="C28" s="16">
        <v>2189</v>
      </c>
      <c r="D28" s="16">
        <v>2082</v>
      </c>
      <c r="E28" s="16">
        <v>2039</v>
      </c>
      <c r="F28" s="16">
        <v>2131</v>
      </c>
      <c r="G28" s="16">
        <v>2252</v>
      </c>
      <c r="H28" s="16">
        <v>3111</v>
      </c>
      <c r="I28" s="16">
        <v>4060</v>
      </c>
      <c r="J28" s="16">
        <v>4828</v>
      </c>
      <c r="K28" s="16">
        <v>4778</v>
      </c>
      <c r="L28" s="16">
        <v>4538</v>
      </c>
      <c r="M28" s="16">
        <v>4504</v>
      </c>
      <c r="N28" s="16">
        <v>4461</v>
      </c>
      <c r="O28" s="16">
        <v>4469</v>
      </c>
      <c r="P28" s="16">
        <v>4471</v>
      </c>
      <c r="Q28" s="16">
        <v>4134</v>
      </c>
      <c r="R28" s="16">
        <v>3756</v>
      </c>
      <c r="S28" s="16">
        <v>3296</v>
      </c>
      <c r="T28" s="16">
        <v>3172</v>
      </c>
      <c r="U28" s="16">
        <v>3096</v>
      </c>
      <c r="V28" s="16">
        <v>3039</v>
      </c>
      <c r="W28" s="16">
        <v>3057</v>
      </c>
      <c r="X28" s="16">
        <v>3052</v>
      </c>
      <c r="Y28" s="16">
        <v>3035</v>
      </c>
      <c r="Z28" s="16">
        <v>2554</v>
      </c>
    </row>
    <row r="29" spans="1:26">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Z200"/>
  <sheetViews>
    <sheetView showGridLines="0" workbookViewId="0"/>
  </sheetViews>
  <sheetFormatPr defaultColWidth="10.90625" defaultRowHeight="14.5"/>
  <cols>
    <col min="1" max="1" width="70.7265625" customWidth="1"/>
  </cols>
  <sheetData>
    <row r="1" spans="1:26" ht="19.5">
      <c r="A1" s="4" t="s">
        <v>271</v>
      </c>
      <c r="B1" s="8"/>
      <c r="C1" s="8"/>
      <c r="D1" s="8"/>
      <c r="E1" s="8"/>
      <c r="F1" s="8"/>
      <c r="G1" s="8"/>
      <c r="H1" s="8"/>
      <c r="I1" s="8"/>
      <c r="J1" s="8"/>
      <c r="K1" s="8"/>
      <c r="L1" s="8"/>
      <c r="M1" s="8"/>
      <c r="N1" s="8"/>
      <c r="O1" s="8"/>
      <c r="P1" s="8"/>
      <c r="Q1" s="8"/>
      <c r="R1" s="8"/>
      <c r="S1" s="8"/>
      <c r="T1" s="8"/>
      <c r="U1" s="8"/>
      <c r="V1" s="8"/>
      <c r="W1" s="8"/>
      <c r="X1" s="8"/>
      <c r="Y1" s="8"/>
      <c r="Z1" s="8"/>
    </row>
    <row r="2" spans="1:26">
      <c r="A2" s="9" t="s">
        <v>326</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539</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322</v>
      </c>
      <c r="B7" s="16">
        <v>371</v>
      </c>
      <c r="C7" s="16">
        <v>381</v>
      </c>
      <c r="D7" s="16">
        <v>393</v>
      </c>
      <c r="E7" s="16">
        <v>405</v>
      </c>
      <c r="F7" s="16">
        <v>414</v>
      </c>
      <c r="G7" s="16">
        <v>430</v>
      </c>
      <c r="H7" s="16">
        <v>443</v>
      </c>
      <c r="I7" s="16">
        <v>461</v>
      </c>
      <c r="J7" s="16">
        <v>473</v>
      </c>
      <c r="K7" s="16">
        <v>483</v>
      </c>
      <c r="L7" s="16">
        <v>486</v>
      </c>
      <c r="M7" s="16">
        <v>492</v>
      </c>
      <c r="N7" s="16">
        <v>500</v>
      </c>
      <c r="O7" s="16">
        <v>510</v>
      </c>
      <c r="P7" s="16">
        <v>509</v>
      </c>
      <c r="Q7" s="16">
        <v>506</v>
      </c>
      <c r="R7" s="16">
        <v>498</v>
      </c>
      <c r="S7" s="16">
        <v>500</v>
      </c>
      <c r="T7" s="16">
        <v>506</v>
      </c>
      <c r="U7" s="16">
        <v>511</v>
      </c>
      <c r="V7" s="16">
        <v>522</v>
      </c>
      <c r="W7" s="16">
        <v>524</v>
      </c>
      <c r="X7" s="16">
        <v>529</v>
      </c>
      <c r="Y7" s="16">
        <v>535</v>
      </c>
      <c r="Z7" s="16">
        <v>543</v>
      </c>
    </row>
    <row r="8" spans="1:26">
      <c r="A8" s="12" t="s">
        <v>323</v>
      </c>
      <c r="B8" s="16">
        <v>321</v>
      </c>
      <c r="C8" s="16">
        <v>323</v>
      </c>
      <c r="D8" s="16">
        <v>339</v>
      </c>
      <c r="E8" s="16">
        <v>348</v>
      </c>
      <c r="F8" s="16">
        <v>360</v>
      </c>
      <c r="G8" s="16">
        <v>367</v>
      </c>
      <c r="H8" s="16">
        <v>388</v>
      </c>
      <c r="I8" s="16">
        <v>413</v>
      </c>
      <c r="J8" s="16">
        <v>432</v>
      </c>
      <c r="K8" s="16">
        <v>444</v>
      </c>
      <c r="L8" s="16">
        <v>443</v>
      </c>
      <c r="M8" s="16">
        <v>451</v>
      </c>
      <c r="N8" s="16">
        <v>454</v>
      </c>
      <c r="O8" s="16">
        <v>466</v>
      </c>
      <c r="P8" s="16">
        <v>464</v>
      </c>
      <c r="Q8" s="16">
        <v>461</v>
      </c>
      <c r="R8" s="16">
        <v>450</v>
      </c>
      <c r="S8" s="16">
        <v>445</v>
      </c>
      <c r="T8" s="16">
        <v>451</v>
      </c>
      <c r="U8" s="16">
        <v>454</v>
      </c>
      <c r="V8" s="16">
        <v>469</v>
      </c>
      <c r="W8" s="16">
        <v>469</v>
      </c>
      <c r="X8" s="16">
        <v>477</v>
      </c>
      <c r="Y8" s="16">
        <v>477</v>
      </c>
      <c r="Z8" s="16">
        <v>493</v>
      </c>
    </row>
    <row r="9" spans="1:26">
      <c r="A9" s="12" t="s">
        <v>324</v>
      </c>
      <c r="B9" s="16">
        <v>425</v>
      </c>
      <c r="C9" s="16">
        <v>433</v>
      </c>
      <c r="D9" s="16">
        <v>444</v>
      </c>
      <c r="E9" s="16">
        <v>452</v>
      </c>
      <c r="F9" s="16">
        <v>457</v>
      </c>
      <c r="G9" s="16">
        <v>474</v>
      </c>
      <c r="H9" s="16">
        <v>489</v>
      </c>
      <c r="I9" s="16">
        <v>510</v>
      </c>
      <c r="J9" s="16">
        <v>523</v>
      </c>
      <c r="K9" s="16">
        <v>533</v>
      </c>
      <c r="L9" s="16">
        <v>540</v>
      </c>
      <c r="M9" s="16">
        <v>545</v>
      </c>
      <c r="N9" s="16">
        <v>553</v>
      </c>
      <c r="O9" s="16">
        <v>560</v>
      </c>
      <c r="P9" s="16">
        <v>556</v>
      </c>
      <c r="Q9" s="16">
        <v>547</v>
      </c>
      <c r="R9" s="16">
        <v>534</v>
      </c>
      <c r="S9" s="16">
        <v>538</v>
      </c>
      <c r="T9" s="16">
        <v>544</v>
      </c>
      <c r="U9" s="16">
        <v>553</v>
      </c>
      <c r="V9" s="16">
        <v>564</v>
      </c>
      <c r="W9" s="16">
        <v>569</v>
      </c>
      <c r="X9" s="16">
        <v>570</v>
      </c>
      <c r="Y9" s="16">
        <v>578</v>
      </c>
      <c r="Z9" s="16">
        <v>578</v>
      </c>
    </row>
    <row r="10" spans="1:26">
      <c r="A10" s="12" t="s">
        <v>325</v>
      </c>
      <c r="B10" s="16">
        <v>282</v>
      </c>
      <c r="C10" s="16">
        <v>294</v>
      </c>
      <c r="D10" s="16">
        <v>309</v>
      </c>
      <c r="E10" s="16">
        <v>326</v>
      </c>
      <c r="F10" s="16">
        <v>340</v>
      </c>
      <c r="G10" s="16">
        <v>353</v>
      </c>
      <c r="H10" s="16">
        <v>366</v>
      </c>
      <c r="I10" s="16">
        <v>377</v>
      </c>
      <c r="J10" s="16">
        <v>389</v>
      </c>
      <c r="K10" s="16">
        <v>400</v>
      </c>
      <c r="L10" s="16">
        <v>405</v>
      </c>
      <c r="M10" s="16">
        <v>410</v>
      </c>
      <c r="N10" s="16">
        <v>421</v>
      </c>
      <c r="O10" s="16">
        <v>436</v>
      </c>
      <c r="P10" s="16">
        <v>445</v>
      </c>
      <c r="Q10" s="16">
        <v>446</v>
      </c>
      <c r="R10" s="16">
        <v>447</v>
      </c>
      <c r="S10" s="16">
        <v>445</v>
      </c>
      <c r="T10" s="16">
        <v>460</v>
      </c>
      <c r="U10" s="16">
        <v>461</v>
      </c>
      <c r="V10" s="16">
        <v>473</v>
      </c>
      <c r="W10" s="16">
        <v>465</v>
      </c>
      <c r="X10" s="16">
        <v>474</v>
      </c>
      <c r="Y10" s="16">
        <v>479</v>
      </c>
      <c r="Z10" s="16">
        <v>502</v>
      </c>
    </row>
    <row r="11" spans="1:26" ht="30" customHeight="1">
      <c r="A11" s="6" t="s">
        <v>538</v>
      </c>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c r="A12" s="12" t="s">
        <v>296</v>
      </c>
      <c r="B12" s="17" t="s">
        <v>297</v>
      </c>
      <c r="C12" s="17" t="s">
        <v>298</v>
      </c>
      <c r="D12" s="17" t="s">
        <v>299</v>
      </c>
      <c r="E12" s="17" t="s">
        <v>300</v>
      </c>
      <c r="F12" s="17" t="s">
        <v>301</v>
      </c>
      <c r="G12" s="17" t="s">
        <v>302</v>
      </c>
      <c r="H12" s="17" t="s">
        <v>303</v>
      </c>
      <c r="I12" s="17" t="s">
        <v>304</v>
      </c>
      <c r="J12" s="17" t="s">
        <v>305</v>
      </c>
      <c r="K12" s="17" t="s">
        <v>306</v>
      </c>
      <c r="L12" s="17" t="s">
        <v>307</v>
      </c>
      <c r="M12" s="17" t="s">
        <v>308</v>
      </c>
      <c r="N12" s="17" t="s">
        <v>309</v>
      </c>
      <c r="O12" s="17" t="s">
        <v>310</v>
      </c>
      <c r="P12" s="17" t="s">
        <v>311</v>
      </c>
      <c r="Q12" s="17" t="s">
        <v>312</v>
      </c>
      <c r="R12" s="17" t="s">
        <v>313</v>
      </c>
      <c r="S12" s="17" t="s">
        <v>314</v>
      </c>
      <c r="T12" s="17" t="s">
        <v>315</v>
      </c>
      <c r="U12" s="17" t="s">
        <v>316</v>
      </c>
      <c r="V12" s="17" t="s">
        <v>317</v>
      </c>
      <c r="W12" s="17" t="s">
        <v>318</v>
      </c>
      <c r="X12" s="17" t="s">
        <v>319</v>
      </c>
      <c r="Y12" s="17" t="s">
        <v>320</v>
      </c>
      <c r="Z12" s="17" t="s">
        <v>321</v>
      </c>
    </row>
    <row r="13" spans="1:26">
      <c r="A13" s="12" t="s">
        <v>322</v>
      </c>
      <c r="B13" s="16">
        <v>313</v>
      </c>
      <c r="C13" s="16">
        <v>321</v>
      </c>
      <c r="D13" s="16">
        <v>334</v>
      </c>
      <c r="E13" s="16">
        <v>346</v>
      </c>
      <c r="F13" s="16">
        <v>357</v>
      </c>
      <c r="G13" s="16">
        <v>372</v>
      </c>
      <c r="H13" s="16">
        <v>388</v>
      </c>
      <c r="I13" s="16">
        <v>408</v>
      </c>
      <c r="J13" s="16">
        <v>421</v>
      </c>
      <c r="K13" s="16">
        <v>432</v>
      </c>
      <c r="L13" s="16">
        <v>434</v>
      </c>
      <c r="M13" s="16">
        <v>441</v>
      </c>
      <c r="N13" s="16">
        <v>449</v>
      </c>
      <c r="O13" s="16">
        <v>459</v>
      </c>
      <c r="P13" s="16">
        <v>457</v>
      </c>
      <c r="Q13" s="16">
        <v>450</v>
      </c>
      <c r="R13" s="16">
        <v>442</v>
      </c>
      <c r="S13" s="16">
        <v>444</v>
      </c>
      <c r="T13" s="16">
        <v>451</v>
      </c>
      <c r="U13" s="16">
        <v>457</v>
      </c>
      <c r="V13" s="16">
        <v>467</v>
      </c>
      <c r="W13" s="16">
        <v>470</v>
      </c>
      <c r="X13" s="16">
        <v>475</v>
      </c>
      <c r="Y13" s="16">
        <v>483</v>
      </c>
      <c r="Z13" s="16">
        <v>493</v>
      </c>
    </row>
    <row r="14" spans="1:26">
      <c r="A14" s="12" t="s">
        <v>323</v>
      </c>
      <c r="B14" s="16">
        <v>261</v>
      </c>
      <c r="C14" s="16">
        <v>262</v>
      </c>
      <c r="D14" s="16">
        <v>278</v>
      </c>
      <c r="E14" s="16">
        <v>289</v>
      </c>
      <c r="F14" s="16">
        <v>306</v>
      </c>
      <c r="G14" s="16">
        <v>317</v>
      </c>
      <c r="H14" s="16">
        <v>337</v>
      </c>
      <c r="I14" s="16">
        <v>359</v>
      </c>
      <c r="J14" s="16">
        <v>372</v>
      </c>
      <c r="K14" s="16">
        <v>382</v>
      </c>
      <c r="L14" s="16">
        <v>381</v>
      </c>
      <c r="M14" s="16">
        <v>392</v>
      </c>
      <c r="N14" s="16">
        <v>393</v>
      </c>
      <c r="O14" s="16">
        <v>404</v>
      </c>
      <c r="P14" s="16">
        <v>402</v>
      </c>
      <c r="Q14" s="16">
        <v>402</v>
      </c>
      <c r="R14" s="16">
        <v>391</v>
      </c>
      <c r="S14" s="16">
        <v>385</v>
      </c>
      <c r="T14" s="16">
        <v>388</v>
      </c>
      <c r="U14" s="16">
        <v>390</v>
      </c>
      <c r="V14" s="16">
        <v>404</v>
      </c>
      <c r="W14" s="16">
        <v>406</v>
      </c>
      <c r="X14" s="16">
        <v>416</v>
      </c>
      <c r="Y14" s="16">
        <v>417</v>
      </c>
      <c r="Z14" s="16">
        <v>431</v>
      </c>
    </row>
    <row r="15" spans="1:26">
      <c r="A15" s="12" t="s">
        <v>324</v>
      </c>
      <c r="B15" s="16">
        <v>355</v>
      </c>
      <c r="C15" s="16">
        <v>363</v>
      </c>
      <c r="D15" s="16">
        <v>377</v>
      </c>
      <c r="E15" s="16">
        <v>386</v>
      </c>
      <c r="F15" s="16">
        <v>393</v>
      </c>
      <c r="G15" s="16">
        <v>411</v>
      </c>
      <c r="H15" s="16">
        <v>427</v>
      </c>
      <c r="I15" s="16">
        <v>449</v>
      </c>
      <c r="J15" s="16">
        <v>460</v>
      </c>
      <c r="K15" s="16">
        <v>470</v>
      </c>
      <c r="L15" s="16">
        <v>474</v>
      </c>
      <c r="M15" s="16">
        <v>481</v>
      </c>
      <c r="N15" s="16">
        <v>489</v>
      </c>
      <c r="O15" s="16">
        <v>498</v>
      </c>
      <c r="P15" s="16">
        <v>492</v>
      </c>
      <c r="Q15" s="16">
        <v>483</v>
      </c>
      <c r="R15" s="16">
        <v>467</v>
      </c>
      <c r="S15" s="16">
        <v>470</v>
      </c>
      <c r="T15" s="16">
        <v>476</v>
      </c>
      <c r="U15" s="16">
        <v>487</v>
      </c>
      <c r="V15" s="16">
        <v>498</v>
      </c>
      <c r="W15" s="16">
        <v>503</v>
      </c>
      <c r="X15" s="16">
        <v>504</v>
      </c>
      <c r="Y15" s="16">
        <v>514</v>
      </c>
      <c r="Z15" s="16">
        <v>521</v>
      </c>
    </row>
    <row r="16" spans="1:26">
      <c r="A16" s="12" t="s">
        <v>325</v>
      </c>
      <c r="B16" s="16">
        <v>245</v>
      </c>
      <c r="C16" s="16">
        <v>259</v>
      </c>
      <c r="D16" s="16">
        <v>275</v>
      </c>
      <c r="E16" s="16">
        <v>293</v>
      </c>
      <c r="F16" s="16">
        <v>307</v>
      </c>
      <c r="G16" s="16">
        <v>326</v>
      </c>
      <c r="H16" s="16">
        <v>340</v>
      </c>
      <c r="I16" s="16">
        <v>352</v>
      </c>
      <c r="J16" s="16">
        <v>364</v>
      </c>
      <c r="K16" s="16">
        <v>379</v>
      </c>
      <c r="L16" s="16">
        <v>388</v>
      </c>
      <c r="M16" s="16">
        <v>398</v>
      </c>
      <c r="N16" s="16">
        <v>412</v>
      </c>
      <c r="O16" s="16">
        <v>424</v>
      </c>
      <c r="P16" s="16">
        <v>430</v>
      </c>
      <c r="Q16" s="16">
        <v>427</v>
      </c>
      <c r="R16" s="16">
        <v>430</v>
      </c>
      <c r="S16" s="16">
        <v>431</v>
      </c>
      <c r="T16" s="16">
        <v>444</v>
      </c>
      <c r="U16" s="16">
        <v>446</v>
      </c>
      <c r="V16" s="16">
        <v>457</v>
      </c>
      <c r="W16" s="16">
        <v>451</v>
      </c>
      <c r="X16" s="16">
        <v>459</v>
      </c>
      <c r="Y16" s="16">
        <v>463</v>
      </c>
      <c r="Z16" s="16">
        <v>490</v>
      </c>
    </row>
    <row r="17" spans="1:26" ht="30" customHeight="1">
      <c r="A17" s="6" t="s">
        <v>270</v>
      </c>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2" t="s">
        <v>296</v>
      </c>
      <c r="B18" s="17" t="s">
        <v>297</v>
      </c>
      <c r="C18" s="17" t="s">
        <v>298</v>
      </c>
      <c r="D18" s="17" t="s">
        <v>299</v>
      </c>
      <c r="E18" s="17" t="s">
        <v>300</v>
      </c>
      <c r="F18" s="17" t="s">
        <v>301</v>
      </c>
      <c r="G18" s="17" t="s">
        <v>302</v>
      </c>
      <c r="H18" s="17" t="s">
        <v>303</v>
      </c>
      <c r="I18" s="17" t="s">
        <v>304</v>
      </c>
      <c r="J18" s="17" t="s">
        <v>305</v>
      </c>
      <c r="K18" s="17" t="s">
        <v>306</v>
      </c>
      <c r="L18" s="17" t="s">
        <v>307</v>
      </c>
      <c r="M18" s="17" t="s">
        <v>308</v>
      </c>
      <c r="N18" s="17" t="s">
        <v>309</v>
      </c>
      <c r="O18" s="17" t="s">
        <v>310</v>
      </c>
      <c r="P18" s="17" t="s">
        <v>311</v>
      </c>
      <c r="Q18" s="17" t="s">
        <v>312</v>
      </c>
      <c r="R18" s="17" t="s">
        <v>313</v>
      </c>
      <c r="S18" s="17" t="s">
        <v>314</v>
      </c>
      <c r="T18" s="17" t="s">
        <v>315</v>
      </c>
      <c r="U18" s="17" t="s">
        <v>316</v>
      </c>
      <c r="V18" s="17" t="s">
        <v>317</v>
      </c>
      <c r="W18" s="17" t="s">
        <v>318</v>
      </c>
      <c r="X18" s="17" t="s">
        <v>319</v>
      </c>
      <c r="Y18" s="17" t="s">
        <v>320</v>
      </c>
      <c r="Z18" s="17" t="s">
        <v>321</v>
      </c>
    </row>
    <row r="19" spans="1:26">
      <c r="A19" s="12" t="s">
        <v>322</v>
      </c>
      <c r="B19" s="16">
        <v>8299</v>
      </c>
      <c r="C19" s="16">
        <v>8105</v>
      </c>
      <c r="D19" s="16">
        <v>7698</v>
      </c>
      <c r="E19" s="16">
        <v>7579</v>
      </c>
      <c r="F19" s="16">
        <v>7626</v>
      </c>
      <c r="G19" s="16">
        <v>8095</v>
      </c>
      <c r="H19" s="16">
        <v>11023</v>
      </c>
      <c r="I19" s="16">
        <v>14003</v>
      </c>
      <c r="J19" s="16">
        <v>16458</v>
      </c>
      <c r="K19" s="16">
        <v>16157</v>
      </c>
      <c r="L19" s="16">
        <v>15337</v>
      </c>
      <c r="M19" s="16">
        <v>15092</v>
      </c>
      <c r="N19" s="16">
        <v>14739</v>
      </c>
      <c r="O19" s="16">
        <v>14686</v>
      </c>
      <c r="P19" s="16">
        <v>14442</v>
      </c>
      <c r="Q19" s="16">
        <v>13385</v>
      </c>
      <c r="R19" s="16">
        <v>12152</v>
      </c>
      <c r="S19" s="16">
        <v>10750</v>
      </c>
      <c r="T19" s="16">
        <v>10277</v>
      </c>
      <c r="U19" s="16">
        <v>9795</v>
      </c>
      <c r="V19" s="16">
        <v>9596</v>
      </c>
      <c r="W19" s="16">
        <v>9369</v>
      </c>
      <c r="X19" s="16">
        <v>9521</v>
      </c>
      <c r="Y19" s="16">
        <v>9346</v>
      </c>
      <c r="Z19" s="16">
        <v>7770</v>
      </c>
    </row>
    <row r="20" spans="1:26">
      <c r="A20" s="12" t="s">
        <v>323</v>
      </c>
      <c r="B20" s="16">
        <v>2277</v>
      </c>
      <c r="C20" s="16">
        <v>2168</v>
      </c>
      <c r="D20" s="16">
        <v>1980</v>
      </c>
      <c r="E20" s="16">
        <v>1921</v>
      </c>
      <c r="F20" s="16">
        <v>1858</v>
      </c>
      <c r="G20" s="16">
        <v>1967</v>
      </c>
      <c r="H20" s="16">
        <v>2708</v>
      </c>
      <c r="I20" s="16">
        <v>3414</v>
      </c>
      <c r="J20" s="16">
        <v>3963</v>
      </c>
      <c r="K20" s="16">
        <v>3771</v>
      </c>
      <c r="L20" s="16">
        <v>3543</v>
      </c>
      <c r="M20" s="16">
        <v>3498</v>
      </c>
      <c r="N20" s="16">
        <v>3443</v>
      </c>
      <c r="O20" s="16">
        <v>3417</v>
      </c>
      <c r="P20" s="16">
        <v>3364</v>
      </c>
      <c r="Q20" s="16">
        <v>3103</v>
      </c>
      <c r="R20" s="16">
        <v>2851</v>
      </c>
      <c r="S20" s="16">
        <v>2504</v>
      </c>
      <c r="T20" s="16">
        <v>2386</v>
      </c>
      <c r="U20" s="16">
        <v>2174</v>
      </c>
      <c r="V20" s="16">
        <v>2122</v>
      </c>
      <c r="W20" s="16">
        <v>1974</v>
      </c>
      <c r="X20" s="16">
        <v>2031</v>
      </c>
      <c r="Y20" s="16">
        <v>1947</v>
      </c>
      <c r="Z20" s="16">
        <v>1546</v>
      </c>
    </row>
    <row r="21" spans="1:26">
      <c r="A21" s="12" t="s">
        <v>324</v>
      </c>
      <c r="B21" s="16">
        <v>6205</v>
      </c>
      <c r="C21" s="16">
        <v>6129</v>
      </c>
      <c r="D21" s="16">
        <v>5809</v>
      </c>
      <c r="E21" s="16">
        <v>5759</v>
      </c>
      <c r="F21" s="16">
        <v>5727</v>
      </c>
      <c r="G21" s="16">
        <v>6101</v>
      </c>
      <c r="H21" s="16">
        <v>8251</v>
      </c>
      <c r="I21" s="16">
        <v>10399</v>
      </c>
      <c r="J21" s="16">
        <v>12170</v>
      </c>
      <c r="K21" s="16">
        <v>11917</v>
      </c>
      <c r="L21" s="16">
        <v>11315</v>
      </c>
      <c r="M21" s="16">
        <v>11108</v>
      </c>
      <c r="N21" s="16">
        <v>10812</v>
      </c>
      <c r="O21" s="16">
        <v>10774</v>
      </c>
      <c r="P21" s="16">
        <v>10526</v>
      </c>
      <c r="Q21" s="16">
        <v>9767</v>
      </c>
      <c r="R21" s="16">
        <v>8854</v>
      </c>
      <c r="S21" s="16">
        <v>7834</v>
      </c>
      <c r="T21" s="16">
        <v>7432</v>
      </c>
      <c r="U21" s="16">
        <v>7003</v>
      </c>
      <c r="V21" s="16">
        <v>6854</v>
      </c>
      <c r="W21" s="16">
        <v>6647</v>
      </c>
      <c r="X21" s="16">
        <v>6808</v>
      </c>
      <c r="Y21" s="16">
        <v>6661</v>
      </c>
      <c r="Z21" s="16">
        <v>5504</v>
      </c>
    </row>
    <row r="22" spans="1:26">
      <c r="A22" s="12" t="s">
        <v>325</v>
      </c>
      <c r="B22" s="16">
        <v>2322</v>
      </c>
      <c r="C22" s="16">
        <v>2189</v>
      </c>
      <c r="D22" s="16">
        <v>2082</v>
      </c>
      <c r="E22" s="16">
        <v>2039</v>
      </c>
      <c r="F22" s="16">
        <v>2131</v>
      </c>
      <c r="G22" s="16">
        <v>2252</v>
      </c>
      <c r="H22" s="16">
        <v>3111</v>
      </c>
      <c r="I22" s="16">
        <v>4060</v>
      </c>
      <c r="J22" s="16">
        <v>4828</v>
      </c>
      <c r="K22" s="16">
        <v>4778</v>
      </c>
      <c r="L22" s="16">
        <v>4538</v>
      </c>
      <c r="M22" s="16">
        <v>4504</v>
      </c>
      <c r="N22" s="16">
        <v>4461</v>
      </c>
      <c r="O22" s="16">
        <v>4469</v>
      </c>
      <c r="P22" s="16">
        <v>4471</v>
      </c>
      <c r="Q22" s="16">
        <v>4134</v>
      </c>
      <c r="R22" s="16">
        <v>3756</v>
      </c>
      <c r="S22" s="16">
        <v>3296</v>
      </c>
      <c r="T22" s="16">
        <v>3172</v>
      </c>
      <c r="U22" s="16">
        <v>3096</v>
      </c>
      <c r="V22" s="16">
        <v>3039</v>
      </c>
      <c r="W22" s="16">
        <v>3057</v>
      </c>
      <c r="X22" s="16">
        <v>3052</v>
      </c>
      <c r="Y22" s="16">
        <v>3035</v>
      </c>
      <c r="Z22" s="16">
        <v>2554</v>
      </c>
    </row>
    <row r="23" spans="1:26">
      <c r="A23" s="12"/>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2"/>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2"/>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c r="A26" s="12"/>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c r="A27" s="12"/>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c r="A28" s="12"/>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c r="A29" s="12"/>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c r="A30" s="12"/>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Z200"/>
  <sheetViews>
    <sheetView showGridLines="0" workbookViewId="0"/>
  </sheetViews>
  <sheetFormatPr defaultColWidth="10.90625" defaultRowHeight="14.5"/>
  <cols>
    <col min="1" max="1" width="70.7265625" customWidth="1"/>
  </cols>
  <sheetData>
    <row r="1" spans="1:26" ht="19.5">
      <c r="A1" s="4" t="s">
        <v>272</v>
      </c>
      <c r="B1" s="8"/>
      <c r="C1" s="8"/>
      <c r="D1" s="8"/>
      <c r="E1" s="8"/>
      <c r="F1" s="8"/>
      <c r="G1" s="8"/>
      <c r="H1" s="8"/>
      <c r="I1" s="8"/>
      <c r="J1" s="8"/>
      <c r="K1" s="8"/>
      <c r="L1" s="8"/>
      <c r="M1" s="8"/>
      <c r="N1" s="8"/>
      <c r="O1" s="8"/>
      <c r="P1" s="8"/>
      <c r="Q1" s="8"/>
      <c r="R1" s="8"/>
      <c r="S1" s="8"/>
      <c r="T1" s="8"/>
      <c r="U1" s="8"/>
      <c r="V1" s="8"/>
      <c r="W1" s="8"/>
      <c r="X1" s="8"/>
      <c r="Y1" s="8"/>
      <c r="Z1" s="8"/>
    </row>
    <row r="2" spans="1:26">
      <c r="A2" s="9" t="s">
        <v>326</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541</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467</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468</v>
      </c>
      <c r="B7" s="16">
        <v>187</v>
      </c>
      <c r="C7" s="16">
        <v>192</v>
      </c>
      <c r="D7" s="16">
        <v>195</v>
      </c>
      <c r="E7" s="16">
        <v>201</v>
      </c>
      <c r="F7" s="16">
        <v>208</v>
      </c>
      <c r="G7" s="16">
        <v>219</v>
      </c>
      <c r="H7" s="16">
        <v>225</v>
      </c>
      <c r="I7" s="16">
        <v>233</v>
      </c>
      <c r="J7" s="16">
        <v>238</v>
      </c>
      <c r="K7" s="16">
        <v>244</v>
      </c>
      <c r="L7" s="16">
        <v>250</v>
      </c>
      <c r="M7" s="16">
        <v>251</v>
      </c>
      <c r="N7" s="16">
        <v>254</v>
      </c>
      <c r="O7" s="16">
        <v>255</v>
      </c>
      <c r="P7" s="16">
        <v>261</v>
      </c>
      <c r="Q7" s="16">
        <v>266</v>
      </c>
      <c r="R7" s="16">
        <v>262</v>
      </c>
      <c r="S7" s="16">
        <v>261</v>
      </c>
      <c r="T7" s="16">
        <v>261</v>
      </c>
      <c r="U7" s="16">
        <v>265</v>
      </c>
      <c r="V7" s="16">
        <v>266</v>
      </c>
      <c r="W7" s="16">
        <v>262</v>
      </c>
      <c r="X7" s="16">
        <v>263</v>
      </c>
      <c r="Y7" s="16">
        <v>260</v>
      </c>
      <c r="Z7" s="16">
        <v>267</v>
      </c>
    </row>
    <row r="8" spans="1:26">
      <c r="A8" s="12" t="s">
        <v>469</v>
      </c>
      <c r="B8" s="16">
        <v>225</v>
      </c>
      <c r="C8" s="16">
        <v>231</v>
      </c>
      <c r="D8" s="16">
        <v>238</v>
      </c>
      <c r="E8" s="16">
        <v>246</v>
      </c>
      <c r="F8" s="16">
        <v>253</v>
      </c>
      <c r="G8" s="16">
        <v>264</v>
      </c>
      <c r="H8" s="16">
        <v>275</v>
      </c>
      <c r="I8" s="16">
        <v>288</v>
      </c>
      <c r="J8" s="16">
        <v>298</v>
      </c>
      <c r="K8" s="16">
        <v>306</v>
      </c>
      <c r="L8" s="16">
        <v>311</v>
      </c>
      <c r="M8" s="16">
        <v>315</v>
      </c>
      <c r="N8" s="16">
        <v>321</v>
      </c>
      <c r="O8" s="16">
        <v>325</v>
      </c>
      <c r="P8" s="16">
        <v>329</v>
      </c>
      <c r="Q8" s="16">
        <v>332</v>
      </c>
      <c r="R8" s="16">
        <v>329</v>
      </c>
      <c r="S8" s="16">
        <v>328</v>
      </c>
      <c r="T8" s="16">
        <v>330</v>
      </c>
      <c r="U8" s="16">
        <v>335</v>
      </c>
      <c r="V8" s="16">
        <v>337</v>
      </c>
      <c r="W8" s="16">
        <v>335</v>
      </c>
      <c r="X8" s="16">
        <v>339</v>
      </c>
      <c r="Y8" s="16">
        <v>343</v>
      </c>
      <c r="Z8" s="16">
        <v>356</v>
      </c>
    </row>
    <row r="9" spans="1:26">
      <c r="A9" s="12" t="s">
        <v>470</v>
      </c>
      <c r="B9" s="16">
        <v>268</v>
      </c>
      <c r="C9" s="16">
        <v>275</v>
      </c>
      <c r="D9" s="16">
        <v>285</v>
      </c>
      <c r="E9" s="16">
        <v>293</v>
      </c>
      <c r="F9" s="16">
        <v>301</v>
      </c>
      <c r="G9" s="16">
        <v>315</v>
      </c>
      <c r="H9" s="16">
        <v>328</v>
      </c>
      <c r="I9" s="16">
        <v>345</v>
      </c>
      <c r="J9" s="16">
        <v>355</v>
      </c>
      <c r="K9" s="16">
        <v>365</v>
      </c>
      <c r="L9" s="16">
        <v>367</v>
      </c>
      <c r="M9" s="16">
        <v>372</v>
      </c>
      <c r="N9" s="16">
        <v>377</v>
      </c>
      <c r="O9" s="16">
        <v>384</v>
      </c>
      <c r="P9" s="16">
        <v>387</v>
      </c>
      <c r="Q9" s="16">
        <v>388</v>
      </c>
      <c r="R9" s="16">
        <v>383</v>
      </c>
      <c r="S9" s="16">
        <v>381</v>
      </c>
      <c r="T9" s="16">
        <v>385</v>
      </c>
      <c r="U9" s="16">
        <v>390</v>
      </c>
      <c r="V9" s="16">
        <v>396</v>
      </c>
      <c r="W9" s="16">
        <v>396</v>
      </c>
      <c r="X9" s="16">
        <v>400</v>
      </c>
      <c r="Y9" s="16">
        <v>406</v>
      </c>
      <c r="Z9" s="16">
        <v>417</v>
      </c>
    </row>
    <row r="10" spans="1:26">
      <c r="A10" s="12" t="s">
        <v>471</v>
      </c>
      <c r="B10" s="16">
        <v>318</v>
      </c>
      <c r="C10" s="16">
        <v>325</v>
      </c>
      <c r="D10" s="16">
        <v>335</v>
      </c>
      <c r="E10" s="16">
        <v>346</v>
      </c>
      <c r="F10" s="16">
        <v>355</v>
      </c>
      <c r="G10" s="16">
        <v>368</v>
      </c>
      <c r="H10" s="16">
        <v>382</v>
      </c>
      <c r="I10" s="16">
        <v>403</v>
      </c>
      <c r="J10" s="16">
        <v>413</v>
      </c>
      <c r="K10" s="16">
        <v>423</v>
      </c>
      <c r="L10" s="16">
        <v>426</v>
      </c>
      <c r="M10" s="16">
        <v>432</v>
      </c>
      <c r="N10" s="16">
        <v>436</v>
      </c>
      <c r="O10" s="16">
        <v>445</v>
      </c>
      <c r="P10" s="16">
        <v>447</v>
      </c>
      <c r="Q10" s="16">
        <v>446</v>
      </c>
      <c r="R10" s="16">
        <v>439</v>
      </c>
      <c r="S10" s="16">
        <v>437</v>
      </c>
      <c r="T10" s="16">
        <v>442</v>
      </c>
      <c r="U10" s="16">
        <v>445</v>
      </c>
      <c r="V10" s="16">
        <v>456</v>
      </c>
      <c r="W10" s="16">
        <v>456</v>
      </c>
      <c r="X10" s="16">
        <v>462</v>
      </c>
      <c r="Y10" s="16">
        <v>468</v>
      </c>
      <c r="Z10" s="16">
        <v>480</v>
      </c>
    </row>
    <row r="11" spans="1:26">
      <c r="A11" s="12" t="s">
        <v>472</v>
      </c>
      <c r="B11" s="16">
        <v>371</v>
      </c>
      <c r="C11" s="16">
        <v>381</v>
      </c>
      <c r="D11" s="16">
        <v>393</v>
      </c>
      <c r="E11" s="16">
        <v>405</v>
      </c>
      <c r="F11" s="16">
        <v>414</v>
      </c>
      <c r="G11" s="16">
        <v>430</v>
      </c>
      <c r="H11" s="16">
        <v>443</v>
      </c>
      <c r="I11" s="16">
        <v>461</v>
      </c>
      <c r="J11" s="16">
        <v>473</v>
      </c>
      <c r="K11" s="16">
        <v>483</v>
      </c>
      <c r="L11" s="16">
        <v>486</v>
      </c>
      <c r="M11" s="16">
        <v>492</v>
      </c>
      <c r="N11" s="16">
        <v>500</v>
      </c>
      <c r="O11" s="16">
        <v>510</v>
      </c>
      <c r="P11" s="16">
        <v>509</v>
      </c>
      <c r="Q11" s="16">
        <v>506</v>
      </c>
      <c r="R11" s="16">
        <v>498</v>
      </c>
      <c r="S11" s="16">
        <v>500</v>
      </c>
      <c r="T11" s="16">
        <v>506</v>
      </c>
      <c r="U11" s="16">
        <v>511</v>
      </c>
      <c r="V11" s="16">
        <v>522</v>
      </c>
      <c r="W11" s="16">
        <v>524</v>
      </c>
      <c r="X11" s="16">
        <v>529</v>
      </c>
      <c r="Y11" s="16">
        <v>535</v>
      </c>
      <c r="Z11" s="16">
        <v>543</v>
      </c>
    </row>
    <row r="12" spans="1:26">
      <c r="A12" s="12" t="s">
        <v>473</v>
      </c>
      <c r="B12" s="16">
        <v>428</v>
      </c>
      <c r="C12" s="16">
        <v>436</v>
      </c>
      <c r="D12" s="16">
        <v>450</v>
      </c>
      <c r="E12" s="16">
        <v>463</v>
      </c>
      <c r="F12" s="16">
        <v>472</v>
      </c>
      <c r="G12" s="16">
        <v>490</v>
      </c>
      <c r="H12" s="16">
        <v>505</v>
      </c>
      <c r="I12" s="16">
        <v>525</v>
      </c>
      <c r="J12" s="16">
        <v>538</v>
      </c>
      <c r="K12" s="16">
        <v>549</v>
      </c>
      <c r="L12" s="16">
        <v>555</v>
      </c>
      <c r="M12" s="16">
        <v>563</v>
      </c>
      <c r="N12" s="16">
        <v>576</v>
      </c>
      <c r="O12" s="16">
        <v>585</v>
      </c>
      <c r="P12" s="16">
        <v>584</v>
      </c>
      <c r="Q12" s="16">
        <v>575</v>
      </c>
      <c r="R12" s="16">
        <v>564</v>
      </c>
      <c r="S12" s="16">
        <v>565</v>
      </c>
      <c r="T12" s="16">
        <v>572</v>
      </c>
      <c r="U12" s="16">
        <v>584</v>
      </c>
      <c r="V12" s="16">
        <v>599</v>
      </c>
      <c r="W12" s="16">
        <v>600</v>
      </c>
      <c r="X12" s="16">
        <v>599</v>
      </c>
      <c r="Y12" s="16">
        <v>606</v>
      </c>
      <c r="Z12" s="16">
        <v>618</v>
      </c>
    </row>
    <row r="13" spans="1:26">
      <c r="A13" s="12" t="s">
        <v>474</v>
      </c>
      <c r="B13" s="16">
        <v>493</v>
      </c>
      <c r="C13" s="16">
        <v>506</v>
      </c>
      <c r="D13" s="16">
        <v>523</v>
      </c>
      <c r="E13" s="16">
        <v>540</v>
      </c>
      <c r="F13" s="16">
        <v>550</v>
      </c>
      <c r="G13" s="16">
        <v>566</v>
      </c>
      <c r="H13" s="16">
        <v>581</v>
      </c>
      <c r="I13" s="16">
        <v>601</v>
      </c>
      <c r="J13" s="16">
        <v>616</v>
      </c>
      <c r="K13" s="16">
        <v>627</v>
      </c>
      <c r="L13" s="16">
        <v>636</v>
      </c>
      <c r="M13" s="16">
        <v>645</v>
      </c>
      <c r="N13" s="16">
        <v>659</v>
      </c>
      <c r="O13" s="16">
        <v>671</v>
      </c>
      <c r="P13" s="16">
        <v>668</v>
      </c>
      <c r="Q13" s="16">
        <v>660</v>
      </c>
      <c r="R13" s="16">
        <v>646</v>
      </c>
      <c r="S13" s="16">
        <v>648</v>
      </c>
      <c r="T13" s="16">
        <v>657</v>
      </c>
      <c r="U13" s="16">
        <v>673</v>
      </c>
      <c r="V13" s="16">
        <v>686</v>
      </c>
      <c r="W13" s="16">
        <v>688</v>
      </c>
      <c r="X13" s="16">
        <v>682</v>
      </c>
      <c r="Y13" s="16">
        <v>689</v>
      </c>
      <c r="Z13" s="16">
        <v>694</v>
      </c>
    </row>
    <row r="14" spans="1:26">
      <c r="A14" s="12" t="s">
        <v>475</v>
      </c>
      <c r="B14" s="16">
        <v>585</v>
      </c>
      <c r="C14" s="16">
        <v>597</v>
      </c>
      <c r="D14" s="16">
        <v>615</v>
      </c>
      <c r="E14" s="16">
        <v>637</v>
      </c>
      <c r="F14" s="16">
        <v>651</v>
      </c>
      <c r="G14" s="16">
        <v>670</v>
      </c>
      <c r="H14" s="16">
        <v>681</v>
      </c>
      <c r="I14" s="16">
        <v>702</v>
      </c>
      <c r="J14" s="16">
        <v>720</v>
      </c>
      <c r="K14" s="16">
        <v>739</v>
      </c>
      <c r="L14" s="16">
        <v>750</v>
      </c>
      <c r="M14" s="16">
        <v>765</v>
      </c>
      <c r="N14" s="16">
        <v>779</v>
      </c>
      <c r="O14" s="16">
        <v>788</v>
      </c>
      <c r="P14" s="16">
        <v>780</v>
      </c>
      <c r="Q14" s="16">
        <v>766</v>
      </c>
      <c r="R14" s="16">
        <v>756</v>
      </c>
      <c r="S14" s="16">
        <v>757</v>
      </c>
      <c r="T14" s="16">
        <v>768</v>
      </c>
      <c r="U14" s="16">
        <v>786</v>
      </c>
      <c r="V14" s="16">
        <v>802</v>
      </c>
      <c r="W14" s="16">
        <v>805</v>
      </c>
      <c r="X14" s="16">
        <v>794</v>
      </c>
      <c r="Y14" s="16">
        <v>795</v>
      </c>
      <c r="Z14" s="16">
        <v>794</v>
      </c>
    </row>
    <row r="15" spans="1:26">
      <c r="A15" s="12" t="s">
        <v>476</v>
      </c>
      <c r="B15" s="16">
        <v>720</v>
      </c>
      <c r="C15" s="16">
        <v>743</v>
      </c>
      <c r="D15" s="16">
        <v>770</v>
      </c>
      <c r="E15" s="16">
        <v>801</v>
      </c>
      <c r="F15" s="16">
        <v>819</v>
      </c>
      <c r="G15" s="16">
        <v>854</v>
      </c>
      <c r="H15" s="16">
        <v>870</v>
      </c>
      <c r="I15" s="16">
        <v>887</v>
      </c>
      <c r="J15" s="16">
        <v>885</v>
      </c>
      <c r="K15" s="16">
        <v>903</v>
      </c>
      <c r="L15" s="16">
        <v>925</v>
      </c>
      <c r="M15" s="16">
        <v>955</v>
      </c>
      <c r="N15" s="16">
        <v>978</v>
      </c>
      <c r="O15" s="16">
        <v>996</v>
      </c>
      <c r="P15" s="16">
        <v>982</v>
      </c>
      <c r="Q15" s="16">
        <v>956</v>
      </c>
      <c r="R15" s="16">
        <v>940</v>
      </c>
      <c r="S15" s="16">
        <v>936</v>
      </c>
      <c r="T15" s="16">
        <v>959</v>
      </c>
      <c r="U15" s="16">
        <v>970</v>
      </c>
      <c r="V15" s="16">
        <v>992</v>
      </c>
      <c r="W15" s="16">
        <v>996</v>
      </c>
      <c r="X15" s="16">
        <v>988</v>
      </c>
      <c r="Y15" s="16">
        <v>985</v>
      </c>
      <c r="Z15" s="16">
        <v>972</v>
      </c>
    </row>
    <row r="16" spans="1:26" ht="30" customHeight="1">
      <c r="A16" s="6" t="s">
        <v>540</v>
      </c>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c r="A17" s="12" t="s">
        <v>467</v>
      </c>
      <c r="B17" s="17" t="s">
        <v>297</v>
      </c>
      <c r="C17" s="17" t="s">
        <v>298</v>
      </c>
      <c r="D17" s="17" t="s">
        <v>299</v>
      </c>
      <c r="E17" s="17" t="s">
        <v>300</v>
      </c>
      <c r="F17" s="17" t="s">
        <v>301</v>
      </c>
      <c r="G17" s="17" t="s">
        <v>302</v>
      </c>
      <c r="H17" s="17" t="s">
        <v>303</v>
      </c>
      <c r="I17" s="17" t="s">
        <v>304</v>
      </c>
      <c r="J17" s="17" t="s">
        <v>305</v>
      </c>
      <c r="K17" s="17" t="s">
        <v>306</v>
      </c>
      <c r="L17" s="17" t="s">
        <v>307</v>
      </c>
      <c r="M17" s="17" t="s">
        <v>308</v>
      </c>
      <c r="N17" s="17" t="s">
        <v>309</v>
      </c>
      <c r="O17" s="17" t="s">
        <v>310</v>
      </c>
      <c r="P17" s="17" t="s">
        <v>311</v>
      </c>
      <c r="Q17" s="17" t="s">
        <v>312</v>
      </c>
      <c r="R17" s="17" t="s">
        <v>313</v>
      </c>
      <c r="S17" s="17" t="s">
        <v>314</v>
      </c>
      <c r="T17" s="17" t="s">
        <v>315</v>
      </c>
      <c r="U17" s="17" t="s">
        <v>316</v>
      </c>
      <c r="V17" s="17" t="s">
        <v>317</v>
      </c>
      <c r="W17" s="17" t="s">
        <v>318</v>
      </c>
      <c r="X17" s="17" t="s">
        <v>319</v>
      </c>
      <c r="Y17" s="17" t="s">
        <v>320</v>
      </c>
      <c r="Z17" s="17" t="s">
        <v>321</v>
      </c>
    </row>
    <row r="18" spans="1:26">
      <c r="A18" s="12" t="s">
        <v>468</v>
      </c>
      <c r="B18" s="16">
        <v>144</v>
      </c>
      <c r="C18" s="16">
        <v>148</v>
      </c>
      <c r="D18" s="16">
        <v>150</v>
      </c>
      <c r="E18" s="16">
        <v>155</v>
      </c>
      <c r="F18" s="16">
        <v>160</v>
      </c>
      <c r="G18" s="16">
        <v>169</v>
      </c>
      <c r="H18" s="16">
        <v>176</v>
      </c>
      <c r="I18" s="16">
        <v>183</v>
      </c>
      <c r="J18" s="16">
        <v>186</v>
      </c>
      <c r="K18" s="16">
        <v>191</v>
      </c>
      <c r="L18" s="16">
        <v>194</v>
      </c>
      <c r="M18" s="16">
        <v>194</v>
      </c>
      <c r="N18" s="16">
        <v>193</v>
      </c>
      <c r="O18" s="16">
        <v>193</v>
      </c>
      <c r="P18" s="16">
        <v>197</v>
      </c>
      <c r="Q18" s="16">
        <v>202</v>
      </c>
      <c r="R18" s="16">
        <v>196</v>
      </c>
      <c r="S18" s="16">
        <v>193</v>
      </c>
      <c r="T18" s="16">
        <v>192</v>
      </c>
      <c r="U18" s="16">
        <v>197</v>
      </c>
      <c r="V18" s="16">
        <v>198</v>
      </c>
      <c r="W18" s="16">
        <v>192</v>
      </c>
      <c r="X18" s="16">
        <v>198</v>
      </c>
      <c r="Y18" s="16">
        <v>198</v>
      </c>
      <c r="Z18" s="16">
        <v>206</v>
      </c>
    </row>
    <row r="19" spans="1:26">
      <c r="A19" s="12" t="s">
        <v>469</v>
      </c>
      <c r="B19" s="16">
        <v>175</v>
      </c>
      <c r="C19" s="16">
        <v>180</v>
      </c>
      <c r="D19" s="16">
        <v>185</v>
      </c>
      <c r="E19" s="16">
        <v>192</v>
      </c>
      <c r="F19" s="16">
        <v>200</v>
      </c>
      <c r="G19" s="16">
        <v>213</v>
      </c>
      <c r="H19" s="16">
        <v>226</v>
      </c>
      <c r="I19" s="16">
        <v>239</v>
      </c>
      <c r="J19" s="16">
        <v>248</v>
      </c>
      <c r="K19" s="16">
        <v>255</v>
      </c>
      <c r="L19" s="16">
        <v>261</v>
      </c>
      <c r="M19" s="16">
        <v>264</v>
      </c>
      <c r="N19" s="16">
        <v>268</v>
      </c>
      <c r="O19" s="16">
        <v>270</v>
      </c>
      <c r="P19" s="16">
        <v>272</v>
      </c>
      <c r="Q19" s="16">
        <v>273</v>
      </c>
      <c r="R19" s="16">
        <v>269</v>
      </c>
      <c r="S19" s="16">
        <v>267</v>
      </c>
      <c r="T19" s="16">
        <v>269</v>
      </c>
      <c r="U19" s="16">
        <v>273</v>
      </c>
      <c r="V19" s="16">
        <v>277</v>
      </c>
      <c r="W19" s="16">
        <v>277</v>
      </c>
      <c r="X19" s="16">
        <v>282</v>
      </c>
      <c r="Y19" s="16">
        <v>284</v>
      </c>
      <c r="Z19" s="16">
        <v>296</v>
      </c>
    </row>
    <row r="20" spans="1:26">
      <c r="A20" s="12" t="s">
        <v>470</v>
      </c>
      <c r="B20" s="16">
        <v>216</v>
      </c>
      <c r="C20" s="16">
        <v>223</v>
      </c>
      <c r="D20" s="16">
        <v>232</v>
      </c>
      <c r="E20" s="16">
        <v>242</v>
      </c>
      <c r="F20" s="16">
        <v>251</v>
      </c>
      <c r="G20" s="16">
        <v>264</v>
      </c>
      <c r="H20" s="16">
        <v>277</v>
      </c>
      <c r="I20" s="16">
        <v>293</v>
      </c>
      <c r="J20" s="16">
        <v>305</v>
      </c>
      <c r="K20" s="16">
        <v>316</v>
      </c>
      <c r="L20" s="16">
        <v>319</v>
      </c>
      <c r="M20" s="16">
        <v>323</v>
      </c>
      <c r="N20" s="16">
        <v>326</v>
      </c>
      <c r="O20" s="16">
        <v>331</v>
      </c>
      <c r="P20" s="16">
        <v>333</v>
      </c>
      <c r="Q20" s="16">
        <v>332</v>
      </c>
      <c r="R20" s="16">
        <v>326</v>
      </c>
      <c r="S20" s="16">
        <v>323</v>
      </c>
      <c r="T20" s="16">
        <v>327</v>
      </c>
      <c r="U20" s="16">
        <v>333</v>
      </c>
      <c r="V20" s="16">
        <v>340</v>
      </c>
      <c r="W20" s="16">
        <v>339</v>
      </c>
      <c r="X20" s="16">
        <v>342</v>
      </c>
      <c r="Y20" s="16">
        <v>350</v>
      </c>
      <c r="Z20" s="16">
        <v>363</v>
      </c>
    </row>
    <row r="21" spans="1:26">
      <c r="A21" s="12" t="s">
        <v>471</v>
      </c>
      <c r="B21" s="16">
        <v>264</v>
      </c>
      <c r="C21" s="16">
        <v>269</v>
      </c>
      <c r="D21" s="16">
        <v>281</v>
      </c>
      <c r="E21" s="16">
        <v>292</v>
      </c>
      <c r="F21" s="16">
        <v>302</v>
      </c>
      <c r="G21" s="16">
        <v>316</v>
      </c>
      <c r="H21" s="16">
        <v>332</v>
      </c>
      <c r="I21" s="16">
        <v>352</v>
      </c>
      <c r="J21" s="16">
        <v>362</v>
      </c>
      <c r="K21" s="16">
        <v>372</v>
      </c>
      <c r="L21" s="16">
        <v>376</v>
      </c>
      <c r="M21" s="16">
        <v>382</v>
      </c>
      <c r="N21" s="16">
        <v>388</v>
      </c>
      <c r="O21" s="16">
        <v>395</v>
      </c>
      <c r="P21" s="16">
        <v>396</v>
      </c>
      <c r="Q21" s="16">
        <v>393</v>
      </c>
      <c r="R21" s="16">
        <v>384</v>
      </c>
      <c r="S21" s="16">
        <v>382</v>
      </c>
      <c r="T21" s="16">
        <v>386</v>
      </c>
      <c r="U21" s="16">
        <v>391</v>
      </c>
      <c r="V21" s="16">
        <v>401</v>
      </c>
      <c r="W21" s="16">
        <v>404</v>
      </c>
      <c r="X21" s="16">
        <v>410</v>
      </c>
      <c r="Y21" s="16">
        <v>417</v>
      </c>
      <c r="Z21" s="16">
        <v>428</v>
      </c>
    </row>
    <row r="22" spans="1:26">
      <c r="A22" s="12" t="s">
        <v>472</v>
      </c>
      <c r="B22" s="16">
        <v>313</v>
      </c>
      <c r="C22" s="16">
        <v>321</v>
      </c>
      <c r="D22" s="16">
        <v>334</v>
      </c>
      <c r="E22" s="16">
        <v>346</v>
      </c>
      <c r="F22" s="16">
        <v>357</v>
      </c>
      <c r="G22" s="16">
        <v>372</v>
      </c>
      <c r="H22" s="16">
        <v>388</v>
      </c>
      <c r="I22" s="16">
        <v>408</v>
      </c>
      <c r="J22" s="16">
        <v>421</v>
      </c>
      <c r="K22" s="16">
        <v>432</v>
      </c>
      <c r="L22" s="16">
        <v>434</v>
      </c>
      <c r="M22" s="16">
        <v>441</v>
      </c>
      <c r="N22" s="16">
        <v>449</v>
      </c>
      <c r="O22" s="16">
        <v>459</v>
      </c>
      <c r="P22" s="16">
        <v>457</v>
      </c>
      <c r="Q22" s="16">
        <v>450</v>
      </c>
      <c r="R22" s="16">
        <v>442</v>
      </c>
      <c r="S22" s="16">
        <v>444</v>
      </c>
      <c r="T22" s="16">
        <v>451</v>
      </c>
      <c r="U22" s="16">
        <v>457</v>
      </c>
      <c r="V22" s="16">
        <v>467</v>
      </c>
      <c r="W22" s="16">
        <v>470</v>
      </c>
      <c r="X22" s="16">
        <v>475</v>
      </c>
      <c r="Y22" s="16">
        <v>483</v>
      </c>
      <c r="Z22" s="16">
        <v>493</v>
      </c>
    </row>
    <row r="23" spans="1:26">
      <c r="A23" s="12" t="s">
        <v>473</v>
      </c>
      <c r="B23" s="16">
        <v>366</v>
      </c>
      <c r="C23" s="16">
        <v>373</v>
      </c>
      <c r="D23" s="16">
        <v>386</v>
      </c>
      <c r="E23" s="16">
        <v>401</v>
      </c>
      <c r="F23" s="16">
        <v>413</v>
      </c>
      <c r="G23" s="16">
        <v>432</v>
      </c>
      <c r="H23" s="16">
        <v>448</v>
      </c>
      <c r="I23" s="16">
        <v>469</v>
      </c>
      <c r="J23" s="16">
        <v>482</v>
      </c>
      <c r="K23" s="16">
        <v>493</v>
      </c>
      <c r="L23" s="16">
        <v>500</v>
      </c>
      <c r="M23" s="16">
        <v>509</v>
      </c>
      <c r="N23" s="16">
        <v>520</v>
      </c>
      <c r="O23" s="16">
        <v>530</v>
      </c>
      <c r="P23" s="16">
        <v>527</v>
      </c>
      <c r="Q23" s="16">
        <v>518</v>
      </c>
      <c r="R23" s="16">
        <v>506</v>
      </c>
      <c r="S23" s="16">
        <v>507</v>
      </c>
      <c r="T23" s="16">
        <v>518</v>
      </c>
      <c r="U23" s="16">
        <v>530</v>
      </c>
      <c r="V23" s="16">
        <v>546</v>
      </c>
      <c r="W23" s="16">
        <v>546</v>
      </c>
      <c r="X23" s="16">
        <v>548</v>
      </c>
      <c r="Y23" s="16">
        <v>555</v>
      </c>
      <c r="Z23" s="16">
        <v>565</v>
      </c>
    </row>
    <row r="24" spans="1:26">
      <c r="A24" s="12" t="s">
        <v>474</v>
      </c>
      <c r="B24" s="16">
        <v>424</v>
      </c>
      <c r="C24" s="16">
        <v>435</v>
      </c>
      <c r="D24" s="16">
        <v>451</v>
      </c>
      <c r="E24" s="16">
        <v>469</v>
      </c>
      <c r="F24" s="16">
        <v>486</v>
      </c>
      <c r="G24" s="16">
        <v>505</v>
      </c>
      <c r="H24" s="16">
        <v>520</v>
      </c>
      <c r="I24" s="16">
        <v>539</v>
      </c>
      <c r="J24" s="16">
        <v>554</v>
      </c>
      <c r="K24" s="16">
        <v>568</v>
      </c>
      <c r="L24" s="16">
        <v>577</v>
      </c>
      <c r="M24" s="16">
        <v>587</v>
      </c>
      <c r="N24" s="16">
        <v>601</v>
      </c>
      <c r="O24" s="16">
        <v>613</v>
      </c>
      <c r="P24" s="16">
        <v>609</v>
      </c>
      <c r="Q24" s="16">
        <v>599</v>
      </c>
      <c r="R24" s="16">
        <v>586</v>
      </c>
      <c r="S24" s="16">
        <v>586</v>
      </c>
      <c r="T24" s="16">
        <v>599</v>
      </c>
      <c r="U24" s="16">
        <v>614</v>
      </c>
      <c r="V24" s="16">
        <v>629</v>
      </c>
      <c r="W24" s="16">
        <v>630</v>
      </c>
      <c r="X24" s="16">
        <v>629</v>
      </c>
      <c r="Y24" s="16">
        <v>636</v>
      </c>
      <c r="Z24" s="16">
        <v>645</v>
      </c>
    </row>
    <row r="25" spans="1:26">
      <c r="A25" s="12" t="s">
        <v>475</v>
      </c>
      <c r="B25" s="16">
        <v>505</v>
      </c>
      <c r="C25" s="16">
        <v>518</v>
      </c>
      <c r="D25" s="16">
        <v>538</v>
      </c>
      <c r="E25" s="16">
        <v>561</v>
      </c>
      <c r="F25" s="16">
        <v>581</v>
      </c>
      <c r="G25" s="16">
        <v>599</v>
      </c>
      <c r="H25" s="16">
        <v>612</v>
      </c>
      <c r="I25" s="16">
        <v>632</v>
      </c>
      <c r="J25" s="16">
        <v>653</v>
      </c>
      <c r="K25" s="16">
        <v>673</v>
      </c>
      <c r="L25" s="16">
        <v>684</v>
      </c>
      <c r="M25" s="16">
        <v>697</v>
      </c>
      <c r="N25" s="16">
        <v>711</v>
      </c>
      <c r="O25" s="16">
        <v>720</v>
      </c>
      <c r="P25" s="16">
        <v>715</v>
      </c>
      <c r="Q25" s="16">
        <v>702</v>
      </c>
      <c r="R25" s="16">
        <v>692</v>
      </c>
      <c r="S25" s="16">
        <v>691</v>
      </c>
      <c r="T25" s="16">
        <v>702</v>
      </c>
      <c r="U25" s="16">
        <v>724</v>
      </c>
      <c r="V25" s="16">
        <v>745</v>
      </c>
      <c r="W25" s="16">
        <v>746</v>
      </c>
      <c r="X25" s="16">
        <v>736</v>
      </c>
      <c r="Y25" s="16">
        <v>734</v>
      </c>
      <c r="Z25" s="16">
        <v>739</v>
      </c>
    </row>
    <row r="26" spans="1:26">
      <c r="A26" s="12" t="s">
        <v>476</v>
      </c>
      <c r="B26" s="16">
        <v>625</v>
      </c>
      <c r="C26" s="16">
        <v>650</v>
      </c>
      <c r="D26" s="16">
        <v>683</v>
      </c>
      <c r="E26" s="16">
        <v>721</v>
      </c>
      <c r="F26" s="16">
        <v>739</v>
      </c>
      <c r="G26" s="16">
        <v>767</v>
      </c>
      <c r="H26" s="16">
        <v>779</v>
      </c>
      <c r="I26" s="16">
        <v>804</v>
      </c>
      <c r="J26" s="16">
        <v>813</v>
      </c>
      <c r="K26" s="16">
        <v>836</v>
      </c>
      <c r="L26" s="16">
        <v>856</v>
      </c>
      <c r="M26" s="16">
        <v>882</v>
      </c>
      <c r="N26" s="16">
        <v>905</v>
      </c>
      <c r="O26" s="16">
        <v>925</v>
      </c>
      <c r="P26" s="16">
        <v>911</v>
      </c>
      <c r="Q26" s="16">
        <v>889</v>
      </c>
      <c r="R26" s="16">
        <v>873</v>
      </c>
      <c r="S26" s="16">
        <v>873</v>
      </c>
      <c r="T26" s="16">
        <v>894</v>
      </c>
      <c r="U26" s="16">
        <v>908</v>
      </c>
      <c r="V26" s="16">
        <v>934</v>
      </c>
      <c r="W26" s="16">
        <v>944</v>
      </c>
      <c r="X26" s="16">
        <v>933</v>
      </c>
      <c r="Y26" s="16">
        <v>928</v>
      </c>
      <c r="Z26" s="16">
        <v>919</v>
      </c>
    </row>
    <row r="27" spans="1:26" ht="30" customHeight="1">
      <c r="A27" s="6" t="s">
        <v>264</v>
      </c>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c r="A28" s="12" t="s">
        <v>296</v>
      </c>
      <c r="B28" s="17" t="s">
        <v>297</v>
      </c>
      <c r="C28" s="17" t="s">
        <v>298</v>
      </c>
      <c r="D28" s="17" t="s">
        <v>299</v>
      </c>
      <c r="E28" s="17" t="s">
        <v>300</v>
      </c>
      <c r="F28" s="17" t="s">
        <v>301</v>
      </c>
      <c r="G28" s="17" t="s">
        <v>302</v>
      </c>
      <c r="H28" s="17" t="s">
        <v>303</v>
      </c>
      <c r="I28" s="17" t="s">
        <v>304</v>
      </c>
      <c r="J28" s="17" t="s">
        <v>305</v>
      </c>
      <c r="K28" s="17" t="s">
        <v>306</v>
      </c>
      <c r="L28" s="17" t="s">
        <v>307</v>
      </c>
      <c r="M28" s="17" t="s">
        <v>308</v>
      </c>
      <c r="N28" s="17" t="s">
        <v>309</v>
      </c>
      <c r="O28" s="17" t="s">
        <v>310</v>
      </c>
      <c r="P28" s="17" t="s">
        <v>311</v>
      </c>
      <c r="Q28" s="17" t="s">
        <v>312</v>
      </c>
      <c r="R28" s="17" t="s">
        <v>313</v>
      </c>
      <c r="S28" s="17" t="s">
        <v>314</v>
      </c>
      <c r="T28" s="17" t="s">
        <v>315</v>
      </c>
      <c r="U28" s="17" t="s">
        <v>316</v>
      </c>
      <c r="V28" s="17" t="s">
        <v>317</v>
      </c>
      <c r="W28" s="17" t="s">
        <v>318</v>
      </c>
      <c r="X28" s="17" t="s">
        <v>319</v>
      </c>
      <c r="Y28" s="17" t="s">
        <v>320</v>
      </c>
      <c r="Z28" s="17" t="s">
        <v>321</v>
      </c>
    </row>
    <row r="29" spans="1:26">
      <c r="A29" s="12" t="s">
        <v>342</v>
      </c>
      <c r="B29" s="16">
        <v>8299</v>
      </c>
      <c r="C29" s="16">
        <v>8105</v>
      </c>
      <c r="D29" s="16">
        <v>7698</v>
      </c>
      <c r="E29" s="16">
        <v>7579</v>
      </c>
      <c r="F29" s="16">
        <v>7626</v>
      </c>
      <c r="G29" s="16">
        <v>8095</v>
      </c>
      <c r="H29" s="16">
        <v>11023</v>
      </c>
      <c r="I29" s="16">
        <v>14003</v>
      </c>
      <c r="J29" s="16">
        <v>16458</v>
      </c>
      <c r="K29" s="16">
        <v>16157</v>
      </c>
      <c r="L29" s="16">
        <v>15337</v>
      </c>
      <c r="M29" s="16">
        <v>15092</v>
      </c>
      <c r="N29" s="16">
        <v>14739</v>
      </c>
      <c r="O29" s="16">
        <v>14686</v>
      </c>
      <c r="P29" s="16">
        <v>14442</v>
      </c>
      <c r="Q29" s="16">
        <v>13385</v>
      </c>
      <c r="R29" s="16">
        <v>12152</v>
      </c>
      <c r="S29" s="16">
        <v>10750</v>
      </c>
      <c r="T29" s="16">
        <v>10277</v>
      </c>
      <c r="U29" s="16">
        <v>9795</v>
      </c>
      <c r="V29" s="16">
        <v>9596</v>
      </c>
      <c r="W29" s="16">
        <v>9369</v>
      </c>
      <c r="X29" s="16">
        <v>9521</v>
      </c>
      <c r="Y29" s="16">
        <v>9346</v>
      </c>
      <c r="Z29" s="16">
        <v>7770</v>
      </c>
    </row>
    <row r="30" spans="1:26">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Z200"/>
  <sheetViews>
    <sheetView showGridLines="0" workbookViewId="0"/>
  </sheetViews>
  <sheetFormatPr defaultColWidth="10.90625" defaultRowHeight="14.5"/>
  <cols>
    <col min="1" max="1" width="70.7265625" customWidth="1"/>
  </cols>
  <sheetData>
    <row r="1" spans="1:26" ht="19.5">
      <c r="A1" s="4" t="s">
        <v>273</v>
      </c>
      <c r="B1" s="8"/>
      <c r="C1" s="8"/>
      <c r="D1" s="8"/>
      <c r="E1" s="8"/>
      <c r="F1" s="8"/>
      <c r="G1" s="8"/>
      <c r="H1" s="8"/>
      <c r="I1" s="8"/>
      <c r="J1" s="8"/>
      <c r="K1" s="8"/>
      <c r="L1" s="8"/>
      <c r="M1" s="8"/>
      <c r="N1" s="8"/>
      <c r="O1" s="8"/>
      <c r="P1" s="8"/>
      <c r="Q1" s="8"/>
      <c r="R1" s="8"/>
      <c r="S1" s="8"/>
      <c r="T1" s="8"/>
      <c r="U1" s="8"/>
      <c r="V1" s="8"/>
      <c r="W1" s="8"/>
      <c r="X1" s="8"/>
      <c r="Y1" s="8"/>
      <c r="Z1" s="8"/>
    </row>
    <row r="2" spans="1:26">
      <c r="A2" s="9" t="s">
        <v>326</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543</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467</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v>1</v>
      </c>
      <c r="B7" s="16">
        <v>3665</v>
      </c>
      <c r="C7" s="16">
        <v>3789</v>
      </c>
      <c r="D7" s="16">
        <v>3867</v>
      </c>
      <c r="E7" s="16">
        <v>3933</v>
      </c>
      <c r="F7" s="16">
        <v>3968</v>
      </c>
      <c r="G7" s="16">
        <v>4129</v>
      </c>
      <c r="H7" s="16">
        <v>4192</v>
      </c>
      <c r="I7" s="16">
        <v>4433</v>
      </c>
      <c r="J7" s="16">
        <v>4543</v>
      </c>
      <c r="K7" s="16">
        <v>4663</v>
      </c>
      <c r="L7" s="16">
        <v>4646</v>
      </c>
      <c r="M7" s="16">
        <v>4621</v>
      </c>
      <c r="N7" s="16">
        <v>4650</v>
      </c>
      <c r="O7" s="16">
        <v>4718</v>
      </c>
      <c r="P7" s="16">
        <v>4891</v>
      </c>
      <c r="Q7" s="16">
        <v>4998</v>
      </c>
      <c r="R7" s="16">
        <v>4976</v>
      </c>
      <c r="S7" s="16">
        <v>4902</v>
      </c>
      <c r="T7" s="16">
        <v>4950</v>
      </c>
      <c r="U7" s="16">
        <v>5045</v>
      </c>
      <c r="V7" s="16">
        <v>5117</v>
      </c>
      <c r="W7" s="16">
        <v>4928</v>
      </c>
      <c r="X7" s="16">
        <v>4825</v>
      </c>
      <c r="Y7" s="16">
        <v>4849</v>
      </c>
      <c r="Z7" s="16">
        <v>4971</v>
      </c>
    </row>
    <row r="8" spans="1:26">
      <c r="A8" s="12">
        <v>2</v>
      </c>
      <c r="B8" s="16">
        <v>5398</v>
      </c>
      <c r="C8" s="16">
        <v>5526</v>
      </c>
      <c r="D8" s="16">
        <v>5654</v>
      </c>
      <c r="E8" s="16">
        <v>5802</v>
      </c>
      <c r="F8" s="16">
        <v>5965</v>
      </c>
      <c r="G8" s="16">
        <v>6257</v>
      </c>
      <c r="H8" s="16">
        <v>6505</v>
      </c>
      <c r="I8" s="16">
        <v>6793</v>
      </c>
      <c r="J8" s="16">
        <v>6978</v>
      </c>
      <c r="K8" s="16">
        <v>7198</v>
      </c>
      <c r="L8" s="16">
        <v>7383</v>
      </c>
      <c r="M8" s="16">
        <v>7507</v>
      </c>
      <c r="N8" s="16">
        <v>7648</v>
      </c>
      <c r="O8" s="16">
        <v>7755</v>
      </c>
      <c r="P8" s="16">
        <v>7926</v>
      </c>
      <c r="Q8" s="16">
        <v>8084</v>
      </c>
      <c r="R8" s="16">
        <v>8112</v>
      </c>
      <c r="S8" s="16">
        <v>8139</v>
      </c>
      <c r="T8" s="16">
        <v>8199</v>
      </c>
      <c r="U8" s="16">
        <v>8306</v>
      </c>
      <c r="V8" s="16">
        <v>8385</v>
      </c>
      <c r="W8" s="16">
        <v>8328</v>
      </c>
      <c r="X8" s="16">
        <v>8434</v>
      </c>
      <c r="Y8" s="16">
        <v>8506</v>
      </c>
      <c r="Z8" s="16">
        <v>8932</v>
      </c>
    </row>
    <row r="9" spans="1:26">
      <c r="A9" s="12">
        <v>3</v>
      </c>
      <c r="B9" s="16">
        <v>6389</v>
      </c>
      <c r="C9" s="16">
        <v>6577</v>
      </c>
      <c r="D9" s="16">
        <v>6769</v>
      </c>
      <c r="E9" s="16">
        <v>6985</v>
      </c>
      <c r="F9" s="16">
        <v>7171</v>
      </c>
      <c r="G9" s="16">
        <v>7483</v>
      </c>
      <c r="H9" s="16">
        <v>7804</v>
      </c>
      <c r="I9" s="16">
        <v>8189</v>
      </c>
      <c r="J9" s="16">
        <v>8480</v>
      </c>
      <c r="K9" s="16">
        <v>8749</v>
      </c>
      <c r="L9" s="16">
        <v>8906</v>
      </c>
      <c r="M9" s="16">
        <v>9071</v>
      </c>
      <c r="N9" s="16">
        <v>9246</v>
      </c>
      <c r="O9" s="16">
        <v>9429</v>
      </c>
      <c r="P9" s="16">
        <v>9571</v>
      </c>
      <c r="Q9" s="16">
        <v>9682</v>
      </c>
      <c r="R9" s="16">
        <v>9624</v>
      </c>
      <c r="S9" s="16">
        <v>9649</v>
      </c>
      <c r="T9" s="16">
        <v>9738</v>
      </c>
      <c r="U9" s="16">
        <v>9897</v>
      </c>
      <c r="V9" s="16">
        <v>10009</v>
      </c>
      <c r="W9" s="16">
        <v>10043</v>
      </c>
      <c r="X9" s="16">
        <v>10246</v>
      </c>
      <c r="Y9" s="16">
        <v>10421</v>
      </c>
      <c r="Z9" s="16">
        <v>10611</v>
      </c>
    </row>
    <row r="10" spans="1:26">
      <c r="A10" s="12">
        <v>4</v>
      </c>
      <c r="B10" s="16">
        <v>7634</v>
      </c>
      <c r="C10" s="16">
        <v>7802</v>
      </c>
      <c r="D10" s="16">
        <v>8065</v>
      </c>
      <c r="E10" s="16">
        <v>8301</v>
      </c>
      <c r="F10" s="16">
        <v>8542</v>
      </c>
      <c r="G10" s="16">
        <v>8846</v>
      </c>
      <c r="H10" s="16">
        <v>9220</v>
      </c>
      <c r="I10" s="16">
        <v>9693</v>
      </c>
      <c r="J10" s="16">
        <v>10016</v>
      </c>
      <c r="K10" s="16">
        <v>10289</v>
      </c>
      <c r="L10" s="16">
        <v>10390</v>
      </c>
      <c r="M10" s="16">
        <v>10570</v>
      </c>
      <c r="N10" s="16">
        <v>10764</v>
      </c>
      <c r="O10" s="16">
        <v>11033</v>
      </c>
      <c r="P10" s="16">
        <v>11177</v>
      </c>
      <c r="Q10" s="16">
        <v>11245</v>
      </c>
      <c r="R10" s="16">
        <v>11150</v>
      </c>
      <c r="S10" s="16">
        <v>11132</v>
      </c>
      <c r="T10" s="16">
        <v>11260</v>
      </c>
      <c r="U10" s="16">
        <v>11407</v>
      </c>
      <c r="V10" s="16">
        <v>11696</v>
      </c>
      <c r="W10" s="16">
        <v>11777</v>
      </c>
      <c r="X10" s="16">
        <v>11971</v>
      </c>
      <c r="Y10" s="16">
        <v>12198</v>
      </c>
      <c r="Z10" s="16">
        <v>12596</v>
      </c>
    </row>
    <row r="11" spans="1:26">
      <c r="A11" s="12">
        <v>5</v>
      </c>
      <c r="B11" s="16">
        <v>9011</v>
      </c>
      <c r="C11" s="16">
        <v>9215</v>
      </c>
      <c r="D11" s="16">
        <v>9461</v>
      </c>
      <c r="E11" s="16">
        <v>9738</v>
      </c>
      <c r="F11" s="16">
        <v>9926</v>
      </c>
      <c r="G11" s="16">
        <v>10325</v>
      </c>
      <c r="H11" s="16">
        <v>10694</v>
      </c>
      <c r="I11" s="16">
        <v>11236</v>
      </c>
      <c r="J11" s="16">
        <v>11544</v>
      </c>
      <c r="K11" s="16">
        <v>11843</v>
      </c>
      <c r="L11" s="16">
        <v>11966</v>
      </c>
      <c r="M11" s="16">
        <v>12168</v>
      </c>
      <c r="N11" s="16">
        <v>12433</v>
      </c>
      <c r="O11" s="16">
        <v>12743</v>
      </c>
      <c r="P11" s="16">
        <v>12803</v>
      </c>
      <c r="Q11" s="16">
        <v>12829</v>
      </c>
      <c r="R11" s="16">
        <v>12702</v>
      </c>
      <c r="S11" s="16">
        <v>12773</v>
      </c>
      <c r="T11" s="16">
        <v>12944</v>
      </c>
      <c r="U11" s="16">
        <v>13094</v>
      </c>
      <c r="V11" s="16">
        <v>13428</v>
      </c>
      <c r="W11" s="16">
        <v>13539</v>
      </c>
      <c r="X11" s="16">
        <v>13760</v>
      </c>
      <c r="Y11" s="16">
        <v>14001</v>
      </c>
      <c r="Z11" s="16">
        <v>14305</v>
      </c>
    </row>
    <row r="12" spans="1:26">
      <c r="A12" s="12">
        <v>6</v>
      </c>
      <c r="B12" s="16">
        <v>10434</v>
      </c>
      <c r="C12" s="16">
        <v>10657</v>
      </c>
      <c r="D12" s="16">
        <v>10971</v>
      </c>
      <c r="E12" s="16">
        <v>11258</v>
      </c>
      <c r="F12" s="16">
        <v>11482</v>
      </c>
      <c r="G12" s="16">
        <v>11864</v>
      </c>
      <c r="H12" s="16">
        <v>12210</v>
      </c>
      <c r="I12" s="16">
        <v>12730</v>
      </c>
      <c r="J12" s="16">
        <v>13133</v>
      </c>
      <c r="K12" s="16">
        <v>13448</v>
      </c>
      <c r="L12" s="16">
        <v>13625</v>
      </c>
      <c r="M12" s="16">
        <v>13849</v>
      </c>
      <c r="N12" s="16">
        <v>14193</v>
      </c>
      <c r="O12" s="16">
        <v>14543</v>
      </c>
      <c r="P12" s="16">
        <v>14607</v>
      </c>
      <c r="Q12" s="16">
        <v>14547</v>
      </c>
      <c r="R12" s="16">
        <v>14371</v>
      </c>
      <c r="S12" s="16">
        <v>14475</v>
      </c>
      <c r="T12" s="16">
        <v>14725</v>
      </c>
      <c r="U12" s="16">
        <v>14943</v>
      </c>
      <c r="V12" s="16">
        <v>15368</v>
      </c>
      <c r="W12" s="16">
        <v>15431</v>
      </c>
      <c r="X12" s="16">
        <v>15605</v>
      </c>
      <c r="Y12" s="16">
        <v>15818</v>
      </c>
      <c r="Z12" s="16">
        <v>16193</v>
      </c>
    </row>
    <row r="13" spans="1:26">
      <c r="A13" s="12">
        <v>7</v>
      </c>
      <c r="B13" s="16">
        <v>12093</v>
      </c>
      <c r="C13" s="16">
        <v>12278</v>
      </c>
      <c r="D13" s="16">
        <v>12628</v>
      </c>
      <c r="E13" s="16">
        <v>12962</v>
      </c>
      <c r="F13" s="16">
        <v>13202</v>
      </c>
      <c r="G13" s="16">
        <v>13649</v>
      </c>
      <c r="H13" s="16">
        <v>14075</v>
      </c>
      <c r="I13" s="16">
        <v>14618</v>
      </c>
      <c r="J13" s="16">
        <v>14957</v>
      </c>
      <c r="K13" s="16">
        <v>15284</v>
      </c>
      <c r="L13" s="16">
        <v>15557</v>
      </c>
      <c r="M13" s="16">
        <v>15901</v>
      </c>
      <c r="N13" s="16">
        <v>16305</v>
      </c>
      <c r="O13" s="16">
        <v>16666</v>
      </c>
      <c r="P13" s="16">
        <v>16701</v>
      </c>
      <c r="Q13" s="16">
        <v>16622</v>
      </c>
      <c r="R13" s="16">
        <v>16383</v>
      </c>
      <c r="S13" s="16">
        <v>16478</v>
      </c>
      <c r="T13" s="16">
        <v>16751</v>
      </c>
      <c r="U13" s="16">
        <v>17203</v>
      </c>
      <c r="V13" s="16">
        <v>17640</v>
      </c>
      <c r="W13" s="16">
        <v>17745</v>
      </c>
      <c r="X13" s="16">
        <v>17754</v>
      </c>
      <c r="Y13" s="16">
        <v>18082</v>
      </c>
      <c r="Z13" s="16">
        <v>18303</v>
      </c>
    </row>
    <row r="14" spans="1:26">
      <c r="A14" s="12">
        <v>8</v>
      </c>
      <c r="B14" s="16">
        <v>13920</v>
      </c>
      <c r="C14" s="16">
        <v>14253</v>
      </c>
      <c r="D14" s="16">
        <v>14732</v>
      </c>
      <c r="E14" s="16">
        <v>15159</v>
      </c>
      <c r="F14" s="16">
        <v>15511</v>
      </c>
      <c r="G14" s="16">
        <v>15924</v>
      </c>
      <c r="H14" s="16">
        <v>16317</v>
      </c>
      <c r="I14" s="16">
        <v>16832</v>
      </c>
      <c r="J14" s="16">
        <v>17293</v>
      </c>
      <c r="K14" s="16">
        <v>17714</v>
      </c>
      <c r="L14" s="16">
        <v>18000</v>
      </c>
      <c r="M14" s="16">
        <v>18374</v>
      </c>
      <c r="N14" s="16">
        <v>18841</v>
      </c>
      <c r="O14" s="16">
        <v>19282</v>
      </c>
      <c r="P14" s="16">
        <v>19295</v>
      </c>
      <c r="Q14" s="16">
        <v>19158</v>
      </c>
      <c r="R14" s="16">
        <v>19039</v>
      </c>
      <c r="S14" s="16">
        <v>19121</v>
      </c>
      <c r="T14" s="16">
        <v>19385</v>
      </c>
      <c r="U14" s="16">
        <v>19797</v>
      </c>
      <c r="V14" s="16">
        <v>20241</v>
      </c>
      <c r="W14" s="16">
        <v>20404</v>
      </c>
      <c r="X14" s="16">
        <v>20298</v>
      </c>
      <c r="Y14" s="16">
        <v>20552</v>
      </c>
      <c r="Z14" s="16">
        <v>20740</v>
      </c>
    </row>
    <row r="15" spans="1:26">
      <c r="A15" s="12">
        <v>9</v>
      </c>
      <c r="B15" s="16">
        <v>16856</v>
      </c>
      <c r="C15" s="16">
        <v>17225</v>
      </c>
      <c r="D15" s="16">
        <v>17858</v>
      </c>
      <c r="E15" s="16">
        <v>18505</v>
      </c>
      <c r="F15" s="16">
        <v>18935</v>
      </c>
      <c r="G15" s="16">
        <v>19493</v>
      </c>
      <c r="H15" s="16">
        <v>19754</v>
      </c>
      <c r="I15" s="16">
        <v>20298</v>
      </c>
      <c r="J15" s="16">
        <v>20657</v>
      </c>
      <c r="K15" s="16">
        <v>21195</v>
      </c>
      <c r="L15" s="16">
        <v>21657</v>
      </c>
      <c r="M15" s="16">
        <v>22282</v>
      </c>
      <c r="N15" s="16">
        <v>22987</v>
      </c>
      <c r="O15" s="16">
        <v>23457</v>
      </c>
      <c r="P15" s="16">
        <v>23363</v>
      </c>
      <c r="Q15" s="16">
        <v>22946</v>
      </c>
      <c r="R15" s="16">
        <v>22688</v>
      </c>
      <c r="S15" s="16">
        <v>22646</v>
      </c>
      <c r="T15" s="16">
        <v>23090</v>
      </c>
      <c r="U15" s="16">
        <v>23659</v>
      </c>
      <c r="V15" s="16">
        <v>24405</v>
      </c>
      <c r="W15" s="16">
        <v>24616</v>
      </c>
      <c r="X15" s="16">
        <v>24503</v>
      </c>
      <c r="Y15" s="16">
        <v>24580</v>
      </c>
      <c r="Z15" s="16">
        <v>24445</v>
      </c>
    </row>
    <row r="16" spans="1:26">
      <c r="A16" s="12">
        <v>10</v>
      </c>
      <c r="B16" s="16">
        <v>25790</v>
      </c>
      <c r="C16" s="16">
        <v>27008</v>
      </c>
      <c r="D16" s="16">
        <v>28050</v>
      </c>
      <c r="E16" s="16">
        <v>30271</v>
      </c>
      <c r="F16" s="16">
        <v>32357</v>
      </c>
      <c r="G16" s="16">
        <v>33502</v>
      </c>
      <c r="H16" s="16">
        <v>33752</v>
      </c>
      <c r="I16" s="16">
        <v>33642</v>
      </c>
      <c r="J16" s="16">
        <v>33922</v>
      </c>
      <c r="K16" s="16">
        <v>34975</v>
      </c>
      <c r="L16" s="16">
        <v>36168</v>
      </c>
      <c r="M16" s="16">
        <v>39142</v>
      </c>
      <c r="N16" s="16">
        <v>41705</v>
      </c>
      <c r="O16" s="16">
        <v>43719</v>
      </c>
      <c r="P16" s="16">
        <v>42664</v>
      </c>
      <c r="Q16" s="16">
        <v>41388</v>
      </c>
      <c r="R16" s="16">
        <v>39130</v>
      </c>
      <c r="S16" s="16">
        <v>38868</v>
      </c>
      <c r="T16" s="16">
        <v>38814</v>
      </c>
      <c r="U16" s="16">
        <v>41997</v>
      </c>
      <c r="V16" s="16">
        <v>43708</v>
      </c>
      <c r="W16" s="16">
        <v>44503</v>
      </c>
      <c r="X16" s="16">
        <v>43809</v>
      </c>
      <c r="Y16" s="16">
        <v>43436</v>
      </c>
      <c r="Z16" s="16">
        <v>42547</v>
      </c>
    </row>
    <row r="17" spans="1:26" ht="30" customHeight="1">
      <c r="A17" s="6" t="s">
        <v>542</v>
      </c>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2" t="s">
        <v>467</v>
      </c>
      <c r="B18" s="17" t="s">
        <v>297</v>
      </c>
      <c r="C18" s="17" t="s">
        <v>298</v>
      </c>
      <c r="D18" s="17" t="s">
        <v>299</v>
      </c>
      <c r="E18" s="17" t="s">
        <v>300</v>
      </c>
      <c r="F18" s="17" t="s">
        <v>301</v>
      </c>
      <c r="G18" s="17" t="s">
        <v>302</v>
      </c>
      <c r="H18" s="17" t="s">
        <v>303</v>
      </c>
      <c r="I18" s="17" t="s">
        <v>304</v>
      </c>
      <c r="J18" s="17" t="s">
        <v>305</v>
      </c>
      <c r="K18" s="17" t="s">
        <v>306</v>
      </c>
      <c r="L18" s="17" t="s">
        <v>307</v>
      </c>
      <c r="M18" s="17" t="s">
        <v>308</v>
      </c>
      <c r="N18" s="17" t="s">
        <v>309</v>
      </c>
      <c r="O18" s="17" t="s">
        <v>310</v>
      </c>
      <c r="P18" s="17" t="s">
        <v>311</v>
      </c>
      <c r="Q18" s="17" t="s">
        <v>312</v>
      </c>
      <c r="R18" s="17" t="s">
        <v>313</v>
      </c>
      <c r="S18" s="17" t="s">
        <v>314</v>
      </c>
      <c r="T18" s="17" t="s">
        <v>315</v>
      </c>
      <c r="U18" s="17" t="s">
        <v>316</v>
      </c>
      <c r="V18" s="17" t="s">
        <v>317</v>
      </c>
      <c r="W18" s="17" t="s">
        <v>318</v>
      </c>
      <c r="X18" s="17" t="s">
        <v>319</v>
      </c>
      <c r="Y18" s="17" t="s">
        <v>320</v>
      </c>
      <c r="Z18" s="17" t="s">
        <v>321</v>
      </c>
    </row>
    <row r="19" spans="1:26">
      <c r="A19" s="12">
        <v>1</v>
      </c>
      <c r="B19" s="16">
        <v>2361</v>
      </c>
      <c r="C19" s="16">
        <v>2492</v>
      </c>
      <c r="D19" s="16">
        <v>2524</v>
      </c>
      <c r="E19" s="16">
        <v>2574</v>
      </c>
      <c r="F19" s="16">
        <v>2571</v>
      </c>
      <c r="G19" s="16">
        <v>2652</v>
      </c>
      <c r="H19" s="16">
        <v>2601</v>
      </c>
      <c r="I19" s="16">
        <v>2819</v>
      </c>
      <c r="J19" s="16">
        <v>2879</v>
      </c>
      <c r="K19" s="16">
        <v>2955</v>
      </c>
      <c r="L19" s="16">
        <v>2856</v>
      </c>
      <c r="M19" s="16">
        <v>2808</v>
      </c>
      <c r="N19" s="16">
        <v>2729</v>
      </c>
      <c r="O19" s="16">
        <v>2682</v>
      </c>
      <c r="P19" s="16">
        <v>2805</v>
      </c>
      <c r="Q19" s="16">
        <v>2931</v>
      </c>
      <c r="R19" s="16">
        <v>2952</v>
      </c>
      <c r="S19" s="16">
        <v>2842</v>
      </c>
      <c r="T19" s="16">
        <v>2885</v>
      </c>
      <c r="U19" s="16">
        <v>2916</v>
      </c>
      <c r="V19" s="16">
        <v>3004</v>
      </c>
      <c r="W19" s="16">
        <v>2908</v>
      </c>
      <c r="X19" s="16">
        <v>2896</v>
      </c>
      <c r="Y19" s="16">
        <v>2973</v>
      </c>
      <c r="Z19" s="16">
        <v>2946</v>
      </c>
    </row>
    <row r="20" spans="1:26">
      <c r="A20" s="12">
        <v>2</v>
      </c>
      <c r="B20" s="16">
        <v>4197</v>
      </c>
      <c r="C20" s="16">
        <v>4257</v>
      </c>
      <c r="D20" s="16">
        <v>4327</v>
      </c>
      <c r="E20" s="16">
        <v>4480</v>
      </c>
      <c r="F20" s="16">
        <v>4676</v>
      </c>
      <c r="G20" s="16">
        <v>5001</v>
      </c>
      <c r="H20" s="16">
        <v>5249</v>
      </c>
      <c r="I20" s="16">
        <v>5499</v>
      </c>
      <c r="J20" s="16">
        <v>5660</v>
      </c>
      <c r="K20" s="16">
        <v>5854</v>
      </c>
      <c r="L20" s="16">
        <v>6029</v>
      </c>
      <c r="M20" s="16">
        <v>6135</v>
      </c>
      <c r="N20" s="16">
        <v>6206</v>
      </c>
      <c r="O20" s="16">
        <v>6236</v>
      </c>
      <c r="P20" s="16">
        <v>6333</v>
      </c>
      <c r="Q20" s="16">
        <v>6463</v>
      </c>
      <c r="R20" s="16">
        <v>6384</v>
      </c>
      <c r="S20" s="16">
        <v>6362</v>
      </c>
      <c r="T20" s="16">
        <v>6387</v>
      </c>
      <c r="U20" s="16">
        <v>6506</v>
      </c>
      <c r="V20" s="16">
        <v>6579</v>
      </c>
      <c r="W20" s="16">
        <v>6527</v>
      </c>
      <c r="X20" s="16">
        <v>6678</v>
      </c>
      <c r="Y20" s="16">
        <v>6729</v>
      </c>
      <c r="Z20" s="16">
        <v>7116</v>
      </c>
    </row>
    <row r="21" spans="1:26">
      <c r="A21" s="12">
        <v>3</v>
      </c>
      <c r="B21" s="16">
        <v>5095</v>
      </c>
      <c r="C21" s="16">
        <v>5284</v>
      </c>
      <c r="D21" s="16">
        <v>5474</v>
      </c>
      <c r="E21" s="16">
        <v>5664</v>
      </c>
      <c r="F21" s="16">
        <v>5810</v>
      </c>
      <c r="G21" s="16">
        <v>6117</v>
      </c>
      <c r="H21" s="16">
        <v>6468</v>
      </c>
      <c r="I21" s="16">
        <v>6881</v>
      </c>
      <c r="J21" s="16">
        <v>7188</v>
      </c>
      <c r="K21" s="16">
        <v>7445</v>
      </c>
      <c r="L21" s="16">
        <v>7586</v>
      </c>
      <c r="M21" s="16">
        <v>7724</v>
      </c>
      <c r="N21" s="16">
        <v>7854</v>
      </c>
      <c r="O21" s="16">
        <v>8029</v>
      </c>
      <c r="P21" s="16">
        <v>8118</v>
      </c>
      <c r="Q21" s="16">
        <v>8164</v>
      </c>
      <c r="R21" s="16">
        <v>8057</v>
      </c>
      <c r="S21" s="16">
        <v>8044</v>
      </c>
      <c r="T21" s="16">
        <v>8183</v>
      </c>
      <c r="U21" s="16">
        <v>8342</v>
      </c>
      <c r="V21" s="16">
        <v>8474</v>
      </c>
      <c r="W21" s="16">
        <v>8461</v>
      </c>
      <c r="X21" s="16">
        <v>8623</v>
      </c>
      <c r="Y21" s="16">
        <v>8834</v>
      </c>
      <c r="Z21" s="16">
        <v>9247</v>
      </c>
    </row>
    <row r="22" spans="1:26">
      <c r="A22" s="12">
        <v>4</v>
      </c>
      <c r="B22" s="16">
        <v>6252</v>
      </c>
      <c r="C22" s="16">
        <v>6394</v>
      </c>
      <c r="D22" s="16">
        <v>6668</v>
      </c>
      <c r="E22" s="16">
        <v>6936</v>
      </c>
      <c r="F22" s="16">
        <v>7193</v>
      </c>
      <c r="G22" s="16">
        <v>7537</v>
      </c>
      <c r="H22" s="16">
        <v>7927</v>
      </c>
      <c r="I22" s="16">
        <v>8391</v>
      </c>
      <c r="J22" s="16">
        <v>8696</v>
      </c>
      <c r="K22" s="16">
        <v>8989</v>
      </c>
      <c r="L22" s="16">
        <v>9093</v>
      </c>
      <c r="M22" s="16">
        <v>9257</v>
      </c>
      <c r="N22" s="16">
        <v>9418</v>
      </c>
      <c r="O22" s="16">
        <v>9647</v>
      </c>
      <c r="P22" s="16">
        <v>9751</v>
      </c>
      <c r="Q22" s="16">
        <v>9807</v>
      </c>
      <c r="R22" s="16">
        <v>9652</v>
      </c>
      <c r="S22" s="16">
        <v>9626</v>
      </c>
      <c r="T22" s="16">
        <v>9699</v>
      </c>
      <c r="U22" s="16">
        <v>9890</v>
      </c>
      <c r="V22" s="16">
        <v>10176</v>
      </c>
      <c r="W22" s="16">
        <v>10302</v>
      </c>
      <c r="X22" s="16">
        <v>10457</v>
      </c>
      <c r="Y22" s="16">
        <v>10651</v>
      </c>
      <c r="Z22" s="16">
        <v>11046</v>
      </c>
    </row>
    <row r="23" spans="1:26">
      <c r="A23" s="12">
        <v>5</v>
      </c>
      <c r="B23" s="16">
        <v>7521</v>
      </c>
      <c r="C23" s="16">
        <v>7680</v>
      </c>
      <c r="D23" s="16">
        <v>7980</v>
      </c>
      <c r="E23" s="16">
        <v>8279</v>
      </c>
      <c r="F23" s="16">
        <v>8507</v>
      </c>
      <c r="G23" s="16">
        <v>8904</v>
      </c>
      <c r="H23" s="16">
        <v>9313</v>
      </c>
      <c r="I23" s="16">
        <v>9868</v>
      </c>
      <c r="J23" s="16">
        <v>10192</v>
      </c>
      <c r="K23" s="16">
        <v>10467</v>
      </c>
      <c r="L23" s="16">
        <v>10569</v>
      </c>
      <c r="M23" s="16">
        <v>10803</v>
      </c>
      <c r="N23" s="16">
        <v>11067</v>
      </c>
      <c r="O23" s="16">
        <v>11367</v>
      </c>
      <c r="P23" s="16">
        <v>11404</v>
      </c>
      <c r="Q23" s="16">
        <v>11351</v>
      </c>
      <c r="R23" s="16">
        <v>11184</v>
      </c>
      <c r="S23" s="16">
        <v>11264</v>
      </c>
      <c r="T23" s="16">
        <v>11453</v>
      </c>
      <c r="U23" s="16">
        <v>11628</v>
      </c>
      <c r="V23" s="16">
        <v>11899</v>
      </c>
      <c r="W23" s="16">
        <v>12014</v>
      </c>
      <c r="X23" s="16">
        <v>12251</v>
      </c>
      <c r="Y23" s="16">
        <v>12596</v>
      </c>
      <c r="Z23" s="16">
        <v>12913</v>
      </c>
    </row>
    <row r="24" spans="1:26">
      <c r="A24" s="12">
        <v>6</v>
      </c>
      <c r="B24" s="16">
        <v>8847</v>
      </c>
      <c r="C24" s="16">
        <v>9040</v>
      </c>
      <c r="D24" s="16">
        <v>9359</v>
      </c>
      <c r="E24" s="16">
        <v>9696</v>
      </c>
      <c r="F24" s="16">
        <v>9983</v>
      </c>
      <c r="G24" s="16">
        <v>10456</v>
      </c>
      <c r="H24" s="16">
        <v>10846</v>
      </c>
      <c r="I24" s="16">
        <v>11407</v>
      </c>
      <c r="J24" s="16">
        <v>11757</v>
      </c>
      <c r="K24" s="16">
        <v>12070</v>
      </c>
      <c r="L24" s="16">
        <v>12197</v>
      </c>
      <c r="M24" s="16">
        <v>12480</v>
      </c>
      <c r="N24" s="16">
        <v>12813</v>
      </c>
      <c r="O24" s="16">
        <v>13178</v>
      </c>
      <c r="P24" s="16">
        <v>13164</v>
      </c>
      <c r="Q24" s="16">
        <v>13077</v>
      </c>
      <c r="R24" s="16">
        <v>12854</v>
      </c>
      <c r="S24" s="16">
        <v>12959</v>
      </c>
      <c r="T24" s="16">
        <v>13210</v>
      </c>
      <c r="U24" s="16">
        <v>13497</v>
      </c>
      <c r="V24" s="16">
        <v>13889</v>
      </c>
      <c r="W24" s="16">
        <v>13990</v>
      </c>
      <c r="X24" s="16">
        <v>14197</v>
      </c>
      <c r="Y24" s="16">
        <v>14448</v>
      </c>
      <c r="Z24" s="16">
        <v>14841</v>
      </c>
    </row>
    <row r="25" spans="1:26">
      <c r="A25" s="12">
        <v>7</v>
      </c>
      <c r="B25" s="16">
        <v>10272</v>
      </c>
      <c r="C25" s="16">
        <v>10530</v>
      </c>
      <c r="D25" s="16">
        <v>10910</v>
      </c>
      <c r="E25" s="16">
        <v>11299</v>
      </c>
      <c r="F25" s="16">
        <v>11617</v>
      </c>
      <c r="G25" s="16">
        <v>12070</v>
      </c>
      <c r="H25" s="16">
        <v>12470</v>
      </c>
      <c r="I25" s="16">
        <v>13036</v>
      </c>
      <c r="J25" s="16">
        <v>13418</v>
      </c>
      <c r="K25" s="16">
        <v>13791</v>
      </c>
      <c r="L25" s="16">
        <v>14023</v>
      </c>
      <c r="M25" s="16">
        <v>14352</v>
      </c>
      <c r="N25" s="16">
        <v>14777</v>
      </c>
      <c r="O25" s="16">
        <v>15166</v>
      </c>
      <c r="P25" s="16">
        <v>15180</v>
      </c>
      <c r="Q25" s="16">
        <v>15047</v>
      </c>
      <c r="R25" s="16">
        <v>14843</v>
      </c>
      <c r="S25" s="16">
        <v>14920</v>
      </c>
      <c r="T25" s="16">
        <v>15239</v>
      </c>
      <c r="U25" s="16">
        <v>15601</v>
      </c>
      <c r="V25" s="16">
        <v>16088</v>
      </c>
      <c r="W25" s="16">
        <v>16308</v>
      </c>
      <c r="X25" s="16">
        <v>16430</v>
      </c>
      <c r="Y25" s="16">
        <v>16680</v>
      </c>
      <c r="Z25" s="16">
        <v>16869</v>
      </c>
    </row>
    <row r="26" spans="1:26">
      <c r="A26" s="12">
        <v>8</v>
      </c>
      <c r="B26" s="16">
        <v>12038</v>
      </c>
      <c r="C26" s="16">
        <v>12342</v>
      </c>
      <c r="D26" s="16">
        <v>12832</v>
      </c>
      <c r="E26" s="16">
        <v>13373</v>
      </c>
      <c r="F26" s="16">
        <v>13764</v>
      </c>
      <c r="G26" s="16">
        <v>14243</v>
      </c>
      <c r="H26" s="16">
        <v>14573</v>
      </c>
      <c r="I26" s="16">
        <v>15089</v>
      </c>
      <c r="J26" s="16">
        <v>15571</v>
      </c>
      <c r="K26" s="16">
        <v>16059</v>
      </c>
      <c r="L26" s="16">
        <v>16415</v>
      </c>
      <c r="M26" s="16">
        <v>16811</v>
      </c>
      <c r="N26" s="16">
        <v>17279</v>
      </c>
      <c r="O26" s="16">
        <v>17676</v>
      </c>
      <c r="P26" s="16">
        <v>17660</v>
      </c>
      <c r="Q26" s="16">
        <v>17496</v>
      </c>
      <c r="R26" s="16">
        <v>17293</v>
      </c>
      <c r="S26" s="16">
        <v>17347</v>
      </c>
      <c r="T26" s="16">
        <v>17677</v>
      </c>
      <c r="U26" s="16">
        <v>18249</v>
      </c>
      <c r="V26" s="16">
        <v>18807</v>
      </c>
      <c r="W26" s="16">
        <v>18807</v>
      </c>
      <c r="X26" s="16">
        <v>18705</v>
      </c>
      <c r="Y26" s="16">
        <v>18883</v>
      </c>
      <c r="Z26" s="16">
        <v>19151</v>
      </c>
    </row>
    <row r="27" spans="1:26">
      <c r="A27" s="12">
        <v>9</v>
      </c>
      <c r="B27" s="16">
        <v>14620</v>
      </c>
      <c r="C27" s="16">
        <v>15002</v>
      </c>
      <c r="D27" s="16">
        <v>15656</v>
      </c>
      <c r="E27" s="16">
        <v>16290</v>
      </c>
      <c r="F27" s="16">
        <v>16817</v>
      </c>
      <c r="G27" s="16">
        <v>17414</v>
      </c>
      <c r="H27" s="16">
        <v>17821</v>
      </c>
      <c r="I27" s="16">
        <v>18399</v>
      </c>
      <c r="J27" s="16">
        <v>18819</v>
      </c>
      <c r="K27" s="16">
        <v>19385</v>
      </c>
      <c r="L27" s="16">
        <v>19882</v>
      </c>
      <c r="M27" s="16">
        <v>20473</v>
      </c>
      <c r="N27" s="16">
        <v>21050</v>
      </c>
      <c r="O27" s="16">
        <v>21506</v>
      </c>
      <c r="P27" s="16">
        <v>21416</v>
      </c>
      <c r="Q27" s="16">
        <v>21163</v>
      </c>
      <c r="R27" s="16">
        <v>20969</v>
      </c>
      <c r="S27" s="16">
        <v>20979</v>
      </c>
      <c r="T27" s="16">
        <v>21479</v>
      </c>
      <c r="U27" s="16">
        <v>22013</v>
      </c>
      <c r="V27" s="16">
        <v>22719</v>
      </c>
      <c r="W27" s="16">
        <v>22974</v>
      </c>
      <c r="X27" s="16">
        <v>22849</v>
      </c>
      <c r="Y27" s="16">
        <v>22895</v>
      </c>
      <c r="Z27" s="16">
        <v>22881</v>
      </c>
    </row>
    <row r="28" spans="1:26">
      <c r="A28" s="12">
        <v>10</v>
      </c>
      <c r="B28" s="16">
        <v>22978</v>
      </c>
      <c r="C28" s="16">
        <v>24138</v>
      </c>
      <c r="D28" s="16">
        <v>25415</v>
      </c>
      <c r="E28" s="16">
        <v>27712</v>
      </c>
      <c r="F28" s="16">
        <v>29877</v>
      </c>
      <c r="G28" s="16">
        <v>30903</v>
      </c>
      <c r="H28" s="16">
        <v>31221</v>
      </c>
      <c r="I28" s="16">
        <v>31351</v>
      </c>
      <c r="J28" s="16">
        <v>31915</v>
      </c>
      <c r="K28" s="16">
        <v>33026</v>
      </c>
      <c r="L28" s="16">
        <v>34356</v>
      </c>
      <c r="M28" s="16">
        <v>37254</v>
      </c>
      <c r="N28" s="16">
        <v>39852</v>
      </c>
      <c r="O28" s="16">
        <v>41622</v>
      </c>
      <c r="P28" s="16">
        <v>40512</v>
      </c>
      <c r="Q28" s="16">
        <v>39103</v>
      </c>
      <c r="R28" s="16">
        <v>37001</v>
      </c>
      <c r="S28" s="16">
        <v>36828</v>
      </c>
      <c r="T28" s="16">
        <v>36801</v>
      </c>
      <c r="U28" s="16">
        <v>39915</v>
      </c>
      <c r="V28" s="16">
        <v>41667</v>
      </c>
      <c r="W28" s="16">
        <v>42632</v>
      </c>
      <c r="X28" s="16">
        <v>41912</v>
      </c>
      <c r="Y28" s="16">
        <v>41620</v>
      </c>
      <c r="Z28" s="16">
        <v>40701</v>
      </c>
    </row>
    <row r="29" spans="1:26" ht="30" customHeight="1">
      <c r="A29" s="6" t="s">
        <v>265</v>
      </c>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c r="A30" s="12" t="s">
        <v>296</v>
      </c>
      <c r="B30" s="17" t="s">
        <v>297</v>
      </c>
      <c r="C30" s="17" t="s">
        <v>298</v>
      </c>
      <c r="D30" s="17" t="s">
        <v>299</v>
      </c>
      <c r="E30" s="17" t="s">
        <v>300</v>
      </c>
      <c r="F30" s="17" t="s">
        <v>301</v>
      </c>
      <c r="G30" s="17" t="s">
        <v>302</v>
      </c>
      <c r="H30" s="17" t="s">
        <v>303</v>
      </c>
      <c r="I30" s="17" t="s">
        <v>304</v>
      </c>
      <c r="J30" s="17" t="s">
        <v>305</v>
      </c>
      <c r="K30" s="17" t="s">
        <v>306</v>
      </c>
      <c r="L30" s="17" t="s">
        <v>307</v>
      </c>
      <c r="M30" s="17" t="s">
        <v>308</v>
      </c>
      <c r="N30" s="17" t="s">
        <v>309</v>
      </c>
      <c r="O30" s="17" t="s">
        <v>310</v>
      </c>
      <c r="P30" s="17" t="s">
        <v>311</v>
      </c>
      <c r="Q30" s="17" t="s">
        <v>312</v>
      </c>
      <c r="R30" s="17" t="s">
        <v>313</v>
      </c>
      <c r="S30" s="17" t="s">
        <v>314</v>
      </c>
      <c r="T30" s="17" t="s">
        <v>315</v>
      </c>
      <c r="U30" s="17" t="s">
        <v>316</v>
      </c>
      <c r="V30" s="17" t="s">
        <v>317</v>
      </c>
      <c r="W30" s="17" t="s">
        <v>318</v>
      </c>
      <c r="X30" s="17" t="s">
        <v>319</v>
      </c>
      <c r="Y30" s="17" t="s">
        <v>320</v>
      </c>
      <c r="Z30" s="17" t="s">
        <v>321</v>
      </c>
    </row>
    <row r="31" spans="1:26">
      <c r="A31" s="12" t="s">
        <v>342</v>
      </c>
      <c r="B31" s="16">
        <v>8299</v>
      </c>
      <c r="C31" s="16">
        <v>8105</v>
      </c>
      <c r="D31" s="16">
        <v>7698</v>
      </c>
      <c r="E31" s="16">
        <v>7579</v>
      </c>
      <c r="F31" s="16">
        <v>7626</v>
      </c>
      <c r="G31" s="16">
        <v>8095</v>
      </c>
      <c r="H31" s="16">
        <v>11023</v>
      </c>
      <c r="I31" s="16">
        <v>14003</v>
      </c>
      <c r="J31" s="16">
        <v>16458</v>
      </c>
      <c r="K31" s="16">
        <v>16157</v>
      </c>
      <c r="L31" s="16">
        <v>15337</v>
      </c>
      <c r="M31" s="16">
        <v>15092</v>
      </c>
      <c r="N31" s="16">
        <v>14739</v>
      </c>
      <c r="O31" s="16">
        <v>14686</v>
      </c>
      <c r="P31" s="16">
        <v>14442</v>
      </c>
      <c r="Q31" s="16">
        <v>13385</v>
      </c>
      <c r="R31" s="16">
        <v>12152</v>
      </c>
      <c r="S31" s="16">
        <v>10750</v>
      </c>
      <c r="T31" s="16">
        <v>10277</v>
      </c>
      <c r="U31" s="16">
        <v>9795</v>
      </c>
      <c r="V31" s="16">
        <v>9596</v>
      </c>
      <c r="W31" s="16">
        <v>9369</v>
      </c>
      <c r="X31" s="16">
        <v>9521</v>
      </c>
      <c r="Y31" s="16">
        <v>9346</v>
      </c>
      <c r="Z31" s="16">
        <v>7770</v>
      </c>
    </row>
    <row r="32" spans="1:26">
      <c r="A32" s="12"/>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c r="A33" s="12"/>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Z200"/>
  <sheetViews>
    <sheetView showGridLines="0" workbookViewId="0"/>
  </sheetViews>
  <sheetFormatPr defaultColWidth="10.90625" defaultRowHeight="14.5"/>
  <cols>
    <col min="1" max="1" width="70.7265625" customWidth="1"/>
  </cols>
  <sheetData>
    <row r="1" spans="1:26" ht="19.5">
      <c r="A1" s="4" t="s">
        <v>277</v>
      </c>
      <c r="B1" s="8"/>
      <c r="C1" s="8"/>
      <c r="D1" s="8"/>
      <c r="E1" s="8"/>
      <c r="F1" s="8"/>
      <c r="G1" s="8"/>
      <c r="H1" s="8"/>
      <c r="I1" s="8"/>
      <c r="J1" s="8"/>
      <c r="K1" s="8"/>
      <c r="L1" s="8"/>
      <c r="M1" s="8"/>
      <c r="N1" s="8"/>
      <c r="O1" s="8"/>
      <c r="P1" s="8"/>
      <c r="Q1" s="8"/>
      <c r="R1" s="8"/>
      <c r="S1" s="8"/>
      <c r="T1" s="8"/>
      <c r="U1" s="8"/>
      <c r="V1" s="8"/>
      <c r="W1" s="8"/>
      <c r="X1" s="8"/>
      <c r="Y1" s="8"/>
      <c r="Z1" s="8"/>
    </row>
    <row r="2" spans="1:26">
      <c r="A2" s="9" t="s">
        <v>326</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276</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328</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477</v>
      </c>
      <c r="B7" s="14">
        <v>1.1173097000000001</v>
      </c>
      <c r="C7" s="14">
        <v>1.1388657</v>
      </c>
      <c r="D7" s="14">
        <v>1.1512043000000001</v>
      </c>
      <c r="E7" s="14">
        <v>1.2093738999999999</v>
      </c>
      <c r="F7" s="14">
        <v>1.2600762999999999</v>
      </c>
      <c r="G7" s="14">
        <v>1.2572146</v>
      </c>
      <c r="H7" s="14">
        <v>1.2208584</v>
      </c>
      <c r="I7" s="14">
        <v>1.1556576000000001</v>
      </c>
      <c r="J7" s="14">
        <v>1.1312960999999999</v>
      </c>
      <c r="K7" s="14">
        <v>1.1319977999999999</v>
      </c>
      <c r="L7" s="14">
        <v>1.1539039</v>
      </c>
      <c r="M7" s="14">
        <v>1.2313266</v>
      </c>
      <c r="N7" s="14">
        <v>1.2901940999999999</v>
      </c>
      <c r="O7" s="14">
        <v>1.3272539000000001</v>
      </c>
      <c r="P7" s="14">
        <v>1.2725077</v>
      </c>
      <c r="Q7" s="14">
        <v>1.2176005999999999</v>
      </c>
      <c r="R7" s="14">
        <v>1.1555511999999999</v>
      </c>
      <c r="S7" s="14">
        <v>1.1491714</v>
      </c>
      <c r="T7" s="14">
        <v>1.1366843</v>
      </c>
      <c r="U7" s="14">
        <v>1.2114638</v>
      </c>
      <c r="V7" s="14">
        <v>1.242129</v>
      </c>
      <c r="W7" s="14">
        <v>1.269369</v>
      </c>
      <c r="X7" s="14">
        <v>1.2347788</v>
      </c>
      <c r="Y7" s="14">
        <v>1.2086505000000001</v>
      </c>
      <c r="Z7" s="14">
        <v>1.1487235</v>
      </c>
    </row>
    <row r="8" spans="1:26">
      <c r="A8" s="12" t="s">
        <v>478</v>
      </c>
      <c r="B8" s="14">
        <v>1.2835433000000001</v>
      </c>
      <c r="C8" s="14">
        <v>1.3086009999999999</v>
      </c>
      <c r="D8" s="14">
        <v>1.3372119</v>
      </c>
      <c r="E8" s="14">
        <v>1.4089693000000001</v>
      </c>
      <c r="F8" s="14">
        <v>1.4731371</v>
      </c>
      <c r="G8" s="14">
        <v>1.4558205</v>
      </c>
      <c r="H8" s="14">
        <v>1.4084915</v>
      </c>
      <c r="I8" s="14">
        <v>1.3287555</v>
      </c>
      <c r="J8" s="14">
        <v>1.3085567</v>
      </c>
      <c r="K8" s="14">
        <v>1.3084342</v>
      </c>
      <c r="L8" s="14">
        <v>1.3432392</v>
      </c>
      <c r="M8" s="14">
        <v>1.4361098999999999</v>
      </c>
      <c r="N8" s="14">
        <v>1.5202297</v>
      </c>
      <c r="O8" s="14">
        <v>1.5650815</v>
      </c>
      <c r="P8" s="14">
        <v>1.5023276999999999</v>
      </c>
      <c r="Q8" s="14">
        <v>1.429845</v>
      </c>
      <c r="R8" s="14">
        <v>1.3686288</v>
      </c>
      <c r="S8" s="14">
        <v>1.3706224</v>
      </c>
      <c r="T8" s="14">
        <v>1.3558486000000001</v>
      </c>
      <c r="U8" s="14">
        <v>1.4436019</v>
      </c>
      <c r="V8" s="14">
        <v>1.4775566</v>
      </c>
      <c r="W8" s="14">
        <v>1.5135258</v>
      </c>
      <c r="X8" s="14">
        <v>1.4626163999999999</v>
      </c>
      <c r="Y8" s="14">
        <v>1.4279997</v>
      </c>
      <c r="Z8" s="14">
        <v>1.3452436999999999</v>
      </c>
    </row>
    <row r="9" spans="1:26" ht="30" customHeight="1">
      <c r="A9" s="6" t="s">
        <v>274</v>
      </c>
      <c r="B9" s="14"/>
      <c r="C9" s="14"/>
      <c r="D9" s="14"/>
      <c r="E9" s="14"/>
      <c r="F9" s="14"/>
      <c r="G9" s="14"/>
      <c r="H9" s="14"/>
      <c r="I9" s="14"/>
      <c r="J9" s="14"/>
      <c r="K9" s="14"/>
      <c r="L9" s="14"/>
      <c r="M9" s="14"/>
      <c r="N9" s="14"/>
      <c r="O9" s="14"/>
      <c r="P9" s="14"/>
      <c r="Q9" s="14"/>
      <c r="R9" s="14"/>
      <c r="S9" s="14"/>
      <c r="T9" s="14"/>
      <c r="U9" s="14"/>
      <c r="V9" s="14"/>
      <c r="W9" s="14"/>
      <c r="X9" s="14"/>
      <c r="Y9" s="14"/>
      <c r="Z9" s="14"/>
    </row>
    <row r="10" spans="1:26">
      <c r="A10" s="12" t="s">
        <v>328</v>
      </c>
      <c r="B10" s="15" t="s">
        <v>297</v>
      </c>
      <c r="C10" s="15" t="s">
        <v>298</v>
      </c>
      <c r="D10" s="15" t="s">
        <v>299</v>
      </c>
      <c r="E10" s="15" t="s">
        <v>300</v>
      </c>
      <c r="F10" s="15" t="s">
        <v>301</v>
      </c>
      <c r="G10" s="15" t="s">
        <v>302</v>
      </c>
      <c r="H10" s="15" t="s">
        <v>303</v>
      </c>
      <c r="I10" s="15" t="s">
        <v>304</v>
      </c>
      <c r="J10" s="15" t="s">
        <v>305</v>
      </c>
      <c r="K10" s="15" t="s">
        <v>306</v>
      </c>
      <c r="L10" s="15" t="s">
        <v>307</v>
      </c>
      <c r="M10" s="15" t="s">
        <v>308</v>
      </c>
      <c r="N10" s="15" t="s">
        <v>309</v>
      </c>
      <c r="O10" s="15" t="s">
        <v>310</v>
      </c>
      <c r="P10" s="15" t="s">
        <v>311</v>
      </c>
      <c r="Q10" s="15" t="s">
        <v>312</v>
      </c>
      <c r="R10" s="15" t="s">
        <v>313</v>
      </c>
      <c r="S10" s="15" t="s">
        <v>314</v>
      </c>
      <c r="T10" s="15" t="s">
        <v>315</v>
      </c>
      <c r="U10" s="15" t="s">
        <v>316</v>
      </c>
      <c r="V10" s="15" t="s">
        <v>317</v>
      </c>
      <c r="W10" s="15" t="s">
        <v>318</v>
      </c>
      <c r="X10" s="15" t="s">
        <v>319</v>
      </c>
      <c r="Y10" s="15" t="s">
        <v>320</v>
      </c>
      <c r="Z10" s="15" t="s">
        <v>321</v>
      </c>
    </row>
    <row r="11" spans="1:26">
      <c r="A11" s="12" t="s">
        <v>477</v>
      </c>
      <c r="B11" s="14">
        <v>0.3053979</v>
      </c>
      <c r="C11" s="14">
        <v>0.30798510000000001</v>
      </c>
      <c r="D11" s="14">
        <v>0.31036819999999998</v>
      </c>
      <c r="E11" s="14">
        <v>0.3187141</v>
      </c>
      <c r="F11" s="14">
        <v>0.32617099999999999</v>
      </c>
      <c r="G11" s="14">
        <v>0.32495429999999997</v>
      </c>
      <c r="H11" s="14">
        <v>0.31908969999999998</v>
      </c>
      <c r="I11" s="14">
        <v>0.3088456</v>
      </c>
      <c r="J11" s="14">
        <v>0.30499540000000003</v>
      </c>
      <c r="K11" s="14">
        <v>0.30510500000000002</v>
      </c>
      <c r="L11" s="14">
        <v>0.30881130000000001</v>
      </c>
      <c r="M11" s="14">
        <v>0.32047419999999999</v>
      </c>
      <c r="N11" s="14">
        <v>0.32912619999999998</v>
      </c>
      <c r="O11" s="14">
        <v>0.333922</v>
      </c>
      <c r="P11" s="14">
        <v>0.32537240000000001</v>
      </c>
      <c r="Q11" s="14">
        <v>0.31649490000000002</v>
      </c>
      <c r="R11" s="14">
        <v>0.30799110000000002</v>
      </c>
      <c r="S11" s="14">
        <v>0.30697400000000002</v>
      </c>
      <c r="T11" s="14">
        <v>0.30546649999999997</v>
      </c>
      <c r="U11" s="14">
        <v>0.31624740000000001</v>
      </c>
      <c r="V11" s="14">
        <v>0.32119809999999999</v>
      </c>
      <c r="W11" s="14">
        <v>0.32588139999999999</v>
      </c>
      <c r="X11" s="14">
        <v>0.32075389999999998</v>
      </c>
      <c r="Y11" s="14">
        <v>0.31688440000000001</v>
      </c>
      <c r="Z11" s="14">
        <v>0.30659599999999998</v>
      </c>
    </row>
    <row r="12" spans="1:26">
      <c r="A12" s="12" t="s">
        <v>478</v>
      </c>
      <c r="B12" s="14">
        <v>0.33353500000000003</v>
      </c>
      <c r="C12" s="14">
        <v>0.33641569999999998</v>
      </c>
      <c r="D12" s="14">
        <v>0.34039740000000002</v>
      </c>
      <c r="E12" s="14">
        <v>0.34923070000000001</v>
      </c>
      <c r="F12" s="14">
        <v>0.3570449</v>
      </c>
      <c r="G12" s="14">
        <v>0.35432910000000001</v>
      </c>
      <c r="H12" s="14">
        <v>0.34822619999999999</v>
      </c>
      <c r="I12" s="14">
        <v>0.33739190000000002</v>
      </c>
      <c r="J12" s="14">
        <v>0.33466089999999998</v>
      </c>
      <c r="K12" s="14">
        <v>0.33500010000000002</v>
      </c>
      <c r="L12" s="14">
        <v>0.34042640000000002</v>
      </c>
      <c r="M12" s="14">
        <v>0.35227530000000001</v>
      </c>
      <c r="N12" s="14">
        <v>0.36244150000000003</v>
      </c>
      <c r="O12" s="14">
        <v>0.36744890000000002</v>
      </c>
      <c r="P12" s="14">
        <v>0.35942950000000001</v>
      </c>
      <c r="Q12" s="14">
        <v>0.35054689999999999</v>
      </c>
      <c r="R12" s="14">
        <v>0.3436478</v>
      </c>
      <c r="S12" s="14">
        <v>0.343945</v>
      </c>
      <c r="T12" s="14">
        <v>0.34234120000000001</v>
      </c>
      <c r="U12" s="14">
        <v>0.3528789</v>
      </c>
      <c r="V12" s="14">
        <v>0.35749959999999997</v>
      </c>
      <c r="W12" s="14">
        <v>0.36209069999999999</v>
      </c>
      <c r="X12" s="14">
        <v>0.35544989999999999</v>
      </c>
      <c r="Y12" s="14">
        <v>0.35026119999999999</v>
      </c>
      <c r="Z12" s="14">
        <v>0.33931109999999998</v>
      </c>
    </row>
    <row r="13" spans="1:26" ht="30" customHeight="1">
      <c r="A13" s="6" t="s">
        <v>275</v>
      </c>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c r="A14" s="12" t="s">
        <v>296</v>
      </c>
      <c r="B14" s="15" t="s">
        <v>297</v>
      </c>
      <c r="C14" s="15" t="s">
        <v>298</v>
      </c>
      <c r="D14" s="15" t="s">
        <v>299</v>
      </c>
      <c r="E14" s="15" t="s">
        <v>300</v>
      </c>
      <c r="F14" s="15" t="s">
        <v>301</v>
      </c>
      <c r="G14" s="15" t="s">
        <v>302</v>
      </c>
      <c r="H14" s="15" t="s">
        <v>303</v>
      </c>
      <c r="I14" s="15" t="s">
        <v>304</v>
      </c>
      <c r="J14" s="15" t="s">
        <v>305</v>
      </c>
      <c r="K14" s="15" t="s">
        <v>306</v>
      </c>
      <c r="L14" s="15" t="s">
        <v>307</v>
      </c>
      <c r="M14" s="15" t="s">
        <v>308</v>
      </c>
      <c r="N14" s="15" t="s">
        <v>309</v>
      </c>
      <c r="O14" s="15" t="s">
        <v>310</v>
      </c>
      <c r="P14" s="15" t="s">
        <v>311</v>
      </c>
      <c r="Q14" s="15" t="s">
        <v>312</v>
      </c>
      <c r="R14" s="15" t="s">
        <v>313</v>
      </c>
      <c r="S14" s="15" t="s">
        <v>314</v>
      </c>
      <c r="T14" s="15" t="s">
        <v>315</v>
      </c>
      <c r="U14" s="15" t="s">
        <v>316</v>
      </c>
      <c r="V14" s="15" t="s">
        <v>317</v>
      </c>
      <c r="W14" s="15" t="s">
        <v>318</v>
      </c>
      <c r="X14" s="15" t="s">
        <v>319</v>
      </c>
      <c r="Y14" s="15" t="s">
        <v>320</v>
      </c>
      <c r="Z14" s="15" t="s">
        <v>321</v>
      </c>
    </row>
    <row r="15" spans="1:26">
      <c r="A15" s="12" t="s">
        <v>342</v>
      </c>
      <c r="B15" s="16">
        <v>8299</v>
      </c>
      <c r="C15" s="16">
        <v>8105</v>
      </c>
      <c r="D15" s="16">
        <v>7698</v>
      </c>
      <c r="E15" s="16">
        <v>7579</v>
      </c>
      <c r="F15" s="16">
        <v>7626</v>
      </c>
      <c r="G15" s="16">
        <v>8095</v>
      </c>
      <c r="H15" s="16">
        <v>11023</v>
      </c>
      <c r="I15" s="16">
        <v>14003</v>
      </c>
      <c r="J15" s="16">
        <v>16458</v>
      </c>
      <c r="K15" s="16">
        <v>16157</v>
      </c>
      <c r="L15" s="16">
        <v>15337</v>
      </c>
      <c r="M15" s="16">
        <v>15092</v>
      </c>
      <c r="N15" s="16">
        <v>14739</v>
      </c>
      <c r="O15" s="16">
        <v>14686</v>
      </c>
      <c r="P15" s="16">
        <v>14442</v>
      </c>
      <c r="Q15" s="16">
        <v>13385</v>
      </c>
      <c r="R15" s="16">
        <v>12152</v>
      </c>
      <c r="S15" s="16">
        <v>10750</v>
      </c>
      <c r="T15" s="16">
        <v>10277</v>
      </c>
      <c r="U15" s="16">
        <v>9795</v>
      </c>
      <c r="V15" s="16">
        <v>9596</v>
      </c>
      <c r="W15" s="16">
        <v>9369</v>
      </c>
      <c r="X15" s="16">
        <v>9521</v>
      </c>
      <c r="Y15" s="16">
        <v>9346</v>
      </c>
      <c r="Z15" s="16">
        <v>7770</v>
      </c>
    </row>
    <row r="16" spans="1:26">
      <c r="A16" s="12"/>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c r="A17" s="12"/>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2"/>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c r="A19" s="12"/>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c r="A20" s="12"/>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c r="A21" s="12"/>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c r="A22" s="12"/>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c r="A23" s="12"/>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c r="A24" s="12"/>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c r="A25" s="12"/>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c r="A26" s="12"/>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c r="A27" s="12"/>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c r="A28" s="12"/>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c r="A29" s="12"/>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c r="A30" s="12"/>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E200"/>
  <sheetViews>
    <sheetView showGridLines="0" workbookViewId="0"/>
  </sheetViews>
  <sheetFormatPr defaultColWidth="10.90625" defaultRowHeight="14.5"/>
  <cols>
    <col min="1" max="1" width="70.7265625" customWidth="1"/>
  </cols>
  <sheetData>
    <row r="1" spans="1:5" ht="19.5">
      <c r="A1" s="4" t="s">
        <v>278</v>
      </c>
      <c r="B1" s="8"/>
      <c r="C1" s="8"/>
      <c r="D1" s="8"/>
      <c r="E1" s="8"/>
    </row>
    <row r="2" spans="1:5">
      <c r="A2" s="9" t="s">
        <v>294</v>
      </c>
      <c r="B2" s="8"/>
      <c r="C2" s="8"/>
      <c r="D2" s="8"/>
      <c r="E2" s="8"/>
    </row>
    <row r="3" spans="1:5" ht="29">
      <c r="A3" s="9" t="s">
        <v>295</v>
      </c>
      <c r="B3" s="10"/>
      <c r="C3" s="10"/>
      <c r="D3" s="10"/>
      <c r="E3" s="10"/>
    </row>
    <row r="4" spans="1:5">
      <c r="A4" s="11" t="s">
        <v>0</v>
      </c>
      <c r="B4" s="10"/>
      <c r="C4" s="10"/>
      <c r="D4" s="10"/>
      <c r="E4" s="10"/>
    </row>
    <row r="5" spans="1:5" ht="30" customHeight="1">
      <c r="A5" s="6" t="s">
        <v>547</v>
      </c>
      <c r="B5" s="10"/>
      <c r="C5" s="10"/>
      <c r="D5" s="10"/>
      <c r="E5" s="10"/>
    </row>
    <row r="6" spans="1:5" ht="72.5">
      <c r="A6" s="12" t="s">
        <v>328</v>
      </c>
      <c r="B6" s="13" t="s">
        <v>479</v>
      </c>
      <c r="C6" s="13" t="s">
        <v>480</v>
      </c>
      <c r="D6" s="13" t="s">
        <v>481</v>
      </c>
      <c r="E6" s="13" t="s">
        <v>482</v>
      </c>
    </row>
    <row r="7" spans="1:5">
      <c r="A7" s="12" t="s">
        <v>483</v>
      </c>
      <c r="B7" s="16">
        <v>360</v>
      </c>
      <c r="C7" s="16">
        <v>538</v>
      </c>
      <c r="D7" s="16">
        <v>645</v>
      </c>
      <c r="E7" s="16">
        <v>823</v>
      </c>
    </row>
    <row r="8" spans="1:5">
      <c r="A8" s="12" t="s">
        <v>484</v>
      </c>
      <c r="B8" s="16">
        <v>364</v>
      </c>
      <c r="C8" s="16">
        <v>543</v>
      </c>
      <c r="D8" s="16">
        <v>652</v>
      </c>
      <c r="E8" s="16">
        <v>831</v>
      </c>
    </row>
    <row r="9" spans="1:5">
      <c r="A9" s="12" t="s">
        <v>485</v>
      </c>
      <c r="B9" s="16">
        <v>216</v>
      </c>
      <c r="C9" s="16">
        <v>323</v>
      </c>
      <c r="D9" s="16">
        <v>387</v>
      </c>
      <c r="E9" s="16">
        <v>494</v>
      </c>
    </row>
    <row r="10" spans="1:5">
      <c r="A10" s="12" t="s">
        <v>486</v>
      </c>
      <c r="B10" s="16">
        <v>200</v>
      </c>
      <c r="C10" s="16">
        <v>299</v>
      </c>
      <c r="D10" s="16">
        <v>359</v>
      </c>
      <c r="E10" s="16">
        <v>457</v>
      </c>
    </row>
    <row r="11" spans="1:5">
      <c r="A11" s="12" t="s">
        <v>487</v>
      </c>
      <c r="B11" s="16">
        <v>179</v>
      </c>
      <c r="C11" s="16">
        <v>267</v>
      </c>
      <c r="D11" s="16">
        <v>320</v>
      </c>
      <c r="E11" s="16">
        <v>408</v>
      </c>
    </row>
    <row r="12" spans="1:5">
      <c r="A12" s="12" t="s">
        <v>488</v>
      </c>
      <c r="B12" s="16">
        <v>238</v>
      </c>
      <c r="C12" s="16">
        <v>356</v>
      </c>
      <c r="D12" s="16">
        <v>427</v>
      </c>
      <c r="E12" s="16">
        <v>545</v>
      </c>
    </row>
    <row r="13" spans="1:5">
      <c r="A13" s="12" t="s">
        <v>489</v>
      </c>
      <c r="B13" s="16">
        <v>280</v>
      </c>
      <c r="C13" s="16">
        <v>417</v>
      </c>
      <c r="D13" s="16">
        <v>501</v>
      </c>
      <c r="E13" s="16">
        <v>639</v>
      </c>
    </row>
    <row r="14" spans="1:5">
      <c r="A14" s="12" t="s">
        <v>490</v>
      </c>
      <c r="B14" s="16">
        <v>321</v>
      </c>
      <c r="C14" s="16">
        <v>480</v>
      </c>
      <c r="D14" s="16">
        <v>575</v>
      </c>
      <c r="E14" s="16">
        <v>734</v>
      </c>
    </row>
    <row r="15" spans="1:5">
      <c r="A15" s="12" t="s">
        <v>491</v>
      </c>
      <c r="B15" s="16">
        <v>364</v>
      </c>
      <c r="C15" s="16">
        <v>543</v>
      </c>
      <c r="D15" s="16">
        <v>652</v>
      </c>
      <c r="E15" s="16">
        <v>831</v>
      </c>
    </row>
    <row r="16" spans="1:5">
      <c r="A16" s="12" t="s">
        <v>492</v>
      </c>
      <c r="B16" s="16">
        <v>414</v>
      </c>
      <c r="C16" s="16">
        <v>618</v>
      </c>
      <c r="D16" s="16">
        <v>741</v>
      </c>
      <c r="E16" s="16">
        <v>945</v>
      </c>
    </row>
    <row r="17" spans="1:5">
      <c r="A17" s="12" t="s">
        <v>493</v>
      </c>
      <c r="B17" s="16">
        <v>465</v>
      </c>
      <c r="C17" s="16">
        <v>694</v>
      </c>
      <c r="D17" s="16">
        <v>833</v>
      </c>
      <c r="E17" s="16">
        <v>1062</v>
      </c>
    </row>
    <row r="18" spans="1:5">
      <c r="A18" s="12" t="s">
        <v>494</v>
      </c>
      <c r="B18" s="16">
        <v>532</v>
      </c>
      <c r="C18" s="16">
        <v>794</v>
      </c>
      <c r="D18" s="16">
        <v>952</v>
      </c>
      <c r="E18" s="16">
        <v>1214</v>
      </c>
    </row>
    <row r="19" spans="1:5">
      <c r="A19" s="12" t="s">
        <v>495</v>
      </c>
      <c r="B19" s="16">
        <v>651</v>
      </c>
      <c r="C19" s="16">
        <v>972</v>
      </c>
      <c r="D19" s="16">
        <v>1166</v>
      </c>
      <c r="E19" s="16">
        <v>1487</v>
      </c>
    </row>
    <row r="20" spans="1:5" ht="30" customHeight="1">
      <c r="A20" s="6" t="s">
        <v>544</v>
      </c>
      <c r="B20" s="16"/>
      <c r="C20" s="16"/>
      <c r="D20" s="16"/>
      <c r="E20" s="16"/>
    </row>
    <row r="21" spans="1:5" ht="72.5">
      <c r="A21" s="12" t="s">
        <v>328</v>
      </c>
      <c r="B21" s="17" t="s">
        <v>479</v>
      </c>
      <c r="C21" s="17" t="s">
        <v>480</v>
      </c>
      <c r="D21" s="17" t="s">
        <v>481</v>
      </c>
      <c r="E21" s="17" t="s">
        <v>482</v>
      </c>
    </row>
    <row r="22" spans="1:5">
      <c r="A22" s="12" t="s">
        <v>483</v>
      </c>
      <c r="B22" s="16">
        <v>18800</v>
      </c>
      <c r="C22" s="16">
        <v>28000</v>
      </c>
      <c r="D22" s="16">
        <v>33600</v>
      </c>
      <c r="E22" s="16">
        <v>42900</v>
      </c>
    </row>
    <row r="23" spans="1:5">
      <c r="A23" s="12" t="s">
        <v>484</v>
      </c>
      <c r="B23" s="16">
        <v>19000</v>
      </c>
      <c r="C23" s="16">
        <v>28300</v>
      </c>
      <c r="D23" s="16">
        <v>34000</v>
      </c>
      <c r="E23" s="16">
        <v>43400</v>
      </c>
    </row>
    <row r="24" spans="1:5">
      <c r="A24" s="12" t="s">
        <v>485</v>
      </c>
      <c r="B24" s="16">
        <v>11300</v>
      </c>
      <c r="C24" s="16">
        <v>16800</v>
      </c>
      <c r="D24" s="16">
        <v>20200</v>
      </c>
      <c r="E24" s="16">
        <v>25700</v>
      </c>
    </row>
    <row r="25" spans="1:5">
      <c r="A25" s="12" t="s">
        <v>486</v>
      </c>
      <c r="B25" s="16">
        <v>10400</v>
      </c>
      <c r="C25" s="16">
        <v>15600</v>
      </c>
      <c r="D25" s="16">
        <v>18700</v>
      </c>
      <c r="E25" s="16">
        <v>23800</v>
      </c>
    </row>
    <row r="26" spans="1:5">
      <c r="A26" s="12" t="s">
        <v>487</v>
      </c>
      <c r="B26" s="16">
        <v>9300</v>
      </c>
      <c r="C26" s="16">
        <v>13900</v>
      </c>
      <c r="D26" s="16">
        <v>16700</v>
      </c>
      <c r="E26" s="16">
        <v>21300</v>
      </c>
    </row>
    <row r="27" spans="1:5">
      <c r="A27" s="12" t="s">
        <v>488</v>
      </c>
      <c r="B27" s="16">
        <v>12400</v>
      </c>
      <c r="C27" s="16">
        <v>18600</v>
      </c>
      <c r="D27" s="16">
        <v>22300</v>
      </c>
      <c r="E27" s="16">
        <v>28400</v>
      </c>
    </row>
    <row r="28" spans="1:5">
      <c r="A28" s="12" t="s">
        <v>489</v>
      </c>
      <c r="B28" s="16">
        <v>14600</v>
      </c>
      <c r="C28" s="16">
        <v>21800</v>
      </c>
      <c r="D28" s="16">
        <v>26100</v>
      </c>
      <c r="E28" s="16">
        <v>33300</v>
      </c>
    </row>
    <row r="29" spans="1:5">
      <c r="A29" s="12" t="s">
        <v>490</v>
      </c>
      <c r="B29" s="16">
        <v>16800</v>
      </c>
      <c r="C29" s="16">
        <v>25000</v>
      </c>
      <c r="D29" s="16">
        <v>30000</v>
      </c>
      <c r="E29" s="16">
        <v>38300</v>
      </c>
    </row>
    <row r="30" spans="1:5">
      <c r="A30" s="12" t="s">
        <v>491</v>
      </c>
      <c r="B30" s="16">
        <v>19000</v>
      </c>
      <c r="C30" s="16">
        <v>28300</v>
      </c>
      <c r="D30" s="16">
        <v>34000</v>
      </c>
      <c r="E30" s="16">
        <v>43400</v>
      </c>
    </row>
    <row r="31" spans="1:5">
      <c r="A31" s="12" t="s">
        <v>492</v>
      </c>
      <c r="B31" s="16">
        <v>21600</v>
      </c>
      <c r="C31" s="16">
        <v>32200</v>
      </c>
      <c r="D31" s="16">
        <v>38600</v>
      </c>
      <c r="E31" s="16">
        <v>49300</v>
      </c>
    </row>
    <row r="32" spans="1:5">
      <c r="A32" s="12" t="s">
        <v>493</v>
      </c>
      <c r="B32" s="16">
        <v>24200</v>
      </c>
      <c r="C32" s="16">
        <v>36200</v>
      </c>
      <c r="D32" s="16">
        <v>43400</v>
      </c>
      <c r="E32" s="16">
        <v>55400</v>
      </c>
    </row>
    <row r="33" spans="1:5">
      <c r="A33" s="12" t="s">
        <v>494</v>
      </c>
      <c r="B33" s="16">
        <v>27700</v>
      </c>
      <c r="C33" s="16">
        <v>41400</v>
      </c>
      <c r="D33" s="16">
        <v>49700</v>
      </c>
      <c r="E33" s="16">
        <v>63300</v>
      </c>
    </row>
    <row r="34" spans="1:5">
      <c r="A34" s="12" t="s">
        <v>495</v>
      </c>
      <c r="B34" s="16">
        <v>34000</v>
      </c>
      <c r="C34" s="16">
        <v>50700</v>
      </c>
      <c r="D34" s="16">
        <v>60800</v>
      </c>
      <c r="E34" s="16">
        <v>77500</v>
      </c>
    </row>
    <row r="35" spans="1:5" ht="30" customHeight="1">
      <c r="A35" s="6" t="s">
        <v>545</v>
      </c>
      <c r="B35" s="16"/>
      <c r="C35" s="16"/>
      <c r="D35" s="16"/>
      <c r="E35" s="16"/>
    </row>
    <row r="36" spans="1:5" ht="72.5">
      <c r="A36" s="12" t="s">
        <v>328</v>
      </c>
      <c r="B36" s="17" t="s">
        <v>479</v>
      </c>
      <c r="C36" s="17" t="s">
        <v>480</v>
      </c>
      <c r="D36" s="17" t="s">
        <v>481</v>
      </c>
      <c r="E36" s="17" t="s">
        <v>482</v>
      </c>
    </row>
    <row r="37" spans="1:5">
      <c r="A37" s="12" t="s">
        <v>483</v>
      </c>
      <c r="B37" s="16">
        <v>272</v>
      </c>
      <c r="C37" s="16">
        <v>469</v>
      </c>
      <c r="D37" s="16">
        <v>563</v>
      </c>
      <c r="E37" s="16">
        <v>760</v>
      </c>
    </row>
    <row r="38" spans="1:5">
      <c r="A38" s="12" t="s">
        <v>484</v>
      </c>
      <c r="B38" s="16">
        <v>286</v>
      </c>
      <c r="C38" s="16">
        <v>493</v>
      </c>
      <c r="D38" s="16">
        <v>592</v>
      </c>
      <c r="E38" s="16">
        <v>799</v>
      </c>
    </row>
    <row r="39" spans="1:5">
      <c r="A39" s="12" t="s">
        <v>485</v>
      </c>
      <c r="B39" s="16">
        <v>163</v>
      </c>
      <c r="C39" s="16">
        <v>282</v>
      </c>
      <c r="D39" s="16">
        <v>338</v>
      </c>
      <c r="E39" s="16">
        <v>456</v>
      </c>
    </row>
    <row r="40" spans="1:5">
      <c r="A40" s="12" t="s">
        <v>486</v>
      </c>
      <c r="B40" s="16">
        <v>149</v>
      </c>
      <c r="C40" s="16">
        <v>257</v>
      </c>
      <c r="D40" s="16">
        <v>308</v>
      </c>
      <c r="E40" s="16">
        <v>416</v>
      </c>
    </row>
    <row r="41" spans="1:5">
      <c r="A41" s="12" t="s">
        <v>487</v>
      </c>
      <c r="B41" s="16">
        <v>120</v>
      </c>
      <c r="C41" s="16">
        <v>206</v>
      </c>
      <c r="D41" s="16">
        <v>248</v>
      </c>
      <c r="E41" s="16">
        <v>335</v>
      </c>
    </row>
    <row r="42" spans="1:5">
      <c r="A42" s="12" t="s">
        <v>488</v>
      </c>
      <c r="B42" s="16">
        <v>172</v>
      </c>
      <c r="C42" s="16">
        <v>296</v>
      </c>
      <c r="D42" s="16">
        <v>356</v>
      </c>
      <c r="E42" s="16">
        <v>480</v>
      </c>
    </row>
    <row r="43" spans="1:5">
      <c r="A43" s="12" t="s">
        <v>489</v>
      </c>
      <c r="B43" s="16">
        <v>211</v>
      </c>
      <c r="C43" s="16">
        <v>363</v>
      </c>
      <c r="D43" s="16">
        <v>436</v>
      </c>
      <c r="E43" s="16">
        <v>588</v>
      </c>
    </row>
    <row r="44" spans="1:5">
      <c r="A44" s="12" t="s">
        <v>490</v>
      </c>
      <c r="B44" s="16">
        <v>248</v>
      </c>
      <c r="C44" s="16">
        <v>428</v>
      </c>
      <c r="D44" s="16">
        <v>513</v>
      </c>
      <c r="E44" s="16">
        <v>693</v>
      </c>
    </row>
    <row r="45" spans="1:5">
      <c r="A45" s="12" t="s">
        <v>491</v>
      </c>
      <c r="B45" s="16">
        <v>286</v>
      </c>
      <c r="C45" s="16">
        <v>493</v>
      </c>
      <c r="D45" s="16">
        <v>592</v>
      </c>
      <c r="E45" s="16">
        <v>799</v>
      </c>
    </row>
    <row r="46" spans="1:5">
      <c r="A46" s="12" t="s">
        <v>492</v>
      </c>
      <c r="B46" s="16">
        <v>328</v>
      </c>
      <c r="C46" s="16">
        <v>565</v>
      </c>
      <c r="D46" s="16">
        <v>678</v>
      </c>
      <c r="E46" s="16">
        <v>916</v>
      </c>
    </row>
    <row r="47" spans="1:5">
      <c r="A47" s="12" t="s">
        <v>493</v>
      </c>
      <c r="B47" s="16">
        <v>374</v>
      </c>
      <c r="C47" s="16">
        <v>645</v>
      </c>
      <c r="D47" s="16">
        <v>774</v>
      </c>
      <c r="E47" s="16">
        <v>1046</v>
      </c>
    </row>
    <row r="48" spans="1:5">
      <c r="A48" s="12" t="s">
        <v>494</v>
      </c>
      <c r="B48" s="16">
        <v>428</v>
      </c>
      <c r="C48" s="16">
        <v>739</v>
      </c>
      <c r="D48" s="16">
        <v>886</v>
      </c>
      <c r="E48" s="16">
        <v>1197</v>
      </c>
    </row>
    <row r="49" spans="1:5">
      <c r="A49" s="12" t="s">
        <v>495</v>
      </c>
      <c r="B49" s="16">
        <v>533</v>
      </c>
      <c r="C49" s="16">
        <v>919</v>
      </c>
      <c r="D49" s="16">
        <v>1103</v>
      </c>
      <c r="E49" s="16">
        <v>1489</v>
      </c>
    </row>
    <row r="50" spans="1:5" ht="30" customHeight="1">
      <c r="A50" s="6" t="s">
        <v>546</v>
      </c>
      <c r="B50" s="16"/>
      <c r="C50" s="16"/>
      <c r="D50" s="16"/>
      <c r="E50" s="16"/>
    </row>
    <row r="51" spans="1:5" ht="72.5">
      <c r="A51" s="12" t="s">
        <v>328</v>
      </c>
      <c r="B51" s="17" t="s">
        <v>479</v>
      </c>
      <c r="C51" s="17" t="s">
        <v>480</v>
      </c>
      <c r="D51" s="17" t="s">
        <v>481</v>
      </c>
      <c r="E51" s="17" t="s">
        <v>482</v>
      </c>
    </row>
    <row r="52" spans="1:5">
      <c r="A52" s="12" t="s">
        <v>483</v>
      </c>
      <c r="B52" s="16">
        <v>14200</v>
      </c>
      <c r="C52" s="16">
        <v>24500</v>
      </c>
      <c r="D52" s="16">
        <v>29400</v>
      </c>
      <c r="E52" s="16">
        <v>39600</v>
      </c>
    </row>
    <row r="53" spans="1:5">
      <c r="A53" s="12" t="s">
        <v>484</v>
      </c>
      <c r="B53" s="16">
        <v>14900</v>
      </c>
      <c r="C53" s="16">
        <v>25700</v>
      </c>
      <c r="D53" s="16">
        <v>30900</v>
      </c>
      <c r="E53" s="16">
        <v>41700</v>
      </c>
    </row>
    <row r="54" spans="1:5">
      <c r="A54" s="12" t="s">
        <v>485</v>
      </c>
      <c r="B54" s="16">
        <v>8500</v>
      </c>
      <c r="C54" s="16">
        <v>14700</v>
      </c>
      <c r="D54" s="16">
        <v>17600</v>
      </c>
      <c r="E54" s="16">
        <v>23800</v>
      </c>
    </row>
    <row r="55" spans="1:5">
      <c r="A55" s="12" t="s">
        <v>486</v>
      </c>
      <c r="B55" s="16">
        <v>7800</v>
      </c>
      <c r="C55" s="16">
        <v>13400</v>
      </c>
      <c r="D55" s="16">
        <v>16100</v>
      </c>
      <c r="E55" s="16">
        <v>21700</v>
      </c>
    </row>
    <row r="56" spans="1:5">
      <c r="A56" s="12" t="s">
        <v>487</v>
      </c>
      <c r="B56" s="16">
        <v>6200</v>
      </c>
      <c r="C56" s="16">
        <v>10800</v>
      </c>
      <c r="D56" s="16">
        <v>12900</v>
      </c>
      <c r="E56" s="16">
        <v>17400</v>
      </c>
    </row>
    <row r="57" spans="1:5">
      <c r="A57" s="12" t="s">
        <v>488</v>
      </c>
      <c r="B57" s="16">
        <v>9000</v>
      </c>
      <c r="C57" s="16">
        <v>15500</v>
      </c>
      <c r="D57" s="16">
        <v>18500</v>
      </c>
      <c r="E57" s="16">
        <v>25000</v>
      </c>
    </row>
    <row r="58" spans="1:5">
      <c r="A58" s="12" t="s">
        <v>489</v>
      </c>
      <c r="B58" s="16">
        <v>11000</v>
      </c>
      <c r="C58" s="16">
        <v>18900</v>
      </c>
      <c r="D58" s="16">
        <v>22700</v>
      </c>
      <c r="E58" s="16">
        <v>30700</v>
      </c>
    </row>
    <row r="59" spans="1:5">
      <c r="A59" s="12" t="s">
        <v>490</v>
      </c>
      <c r="B59" s="16">
        <v>12900</v>
      </c>
      <c r="C59" s="16">
        <v>22300</v>
      </c>
      <c r="D59" s="16">
        <v>26800</v>
      </c>
      <c r="E59" s="16">
        <v>36100</v>
      </c>
    </row>
    <row r="60" spans="1:5">
      <c r="A60" s="12" t="s">
        <v>491</v>
      </c>
      <c r="B60" s="16">
        <v>14900</v>
      </c>
      <c r="C60" s="16">
        <v>25700</v>
      </c>
      <c r="D60" s="16">
        <v>30900</v>
      </c>
      <c r="E60" s="16">
        <v>41700</v>
      </c>
    </row>
    <row r="61" spans="1:5">
      <c r="A61" s="12" t="s">
        <v>492</v>
      </c>
      <c r="B61" s="16">
        <v>17100</v>
      </c>
      <c r="C61" s="16">
        <v>29500</v>
      </c>
      <c r="D61" s="16">
        <v>35400</v>
      </c>
      <c r="E61" s="16">
        <v>47800</v>
      </c>
    </row>
    <row r="62" spans="1:5">
      <c r="A62" s="12" t="s">
        <v>493</v>
      </c>
      <c r="B62" s="16">
        <v>19500</v>
      </c>
      <c r="C62" s="16">
        <v>33700</v>
      </c>
      <c r="D62" s="16">
        <v>40400</v>
      </c>
      <c r="E62" s="16">
        <v>54500</v>
      </c>
    </row>
    <row r="63" spans="1:5">
      <c r="A63" s="12" t="s">
        <v>494</v>
      </c>
      <c r="B63" s="16">
        <v>22300</v>
      </c>
      <c r="C63" s="16">
        <v>38500</v>
      </c>
      <c r="D63" s="16">
        <v>46200</v>
      </c>
      <c r="E63" s="16">
        <v>62400</v>
      </c>
    </row>
    <row r="64" spans="1:5">
      <c r="A64" s="12" t="s">
        <v>495</v>
      </c>
      <c r="B64" s="16">
        <v>27800</v>
      </c>
      <c r="C64" s="16">
        <v>47900</v>
      </c>
      <c r="D64" s="16">
        <v>57500</v>
      </c>
      <c r="E64" s="16">
        <v>77600</v>
      </c>
    </row>
    <row r="65" spans="1:5">
      <c r="A65" s="12"/>
      <c r="B65" s="16"/>
      <c r="C65" s="16"/>
      <c r="D65" s="16"/>
      <c r="E65" s="16"/>
    </row>
    <row r="66" spans="1:5">
      <c r="A66" s="12"/>
      <c r="B66" s="16"/>
      <c r="C66" s="16"/>
      <c r="D66" s="16"/>
      <c r="E66" s="16"/>
    </row>
    <row r="67" spans="1:5">
      <c r="A67" s="12"/>
      <c r="B67" s="10"/>
      <c r="C67" s="10"/>
      <c r="D67" s="10"/>
      <c r="E67" s="10"/>
    </row>
    <row r="68" spans="1:5">
      <c r="A68" s="12"/>
      <c r="B68" s="10"/>
      <c r="C68" s="10"/>
      <c r="D68" s="10"/>
      <c r="E68" s="10"/>
    </row>
    <row r="69" spans="1:5">
      <c r="A69" s="12"/>
      <c r="B69" s="10"/>
      <c r="C69" s="10"/>
      <c r="D69" s="10"/>
      <c r="E69" s="10"/>
    </row>
    <row r="70" spans="1:5">
      <c r="A70" s="12"/>
      <c r="B70" s="10"/>
      <c r="C70" s="10"/>
      <c r="D70" s="10"/>
      <c r="E70" s="10"/>
    </row>
    <row r="71" spans="1:5">
      <c r="A71" s="12"/>
      <c r="B71" s="10"/>
      <c r="C71" s="10"/>
      <c r="D71" s="10"/>
      <c r="E71" s="10"/>
    </row>
    <row r="72" spans="1:5">
      <c r="A72" s="12"/>
      <c r="B72" s="10"/>
      <c r="C72" s="10"/>
      <c r="D72" s="10"/>
      <c r="E72" s="10"/>
    </row>
    <row r="73" spans="1:5">
      <c r="A73" s="12"/>
      <c r="B73" s="10"/>
      <c r="C73" s="10"/>
      <c r="D73" s="10"/>
      <c r="E73" s="10"/>
    </row>
    <row r="74" spans="1:5">
      <c r="A74" s="12"/>
      <c r="B74" s="10"/>
      <c r="C74" s="10"/>
      <c r="D74" s="10"/>
      <c r="E74" s="10"/>
    </row>
    <row r="75" spans="1:5">
      <c r="A75" s="12"/>
      <c r="B75" s="10"/>
      <c r="C75" s="10"/>
      <c r="D75" s="10"/>
      <c r="E75" s="10"/>
    </row>
    <row r="76" spans="1:5">
      <c r="A76" s="12"/>
      <c r="B76" s="10"/>
      <c r="C76" s="10"/>
      <c r="D76" s="10"/>
      <c r="E76" s="10"/>
    </row>
    <row r="77" spans="1:5">
      <c r="A77" s="12"/>
      <c r="B77" s="10"/>
      <c r="C77" s="10"/>
      <c r="D77" s="10"/>
      <c r="E77" s="10"/>
    </row>
    <row r="78" spans="1:5">
      <c r="A78" s="12"/>
      <c r="B78" s="10"/>
      <c r="C78" s="10"/>
      <c r="D78" s="10"/>
      <c r="E78" s="10"/>
    </row>
    <row r="79" spans="1:5">
      <c r="A79" s="12"/>
      <c r="B79" s="10"/>
      <c r="C79" s="10"/>
      <c r="D79" s="10"/>
      <c r="E79" s="10"/>
    </row>
    <row r="80" spans="1:5">
      <c r="A80" s="12"/>
      <c r="B80" s="10"/>
      <c r="C80" s="10"/>
      <c r="D80" s="10"/>
      <c r="E80" s="10"/>
    </row>
    <row r="81" spans="1:5">
      <c r="A81" s="12"/>
      <c r="B81" s="10"/>
      <c r="C81" s="10"/>
      <c r="D81" s="10"/>
      <c r="E81" s="10"/>
    </row>
    <row r="82" spans="1:5">
      <c r="A82" s="12"/>
      <c r="B82" s="10"/>
      <c r="C82" s="10"/>
      <c r="D82" s="10"/>
      <c r="E82" s="10"/>
    </row>
    <row r="83" spans="1:5">
      <c r="A83" s="12"/>
      <c r="B83" s="10"/>
      <c r="C83" s="10"/>
      <c r="D83" s="10"/>
      <c r="E83" s="10"/>
    </row>
    <row r="84" spans="1:5">
      <c r="A84" s="12"/>
      <c r="B84" s="10"/>
      <c r="C84" s="10"/>
      <c r="D84" s="10"/>
      <c r="E84" s="10"/>
    </row>
    <row r="85" spans="1:5">
      <c r="A85" s="12"/>
      <c r="B85" s="10"/>
      <c r="C85" s="10"/>
      <c r="D85" s="10"/>
      <c r="E85" s="10"/>
    </row>
    <row r="86" spans="1:5">
      <c r="A86" s="12"/>
      <c r="B86" s="10"/>
      <c r="C86" s="10"/>
      <c r="D86" s="10"/>
      <c r="E86" s="10"/>
    </row>
    <row r="87" spans="1:5">
      <c r="A87" s="12"/>
      <c r="B87" s="10"/>
      <c r="C87" s="10"/>
      <c r="D87" s="10"/>
      <c r="E87" s="10"/>
    </row>
    <row r="88" spans="1:5">
      <c r="A88" s="12"/>
      <c r="B88" s="10"/>
      <c r="C88" s="10"/>
      <c r="D88" s="10"/>
      <c r="E88" s="10"/>
    </row>
    <row r="89" spans="1:5">
      <c r="A89" s="12"/>
      <c r="B89" s="10"/>
      <c r="C89" s="10"/>
      <c r="D89" s="10"/>
      <c r="E89" s="10"/>
    </row>
    <row r="90" spans="1:5">
      <c r="A90" s="12"/>
      <c r="B90" s="10"/>
      <c r="C90" s="10"/>
      <c r="D90" s="10"/>
      <c r="E90" s="10"/>
    </row>
    <row r="91" spans="1:5">
      <c r="A91" s="12"/>
      <c r="B91" s="10"/>
      <c r="C91" s="10"/>
      <c r="D91" s="10"/>
      <c r="E91" s="10"/>
    </row>
    <row r="92" spans="1:5">
      <c r="A92" s="12"/>
      <c r="B92" s="10"/>
      <c r="C92" s="10"/>
      <c r="D92" s="10"/>
      <c r="E92" s="10"/>
    </row>
    <row r="93" spans="1:5">
      <c r="A93" s="12"/>
      <c r="B93" s="10"/>
      <c r="C93" s="10"/>
      <c r="D93" s="10"/>
      <c r="E93" s="10"/>
    </row>
    <row r="94" spans="1:5">
      <c r="A94" s="12"/>
      <c r="B94" s="10"/>
      <c r="C94" s="10"/>
      <c r="D94" s="10"/>
      <c r="E94" s="10"/>
    </row>
    <row r="95" spans="1:5">
      <c r="A95" s="12"/>
      <c r="B95" s="10"/>
      <c r="C95" s="10"/>
      <c r="D95" s="10"/>
      <c r="E95" s="10"/>
    </row>
    <row r="96" spans="1:5">
      <c r="A96" s="12"/>
      <c r="B96" s="10"/>
      <c r="C96" s="10"/>
      <c r="D96" s="10"/>
      <c r="E96" s="10"/>
    </row>
    <row r="97" spans="1:5">
      <c r="A97" s="12"/>
      <c r="B97" s="10"/>
      <c r="C97" s="10"/>
      <c r="D97" s="10"/>
      <c r="E97" s="10"/>
    </row>
    <row r="98" spans="1:5">
      <c r="A98" s="12"/>
      <c r="B98" s="10"/>
      <c r="C98" s="10"/>
      <c r="D98" s="10"/>
      <c r="E98" s="10"/>
    </row>
    <row r="99" spans="1:5">
      <c r="A99" s="12"/>
      <c r="B99" s="10"/>
      <c r="C99" s="10"/>
      <c r="D99" s="10"/>
      <c r="E99" s="10"/>
    </row>
    <row r="100" spans="1:5">
      <c r="A100" s="12"/>
      <c r="B100" s="10"/>
      <c r="C100" s="10"/>
      <c r="D100" s="10"/>
      <c r="E100" s="10"/>
    </row>
    <row r="101" spans="1:5">
      <c r="A101" s="12"/>
      <c r="B101" s="8"/>
      <c r="C101" s="8"/>
      <c r="D101" s="8"/>
      <c r="E101" s="8"/>
    </row>
    <row r="102" spans="1:5">
      <c r="A102" s="12"/>
      <c r="B102" s="8"/>
      <c r="C102" s="8"/>
      <c r="D102" s="8"/>
      <c r="E102" s="8"/>
    </row>
    <row r="103" spans="1:5">
      <c r="A103" s="12"/>
      <c r="B103" s="8"/>
      <c r="C103" s="8"/>
      <c r="D103" s="8"/>
      <c r="E103" s="8"/>
    </row>
    <row r="104" spans="1:5">
      <c r="A104" s="12"/>
      <c r="B104" s="8"/>
      <c r="C104" s="8"/>
      <c r="D104" s="8"/>
      <c r="E104" s="8"/>
    </row>
    <row r="105" spans="1:5">
      <c r="A105" s="12"/>
      <c r="B105" s="8"/>
      <c r="C105" s="8"/>
      <c r="D105" s="8"/>
      <c r="E105" s="8"/>
    </row>
    <row r="106" spans="1:5">
      <c r="A106" s="12"/>
      <c r="B106" s="8"/>
      <c r="C106" s="8"/>
      <c r="D106" s="8"/>
      <c r="E106" s="8"/>
    </row>
    <row r="107" spans="1:5">
      <c r="A107" s="12"/>
      <c r="B107" s="8"/>
      <c r="C107" s="8"/>
      <c r="D107" s="8"/>
      <c r="E107" s="8"/>
    </row>
    <row r="108" spans="1:5">
      <c r="A108" s="12"/>
      <c r="B108" s="8"/>
      <c r="C108" s="8"/>
      <c r="D108" s="8"/>
      <c r="E108" s="8"/>
    </row>
    <row r="109" spans="1:5">
      <c r="A109" s="12"/>
      <c r="B109" s="8"/>
      <c r="C109" s="8"/>
      <c r="D109" s="8"/>
      <c r="E109" s="8"/>
    </row>
    <row r="110" spans="1:5">
      <c r="A110" s="12"/>
      <c r="B110" s="8"/>
      <c r="C110" s="8"/>
      <c r="D110" s="8"/>
      <c r="E110" s="8"/>
    </row>
    <row r="111" spans="1:5">
      <c r="A111" s="12"/>
      <c r="B111" s="8"/>
      <c r="C111" s="8"/>
      <c r="D111" s="8"/>
      <c r="E111" s="8"/>
    </row>
    <row r="112" spans="1:5">
      <c r="A112" s="12"/>
      <c r="B112" s="8"/>
      <c r="C112" s="8"/>
      <c r="D112" s="8"/>
      <c r="E112" s="8"/>
    </row>
    <row r="113" spans="1:5">
      <c r="A113" s="12"/>
      <c r="B113" s="8"/>
      <c r="C113" s="8"/>
      <c r="D113" s="8"/>
      <c r="E113" s="8"/>
    </row>
    <row r="114" spans="1:5">
      <c r="A114" s="12"/>
      <c r="B114" s="8"/>
      <c r="C114" s="8"/>
      <c r="D114" s="8"/>
      <c r="E114" s="8"/>
    </row>
    <row r="115" spans="1:5">
      <c r="A115" s="12"/>
      <c r="B115" s="8"/>
      <c r="C115" s="8"/>
      <c r="D115" s="8"/>
      <c r="E115" s="8"/>
    </row>
    <row r="116" spans="1:5">
      <c r="A116" s="12"/>
      <c r="B116" s="8"/>
      <c r="C116" s="8"/>
      <c r="D116" s="8"/>
      <c r="E116" s="8"/>
    </row>
    <row r="117" spans="1:5">
      <c r="A117" s="12"/>
      <c r="B117" s="8"/>
      <c r="C117" s="8"/>
      <c r="D117" s="8"/>
      <c r="E117" s="8"/>
    </row>
    <row r="118" spans="1:5">
      <c r="A118" s="12"/>
      <c r="B118" s="8"/>
      <c r="C118" s="8"/>
      <c r="D118" s="8"/>
      <c r="E118" s="8"/>
    </row>
    <row r="119" spans="1:5">
      <c r="A119" s="12"/>
      <c r="B119" s="8"/>
      <c r="C119" s="8"/>
      <c r="D119" s="8"/>
      <c r="E119" s="8"/>
    </row>
    <row r="120" spans="1:5">
      <c r="A120" s="12"/>
      <c r="B120" s="8"/>
      <c r="C120" s="8"/>
      <c r="D120" s="8"/>
      <c r="E120" s="8"/>
    </row>
    <row r="121" spans="1:5">
      <c r="A121" s="12"/>
      <c r="B121" s="8"/>
      <c r="C121" s="8"/>
      <c r="D121" s="8"/>
      <c r="E121" s="8"/>
    </row>
    <row r="122" spans="1:5">
      <c r="A122" s="12"/>
      <c r="B122" s="8"/>
      <c r="C122" s="8"/>
      <c r="D122" s="8"/>
      <c r="E122" s="8"/>
    </row>
    <row r="123" spans="1:5">
      <c r="A123" s="12"/>
      <c r="B123" s="8"/>
      <c r="C123" s="8"/>
      <c r="D123" s="8"/>
      <c r="E123" s="8"/>
    </row>
    <row r="124" spans="1:5">
      <c r="A124" s="12"/>
      <c r="B124" s="8"/>
      <c r="C124" s="8"/>
      <c r="D124" s="8"/>
      <c r="E124" s="8"/>
    </row>
    <row r="125" spans="1:5">
      <c r="A125" s="12"/>
      <c r="B125" s="8"/>
      <c r="C125" s="8"/>
      <c r="D125" s="8"/>
      <c r="E125" s="8"/>
    </row>
    <row r="126" spans="1:5">
      <c r="A126" s="12"/>
      <c r="B126" s="8"/>
      <c r="C126" s="8"/>
      <c r="D126" s="8"/>
      <c r="E126" s="8"/>
    </row>
    <row r="127" spans="1:5">
      <c r="A127" s="12"/>
      <c r="B127" s="8"/>
      <c r="C127" s="8"/>
      <c r="D127" s="8"/>
      <c r="E127" s="8"/>
    </row>
    <row r="128" spans="1:5">
      <c r="A128" s="12"/>
      <c r="B128" s="8"/>
      <c r="C128" s="8"/>
      <c r="D128" s="8"/>
      <c r="E128" s="8"/>
    </row>
    <row r="129" spans="1:5">
      <c r="A129" s="12"/>
      <c r="B129" s="8"/>
      <c r="C129" s="8"/>
      <c r="D129" s="8"/>
      <c r="E129" s="8"/>
    </row>
    <row r="130" spans="1:5">
      <c r="A130" s="12"/>
      <c r="B130" s="8"/>
      <c r="C130" s="8"/>
      <c r="D130" s="8"/>
      <c r="E130" s="8"/>
    </row>
    <row r="131" spans="1:5">
      <c r="A131" s="12"/>
      <c r="B131" s="8"/>
      <c r="C131" s="8"/>
      <c r="D131" s="8"/>
      <c r="E131" s="8"/>
    </row>
    <row r="132" spans="1:5">
      <c r="A132" s="12"/>
      <c r="B132" s="8"/>
      <c r="C132" s="8"/>
      <c r="D132" s="8"/>
      <c r="E132" s="8"/>
    </row>
    <row r="133" spans="1:5">
      <c r="A133" s="12"/>
      <c r="B133" s="8"/>
      <c r="C133" s="8"/>
      <c r="D133" s="8"/>
      <c r="E133" s="8"/>
    </row>
    <row r="134" spans="1:5">
      <c r="A134" s="12"/>
      <c r="B134" s="8"/>
      <c r="C134" s="8"/>
      <c r="D134" s="8"/>
      <c r="E134" s="8"/>
    </row>
    <row r="135" spans="1:5">
      <c r="A135" s="12"/>
      <c r="B135" s="8"/>
      <c r="C135" s="8"/>
      <c r="D135" s="8"/>
      <c r="E135" s="8"/>
    </row>
    <row r="136" spans="1:5">
      <c r="A136" s="12"/>
      <c r="B136" s="8"/>
      <c r="C136" s="8"/>
      <c r="D136" s="8"/>
      <c r="E136" s="8"/>
    </row>
    <row r="137" spans="1:5">
      <c r="A137" s="12"/>
      <c r="B137" s="8"/>
      <c r="C137" s="8"/>
      <c r="D137" s="8"/>
      <c r="E137" s="8"/>
    </row>
    <row r="138" spans="1:5">
      <c r="A138" s="12"/>
      <c r="B138" s="8"/>
      <c r="C138" s="8"/>
      <c r="D138" s="8"/>
      <c r="E138" s="8"/>
    </row>
    <row r="139" spans="1:5">
      <c r="A139" s="12"/>
      <c r="B139" s="8"/>
      <c r="C139" s="8"/>
      <c r="D139" s="8"/>
      <c r="E139" s="8"/>
    </row>
    <row r="140" spans="1:5">
      <c r="A140" s="12"/>
      <c r="B140" s="8"/>
      <c r="C140" s="8"/>
      <c r="D140" s="8"/>
      <c r="E140" s="8"/>
    </row>
    <row r="141" spans="1:5">
      <c r="A141" s="12"/>
      <c r="B141" s="8"/>
      <c r="C141" s="8"/>
      <c r="D141" s="8"/>
      <c r="E141" s="8"/>
    </row>
    <row r="142" spans="1:5">
      <c r="A142" s="12"/>
      <c r="B142" s="8"/>
      <c r="C142" s="8"/>
      <c r="D142" s="8"/>
      <c r="E142" s="8"/>
    </row>
    <row r="143" spans="1:5">
      <c r="A143" s="12"/>
      <c r="B143" s="8"/>
      <c r="C143" s="8"/>
      <c r="D143" s="8"/>
      <c r="E143" s="8"/>
    </row>
    <row r="144" spans="1:5">
      <c r="A144" s="12"/>
      <c r="B144" s="8"/>
      <c r="C144" s="8"/>
      <c r="D144" s="8"/>
      <c r="E144" s="8"/>
    </row>
    <row r="145" spans="1:5">
      <c r="A145" s="12"/>
      <c r="B145" s="8"/>
      <c r="C145" s="8"/>
      <c r="D145" s="8"/>
      <c r="E145" s="8"/>
    </row>
    <row r="146" spans="1:5">
      <c r="A146" s="12"/>
      <c r="B146" s="8"/>
      <c r="C146" s="8"/>
      <c r="D146" s="8"/>
      <c r="E146" s="8"/>
    </row>
    <row r="147" spans="1:5">
      <c r="A147" s="12"/>
      <c r="B147" s="8"/>
      <c r="C147" s="8"/>
      <c r="D147" s="8"/>
      <c r="E147" s="8"/>
    </row>
    <row r="148" spans="1:5">
      <c r="A148" s="12"/>
      <c r="B148" s="8"/>
      <c r="C148" s="8"/>
      <c r="D148" s="8"/>
      <c r="E148" s="8"/>
    </row>
    <row r="149" spans="1:5">
      <c r="A149" s="12"/>
      <c r="B149" s="8"/>
      <c r="C149" s="8"/>
      <c r="D149" s="8"/>
      <c r="E149" s="8"/>
    </row>
    <row r="150" spans="1:5">
      <c r="A150" s="12"/>
      <c r="B150" s="8"/>
      <c r="C150" s="8"/>
      <c r="D150" s="8"/>
      <c r="E150" s="8"/>
    </row>
    <row r="151" spans="1:5">
      <c r="A151" s="12"/>
      <c r="B151" s="8"/>
      <c r="C151" s="8"/>
      <c r="D151" s="8"/>
      <c r="E151" s="8"/>
    </row>
    <row r="152" spans="1:5">
      <c r="A152" s="12"/>
      <c r="B152" s="8"/>
      <c r="C152" s="8"/>
      <c r="D152" s="8"/>
      <c r="E152" s="8"/>
    </row>
    <row r="153" spans="1:5">
      <c r="A153" s="12"/>
      <c r="B153" s="8"/>
      <c r="C153" s="8"/>
      <c r="D153" s="8"/>
      <c r="E153" s="8"/>
    </row>
    <row r="154" spans="1:5">
      <c r="A154" s="12"/>
      <c r="B154" s="8"/>
      <c r="C154" s="8"/>
      <c r="D154" s="8"/>
      <c r="E154" s="8"/>
    </row>
    <row r="155" spans="1:5">
      <c r="A155" s="12"/>
      <c r="B155" s="8"/>
      <c r="C155" s="8"/>
      <c r="D155" s="8"/>
      <c r="E155" s="8"/>
    </row>
    <row r="156" spans="1:5">
      <c r="A156" s="12"/>
      <c r="B156" s="8"/>
      <c r="C156" s="8"/>
      <c r="D156" s="8"/>
      <c r="E156" s="8"/>
    </row>
    <row r="157" spans="1:5">
      <c r="A157" s="12"/>
      <c r="B157" s="8"/>
      <c r="C157" s="8"/>
      <c r="D157" s="8"/>
      <c r="E157" s="8"/>
    </row>
    <row r="158" spans="1:5">
      <c r="A158" s="12"/>
      <c r="B158" s="8"/>
      <c r="C158" s="8"/>
      <c r="D158" s="8"/>
      <c r="E158" s="8"/>
    </row>
    <row r="159" spans="1:5">
      <c r="A159" s="12"/>
      <c r="B159" s="8"/>
      <c r="C159" s="8"/>
      <c r="D159" s="8"/>
      <c r="E159" s="8"/>
    </row>
    <row r="160" spans="1:5">
      <c r="A160" s="12"/>
      <c r="B160" s="8"/>
      <c r="C160" s="8"/>
      <c r="D160" s="8"/>
      <c r="E160" s="8"/>
    </row>
    <row r="161" spans="1:5">
      <c r="A161" s="12"/>
      <c r="B161" s="8"/>
      <c r="C161" s="8"/>
      <c r="D161" s="8"/>
      <c r="E161" s="8"/>
    </row>
    <row r="162" spans="1:5">
      <c r="A162" s="12"/>
      <c r="B162" s="8"/>
      <c r="C162" s="8"/>
      <c r="D162" s="8"/>
      <c r="E162" s="8"/>
    </row>
    <row r="163" spans="1:5">
      <c r="A163" s="12"/>
      <c r="B163" s="8"/>
      <c r="C163" s="8"/>
      <c r="D163" s="8"/>
      <c r="E163" s="8"/>
    </row>
    <row r="164" spans="1:5">
      <c r="A164" s="12"/>
      <c r="B164" s="8"/>
      <c r="C164" s="8"/>
      <c r="D164" s="8"/>
      <c r="E164" s="8"/>
    </row>
    <row r="165" spans="1:5">
      <c r="A165" s="12"/>
      <c r="B165" s="8"/>
      <c r="C165" s="8"/>
      <c r="D165" s="8"/>
      <c r="E165" s="8"/>
    </row>
    <row r="166" spans="1:5">
      <c r="A166" s="12"/>
      <c r="B166" s="8"/>
      <c r="C166" s="8"/>
      <c r="D166" s="8"/>
      <c r="E166" s="8"/>
    </row>
    <row r="167" spans="1:5">
      <c r="A167" s="12"/>
      <c r="B167" s="8"/>
      <c r="C167" s="8"/>
      <c r="D167" s="8"/>
      <c r="E167" s="8"/>
    </row>
    <row r="168" spans="1:5">
      <c r="A168" s="12"/>
      <c r="B168" s="8"/>
      <c r="C168" s="8"/>
      <c r="D168" s="8"/>
      <c r="E168" s="8"/>
    </row>
    <row r="169" spans="1:5">
      <c r="A169" s="12"/>
      <c r="B169" s="8"/>
      <c r="C169" s="8"/>
      <c r="D169" s="8"/>
      <c r="E169" s="8"/>
    </row>
    <row r="170" spans="1:5">
      <c r="A170" s="12"/>
      <c r="B170" s="8"/>
      <c r="C170" s="8"/>
      <c r="D170" s="8"/>
      <c r="E170" s="8"/>
    </row>
    <row r="171" spans="1:5">
      <c r="A171" s="12"/>
      <c r="B171" s="8"/>
      <c r="C171" s="8"/>
      <c r="D171" s="8"/>
      <c r="E171" s="8"/>
    </row>
    <row r="172" spans="1:5">
      <c r="A172" s="12"/>
      <c r="B172" s="8"/>
      <c r="C172" s="8"/>
      <c r="D172" s="8"/>
      <c r="E172" s="8"/>
    </row>
    <row r="173" spans="1:5">
      <c r="A173" s="12"/>
      <c r="B173" s="8"/>
      <c r="C173" s="8"/>
      <c r="D173" s="8"/>
      <c r="E173" s="8"/>
    </row>
    <row r="174" spans="1:5">
      <c r="A174" s="12"/>
      <c r="B174" s="8"/>
      <c r="C174" s="8"/>
      <c r="D174" s="8"/>
      <c r="E174" s="8"/>
    </row>
    <row r="175" spans="1:5">
      <c r="A175" s="12"/>
      <c r="B175" s="8"/>
      <c r="C175" s="8"/>
      <c r="D175" s="8"/>
      <c r="E175" s="8"/>
    </row>
    <row r="176" spans="1:5">
      <c r="A176" s="12"/>
      <c r="B176" s="8"/>
      <c r="C176" s="8"/>
      <c r="D176" s="8"/>
      <c r="E176" s="8"/>
    </row>
    <row r="177" spans="1:5">
      <c r="A177" s="12"/>
      <c r="B177" s="8"/>
      <c r="C177" s="8"/>
      <c r="D177" s="8"/>
      <c r="E177" s="8"/>
    </row>
    <row r="178" spans="1:5">
      <c r="A178" s="12"/>
      <c r="B178" s="8"/>
      <c r="C178" s="8"/>
      <c r="D178" s="8"/>
      <c r="E178" s="8"/>
    </row>
    <row r="179" spans="1:5">
      <c r="A179" s="12"/>
      <c r="B179" s="8"/>
      <c r="C179" s="8"/>
      <c r="D179" s="8"/>
      <c r="E179" s="8"/>
    </row>
    <row r="180" spans="1:5">
      <c r="A180" s="12"/>
      <c r="B180" s="8"/>
      <c r="C180" s="8"/>
      <c r="D180" s="8"/>
      <c r="E180" s="8"/>
    </row>
    <row r="181" spans="1:5">
      <c r="A181" s="12"/>
      <c r="B181" s="8"/>
      <c r="C181" s="8"/>
      <c r="D181" s="8"/>
      <c r="E181" s="8"/>
    </row>
    <row r="182" spans="1:5">
      <c r="A182" s="12"/>
      <c r="B182" s="8"/>
      <c r="C182" s="8"/>
      <c r="D182" s="8"/>
      <c r="E182" s="8"/>
    </row>
    <row r="183" spans="1:5">
      <c r="A183" s="12"/>
      <c r="B183" s="8"/>
      <c r="C183" s="8"/>
      <c r="D183" s="8"/>
      <c r="E183" s="8"/>
    </row>
    <row r="184" spans="1:5">
      <c r="A184" s="12"/>
      <c r="B184" s="8"/>
      <c r="C184" s="8"/>
      <c r="D184" s="8"/>
      <c r="E184" s="8"/>
    </row>
    <row r="185" spans="1:5">
      <c r="A185" s="12"/>
      <c r="B185" s="8"/>
      <c r="C185" s="8"/>
      <c r="D185" s="8"/>
      <c r="E185" s="8"/>
    </row>
    <row r="186" spans="1:5">
      <c r="A186" s="12"/>
      <c r="B186" s="8"/>
      <c r="C186" s="8"/>
      <c r="D186" s="8"/>
      <c r="E186" s="8"/>
    </row>
    <row r="187" spans="1:5">
      <c r="A187" s="12"/>
      <c r="B187" s="8"/>
      <c r="C187" s="8"/>
      <c r="D187" s="8"/>
      <c r="E187" s="8"/>
    </row>
    <row r="188" spans="1:5">
      <c r="A188" s="12"/>
      <c r="B188" s="8"/>
      <c r="C188" s="8"/>
      <c r="D188" s="8"/>
      <c r="E188" s="8"/>
    </row>
    <row r="189" spans="1:5">
      <c r="A189" s="12"/>
      <c r="B189" s="8"/>
      <c r="C189" s="8"/>
      <c r="D189" s="8"/>
      <c r="E189" s="8"/>
    </row>
    <row r="190" spans="1:5">
      <c r="A190" s="12"/>
      <c r="B190" s="8"/>
      <c r="C190" s="8"/>
      <c r="D190" s="8"/>
      <c r="E190" s="8"/>
    </row>
    <row r="191" spans="1:5">
      <c r="A191" s="12"/>
      <c r="B191" s="8"/>
      <c r="C191" s="8"/>
      <c r="D191" s="8"/>
      <c r="E191" s="8"/>
    </row>
    <row r="192" spans="1:5">
      <c r="A192" s="12"/>
      <c r="B192" s="8"/>
      <c r="C192" s="8"/>
      <c r="D192" s="8"/>
      <c r="E192" s="8"/>
    </row>
    <row r="193" spans="1:5">
      <c r="A193" s="12"/>
      <c r="B193" s="8"/>
      <c r="C193" s="8"/>
      <c r="D193" s="8"/>
      <c r="E193" s="8"/>
    </row>
    <row r="194" spans="1:5">
      <c r="A194" s="12"/>
      <c r="B194" s="8"/>
      <c r="C194" s="8"/>
      <c r="D194" s="8"/>
      <c r="E194" s="8"/>
    </row>
    <row r="195" spans="1:5">
      <c r="A195" s="12"/>
      <c r="B195" s="8"/>
      <c r="C195" s="8"/>
      <c r="D195" s="8"/>
      <c r="E195" s="8"/>
    </row>
    <row r="196" spans="1:5">
      <c r="A196" s="12"/>
      <c r="B196" s="8"/>
      <c r="C196" s="8"/>
      <c r="D196" s="8"/>
      <c r="E196" s="8"/>
    </row>
    <row r="197" spans="1:5">
      <c r="A197" s="12"/>
      <c r="B197" s="8"/>
      <c r="C197" s="8"/>
      <c r="D197" s="8"/>
      <c r="E197" s="8"/>
    </row>
    <row r="198" spans="1:5">
      <c r="A198" s="12"/>
      <c r="B198" s="8"/>
      <c r="C198" s="8"/>
      <c r="D198" s="8"/>
      <c r="E198" s="8"/>
    </row>
    <row r="199" spans="1:5">
      <c r="A199" s="12"/>
      <c r="B199" s="8"/>
      <c r="C199" s="8"/>
      <c r="D199" s="8"/>
      <c r="E199" s="8"/>
    </row>
    <row r="200" spans="1:5">
      <c r="A200" s="12"/>
      <c r="B200" s="8"/>
      <c r="C200" s="8"/>
      <c r="D200" s="8"/>
      <c r="E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F200"/>
  <sheetViews>
    <sheetView showGridLines="0" workbookViewId="0"/>
  </sheetViews>
  <sheetFormatPr defaultColWidth="10.90625" defaultRowHeight="14.5"/>
  <cols>
    <col min="1" max="1" width="70.7265625" customWidth="1"/>
  </cols>
  <sheetData>
    <row r="1" spans="1:6" ht="19.5">
      <c r="A1" s="4" t="s">
        <v>280</v>
      </c>
      <c r="B1" s="8"/>
      <c r="C1" s="8"/>
      <c r="D1" s="8"/>
      <c r="E1" s="8"/>
      <c r="F1" s="8"/>
    </row>
    <row r="2" spans="1:6">
      <c r="A2" s="9" t="s">
        <v>496</v>
      </c>
      <c r="B2" s="8"/>
      <c r="C2" s="8"/>
      <c r="D2" s="8"/>
      <c r="E2" s="8"/>
      <c r="F2" s="8"/>
    </row>
    <row r="3" spans="1:6" ht="29">
      <c r="A3" s="9" t="s">
        <v>295</v>
      </c>
      <c r="B3" s="10"/>
      <c r="C3" s="10"/>
      <c r="D3" s="10"/>
      <c r="E3" s="10"/>
      <c r="F3" s="10"/>
    </row>
    <row r="4" spans="1:6">
      <c r="A4" s="11" t="s">
        <v>0</v>
      </c>
      <c r="B4" s="10"/>
      <c r="C4" s="10"/>
      <c r="D4" s="10"/>
      <c r="E4" s="10"/>
      <c r="F4" s="10"/>
    </row>
    <row r="5" spans="1:6" ht="30" customHeight="1">
      <c r="A5" s="6" t="s">
        <v>279</v>
      </c>
      <c r="B5" s="10"/>
      <c r="C5" s="10"/>
      <c r="D5" s="10"/>
      <c r="E5" s="10"/>
      <c r="F5" s="10"/>
    </row>
    <row r="6" spans="1:6" ht="43.5">
      <c r="A6" s="12" t="s">
        <v>467</v>
      </c>
      <c r="B6" s="13" t="s">
        <v>497</v>
      </c>
      <c r="C6" s="13" t="s">
        <v>498</v>
      </c>
      <c r="D6" s="13" t="s">
        <v>499</v>
      </c>
      <c r="E6" s="13" t="s">
        <v>500</v>
      </c>
      <c r="F6" s="13" t="s">
        <v>501</v>
      </c>
    </row>
    <row r="7" spans="1:6">
      <c r="A7" s="12" t="s">
        <v>342</v>
      </c>
      <c r="B7" s="14">
        <v>0.73159819999999998</v>
      </c>
      <c r="C7" s="14">
        <v>0.1347439</v>
      </c>
      <c r="D7" s="14">
        <v>7.5849299999999995E-2</v>
      </c>
      <c r="E7" s="14">
        <v>3.7648000000000001E-2</v>
      </c>
      <c r="F7" s="14">
        <v>2.0700699999999999E-2</v>
      </c>
    </row>
    <row r="8" spans="1:6">
      <c r="A8" s="12" t="s">
        <v>468</v>
      </c>
      <c r="B8" s="14">
        <v>0.47933219999999999</v>
      </c>
      <c r="C8" s="14">
        <v>0.42011599999999999</v>
      </c>
      <c r="D8" s="14">
        <v>3.9768199999999997E-2</v>
      </c>
      <c r="E8" s="14">
        <v>2.61687E-2</v>
      </c>
      <c r="F8" s="14">
        <v>4.8564499999999997E-2</v>
      </c>
    </row>
    <row r="9" spans="1:6">
      <c r="A9" s="12" t="s">
        <v>469</v>
      </c>
      <c r="B9" s="14">
        <v>0.45713880000000001</v>
      </c>
      <c r="C9" s="14">
        <v>0.43047800000000003</v>
      </c>
      <c r="D9" s="14">
        <v>5.7457000000000001E-2</v>
      </c>
      <c r="E9" s="14">
        <v>1.5794200000000001E-2</v>
      </c>
      <c r="F9" s="14">
        <v>3.9133899999999999E-2</v>
      </c>
    </row>
    <row r="10" spans="1:6">
      <c r="A10" s="12" t="s">
        <v>470</v>
      </c>
      <c r="B10" s="14">
        <v>0.55612329999999999</v>
      </c>
      <c r="C10" s="14">
        <v>0.32441700000000001</v>
      </c>
      <c r="D10" s="14">
        <v>6.78705E-2</v>
      </c>
      <c r="E10" s="14">
        <v>1.8027100000000001E-2</v>
      </c>
      <c r="F10" s="14">
        <v>3.4395700000000001E-2</v>
      </c>
    </row>
    <row r="11" spans="1:6">
      <c r="A11" s="12" t="s">
        <v>471</v>
      </c>
      <c r="B11" s="14">
        <v>0.58412500000000001</v>
      </c>
      <c r="C11" s="14">
        <v>0.30050500000000002</v>
      </c>
      <c r="D11" s="14">
        <v>7.3802099999999995E-2</v>
      </c>
      <c r="E11" s="14">
        <v>1.6244000000000001E-2</v>
      </c>
      <c r="F11" s="14">
        <v>2.5323999999999999E-2</v>
      </c>
    </row>
    <row r="12" spans="1:6">
      <c r="A12" s="12" t="s">
        <v>472</v>
      </c>
      <c r="B12" s="14">
        <v>0.66386659999999997</v>
      </c>
      <c r="C12" s="14">
        <v>0.2152501</v>
      </c>
      <c r="D12" s="14">
        <v>7.1452199999999993E-2</v>
      </c>
      <c r="E12" s="14">
        <v>2.0613099999999999E-2</v>
      </c>
      <c r="F12" s="14">
        <v>2.8818E-2</v>
      </c>
    </row>
    <row r="13" spans="1:6">
      <c r="A13" s="12" t="s">
        <v>473</v>
      </c>
      <c r="B13" s="14">
        <v>0.70096480000000005</v>
      </c>
      <c r="C13" s="14">
        <v>0.16801840000000001</v>
      </c>
      <c r="D13" s="14">
        <v>9.2078900000000005E-2</v>
      </c>
      <c r="E13" s="14">
        <v>1.8867600000000002E-2</v>
      </c>
      <c r="F13" s="14">
        <v>2.0070299999999999E-2</v>
      </c>
    </row>
    <row r="14" spans="1:6">
      <c r="A14" s="12" t="s">
        <v>474</v>
      </c>
      <c r="B14" s="14">
        <v>0.76957120000000001</v>
      </c>
      <c r="C14" s="14">
        <v>0.1145574</v>
      </c>
      <c r="D14" s="14">
        <v>7.2661900000000001E-2</v>
      </c>
      <c r="E14" s="14">
        <v>1.6104799999999999E-2</v>
      </c>
      <c r="F14" s="14">
        <v>2.7299799999999999E-2</v>
      </c>
    </row>
    <row r="15" spans="1:6">
      <c r="A15" s="12" t="s">
        <v>475</v>
      </c>
      <c r="B15" s="14">
        <v>0.82879689999999995</v>
      </c>
      <c r="C15" s="14">
        <v>6.5212199999999998E-2</v>
      </c>
      <c r="D15" s="14">
        <v>7.5860399999999995E-2</v>
      </c>
      <c r="E15" s="14">
        <v>1.6371199999999999E-2</v>
      </c>
      <c r="F15" s="14">
        <v>1.37606E-2</v>
      </c>
    </row>
    <row r="16" spans="1:6">
      <c r="A16" s="12" t="s">
        <v>476</v>
      </c>
      <c r="B16" s="14">
        <v>0.83016460000000003</v>
      </c>
      <c r="C16" s="14">
        <v>4.7131100000000002E-2</v>
      </c>
      <c r="D16" s="14">
        <v>7.8780199999999995E-2</v>
      </c>
      <c r="E16" s="14">
        <v>2.4563399999999999E-2</v>
      </c>
      <c r="F16" s="14">
        <v>1.9360599999999999E-2</v>
      </c>
    </row>
    <row r="17" spans="1:6">
      <c r="A17" s="12" t="s">
        <v>502</v>
      </c>
      <c r="B17" s="14">
        <v>0.7942401</v>
      </c>
      <c r="C17" s="14">
        <v>2.6975599999999999E-2</v>
      </c>
      <c r="D17" s="14">
        <v>8.2116800000000004E-2</v>
      </c>
      <c r="E17" s="14">
        <v>8.7372000000000005E-2</v>
      </c>
      <c r="F17" s="14">
        <v>9.3115999999999997E-3</v>
      </c>
    </row>
    <row r="18" spans="1:6">
      <c r="A18" s="12"/>
      <c r="B18" s="14"/>
      <c r="C18" s="14"/>
      <c r="D18" s="14"/>
      <c r="E18" s="14"/>
      <c r="F18" s="14"/>
    </row>
    <row r="19" spans="1:6">
      <c r="A19" s="12"/>
      <c r="B19" s="14"/>
      <c r="C19" s="14"/>
      <c r="D19" s="14"/>
      <c r="E19" s="14"/>
      <c r="F19" s="14"/>
    </row>
    <row r="20" spans="1:6">
      <c r="A20" s="12"/>
      <c r="B20" s="10"/>
      <c r="C20" s="10"/>
      <c r="D20" s="10"/>
      <c r="E20" s="10"/>
      <c r="F20" s="10"/>
    </row>
    <row r="21" spans="1:6">
      <c r="A21" s="12"/>
      <c r="B21" s="10"/>
      <c r="C21" s="10"/>
      <c r="D21" s="10"/>
      <c r="E21" s="10"/>
      <c r="F21" s="10"/>
    </row>
    <row r="22" spans="1:6">
      <c r="A22" s="12"/>
      <c r="B22" s="10"/>
      <c r="C22" s="10"/>
      <c r="D22" s="10"/>
      <c r="E22" s="10"/>
      <c r="F22" s="10"/>
    </row>
    <row r="23" spans="1:6">
      <c r="A23" s="12"/>
      <c r="B23" s="10"/>
      <c r="C23" s="10"/>
      <c r="D23" s="10"/>
      <c r="E23" s="10"/>
      <c r="F23" s="10"/>
    </row>
    <row r="24" spans="1:6">
      <c r="A24" s="12"/>
      <c r="B24" s="10"/>
      <c r="C24" s="10"/>
      <c r="D24" s="10"/>
      <c r="E24" s="10"/>
      <c r="F24" s="10"/>
    </row>
    <row r="25" spans="1:6">
      <c r="A25" s="12"/>
      <c r="B25" s="10"/>
      <c r="C25" s="10"/>
      <c r="D25" s="10"/>
      <c r="E25" s="10"/>
      <c r="F25" s="10"/>
    </row>
    <row r="26" spans="1:6">
      <c r="A26" s="12"/>
      <c r="B26" s="10"/>
      <c r="C26" s="10"/>
      <c r="D26" s="10"/>
      <c r="E26" s="10"/>
      <c r="F26" s="10"/>
    </row>
    <row r="27" spans="1:6">
      <c r="A27" s="12"/>
      <c r="B27" s="10"/>
      <c r="C27" s="10"/>
      <c r="D27" s="10"/>
      <c r="E27" s="10"/>
      <c r="F27" s="10"/>
    </row>
    <row r="28" spans="1:6">
      <c r="A28" s="12"/>
      <c r="B28" s="10"/>
      <c r="C28" s="10"/>
      <c r="D28" s="10"/>
      <c r="E28" s="10"/>
      <c r="F28" s="10"/>
    </row>
    <row r="29" spans="1:6">
      <c r="A29" s="12"/>
      <c r="B29" s="10"/>
      <c r="C29" s="10"/>
      <c r="D29" s="10"/>
      <c r="E29" s="10"/>
      <c r="F29" s="10"/>
    </row>
    <row r="30" spans="1:6">
      <c r="A30" s="12"/>
      <c r="B30" s="10"/>
      <c r="C30" s="10"/>
      <c r="D30" s="10"/>
      <c r="E30" s="10"/>
      <c r="F30" s="10"/>
    </row>
    <row r="31" spans="1:6">
      <c r="A31" s="12"/>
      <c r="B31" s="10"/>
      <c r="C31" s="10"/>
      <c r="D31" s="10"/>
      <c r="E31" s="10"/>
      <c r="F31" s="10"/>
    </row>
    <row r="32" spans="1:6">
      <c r="A32" s="12"/>
      <c r="B32" s="10"/>
      <c r="C32" s="10"/>
      <c r="D32" s="10"/>
      <c r="E32" s="10"/>
      <c r="F32" s="10"/>
    </row>
    <row r="33" spans="1:6">
      <c r="A33" s="12"/>
      <c r="B33" s="10"/>
      <c r="C33" s="10"/>
      <c r="D33" s="10"/>
      <c r="E33" s="10"/>
      <c r="F33" s="10"/>
    </row>
    <row r="34" spans="1:6">
      <c r="A34" s="12"/>
      <c r="B34" s="10"/>
      <c r="C34" s="10"/>
      <c r="D34" s="10"/>
      <c r="E34" s="10"/>
      <c r="F34" s="10"/>
    </row>
    <row r="35" spans="1:6">
      <c r="A35" s="12"/>
      <c r="B35" s="10"/>
      <c r="C35" s="10"/>
      <c r="D35" s="10"/>
      <c r="E35" s="10"/>
      <c r="F35" s="10"/>
    </row>
    <row r="36" spans="1:6">
      <c r="A36" s="12"/>
      <c r="B36" s="10"/>
      <c r="C36" s="10"/>
      <c r="D36" s="10"/>
      <c r="E36" s="10"/>
      <c r="F36" s="10"/>
    </row>
    <row r="37" spans="1:6">
      <c r="A37" s="12"/>
      <c r="B37" s="10"/>
      <c r="C37" s="10"/>
      <c r="D37" s="10"/>
      <c r="E37" s="10"/>
      <c r="F37" s="10"/>
    </row>
    <row r="38" spans="1:6">
      <c r="A38" s="12"/>
      <c r="B38" s="10"/>
      <c r="C38" s="10"/>
      <c r="D38" s="10"/>
      <c r="E38" s="10"/>
      <c r="F38" s="10"/>
    </row>
    <row r="39" spans="1:6">
      <c r="A39" s="12"/>
      <c r="B39" s="10"/>
      <c r="C39" s="10"/>
      <c r="D39" s="10"/>
      <c r="E39" s="10"/>
      <c r="F39" s="10"/>
    </row>
    <row r="40" spans="1:6">
      <c r="A40" s="12"/>
      <c r="B40" s="10"/>
      <c r="C40" s="10"/>
      <c r="D40" s="10"/>
      <c r="E40" s="10"/>
      <c r="F40" s="10"/>
    </row>
    <row r="41" spans="1:6">
      <c r="A41" s="12"/>
      <c r="B41" s="10"/>
      <c r="C41" s="10"/>
      <c r="D41" s="10"/>
      <c r="E41" s="10"/>
      <c r="F41" s="10"/>
    </row>
    <row r="42" spans="1:6">
      <c r="A42" s="12"/>
      <c r="B42" s="10"/>
      <c r="C42" s="10"/>
      <c r="D42" s="10"/>
      <c r="E42" s="10"/>
      <c r="F42" s="10"/>
    </row>
    <row r="43" spans="1:6">
      <c r="A43" s="12"/>
      <c r="B43" s="10"/>
      <c r="C43" s="10"/>
      <c r="D43" s="10"/>
      <c r="E43" s="10"/>
      <c r="F43" s="10"/>
    </row>
    <row r="44" spans="1:6">
      <c r="A44" s="12"/>
      <c r="B44" s="10"/>
      <c r="C44" s="10"/>
      <c r="D44" s="10"/>
      <c r="E44" s="10"/>
      <c r="F44" s="10"/>
    </row>
    <row r="45" spans="1:6">
      <c r="A45" s="12"/>
      <c r="B45" s="10"/>
      <c r="C45" s="10"/>
      <c r="D45" s="10"/>
      <c r="E45" s="10"/>
      <c r="F45" s="10"/>
    </row>
    <row r="46" spans="1:6">
      <c r="A46" s="12"/>
      <c r="B46" s="10"/>
      <c r="C46" s="10"/>
      <c r="D46" s="10"/>
      <c r="E46" s="10"/>
      <c r="F46" s="10"/>
    </row>
    <row r="47" spans="1:6">
      <c r="A47" s="12"/>
      <c r="B47" s="10"/>
      <c r="C47" s="10"/>
      <c r="D47" s="10"/>
      <c r="E47" s="10"/>
      <c r="F47" s="10"/>
    </row>
    <row r="48" spans="1:6">
      <c r="A48" s="12"/>
      <c r="B48" s="10"/>
      <c r="C48" s="10"/>
      <c r="D48" s="10"/>
      <c r="E48" s="10"/>
      <c r="F48" s="10"/>
    </row>
    <row r="49" spans="1:6">
      <c r="A49" s="12"/>
      <c r="B49" s="10"/>
      <c r="C49" s="10"/>
      <c r="D49" s="10"/>
      <c r="E49" s="10"/>
      <c r="F49" s="10"/>
    </row>
    <row r="50" spans="1:6">
      <c r="A50" s="12"/>
      <c r="B50" s="10"/>
      <c r="C50" s="10"/>
      <c r="D50" s="10"/>
      <c r="E50" s="10"/>
      <c r="F50" s="10"/>
    </row>
    <row r="51" spans="1:6">
      <c r="A51" s="12"/>
      <c r="B51" s="10"/>
      <c r="C51" s="10"/>
      <c r="D51" s="10"/>
      <c r="E51" s="10"/>
      <c r="F51" s="10"/>
    </row>
    <row r="52" spans="1:6">
      <c r="A52" s="12"/>
      <c r="B52" s="10"/>
      <c r="C52" s="10"/>
      <c r="D52" s="10"/>
      <c r="E52" s="10"/>
      <c r="F52" s="10"/>
    </row>
    <row r="53" spans="1:6">
      <c r="A53" s="12"/>
      <c r="B53" s="10"/>
      <c r="C53" s="10"/>
      <c r="D53" s="10"/>
      <c r="E53" s="10"/>
      <c r="F53" s="10"/>
    </row>
    <row r="54" spans="1:6">
      <c r="A54" s="12"/>
      <c r="B54" s="10"/>
      <c r="C54" s="10"/>
      <c r="D54" s="10"/>
      <c r="E54" s="10"/>
      <c r="F54" s="10"/>
    </row>
    <row r="55" spans="1:6">
      <c r="A55" s="12"/>
      <c r="B55" s="10"/>
      <c r="C55" s="10"/>
      <c r="D55" s="10"/>
      <c r="E55" s="10"/>
      <c r="F55" s="10"/>
    </row>
    <row r="56" spans="1:6">
      <c r="A56" s="12"/>
      <c r="B56" s="10"/>
      <c r="C56" s="10"/>
      <c r="D56" s="10"/>
      <c r="E56" s="10"/>
      <c r="F56" s="10"/>
    </row>
    <row r="57" spans="1:6">
      <c r="A57" s="12"/>
      <c r="B57" s="10"/>
      <c r="C57" s="10"/>
      <c r="D57" s="10"/>
      <c r="E57" s="10"/>
      <c r="F57" s="10"/>
    </row>
    <row r="58" spans="1:6">
      <c r="A58" s="12"/>
      <c r="B58" s="10"/>
      <c r="C58" s="10"/>
      <c r="D58" s="10"/>
      <c r="E58" s="10"/>
      <c r="F58" s="10"/>
    </row>
    <row r="59" spans="1:6">
      <c r="A59" s="12"/>
      <c r="B59" s="10"/>
      <c r="C59" s="10"/>
      <c r="D59" s="10"/>
      <c r="E59" s="10"/>
      <c r="F59" s="10"/>
    </row>
    <row r="60" spans="1:6">
      <c r="A60" s="12"/>
      <c r="B60" s="10"/>
      <c r="C60" s="10"/>
      <c r="D60" s="10"/>
      <c r="E60" s="10"/>
      <c r="F60" s="10"/>
    </row>
    <row r="61" spans="1:6">
      <c r="A61" s="12"/>
      <c r="B61" s="10"/>
      <c r="C61" s="10"/>
      <c r="D61" s="10"/>
      <c r="E61" s="10"/>
      <c r="F61" s="10"/>
    </row>
    <row r="62" spans="1:6">
      <c r="A62" s="12"/>
      <c r="B62" s="10"/>
      <c r="C62" s="10"/>
      <c r="D62" s="10"/>
      <c r="E62" s="10"/>
      <c r="F62" s="10"/>
    </row>
    <row r="63" spans="1:6">
      <c r="A63" s="12"/>
      <c r="B63" s="10"/>
      <c r="C63" s="10"/>
      <c r="D63" s="10"/>
      <c r="E63" s="10"/>
      <c r="F63" s="10"/>
    </row>
    <row r="64" spans="1:6">
      <c r="A64" s="12"/>
      <c r="B64" s="10"/>
      <c r="C64" s="10"/>
      <c r="D64" s="10"/>
      <c r="E64" s="10"/>
      <c r="F64" s="10"/>
    </row>
    <row r="65" spans="1:6">
      <c r="A65" s="12"/>
      <c r="B65" s="10"/>
      <c r="C65" s="10"/>
      <c r="D65" s="10"/>
      <c r="E65" s="10"/>
      <c r="F65" s="10"/>
    </row>
    <row r="66" spans="1:6">
      <c r="A66" s="12"/>
      <c r="B66" s="10"/>
      <c r="C66" s="10"/>
      <c r="D66" s="10"/>
      <c r="E66" s="10"/>
      <c r="F66" s="10"/>
    </row>
    <row r="67" spans="1:6">
      <c r="A67" s="12"/>
      <c r="B67" s="10"/>
      <c r="C67" s="10"/>
      <c r="D67" s="10"/>
      <c r="E67" s="10"/>
      <c r="F67" s="10"/>
    </row>
    <row r="68" spans="1:6">
      <c r="A68" s="12"/>
      <c r="B68" s="10"/>
      <c r="C68" s="10"/>
      <c r="D68" s="10"/>
      <c r="E68" s="10"/>
      <c r="F68" s="10"/>
    </row>
    <row r="69" spans="1:6">
      <c r="A69" s="12"/>
      <c r="B69" s="10"/>
      <c r="C69" s="10"/>
      <c r="D69" s="10"/>
      <c r="E69" s="10"/>
      <c r="F69" s="10"/>
    </row>
    <row r="70" spans="1:6">
      <c r="A70" s="12"/>
      <c r="B70" s="10"/>
      <c r="C70" s="10"/>
      <c r="D70" s="10"/>
      <c r="E70" s="10"/>
      <c r="F70" s="10"/>
    </row>
    <row r="71" spans="1:6">
      <c r="A71" s="12"/>
      <c r="B71" s="10"/>
      <c r="C71" s="10"/>
      <c r="D71" s="10"/>
      <c r="E71" s="10"/>
      <c r="F71" s="10"/>
    </row>
    <row r="72" spans="1:6">
      <c r="A72" s="12"/>
      <c r="B72" s="10"/>
      <c r="C72" s="10"/>
      <c r="D72" s="10"/>
      <c r="E72" s="10"/>
      <c r="F72" s="10"/>
    </row>
    <row r="73" spans="1:6">
      <c r="A73" s="12"/>
      <c r="B73" s="10"/>
      <c r="C73" s="10"/>
      <c r="D73" s="10"/>
      <c r="E73" s="10"/>
      <c r="F73" s="10"/>
    </row>
    <row r="74" spans="1:6">
      <c r="A74" s="12"/>
      <c r="B74" s="10"/>
      <c r="C74" s="10"/>
      <c r="D74" s="10"/>
      <c r="E74" s="10"/>
      <c r="F74" s="10"/>
    </row>
    <row r="75" spans="1:6">
      <c r="A75" s="12"/>
      <c r="B75" s="10"/>
      <c r="C75" s="10"/>
      <c r="D75" s="10"/>
      <c r="E75" s="10"/>
      <c r="F75" s="10"/>
    </row>
    <row r="76" spans="1:6">
      <c r="A76" s="12"/>
      <c r="B76" s="10"/>
      <c r="C76" s="10"/>
      <c r="D76" s="10"/>
      <c r="E76" s="10"/>
      <c r="F76" s="10"/>
    </row>
    <row r="77" spans="1:6">
      <c r="A77" s="12"/>
      <c r="B77" s="10"/>
      <c r="C77" s="10"/>
      <c r="D77" s="10"/>
      <c r="E77" s="10"/>
      <c r="F77" s="10"/>
    </row>
    <row r="78" spans="1:6">
      <c r="A78" s="12"/>
      <c r="B78" s="10"/>
      <c r="C78" s="10"/>
      <c r="D78" s="10"/>
      <c r="E78" s="10"/>
      <c r="F78" s="10"/>
    </row>
    <row r="79" spans="1:6">
      <c r="A79" s="12"/>
      <c r="B79" s="10"/>
      <c r="C79" s="10"/>
      <c r="D79" s="10"/>
      <c r="E79" s="10"/>
      <c r="F79" s="10"/>
    </row>
    <row r="80" spans="1:6">
      <c r="A80" s="12"/>
      <c r="B80" s="10"/>
      <c r="C80" s="10"/>
      <c r="D80" s="10"/>
      <c r="E80" s="10"/>
      <c r="F80" s="10"/>
    </row>
    <row r="81" spans="1:6">
      <c r="A81" s="12"/>
      <c r="B81" s="10"/>
      <c r="C81" s="10"/>
      <c r="D81" s="10"/>
      <c r="E81" s="10"/>
      <c r="F81" s="10"/>
    </row>
    <row r="82" spans="1:6">
      <c r="A82" s="12"/>
      <c r="B82" s="10"/>
      <c r="C82" s="10"/>
      <c r="D82" s="10"/>
      <c r="E82" s="10"/>
      <c r="F82" s="10"/>
    </row>
    <row r="83" spans="1:6">
      <c r="A83" s="12"/>
      <c r="B83" s="10"/>
      <c r="C83" s="10"/>
      <c r="D83" s="10"/>
      <c r="E83" s="10"/>
      <c r="F83" s="10"/>
    </row>
    <row r="84" spans="1:6">
      <c r="A84" s="12"/>
      <c r="B84" s="10"/>
      <c r="C84" s="10"/>
      <c r="D84" s="10"/>
      <c r="E84" s="10"/>
      <c r="F84" s="10"/>
    </row>
    <row r="85" spans="1:6">
      <c r="A85" s="12"/>
      <c r="B85" s="10"/>
      <c r="C85" s="10"/>
      <c r="D85" s="10"/>
      <c r="E85" s="10"/>
      <c r="F85" s="10"/>
    </row>
    <row r="86" spans="1:6">
      <c r="A86" s="12"/>
      <c r="B86" s="10"/>
      <c r="C86" s="10"/>
      <c r="D86" s="10"/>
      <c r="E86" s="10"/>
      <c r="F86" s="10"/>
    </row>
    <row r="87" spans="1:6">
      <c r="A87" s="12"/>
      <c r="B87" s="10"/>
      <c r="C87" s="10"/>
      <c r="D87" s="10"/>
      <c r="E87" s="10"/>
      <c r="F87" s="10"/>
    </row>
    <row r="88" spans="1:6">
      <c r="A88" s="12"/>
      <c r="B88" s="10"/>
      <c r="C88" s="10"/>
      <c r="D88" s="10"/>
      <c r="E88" s="10"/>
      <c r="F88" s="10"/>
    </row>
    <row r="89" spans="1:6">
      <c r="A89" s="12"/>
      <c r="B89" s="10"/>
      <c r="C89" s="10"/>
      <c r="D89" s="10"/>
      <c r="E89" s="10"/>
      <c r="F89" s="10"/>
    </row>
    <row r="90" spans="1:6">
      <c r="A90" s="12"/>
      <c r="B90" s="10"/>
      <c r="C90" s="10"/>
      <c r="D90" s="10"/>
      <c r="E90" s="10"/>
      <c r="F90" s="10"/>
    </row>
    <row r="91" spans="1:6">
      <c r="A91" s="12"/>
      <c r="B91" s="10"/>
      <c r="C91" s="10"/>
      <c r="D91" s="10"/>
      <c r="E91" s="10"/>
      <c r="F91" s="10"/>
    </row>
    <row r="92" spans="1:6">
      <c r="A92" s="12"/>
      <c r="B92" s="10"/>
      <c r="C92" s="10"/>
      <c r="D92" s="10"/>
      <c r="E92" s="10"/>
      <c r="F92" s="10"/>
    </row>
    <row r="93" spans="1:6">
      <c r="A93" s="12"/>
      <c r="B93" s="10"/>
      <c r="C93" s="10"/>
      <c r="D93" s="10"/>
      <c r="E93" s="10"/>
      <c r="F93" s="10"/>
    </row>
    <row r="94" spans="1:6">
      <c r="A94" s="12"/>
      <c r="B94" s="10"/>
      <c r="C94" s="10"/>
      <c r="D94" s="10"/>
      <c r="E94" s="10"/>
      <c r="F94" s="10"/>
    </row>
    <row r="95" spans="1:6">
      <c r="A95" s="12"/>
      <c r="B95" s="10"/>
      <c r="C95" s="10"/>
      <c r="D95" s="10"/>
      <c r="E95" s="10"/>
      <c r="F95" s="10"/>
    </row>
    <row r="96" spans="1:6">
      <c r="A96" s="12"/>
      <c r="B96" s="10"/>
      <c r="C96" s="10"/>
      <c r="D96" s="10"/>
      <c r="E96" s="10"/>
      <c r="F96" s="10"/>
    </row>
    <row r="97" spans="1:6">
      <c r="A97" s="12"/>
      <c r="B97" s="10"/>
      <c r="C97" s="10"/>
      <c r="D97" s="10"/>
      <c r="E97" s="10"/>
      <c r="F97" s="10"/>
    </row>
    <row r="98" spans="1:6">
      <c r="A98" s="12"/>
      <c r="B98" s="10"/>
      <c r="C98" s="10"/>
      <c r="D98" s="10"/>
      <c r="E98" s="10"/>
      <c r="F98" s="10"/>
    </row>
    <row r="99" spans="1:6">
      <c r="A99" s="12"/>
      <c r="B99" s="10"/>
      <c r="C99" s="10"/>
      <c r="D99" s="10"/>
      <c r="E99" s="10"/>
      <c r="F99" s="10"/>
    </row>
    <row r="100" spans="1:6">
      <c r="A100" s="12"/>
      <c r="B100" s="10"/>
      <c r="C100" s="10"/>
      <c r="D100" s="10"/>
      <c r="E100" s="10"/>
      <c r="F100" s="10"/>
    </row>
    <row r="101" spans="1:6">
      <c r="A101" s="12"/>
      <c r="B101" s="8"/>
      <c r="C101" s="8"/>
      <c r="D101" s="8"/>
      <c r="E101" s="8"/>
      <c r="F101" s="8"/>
    </row>
    <row r="102" spans="1:6">
      <c r="A102" s="12"/>
      <c r="B102" s="8"/>
      <c r="C102" s="8"/>
      <c r="D102" s="8"/>
      <c r="E102" s="8"/>
      <c r="F102" s="8"/>
    </row>
    <row r="103" spans="1:6">
      <c r="A103" s="12"/>
      <c r="B103" s="8"/>
      <c r="C103" s="8"/>
      <c r="D103" s="8"/>
      <c r="E103" s="8"/>
      <c r="F103" s="8"/>
    </row>
    <row r="104" spans="1:6">
      <c r="A104" s="12"/>
      <c r="B104" s="8"/>
      <c r="C104" s="8"/>
      <c r="D104" s="8"/>
      <c r="E104" s="8"/>
      <c r="F104" s="8"/>
    </row>
    <row r="105" spans="1:6">
      <c r="A105" s="12"/>
      <c r="B105" s="8"/>
      <c r="C105" s="8"/>
      <c r="D105" s="8"/>
      <c r="E105" s="8"/>
      <c r="F105" s="8"/>
    </row>
    <row r="106" spans="1:6">
      <c r="A106" s="12"/>
      <c r="B106" s="8"/>
      <c r="C106" s="8"/>
      <c r="D106" s="8"/>
      <c r="E106" s="8"/>
      <c r="F106" s="8"/>
    </row>
    <row r="107" spans="1:6">
      <c r="A107" s="12"/>
      <c r="B107" s="8"/>
      <c r="C107" s="8"/>
      <c r="D107" s="8"/>
      <c r="E107" s="8"/>
      <c r="F107" s="8"/>
    </row>
    <row r="108" spans="1:6">
      <c r="A108" s="12"/>
      <c r="B108" s="8"/>
      <c r="C108" s="8"/>
      <c r="D108" s="8"/>
      <c r="E108" s="8"/>
      <c r="F108" s="8"/>
    </row>
    <row r="109" spans="1:6">
      <c r="A109" s="12"/>
      <c r="B109" s="8"/>
      <c r="C109" s="8"/>
      <c r="D109" s="8"/>
      <c r="E109" s="8"/>
      <c r="F109" s="8"/>
    </row>
    <row r="110" spans="1:6">
      <c r="A110" s="12"/>
      <c r="B110" s="8"/>
      <c r="C110" s="8"/>
      <c r="D110" s="8"/>
      <c r="E110" s="8"/>
      <c r="F110" s="8"/>
    </row>
    <row r="111" spans="1:6">
      <c r="A111" s="12"/>
      <c r="B111" s="8"/>
      <c r="C111" s="8"/>
      <c r="D111" s="8"/>
      <c r="E111" s="8"/>
      <c r="F111" s="8"/>
    </row>
    <row r="112" spans="1:6">
      <c r="A112" s="12"/>
      <c r="B112" s="8"/>
      <c r="C112" s="8"/>
      <c r="D112" s="8"/>
      <c r="E112" s="8"/>
      <c r="F112" s="8"/>
    </row>
    <row r="113" spans="1:6">
      <c r="A113" s="12"/>
      <c r="B113" s="8"/>
      <c r="C113" s="8"/>
      <c r="D113" s="8"/>
      <c r="E113" s="8"/>
      <c r="F113" s="8"/>
    </row>
    <row r="114" spans="1:6">
      <c r="A114" s="12"/>
      <c r="B114" s="8"/>
      <c r="C114" s="8"/>
      <c r="D114" s="8"/>
      <c r="E114" s="8"/>
      <c r="F114" s="8"/>
    </row>
    <row r="115" spans="1:6">
      <c r="A115" s="12"/>
      <c r="B115" s="8"/>
      <c r="C115" s="8"/>
      <c r="D115" s="8"/>
      <c r="E115" s="8"/>
      <c r="F115" s="8"/>
    </row>
    <row r="116" spans="1:6">
      <c r="A116" s="12"/>
      <c r="B116" s="8"/>
      <c r="C116" s="8"/>
      <c r="D116" s="8"/>
      <c r="E116" s="8"/>
      <c r="F116" s="8"/>
    </row>
    <row r="117" spans="1:6">
      <c r="A117" s="12"/>
      <c r="B117" s="8"/>
      <c r="C117" s="8"/>
      <c r="D117" s="8"/>
      <c r="E117" s="8"/>
      <c r="F117" s="8"/>
    </row>
    <row r="118" spans="1:6">
      <c r="A118" s="12"/>
      <c r="B118" s="8"/>
      <c r="C118" s="8"/>
      <c r="D118" s="8"/>
      <c r="E118" s="8"/>
      <c r="F118" s="8"/>
    </row>
    <row r="119" spans="1:6">
      <c r="A119" s="12"/>
      <c r="B119" s="8"/>
      <c r="C119" s="8"/>
      <c r="D119" s="8"/>
      <c r="E119" s="8"/>
      <c r="F119" s="8"/>
    </row>
    <row r="120" spans="1:6">
      <c r="A120" s="12"/>
      <c r="B120" s="8"/>
      <c r="C120" s="8"/>
      <c r="D120" s="8"/>
      <c r="E120" s="8"/>
      <c r="F120" s="8"/>
    </row>
    <row r="121" spans="1:6">
      <c r="A121" s="12"/>
      <c r="B121" s="8"/>
      <c r="C121" s="8"/>
      <c r="D121" s="8"/>
      <c r="E121" s="8"/>
      <c r="F121" s="8"/>
    </row>
    <row r="122" spans="1:6">
      <c r="A122" s="12"/>
      <c r="B122" s="8"/>
      <c r="C122" s="8"/>
      <c r="D122" s="8"/>
      <c r="E122" s="8"/>
      <c r="F122" s="8"/>
    </row>
    <row r="123" spans="1:6">
      <c r="A123" s="12"/>
      <c r="B123" s="8"/>
      <c r="C123" s="8"/>
      <c r="D123" s="8"/>
      <c r="E123" s="8"/>
      <c r="F123" s="8"/>
    </row>
    <row r="124" spans="1:6">
      <c r="A124" s="12"/>
      <c r="B124" s="8"/>
      <c r="C124" s="8"/>
      <c r="D124" s="8"/>
      <c r="E124" s="8"/>
      <c r="F124" s="8"/>
    </row>
    <row r="125" spans="1:6">
      <c r="A125" s="12"/>
      <c r="B125" s="8"/>
      <c r="C125" s="8"/>
      <c r="D125" s="8"/>
      <c r="E125" s="8"/>
      <c r="F125" s="8"/>
    </row>
    <row r="126" spans="1:6">
      <c r="A126" s="12"/>
      <c r="B126" s="8"/>
      <c r="C126" s="8"/>
      <c r="D126" s="8"/>
      <c r="E126" s="8"/>
      <c r="F126" s="8"/>
    </row>
    <row r="127" spans="1:6">
      <c r="A127" s="12"/>
      <c r="B127" s="8"/>
      <c r="C127" s="8"/>
      <c r="D127" s="8"/>
      <c r="E127" s="8"/>
      <c r="F127" s="8"/>
    </row>
    <row r="128" spans="1:6">
      <c r="A128" s="12"/>
      <c r="B128" s="8"/>
      <c r="C128" s="8"/>
      <c r="D128" s="8"/>
      <c r="E128" s="8"/>
      <c r="F128" s="8"/>
    </row>
    <row r="129" spans="1:6">
      <c r="A129" s="12"/>
      <c r="B129" s="8"/>
      <c r="C129" s="8"/>
      <c r="D129" s="8"/>
      <c r="E129" s="8"/>
      <c r="F129" s="8"/>
    </row>
    <row r="130" spans="1:6">
      <c r="A130" s="12"/>
      <c r="B130" s="8"/>
      <c r="C130" s="8"/>
      <c r="D130" s="8"/>
      <c r="E130" s="8"/>
      <c r="F130" s="8"/>
    </row>
    <row r="131" spans="1:6">
      <c r="A131" s="12"/>
      <c r="B131" s="8"/>
      <c r="C131" s="8"/>
      <c r="D131" s="8"/>
      <c r="E131" s="8"/>
      <c r="F131" s="8"/>
    </row>
    <row r="132" spans="1:6">
      <c r="A132" s="12"/>
      <c r="B132" s="8"/>
      <c r="C132" s="8"/>
      <c r="D132" s="8"/>
      <c r="E132" s="8"/>
      <c r="F132" s="8"/>
    </row>
    <row r="133" spans="1:6">
      <c r="A133" s="12"/>
      <c r="B133" s="8"/>
      <c r="C133" s="8"/>
      <c r="D133" s="8"/>
      <c r="E133" s="8"/>
      <c r="F133" s="8"/>
    </row>
    <row r="134" spans="1:6">
      <c r="A134" s="12"/>
      <c r="B134" s="8"/>
      <c r="C134" s="8"/>
      <c r="D134" s="8"/>
      <c r="E134" s="8"/>
      <c r="F134" s="8"/>
    </row>
    <row r="135" spans="1:6">
      <c r="A135" s="12"/>
      <c r="B135" s="8"/>
      <c r="C135" s="8"/>
      <c r="D135" s="8"/>
      <c r="E135" s="8"/>
      <c r="F135" s="8"/>
    </row>
    <row r="136" spans="1:6">
      <c r="A136" s="12"/>
      <c r="B136" s="8"/>
      <c r="C136" s="8"/>
      <c r="D136" s="8"/>
      <c r="E136" s="8"/>
      <c r="F136" s="8"/>
    </row>
    <row r="137" spans="1:6">
      <c r="A137" s="12"/>
      <c r="B137" s="8"/>
      <c r="C137" s="8"/>
      <c r="D137" s="8"/>
      <c r="E137" s="8"/>
      <c r="F137" s="8"/>
    </row>
    <row r="138" spans="1:6">
      <c r="A138" s="12"/>
      <c r="B138" s="8"/>
      <c r="C138" s="8"/>
      <c r="D138" s="8"/>
      <c r="E138" s="8"/>
      <c r="F138" s="8"/>
    </row>
    <row r="139" spans="1:6">
      <c r="A139" s="12"/>
      <c r="B139" s="8"/>
      <c r="C139" s="8"/>
      <c r="D139" s="8"/>
      <c r="E139" s="8"/>
      <c r="F139" s="8"/>
    </row>
    <row r="140" spans="1:6">
      <c r="A140" s="12"/>
      <c r="B140" s="8"/>
      <c r="C140" s="8"/>
      <c r="D140" s="8"/>
      <c r="E140" s="8"/>
      <c r="F140" s="8"/>
    </row>
    <row r="141" spans="1:6">
      <c r="A141" s="12"/>
      <c r="B141" s="8"/>
      <c r="C141" s="8"/>
      <c r="D141" s="8"/>
      <c r="E141" s="8"/>
      <c r="F141" s="8"/>
    </row>
    <row r="142" spans="1:6">
      <c r="A142" s="12"/>
      <c r="B142" s="8"/>
      <c r="C142" s="8"/>
      <c r="D142" s="8"/>
      <c r="E142" s="8"/>
      <c r="F142" s="8"/>
    </row>
    <row r="143" spans="1:6">
      <c r="A143" s="12"/>
      <c r="B143" s="8"/>
      <c r="C143" s="8"/>
      <c r="D143" s="8"/>
      <c r="E143" s="8"/>
      <c r="F143" s="8"/>
    </row>
    <row r="144" spans="1:6">
      <c r="A144" s="12"/>
      <c r="B144" s="8"/>
      <c r="C144" s="8"/>
      <c r="D144" s="8"/>
      <c r="E144" s="8"/>
      <c r="F144" s="8"/>
    </row>
    <row r="145" spans="1:6">
      <c r="A145" s="12"/>
      <c r="B145" s="8"/>
      <c r="C145" s="8"/>
      <c r="D145" s="8"/>
      <c r="E145" s="8"/>
      <c r="F145" s="8"/>
    </row>
    <row r="146" spans="1:6">
      <c r="A146" s="12"/>
      <c r="B146" s="8"/>
      <c r="C146" s="8"/>
      <c r="D146" s="8"/>
      <c r="E146" s="8"/>
      <c r="F146" s="8"/>
    </row>
    <row r="147" spans="1:6">
      <c r="A147" s="12"/>
      <c r="B147" s="8"/>
      <c r="C147" s="8"/>
      <c r="D147" s="8"/>
      <c r="E147" s="8"/>
      <c r="F147" s="8"/>
    </row>
    <row r="148" spans="1:6">
      <c r="A148" s="12"/>
      <c r="B148" s="8"/>
      <c r="C148" s="8"/>
      <c r="D148" s="8"/>
      <c r="E148" s="8"/>
      <c r="F148" s="8"/>
    </row>
    <row r="149" spans="1:6">
      <c r="A149" s="12"/>
      <c r="B149" s="8"/>
      <c r="C149" s="8"/>
      <c r="D149" s="8"/>
      <c r="E149" s="8"/>
      <c r="F149" s="8"/>
    </row>
    <row r="150" spans="1:6">
      <c r="A150" s="12"/>
      <c r="B150" s="8"/>
      <c r="C150" s="8"/>
      <c r="D150" s="8"/>
      <c r="E150" s="8"/>
      <c r="F150" s="8"/>
    </row>
    <row r="151" spans="1:6">
      <c r="A151" s="12"/>
      <c r="B151" s="8"/>
      <c r="C151" s="8"/>
      <c r="D151" s="8"/>
      <c r="E151" s="8"/>
      <c r="F151" s="8"/>
    </row>
    <row r="152" spans="1:6">
      <c r="A152" s="12"/>
      <c r="B152" s="8"/>
      <c r="C152" s="8"/>
      <c r="D152" s="8"/>
      <c r="E152" s="8"/>
      <c r="F152" s="8"/>
    </row>
    <row r="153" spans="1:6">
      <c r="A153" s="12"/>
      <c r="B153" s="8"/>
      <c r="C153" s="8"/>
      <c r="D153" s="8"/>
      <c r="E153" s="8"/>
      <c r="F153" s="8"/>
    </row>
    <row r="154" spans="1:6">
      <c r="A154" s="12"/>
      <c r="B154" s="8"/>
      <c r="C154" s="8"/>
      <c r="D154" s="8"/>
      <c r="E154" s="8"/>
      <c r="F154" s="8"/>
    </row>
    <row r="155" spans="1:6">
      <c r="A155" s="12"/>
      <c r="B155" s="8"/>
      <c r="C155" s="8"/>
      <c r="D155" s="8"/>
      <c r="E155" s="8"/>
      <c r="F155" s="8"/>
    </row>
    <row r="156" spans="1:6">
      <c r="A156" s="12"/>
      <c r="B156" s="8"/>
      <c r="C156" s="8"/>
      <c r="D156" s="8"/>
      <c r="E156" s="8"/>
      <c r="F156" s="8"/>
    </row>
    <row r="157" spans="1:6">
      <c r="A157" s="12"/>
      <c r="B157" s="8"/>
      <c r="C157" s="8"/>
      <c r="D157" s="8"/>
      <c r="E157" s="8"/>
      <c r="F157" s="8"/>
    </row>
    <row r="158" spans="1:6">
      <c r="A158" s="12"/>
      <c r="B158" s="8"/>
      <c r="C158" s="8"/>
      <c r="D158" s="8"/>
      <c r="E158" s="8"/>
      <c r="F158" s="8"/>
    </row>
    <row r="159" spans="1:6">
      <c r="A159" s="12"/>
      <c r="B159" s="8"/>
      <c r="C159" s="8"/>
      <c r="D159" s="8"/>
      <c r="E159" s="8"/>
      <c r="F159" s="8"/>
    </row>
    <row r="160" spans="1:6">
      <c r="A160" s="12"/>
      <c r="B160" s="8"/>
      <c r="C160" s="8"/>
      <c r="D160" s="8"/>
      <c r="E160" s="8"/>
      <c r="F160" s="8"/>
    </row>
    <row r="161" spans="1:6">
      <c r="A161" s="12"/>
      <c r="B161" s="8"/>
      <c r="C161" s="8"/>
      <c r="D161" s="8"/>
      <c r="E161" s="8"/>
      <c r="F161" s="8"/>
    </row>
    <row r="162" spans="1:6">
      <c r="A162" s="12"/>
      <c r="B162" s="8"/>
      <c r="C162" s="8"/>
      <c r="D162" s="8"/>
      <c r="E162" s="8"/>
      <c r="F162" s="8"/>
    </row>
    <row r="163" spans="1:6">
      <c r="A163" s="12"/>
      <c r="B163" s="8"/>
      <c r="C163" s="8"/>
      <c r="D163" s="8"/>
      <c r="E163" s="8"/>
      <c r="F163" s="8"/>
    </row>
    <row r="164" spans="1:6">
      <c r="A164" s="12"/>
      <c r="B164" s="8"/>
      <c r="C164" s="8"/>
      <c r="D164" s="8"/>
      <c r="E164" s="8"/>
      <c r="F164" s="8"/>
    </row>
    <row r="165" spans="1:6">
      <c r="A165" s="12"/>
      <c r="B165" s="8"/>
      <c r="C165" s="8"/>
      <c r="D165" s="8"/>
      <c r="E165" s="8"/>
      <c r="F165" s="8"/>
    </row>
    <row r="166" spans="1:6">
      <c r="A166" s="12"/>
      <c r="B166" s="8"/>
      <c r="C166" s="8"/>
      <c r="D166" s="8"/>
      <c r="E166" s="8"/>
      <c r="F166" s="8"/>
    </row>
    <row r="167" spans="1:6">
      <c r="A167" s="12"/>
      <c r="B167" s="8"/>
      <c r="C167" s="8"/>
      <c r="D167" s="8"/>
      <c r="E167" s="8"/>
      <c r="F167" s="8"/>
    </row>
    <row r="168" spans="1:6">
      <c r="A168" s="12"/>
      <c r="B168" s="8"/>
      <c r="C168" s="8"/>
      <c r="D168" s="8"/>
      <c r="E168" s="8"/>
      <c r="F168" s="8"/>
    </row>
    <row r="169" spans="1:6">
      <c r="A169" s="12"/>
      <c r="B169" s="8"/>
      <c r="C169" s="8"/>
      <c r="D169" s="8"/>
      <c r="E169" s="8"/>
      <c r="F169" s="8"/>
    </row>
    <row r="170" spans="1:6">
      <c r="A170" s="12"/>
      <c r="B170" s="8"/>
      <c r="C170" s="8"/>
      <c r="D170" s="8"/>
      <c r="E170" s="8"/>
      <c r="F170" s="8"/>
    </row>
    <row r="171" spans="1:6">
      <c r="A171" s="12"/>
      <c r="B171" s="8"/>
      <c r="C171" s="8"/>
      <c r="D171" s="8"/>
      <c r="E171" s="8"/>
      <c r="F171" s="8"/>
    </row>
    <row r="172" spans="1:6">
      <c r="A172" s="12"/>
      <c r="B172" s="8"/>
      <c r="C172" s="8"/>
      <c r="D172" s="8"/>
      <c r="E172" s="8"/>
      <c r="F172" s="8"/>
    </row>
    <row r="173" spans="1:6">
      <c r="A173" s="12"/>
      <c r="B173" s="8"/>
      <c r="C173" s="8"/>
      <c r="D173" s="8"/>
      <c r="E173" s="8"/>
      <c r="F173" s="8"/>
    </row>
    <row r="174" spans="1:6">
      <c r="A174" s="12"/>
      <c r="B174" s="8"/>
      <c r="C174" s="8"/>
      <c r="D174" s="8"/>
      <c r="E174" s="8"/>
      <c r="F174" s="8"/>
    </row>
    <row r="175" spans="1:6">
      <c r="A175" s="12"/>
      <c r="B175" s="8"/>
      <c r="C175" s="8"/>
      <c r="D175" s="8"/>
      <c r="E175" s="8"/>
      <c r="F175" s="8"/>
    </row>
    <row r="176" spans="1:6">
      <c r="A176" s="12"/>
      <c r="B176" s="8"/>
      <c r="C176" s="8"/>
      <c r="D176" s="8"/>
      <c r="E176" s="8"/>
      <c r="F176" s="8"/>
    </row>
    <row r="177" spans="1:6">
      <c r="A177" s="12"/>
      <c r="B177" s="8"/>
      <c r="C177" s="8"/>
      <c r="D177" s="8"/>
      <c r="E177" s="8"/>
      <c r="F177" s="8"/>
    </row>
    <row r="178" spans="1:6">
      <c r="A178" s="12"/>
      <c r="B178" s="8"/>
      <c r="C178" s="8"/>
      <c r="D178" s="8"/>
      <c r="E178" s="8"/>
      <c r="F178" s="8"/>
    </row>
    <row r="179" spans="1:6">
      <c r="A179" s="12"/>
      <c r="B179" s="8"/>
      <c r="C179" s="8"/>
      <c r="D179" s="8"/>
      <c r="E179" s="8"/>
      <c r="F179" s="8"/>
    </row>
    <row r="180" spans="1:6">
      <c r="A180" s="12"/>
      <c r="B180" s="8"/>
      <c r="C180" s="8"/>
      <c r="D180" s="8"/>
      <c r="E180" s="8"/>
      <c r="F180" s="8"/>
    </row>
    <row r="181" spans="1:6">
      <c r="A181" s="12"/>
      <c r="B181" s="8"/>
      <c r="C181" s="8"/>
      <c r="D181" s="8"/>
      <c r="E181" s="8"/>
      <c r="F181" s="8"/>
    </row>
    <row r="182" spans="1:6">
      <c r="A182" s="12"/>
      <c r="B182" s="8"/>
      <c r="C182" s="8"/>
      <c r="D182" s="8"/>
      <c r="E182" s="8"/>
      <c r="F182" s="8"/>
    </row>
    <row r="183" spans="1:6">
      <c r="A183" s="12"/>
      <c r="B183" s="8"/>
      <c r="C183" s="8"/>
      <c r="D183" s="8"/>
      <c r="E183" s="8"/>
      <c r="F183" s="8"/>
    </row>
    <row r="184" spans="1:6">
      <c r="A184" s="12"/>
      <c r="B184" s="8"/>
      <c r="C184" s="8"/>
      <c r="D184" s="8"/>
      <c r="E184" s="8"/>
      <c r="F184" s="8"/>
    </row>
    <row r="185" spans="1:6">
      <c r="A185" s="12"/>
      <c r="B185" s="8"/>
      <c r="C185" s="8"/>
      <c r="D185" s="8"/>
      <c r="E185" s="8"/>
      <c r="F185" s="8"/>
    </row>
    <row r="186" spans="1:6">
      <c r="A186" s="12"/>
      <c r="B186" s="8"/>
      <c r="C186" s="8"/>
      <c r="D186" s="8"/>
      <c r="E186" s="8"/>
      <c r="F186" s="8"/>
    </row>
    <row r="187" spans="1:6">
      <c r="A187" s="12"/>
      <c r="B187" s="8"/>
      <c r="C187" s="8"/>
      <c r="D187" s="8"/>
      <c r="E187" s="8"/>
      <c r="F187" s="8"/>
    </row>
    <row r="188" spans="1:6">
      <c r="A188" s="12"/>
      <c r="B188" s="8"/>
      <c r="C188" s="8"/>
      <c r="D188" s="8"/>
      <c r="E188" s="8"/>
      <c r="F188" s="8"/>
    </row>
    <row r="189" spans="1:6">
      <c r="A189" s="12"/>
      <c r="B189" s="8"/>
      <c r="C189" s="8"/>
      <c r="D189" s="8"/>
      <c r="E189" s="8"/>
      <c r="F189" s="8"/>
    </row>
    <row r="190" spans="1:6">
      <c r="A190" s="12"/>
      <c r="B190" s="8"/>
      <c r="C190" s="8"/>
      <c r="D190" s="8"/>
      <c r="E190" s="8"/>
      <c r="F190" s="8"/>
    </row>
    <row r="191" spans="1:6">
      <c r="A191" s="12"/>
      <c r="B191" s="8"/>
      <c r="C191" s="8"/>
      <c r="D191" s="8"/>
      <c r="E191" s="8"/>
      <c r="F191" s="8"/>
    </row>
    <row r="192" spans="1:6">
      <c r="A192" s="12"/>
      <c r="B192" s="8"/>
      <c r="C192" s="8"/>
      <c r="D192" s="8"/>
      <c r="E192" s="8"/>
      <c r="F192" s="8"/>
    </row>
    <row r="193" spans="1:6">
      <c r="A193" s="12"/>
      <c r="B193" s="8"/>
      <c r="C193" s="8"/>
      <c r="D193" s="8"/>
      <c r="E193" s="8"/>
      <c r="F193" s="8"/>
    </row>
    <row r="194" spans="1:6">
      <c r="A194" s="12"/>
      <c r="B194" s="8"/>
      <c r="C194" s="8"/>
      <c r="D194" s="8"/>
      <c r="E194" s="8"/>
      <c r="F194" s="8"/>
    </row>
    <row r="195" spans="1:6">
      <c r="A195" s="12"/>
      <c r="B195" s="8"/>
      <c r="C195" s="8"/>
      <c r="D195" s="8"/>
      <c r="E195" s="8"/>
      <c r="F195" s="8"/>
    </row>
    <row r="196" spans="1:6">
      <c r="A196" s="12"/>
      <c r="B196" s="8"/>
      <c r="C196" s="8"/>
      <c r="D196" s="8"/>
      <c r="E196" s="8"/>
      <c r="F196" s="8"/>
    </row>
    <row r="197" spans="1:6">
      <c r="A197" s="12"/>
      <c r="B197" s="8"/>
      <c r="C197" s="8"/>
      <c r="D197" s="8"/>
      <c r="E197" s="8"/>
      <c r="F197" s="8"/>
    </row>
    <row r="198" spans="1:6">
      <c r="A198" s="12"/>
      <c r="B198" s="8"/>
      <c r="C198" s="8"/>
      <c r="D198" s="8"/>
      <c r="E198" s="8"/>
      <c r="F198" s="8"/>
    </row>
    <row r="199" spans="1:6">
      <c r="A199" s="12"/>
      <c r="B199" s="8"/>
      <c r="C199" s="8"/>
      <c r="D199" s="8"/>
      <c r="E199" s="8"/>
      <c r="F199" s="8"/>
    </row>
    <row r="200" spans="1:6">
      <c r="A200" s="12"/>
      <c r="B200" s="8"/>
      <c r="C200" s="8"/>
      <c r="D200" s="8"/>
      <c r="E200" s="8"/>
      <c r="F200" s="8"/>
    </row>
  </sheetData>
  <pageMargins left="0.7" right="0.7" top="0.75" bottom="0.75" header="0.3" footer="0.3"/>
  <pageSetup paperSize="9"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200"/>
  <sheetViews>
    <sheetView showGridLines="0" workbookViewId="0"/>
  </sheetViews>
  <sheetFormatPr defaultColWidth="10.90625" defaultRowHeight="14.5"/>
  <cols>
    <col min="1" max="1" width="70.7265625" customWidth="1"/>
  </cols>
  <sheetData>
    <row r="1" spans="1:26" ht="19.5">
      <c r="A1" s="4" t="s">
        <v>28</v>
      </c>
      <c r="B1" s="8"/>
      <c r="C1" s="8"/>
      <c r="D1" s="8"/>
      <c r="E1" s="8"/>
      <c r="F1" s="8"/>
      <c r="G1" s="8"/>
      <c r="H1" s="8"/>
      <c r="I1" s="8"/>
      <c r="J1" s="8"/>
      <c r="K1" s="8"/>
      <c r="L1" s="8"/>
      <c r="M1" s="8"/>
      <c r="N1" s="8"/>
      <c r="O1" s="8"/>
      <c r="P1" s="8"/>
      <c r="Q1" s="8"/>
      <c r="R1" s="8"/>
      <c r="S1" s="8"/>
      <c r="T1" s="8"/>
      <c r="U1" s="8"/>
      <c r="V1" s="8"/>
      <c r="W1" s="8"/>
      <c r="X1" s="8"/>
      <c r="Y1" s="8"/>
      <c r="Z1" s="8"/>
    </row>
    <row r="2" spans="1:26">
      <c r="A2" s="9" t="s">
        <v>294</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27</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322</v>
      </c>
      <c r="B7" s="14">
        <v>0.135544</v>
      </c>
      <c r="C7" s="14">
        <v>0.1406519</v>
      </c>
      <c r="D7" s="14">
        <v>0.1516062</v>
      </c>
      <c r="E7" s="14">
        <v>0.1510774</v>
      </c>
      <c r="F7" s="14">
        <v>0.15056539999999999</v>
      </c>
      <c r="G7" s="14">
        <v>0.14371600000000001</v>
      </c>
      <c r="H7" s="14">
        <v>0.14118059999999999</v>
      </c>
      <c r="I7" s="14">
        <v>0.136682</v>
      </c>
      <c r="J7" s="14">
        <v>0.13456180000000001</v>
      </c>
      <c r="K7" s="14">
        <v>0.1271159</v>
      </c>
      <c r="L7" s="14">
        <v>0.12428690000000001</v>
      </c>
      <c r="M7" s="14">
        <v>0.12520680000000001</v>
      </c>
      <c r="N7" s="14">
        <v>0.12644569999999999</v>
      </c>
      <c r="O7" s="14">
        <v>0.1294275</v>
      </c>
      <c r="P7" s="14">
        <v>0.1240923</v>
      </c>
      <c r="Q7" s="14">
        <v>0.1157432</v>
      </c>
      <c r="R7" s="14">
        <v>0.1171205</v>
      </c>
      <c r="S7" s="14">
        <v>0.11896320000000001</v>
      </c>
      <c r="T7" s="14">
        <v>0.12389409999999999</v>
      </c>
      <c r="U7" s="14">
        <v>0.1241588</v>
      </c>
      <c r="V7" s="14">
        <v>0.1290732</v>
      </c>
      <c r="W7" s="14">
        <v>0.13800080000000001</v>
      </c>
      <c r="X7" s="14">
        <v>0.13678480000000001</v>
      </c>
      <c r="Y7" s="14">
        <v>0.14146139999999999</v>
      </c>
      <c r="Z7" s="14">
        <v>0.1314728</v>
      </c>
    </row>
    <row r="8" spans="1:26">
      <c r="A8" s="12" t="s">
        <v>323</v>
      </c>
      <c r="B8" s="14">
        <v>0.20297419999999999</v>
      </c>
      <c r="C8" s="14">
        <v>0.21659220000000001</v>
      </c>
      <c r="D8" s="14">
        <v>0.23267199999999999</v>
      </c>
      <c r="E8" s="14">
        <v>0.2239613</v>
      </c>
      <c r="F8" s="14">
        <v>0.2054705</v>
      </c>
      <c r="G8" s="14">
        <v>0.1864286</v>
      </c>
      <c r="H8" s="14">
        <v>0.172572</v>
      </c>
      <c r="I8" s="14">
        <v>0.17238400000000001</v>
      </c>
      <c r="J8" s="14">
        <v>0.1671793</v>
      </c>
      <c r="K8" s="14">
        <v>0.1576709</v>
      </c>
      <c r="L8" s="14">
        <v>0.1532771</v>
      </c>
      <c r="M8" s="14">
        <v>0.1486519</v>
      </c>
      <c r="N8" s="14">
        <v>0.15103440000000001</v>
      </c>
      <c r="O8" s="14">
        <v>0.15094440000000001</v>
      </c>
      <c r="P8" s="14">
        <v>0.14469170000000001</v>
      </c>
      <c r="Q8" s="14">
        <v>0.12830349999999999</v>
      </c>
      <c r="R8" s="14">
        <v>0.1254564</v>
      </c>
      <c r="S8" s="14">
        <v>0.1247294</v>
      </c>
      <c r="T8" s="14">
        <v>0.12966</v>
      </c>
      <c r="U8" s="14">
        <v>0.1360961</v>
      </c>
      <c r="V8" s="14">
        <v>0.14267479999999999</v>
      </c>
      <c r="W8" s="14">
        <v>0.16386580000000001</v>
      </c>
      <c r="X8" s="14">
        <v>0.16098599999999999</v>
      </c>
      <c r="Y8" s="14">
        <v>0.1804269</v>
      </c>
      <c r="Z8" s="14">
        <v>0.15275540000000001</v>
      </c>
    </row>
    <row r="9" spans="1:26">
      <c r="A9" s="12" t="s">
        <v>324</v>
      </c>
      <c r="B9" s="14">
        <v>0.1225339</v>
      </c>
      <c r="C9" s="14">
        <v>0.12287049999999999</v>
      </c>
      <c r="D9" s="14">
        <v>0.13307150000000001</v>
      </c>
      <c r="E9" s="14">
        <v>0.13372890000000001</v>
      </c>
      <c r="F9" s="14">
        <v>0.14136489999999999</v>
      </c>
      <c r="G9" s="14">
        <v>0.1392284</v>
      </c>
      <c r="H9" s="14">
        <v>0.1437399</v>
      </c>
      <c r="I9" s="14">
        <v>0.13835990000000001</v>
      </c>
      <c r="J9" s="14">
        <v>0.13809630000000001</v>
      </c>
      <c r="K9" s="14">
        <v>0.1328799</v>
      </c>
      <c r="L9" s="14">
        <v>0.13133700000000001</v>
      </c>
      <c r="M9" s="14">
        <v>0.1330694</v>
      </c>
      <c r="N9" s="14">
        <v>0.13499990000000001</v>
      </c>
      <c r="O9" s="14">
        <v>0.1405921</v>
      </c>
      <c r="P9" s="14">
        <v>0.137271</v>
      </c>
      <c r="Q9" s="14">
        <v>0.1292189</v>
      </c>
      <c r="R9" s="14">
        <v>0.1333762</v>
      </c>
      <c r="S9" s="14">
        <v>0.1361966</v>
      </c>
      <c r="T9" s="14">
        <v>0.14209379999999999</v>
      </c>
      <c r="U9" s="14">
        <v>0.13842670000000001</v>
      </c>
      <c r="V9" s="14">
        <v>0.14112479999999999</v>
      </c>
      <c r="W9" s="14">
        <v>0.1466124</v>
      </c>
      <c r="X9" s="14">
        <v>0.14498150000000001</v>
      </c>
      <c r="Y9" s="14">
        <v>0.1471384</v>
      </c>
      <c r="Z9" s="14">
        <v>0.14027919999999999</v>
      </c>
    </row>
    <row r="10" spans="1:26">
      <c r="A10" s="12" t="s">
        <v>325</v>
      </c>
      <c r="B10" s="14">
        <v>9.5496899999999996E-2</v>
      </c>
      <c r="C10" s="14">
        <v>0.10695399999999999</v>
      </c>
      <c r="D10" s="14">
        <v>0.11493250000000001</v>
      </c>
      <c r="E10" s="14">
        <v>0.12107809999999999</v>
      </c>
      <c r="F10" s="14">
        <v>0.1150188</v>
      </c>
      <c r="G10" s="14">
        <v>0.1075178</v>
      </c>
      <c r="H10" s="14">
        <v>9.5606300000000005E-2</v>
      </c>
      <c r="I10" s="14">
        <v>9.0201699999999996E-2</v>
      </c>
      <c r="J10" s="14">
        <v>8.6788299999999999E-2</v>
      </c>
      <c r="K10" s="14">
        <v>7.5017100000000003E-2</v>
      </c>
      <c r="L10" s="14">
        <v>7.0408399999999996E-2</v>
      </c>
      <c r="M10" s="14">
        <v>7.5229400000000002E-2</v>
      </c>
      <c r="N10" s="14">
        <v>7.4082300000000004E-2</v>
      </c>
      <c r="O10" s="14">
        <v>7.2939900000000002E-2</v>
      </c>
      <c r="P10" s="14">
        <v>6.2956399999999996E-2</v>
      </c>
      <c r="Q10" s="14">
        <v>6.1656000000000002E-2</v>
      </c>
      <c r="R10" s="14">
        <v>5.8579600000000003E-2</v>
      </c>
      <c r="S10" s="14">
        <v>5.9454300000000002E-2</v>
      </c>
      <c r="T10" s="14">
        <v>6.1719499999999997E-2</v>
      </c>
      <c r="U10" s="14">
        <v>6.8301299999999995E-2</v>
      </c>
      <c r="V10" s="14">
        <v>7.8586799999999998E-2</v>
      </c>
      <c r="W10" s="14">
        <v>8.6070400000000005E-2</v>
      </c>
      <c r="X10" s="14">
        <v>8.7115899999999996E-2</v>
      </c>
      <c r="Y10" s="14">
        <v>8.4623799999999999E-2</v>
      </c>
      <c r="Z10" s="14">
        <v>8.0615300000000001E-2</v>
      </c>
    </row>
    <row r="11" spans="1:26" ht="30" customHeight="1">
      <c r="A11" s="6" t="s">
        <v>24</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2" t="s">
        <v>296</v>
      </c>
      <c r="B12" s="15" t="s">
        <v>297</v>
      </c>
      <c r="C12" s="15" t="s">
        <v>298</v>
      </c>
      <c r="D12" s="15" t="s">
        <v>299</v>
      </c>
      <c r="E12" s="15" t="s">
        <v>300</v>
      </c>
      <c r="F12" s="15" t="s">
        <v>301</v>
      </c>
      <c r="G12" s="15" t="s">
        <v>302</v>
      </c>
      <c r="H12" s="15" t="s">
        <v>303</v>
      </c>
      <c r="I12" s="15" t="s">
        <v>304</v>
      </c>
      <c r="J12" s="15" t="s">
        <v>305</v>
      </c>
      <c r="K12" s="15" t="s">
        <v>306</v>
      </c>
      <c r="L12" s="15" t="s">
        <v>307</v>
      </c>
      <c r="M12" s="15" t="s">
        <v>308</v>
      </c>
      <c r="N12" s="15" t="s">
        <v>309</v>
      </c>
      <c r="O12" s="15" t="s">
        <v>310</v>
      </c>
      <c r="P12" s="15" t="s">
        <v>311</v>
      </c>
      <c r="Q12" s="15" t="s">
        <v>312</v>
      </c>
      <c r="R12" s="15" t="s">
        <v>313</v>
      </c>
      <c r="S12" s="15" t="s">
        <v>314</v>
      </c>
      <c r="T12" s="15" t="s">
        <v>315</v>
      </c>
      <c r="U12" s="15" t="s">
        <v>316</v>
      </c>
      <c r="V12" s="15" t="s">
        <v>317</v>
      </c>
      <c r="W12" s="15" t="s">
        <v>318</v>
      </c>
      <c r="X12" s="15" t="s">
        <v>319</v>
      </c>
      <c r="Y12" s="15" t="s">
        <v>320</v>
      </c>
      <c r="Z12" s="15" t="s">
        <v>321</v>
      </c>
    </row>
    <row r="13" spans="1:26">
      <c r="A13" s="12" t="s">
        <v>322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row>
    <row r="14" spans="1:26">
      <c r="A14" s="12" t="s">
        <v>323</v>
      </c>
      <c r="B14" s="14">
        <v>0.32943240000000001</v>
      </c>
      <c r="C14" s="14">
        <v>0.33762639999999999</v>
      </c>
      <c r="D14" s="14">
        <v>0.33447280000000001</v>
      </c>
      <c r="E14" s="14">
        <v>0.32146019999999997</v>
      </c>
      <c r="F14" s="14">
        <v>0.29449399999999998</v>
      </c>
      <c r="G14" s="14">
        <v>0.27795439999999999</v>
      </c>
      <c r="H14" s="14">
        <v>0.25822499999999998</v>
      </c>
      <c r="I14" s="14">
        <v>0.26253599999999999</v>
      </c>
      <c r="J14" s="14">
        <v>0.25478040000000002</v>
      </c>
      <c r="K14" s="14">
        <v>0.25111080000000002</v>
      </c>
      <c r="L14" s="14">
        <v>0.24671109999999999</v>
      </c>
      <c r="M14" s="14">
        <v>0.23519580000000001</v>
      </c>
      <c r="N14" s="14">
        <v>0.2344482</v>
      </c>
      <c r="O14" s="14">
        <v>0.22767780000000001</v>
      </c>
      <c r="P14" s="14">
        <v>0.22620779999999999</v>
      </c>
      <c r="Q14" s="14">
        <v>0.21392059999999999</v>
      </c>
      <c r="R14" s="14">
        <v>0.20489560000000001</v>
      </c>
      <c r="S14" s="14">
        <v>0.199077</v>
      </c>
      <c r="T14" s="14">
        <v>0.19771540000000001</v>
      </c>
      <c r="U14" s="14">
        <v>0.20573440000000001</v>
      </c>
      <c r="V14" s="14">
        <v>0.20662829999999999</v>
      </c>
      <c r="W14" s="14">
        <v>0.22105839999999999</v>
      </c>
      <c r="X14" s="14">
        <v>0.218638</v>
      </c>
      <c r="Y14" s="14">
        <v>0.23599049999999999</v>
      </c>
      <c r="Z14" s="14">
        <v>0.21526120000000001</v>
      </c>
    </row>
    <row r="15" spans="1:26">
      <c r="A15" s="12" t="s">
        <v>324</v>
      </c>
      <c r="B15" s="14">
        <v>0.54836580000000001</v>
      </c>
      <c r="C15" s="14">
        <v>0.52999149999999995</v>
      </c>
      <c r="D15" s="14">
        <v>0.53301350000000003</v>
      </c>
      <c r="E15" s="14">
        <v>0.53778899999999996</v>
      </c>
      <c r="F15" s="14">
        <v>0.57072769999999995</v>
      </c>
      <c r="G15" s="14">
        <v>0.58946270000000001</v>
      </c>
      <c r="H15" s="14">
        <v>0.62010120000000002</v>
      </c>
      <c r="I15" s="14">
        <v>0.61715279999999995</v>
      </c>
      <c r="J15" s="14">
        <v>0.62608730000000001</v>
      </c>
      <c r="K15" s="14">
        <v>0.63896120000000001</v>
      </c>
      <c r="L15" s="14">
        <v>0.64688579999999996</v>
      </c>
      <c r="M15" s="14">
        <v>0.65073360000000002</v>
      </c>
      <c r="N15" s="14">
        <v>0.65329769999999998</v>
      </c>
      <c r="O15" s="14">
        <v>0.66284270000000001</v>
      </c>
      <c r="P15" s="14">
        <v>0.67391480000000004</v>
      </c>
      <c r="Q15" s="14">
        <v>0.68115490000000001</v>
      </c>
      <c r="R15" s="14">
        <v>0.69658739999999997</v>
      </c>
      <c r="S15" s="14">
        <v>0.70298579999999999</v>
      </c>
      <c r="T15" s="14">
        <v>0.70399809999999996</v>
      </c>
      <c r="U15" s="14">
        <v>0.68579179999999995</v>
      </c>
      <c r="V15" s="14">
        <v>0.67344389999999998</v>
      </c>
      <c r="W15" s="14">
        <v>0.65718889999999996</v>
      </c>
      <c r="X15" s="14">
        <v>0.6584139</v>
      </c>
      <c r="Y15" s="14">
        <v>0.65074609999999999</v>
      </c>
      <c r="Z15" s="14">
        <v>0.67072980000000004</v>
      </c>
    </row>
    <row r="16" spans="1:26">
      <c r="A16" s="12" t="s">
        <v>325</v>
      </c>
      <c r="B16" s="14">
        <v>0.1222018</v>
      </c>
      <c r="C16" s="14">
        <v>0.1323821</v>
      </c>
      <c r="D16" s="14">
        <v>0.13251370000000001</v>
      </c>
      <c r="E16" s="14">
        <v>0.14075070000000001</v>
      </c>
      <c r="F16" s="14">
        <v>0.13477829999999999</v>
      </c>
      <c r="G16" s="14">
        <v>0.1325829</v>
      </c>
      <c r="H16" s="14">
        <v>0.1216738</v>
      </c>
      <c r="I16" s="14">
        <v>0.12031119999999999</v>
      </c>
      <c r="J16" s="14">
        <v>0.1191324</v>
      </c>
      <c r="K16" s="14">
        <v>0.109928</v>
      </c>
      <c r="L16" s="14">
        <v>0.1064032</v>
      </c>
      <c r="M16" s="14">
        <v>0.11407059999999999</v>
      </c>
      <c r="N16" s="14">
        <v>0.1122541</v>
      </c>
      <c r="O16" s="14">
        <v>0.10947949999999999</v>
      </c>
      <c r="P16" s="14">
        <v>9.9877400000000005E-2</v>
      </c>
      <c r="Q16" s="14">
        <v>0.1049245</v>
      </c>
      <c r="R16" s="14">
        <v>9.8516999999999993E-2</v>
      </c>
      <c r="S16" s="14">
        <v>9.7937200000000002E-2</v>
      </c>
      <c r="T16" s="14">
        <v>9.8286499999999999E-2</v>
      </c>
      <c r="U16" s="14">
        <v>0.1084738</v>
      </c>
      <c r="V16" s="14">
        <v>0.1199278</v>
      </c>
      <c r="W16" s="14">
        <v>0.12175270000000001</v>
      </c>
      <c r="X16" s="14">
        <v>0.12294819999999999</v>
      </c>
      <c r="Y16" s="14">
        <v>0.1132634</v>
      </c>
      <c r="Z16" s="14">
        <v>0.1140089</v>
      </c>
    </row>
    <row r="17" spans="1:26" ht="30" customHeight="1">
      <c r="A17" s="6" t="s">
        <v>25</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2" t="s">
        <v>296</v>
      </c>
      <c r="B18" s="15" t="s">
        <v>297</v>
      </c>
      <c r="C18" s="15" t="s">
        <v>298</v>
      </c>
      <c r="D18" s="15" t="s">
        <v>299</v>
      </c>
      <c r="E18" s="15" t="s">
        <v>300</v>
      </c>
      <c r="F18" s="15" t="s">
        <v>301</v>
      </c>
      <c r="G18" s="15" t="s">
        <v>302</v>
      </c>
      <c r="H18" s="15" t="s">
        <v>303</v>
      </c>
      <c r="I18" s="15" t="s">
        <v>304</v>
      </c>
      <c r="J18" s="15" t="s">
        <v>305</v>
      </c>
      <c r="K18" s="15" t="s">
        <v>306</v>
      </c>
      <c r="L18" s="15" t="s">
        <v>307</v>
      </c>
      <c r="M18" s="15" t="s">
        <v>308</v>
      </c>
      <c r="N18" s="15" t="s">
        <v>309</v>
      </c>
      <c r="O18" s="15" t="s">
        <v>310</v>
      </c>
      <c r="P18" s="15" t="s">
        <v>311</v>
      </c>
      <c r="Q18" s="15" t="s">
        <v>312</v>
      </c>
      <c r="R18" s="15" t="s">
        <v>313</v>
      </c>
      <c r="S18" s="15" t="s">
        <v>314</v>
      </c>
      <c r="T18" s="15" t="s">
        <v>315</v>
      </c>
      <c r="U18" s="15" t="s">
        <v>316</v>
      </c>
      <c r="V18" s="15" t="s">
        <v>317</v>
      </c>
      <c r="W18" s="15" t="s">
        <v>318</v>
      </c>
      <c r="X18" s="15" t="s">
        <v>319</v>
      </c>
      <c r="Y18" s="15" t="s">
        <v>320</v>
      </c>
      <c r="Z18" s="15" t="s">
        <v>321</v>
      </c>
    </row>
    <row r="19" spans="1:26">
      <c r="A19" s="12" t="s">
        <v>322</v>
      </c>
      <c r="B19" s="16">
        <v>680000</v>
      </c>
      <c r="C19" s="16">
        <v>700000</v>
      </c>
      <c r="D19" s="16">
        <v>760000</v>
      </c>
      <c r="E19" s="16">
        <v>750000</v>
      </c>
      <c r="F19" s="16">
        <v>750000</v>
      </c>
      <c r="G19" s="16">
        <v>710000</v>
      </c>
      <c r="H19" s="16">
        <v>700000</v>
      </c>
      <c r="I19" s="16">
        <v>680000</v>
      </c>
      <c r="J19" s="16">
        <v>670000</v>
      </c>
      <c r="K19" s="16">
        <v>640000</v>
      </c>
      <c r="L19" s="16">
        <v>620000</v>
      </c>
      <c r="M19" s="16">
        <v>630000</v>
      </c>
      <c r="N19" s="16">
        <v>640000</v>
      </c>
      <c r="O19" s="16">
        <v>660000</v>
      </c>
      <c r="P19" s="16">
        <v>640000</v>
      </c>
      <c r="Q19" s="16">
        <v>600000</v>
      </c>
      <c r="R19" s="16">
        <v>610000</v>
      </c>
      <c r="S19" s="16">
        <v>620000</v>
      </c>
      <c r="T19" s="16">
        <v>650000</v>
      </c>
      <c r="U19" s="16">
        <v>650000</v>
      </c>
      <c r="V19" s="16">
        <v>680000</v>
      </c>
      <c r="W19" s="16">
        <v>730000</v>
      </c>
      <c r="X19" s="16">
        <v>730000</v>
      </c>
      <c r="Y19" s="16">
        <v>760000</v>
      </c>
      <c r="Z19" s="16">
        <v>700000</v>
      </c>
    </row>
    <row r="20" spans="1:26">
      <c r="A20" s="12" t="s">
        <v>323</v>
      </c>
      <c r="B20" s="16">
        <v>220000</v>
      </c>
      <c r="C20" s="16">
        <v>240000</v>
      </c>
      <c r="D20" s="16">
        <v>250000</v>
      </c>
      <c r="E20" s="16">
        <v>240000</v>
      </c>
      <c r="F20" s="16">
        <v>220000</v>
      </c>
      <c r="G20" s="16">
        <v>200000</v>
      </c>
      <c r="H20" s="16">
        <v>180000</v>
      </c>
      <c r="I20" s="16">
        <v>180000</v>
      </c>
      <c r="J20" s="16">
        <v>170000</v>
      </c>
      <c r="K20" s="16">
        <v>160000</v>
      </c>
      <c r="L20" s="16">
        <v>150000</v>
      </c>
      <c r="M20" s="16">
        <v>150000</v>
      </c>
      <c r="N20" s="16">
        <v>150000</v>
      </c>
      <c r="O20" s="16">
        <v>150000</v>
      </c>
      <c r="P20" s="16">
        <v>140000</v>
      </c>
      <c r="Q20" s="16">
        <v>130000</v>
      </c>
      <c r="R20" s="16">
        <v>120000</v>
      </c>
      <c r="S20" s="16">
        <v>120000</v>
      </c>
      <c r="T20" s="16">
        <v>130000</v>
      </c>
      <c r="U20" s="16">
        <v>130000</v>
      </c>
      <c r="V20" s="16">
        <v>140000</v>
      </c>
      <c r="W20" s="16">
        <v>160000</v>
      </c>
      <c r="X20" s="16">
        <v>160000</v>
      </c>
      <c r="Y20" s="16">
        <v>180000</v>
      </c>
      <c r="Z20" s="16">
        <v>150000</v>
      </c>
    </row>
    <row r="21" spans="1:26">
      <c r="A21" s="12" t="s">
        <v>324</v>
      </c>
      <c r="B21" s="16">
        <v>370000</v>
      </c>
      <c r="C21" s="16">
        <v>370000</v>
      </c>
      <c r="D21" s="16">
        <v>400000</v>
      </c>
      <c r="E21" s="16">
        <v>400000</v>
      </c>
      <c r="F21" s="16">
        <v>430000</v>
      </c>
      <c r="G21" s="16">
        <v>420000</v>
      </c>
      <c r="H21" s="16">
        <v>430000</v>
      </c>
      <c r="I21" s="16">
        <v>420000</v>
      </c>
      <c r="J21" s="16">
        <v>420000</v>
      </c>
      <c r="K21" s="16">
        <v>410000</v>
      </c>
      <c r="L21" s="16">
        <v>400000</v>
      </c>
      <c r="M21" s="16">
        <v>410000</v>
      </c>
      <c r="N21" s="16">
        <v>420000</v>
      </c>
      <c r="O21" s="16">
        <v>440000</v>
      </c>
      <c r="P21" s="16">
        <v>430000</v>
      </c>
      <c r="Q21" s="16">
        <v>410000</v>
      </c>
      <c r="R21" s="16">
        <v>420000</v>
      </c>
      <c r="S21" s="16">
        <v>440000</v>
      </c>
      <c r="T21" s="16">
        <v>460000</v>
      </c>
      <c r="U21" s="16">
        <v>450000</v>
      </c>
      <c r="V21" s="16">
        <v>460000</v>
      </c>
      <c r="W21" s="16">
        <v>480000</v>
      </c>
      <c r="X21" s="16">
        <v>480000</v>
      </c>
      <c r="Y21" s="16">
        <v>490000</v>
      </c>
      <c r="Z21" s="16">
        <v>470000</v>
      </c>
    </row>
    <row r="22" spans="1:26">
      <c r="A22" s="12" t="s">
        <v>325</v>
      </c>
      <c r="B22" s="16">
        <v>80000</v>
      </c>
      <c r="C22" s="16">
        <v>90000</v>
      </c>
      <c r="D22" s="16">
        <v>100000</v>
      </c>
      <c r="E22" s="16">
        <v>110000</v>
      </c>
      <c r="F22" s="16">
        <v>100000</v>
      </c>
      <c r="G22" s="16">
        <v>90000</v>
      </c>
      <c r="H22" s="16">
        <v>90000</v>
      </c>
      <c r="I22" s="16">
        <v>80000</v>
      </c>
      <c r="J22" s="16">
        <v>80000</v>
      </c>
      <c r="K22" s="16">
        <v>70000</v>
      </c>
      <c r="L22" s="16">
        <v>70000</v>
      </c>
      <c r="M22" s="16">
        <v>70000</v>
      </c>
      <c r="N22" s="16">
        <v>70000</v>
      </c>
      <c r="O22" s="16">
        <v>70000</v>
      </c>
      <c r="P22" s="16">
        <v>60000</v>
      </c>
      <c r="Q22" s="16">
        <v>60000</v>
      </c>
      <c r="R22" s="16">
        <v>60000</v>
      </c>
      <c r="S22" s="16">
        <v>60000</v>
      </c>
      <c r="T22" s="16">
        <v>60000</v>
      </c>
      <c r="U22" s="16">
        <v>70000</v>
      </c>
      <c r="V22" s="16">
        <v>80000</v>
      </c>
      <c r="W22" s="16">
        <v>90000</v>
      </c>
      <c r="X22" s="16">
        <v>90000</v>
      </c>
      <c r="Y22" s="16">
        <v>90000</v>
      </c>
      <c r="Z22" s="16">
        <v>80000</v>
      </c>
    </row>
    <row r="23" spans="1:26" ht="30" customHeight="1">
      <c r="A23" s="6" t="s">
        <v>26</v>
      </c>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2" t="s">
        <v>296</v>
      </c>
      <c r="B24" s="17" t="s">
        <v>297</v>
      </c>
      <c r="C24" s="17" t="s">
        <v>298</v>
      </c>
      <c r="D24" s="17" t="s">
        <v>299</v>
      </c>
      <c r="E24" s="17" t="s">
        <v>300</v>
      </c>
      <c r="F24" s="17" t="s">
        <v>301</v>
      </c>
      <c r="G24" s="17" t="s">
        <v>302</v>
      </c>
      <c r="H24" s="17" t="s">
        <v>303</v>
      </c>
      <c r="I24" s="17" t="s">
        <v>304</v>
      </c>
      <c r="J24" s="17" t="s">
        <v>305</v>
      </c>
      <c r="K24" s="17" t="s">
        <v>306</v>
      </c>
      <c r="L24" s="17" t="s">
        <v>307</v>
      </c>
      <c r="M24" s="17" t="s">
        <v>308</v>
      </c>
      <c r="N24" s="17" t="s">
        <v>309</v>
      </c>
      <c r="O24" s="17" t="s">
        <v>310</v>
      </c>
      <c r="P24" s="17" t="s">
        <v>311</v>
      </c>
      <c r="Q24" s="17" t="s">
        <v>312</v>
      </c>
      <c r="R24" s="17" t="s">
        <v>313</v>
      </c>
      <c r="S24" s="17" t="s">
        <v>314</v>
      </c>
      <c r="T24" s="17" t="s">
        <v>315</v>
      </c>
      <c r="U24" s="17" t="s">
        <v>316</v>
      </c>
      <c r="V24" s="17" t="s">
        <v>317</v>
      </c>
      <c r="W24" s="17" t="s">
        <v>318</v>
      </c>
      <c r="X24" s="17" t="s">
        <v>319</v>
      </c>
      <c r="Y24" s="17" t="s">
        <v>320</v>
      </c>
      <c r="Z24" s="17" t="s">
        <v>321</v>
      </c>
    </row>
    <row r="25" spans="1:26">
      <c r="A25" s="12" t="s">
        <v>322</v>
      </c>
      <c r="B25" s="16">
        <v>8299</v>
      </c>
      <c r="C25" s="16">
        <v>8105</v>
      </c>
      <c r="D25" s="16">
        <v>7698</v>
      </c>
      <c r="E25" s="16">
        <v>7579</v>
      </c>
      <c r="F25" s="16">
        <v>7626</v>
      </c>
      <c r="G25" s="16">
        <v>8095</v>
      </c>
      <c r="H25" s="16">
        <v>11023</v>
      </c>
      <c r="I25" s="16">
        <v>14003</v>
      </c>
      <c r="J25" s="16">
        <v>16458</v>
      </c>
      <c r="K25" s="16">
        <v>16157</v>
      </c>
      <c r="L25" s="16">
        <v>15337</v>
      </c>
      <c r="M25" s="16">
        <v>15092</v>
      </c>
      <c r="N25" s="16">
        <v>14739</v>
      </c>
      <c r="O25" s="16">
        <v>14686</v>
      </c>
      <c r="P25" s="16">
        <v>14442</v>
      </c>
      <c r="Q25" s="16">
        <v>13385</v>
      </c>
      <c r="R25" s="16">
        <v>12152</v>
      </c>
      <c r="S25" s="16">
        <v>10750</v>
      </c>
      <c r="T25" s="16">
        <v>10277</v>
      </c>
      <c r="U25" s="16">
        <v>9795</v>
      </c>
      <c r="V25" s="16">
        <v>9596</v>
      </c>
      <c r="W25" s="16">
        <v>9369</v>
      </c>
      <c r="X25" s="16">
        <v>9521</v>
      </c>
      <c r="Y25" s="16">
        <v>9346</v>
      </c>
      <c r="Z25" s="16">
        <v>7770</v>
      </c>
    </row>
    <row r="26" spans="1:26">
      <c r="A26" s="12" t="s">
        <v>323</v>
      </c>
      <c r="B26" s="16">
        <v>2277</v>
      </c>
      <c r="C26" s="16">
        <v>2168</v>
      </c>
      <c r="D26" s="16">
        <v>1980</v>
      </c>
      <c r="E26" s="16">
        <v>1921</v>
      </c>
      <c r="F26" s="16">
        <v>1858</v>
      </c>
      <c r="G26" s="16">
        <v>1967</v>
      </c>
      <c r="H26" s="16">
        <v>2708</v>
      </c>
      <c r="I26" s="16">
        <v>3414</v>
      </c>
      <c r="J26" s="16">
        <v>3963</v>
      </c>
      <c r="K26" s="16">
        <v>3771</v>
      </c>
      <c r="L26" s="16">
        <v>3543</v>
      </c>
      <c r="M26" s="16">
        <v>3498</v>
      </c>
      <c r="N26" s="16">
        <v>3443</v>
      </c>
      <c r="O26" s="16">
        <v>3417</v>
      </c>
      <c r="P26" s="16">
        <v>3364</v>
      </c>
      <c r="Q26" s="16">
        <v>3103</v>
      </c>
      <c r="R26" s="16">
        <v>2851</v>
      </c>
      <c r="S26" s="16">
        <v>2504</v>
      </c>
      <c r="T26" s="16">
        <v>2386</v>
      </c>
      <c r="U26" s="16">
        <v>2174</v>
      </c>
      <c r="V26" s="16">
        <v>2122</v>
      </c>
      <c r="W26" s="16">
        <v>1974</v>
      </c>
      <c r="X26" s="16">
        <v>2031</v>
      </c>
      <c r="Y26" s="16">
        <v>1947</v>
      </c>
      <c r="Z26" s="16">
        <v>1546</v>
      </c>
    </row>
    <row r="27" spans="1:26">
      <c r="A27" s="12" t="s">
        <v>324</v>
      </c>
      <c r="B27" s="16">
        <v>6205</v>
      </c>
      <c r="C27" s="16">
        <v>6129</v>
      </c>
      <c r="D27" s="16">
        <v>5809</v>
      </c>
      <c r="E27" s="16">
        <v>5759</v>
      </c>
      <c r="F27" s="16">
        <v>5727</v>
      </c>
      <c r="G27" s="16">
        <v>6101</v>
      </c>
      <c r="H27" s="16">
        <v>8251</v>
      </c>
      <c r="I27" s="16">
        <v>10399</v>
      </c>
      <c r="J27" s="16">
        <v>12170</v>
      </c>
      <c r="K27" s="16">
        <v>11917</v>
      </c>
      <c r="L27" s="16">
        <v>11315</v>
      </c>
      <c r="M27" s="16">
        <v>11108</v>
      </c>
      <c r="N27" s="16">
        <v>10812</v>
      </c>
      <c r="O27" s="16">
        <v>10774</v>
      </c>
      <c r="P27" s="16">
        <v>10526</v>
      </c>
      <c r="Q27" s="16">
        <v>9767</v>
      </c>
      <c r="R27" s="16">
        <v>8854</v>
      </c>
      <c r="S27" s="16">
        <v>7834</v>
      </c>
      <c r="T27" s="16">
        <v>7432</v>
      </c>
      <c r="U27" s="16">
        <v>7003</v>
      </c>
      <c r="V27" s="16">
        <v>6854</v>
      </c>
      <c r="W27" s="16">
        <v>6647</v>
      </c>
      <c r="X27" s="16">
        <v>6808</v>
      </c>
      <c r="Y27" s="16">
        <v>6661</v>
      </c>
      <c r="Z27" s="16">
        <v>5504</v>
      </c>
    </row>
    <row r="28" spans="1:26">
      <c r="A28" s="12" t="s">
        <v>325</v>
      </c>
      <c r="B28" s="16">
        <v>2322</v>
      </c>
      <c r="C28" s="16">
        <v>2189</v>
      </c>
      <c r="D28" s="16">
        <v>2082</v>
      </c>
      <c r="E28" s="16">
        <v>2039</v>
      </c>
      <c r="F28" s="16">
        <v>2131</v>
      </c>
      <c r="G28" s="16">
        <v>2252</v>
      </c>
      <c r="H28" s="16">
        <v>3111</v>
      </c>
      <c r="I28" s="16">
        <v>4060</v>
      </c>
      <c r="J28" s="16">
        <v>4828</v>
      </c>
      <c r="K28" s="16">
        <v>4778</v>
      </c>
      <c r="L28" s="16">
        <v>4538</v>
      </c>
      <c r="M28" s="16">
        <v>4504</v>
      </c>
      <c r="N28" s="16">
        <v>4461</v>
      </c>
      <c r="O28" s="16">
        <v>4469</v>
      </c>
      <c r="P28" s="16">
        <v>4471</v>
      </c>
      <c r="Q28" s="16">
        <v>4134</v>
      </c>
      <c r="R28" s="16">
        <v>3756</v>
      </c>
      <c r="S28" s="16">
        <v>3296</v>
      </c>
      <c r="T28" s="16">
        <v>3172</v>
      </c>
      <c r="U28" s="16">
        <v>3096</v>
      </c>
      <c r="V28" s="16">
        <v>3039</v>
      </c>
      <c r="W28" s="16">
        <v>3057</v>
      </c>
      <c r="X28" s="16">
        <v>3052</v>
      </c>
      <c r="Y28" s="16">
        <v>3035</v>
      </c>
      <c r="Z28" s="16">
        <v>2554</v>
      </c>
    </row>
    <row r="29" spans="1:26">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200"/>
  <sheetViews>
    <sheetView showGridLines="0" workbookViewId="0"/>
  </sheetViews>
  <sheetFormatPr defaultColWidth="10.90625" defaultRowHeight="14.5"/>
  <cols>
    <col min="1" max="1" width="70.7265625" customWidth="1"/>
  </cols>
  <sheetData>
    <row r="1" spans="1:26" ht="19.5">
      <c r="A1" s="4" t="s">
        <v>33</v>
      </c>
      <c r="B1" s="8"/>
      <c r="C1" s="8"/>
      <c r="D1" s="8"/>
      <c r="E1" s="8"/>
      <c r="F1" s="8"/>
      <c r="G1" s="8"/>
      <c r="H1" s="8"/>
      <c r="I1" s="8"/>
      <c r="J1" s="8"/>
      <c r="K1" s="8"/>
      <c r="L1" s="8"/>
      <c r="M1" s="8"/>
      <c r="N1" s="8"/>
      <c r="O1" s="8"/>
      <c r="P1" s="8"/>
      <c r="Q1" s="8"/>
      <c r="R1" s="8"/>
      <c r="S1" s="8"/>
      <c r="T1" s="8"/>
      <c r="U1" s="8"/>
      <c r="V1" s="8"/>
      <c r="W1" s="8"/>
      <c r="X1" s="8"/>
      <c r="Y1" s="8"/>
      <c r="Z1" s="8"/>
    </row>
    <row r="2" spans="1:26">
      <c r="A2" s="9" t="s">
        <v>294</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32</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322</v>
      </c>
      <c r="B7" s="14">
        <v>0.20695089999999999</v>
      </c>
      <c r="C7" s="14">
        <v>0.2053729</v>
      </c>
      <c r="D7" s="14">
        <v>0.20623929999999999</v>
      </c>
      <c r="E7" s="14">
        <v>0.20320389999999999</v>
      </c>
      <c r="F7" s="14">
        <v>0.20459530000000001</v>
      </c>
      <c r="G7" s="14">
        <v>0.2034107</v>
      </c>
      <c r="H7" s="14">
        <v>0.20033300000000001</v>
      </c>
      <c r="I7" s="14">
        <v>0.1923473</v>
      </c>
      <c r="J7" s="14">
        <v>0.18481990000000001</v>
      </c>
      <c r="K7" s="14">
        <v>0.17615230000000001</v>
      </c>
      <c r="L7" s="14">
        <v>0.17037759999999999</v>
      </c>
      <c r="M7" s="14">
        <v>0.16958760000000001</v>
      </c>
      <c r="N7" s="14">
        <v>0.1679561</v>
      </c>
      <c r="O7" s="14">
        <v>0.16920180000000001</v>
      </c>
      <c r="P7" s="14">
        <v>0.1627817</v>
      </c>
      <c r="Q7" s="14">
        <v>0.15153539999999999</v>
      </c>
      <c r="R7" s="14">
        <v>0.14694950000000001</v>
      </c>
      <c r="S7" s="14">
        <v>0.1434703</v>
      </c>
      <c r="T7" s="14">
        <v>0.14854010000000001</v>
      </c>
      <c r="U7" s="14">
        <v>0.15238350000000001</v>
      </c>
      <c r="V7" s="14">
        <v>0.16319549999999999</v>
      </c>
      <c r="W7" s="14">
        <v>0.1711906</v>
      </c>
      <c r="X7" s="14">
        <v>0.169986</v>
      </c>
      <c r="Y7" s="14">
        <v>0.170567</v>
      </c>
      <c r="Z7" s="14">
        <v>0.15962509999999999</v>
      </c>
    </row>
    <row r="8" spans="1:26">
      <c r="A8" s="12" t="s">
        <v>323</v>
      </c>
      <c r="B8" s="14">
        <v>0.28735889999999997</v>
      </c>
      <c r="C8" s="14">
        <v>0.29445169999999998</v>
      </c>
      <c r="D8" s="14">
        <v>0.29607509999999998</v>
      </c>
      <c r="E8" s="14">
        <v>0.28518769999999999</v>
      </c>
      <c r="F8" s="14">
        <v>0.27049210000000001</v>
      </c>
      <c r="G8" s="14">
        <v>0.26702219999999999</v>
      </c>
      <c r="H8" s="14">
        <v>0.25657360000000001</v>
      </c>
      <c r="I8" s="14">
        <v>0.24704029999999999</v>
      </c>
      <c r="J8" s="14">
        <v>0.2268415</v>
      </c>
      <c r="K8" s="14">
        <v>0.21589140000000001</v>
      </c>
      <c r="L8" s="14">
        <v>0.20969380000000001</v>
      </c>
      <c r="M8" s="14">
        <v>0.20460159999999999</v>
      </c>
      <c r="N8" s="14">
        <v>0.20535980000000001</v>
      </c>
      <c r="O8" s="14">
        <v>0.20026250000000001</v>
      </c>
      <c r="P8" s="14">
        <v>0.19399849999999999</v>
      </c>
      <c r="Q8" s="14">
        <v>0.17304130000000001</v>
      </c>
      <c r="R8" s="14">
        <v>0.16761470000000001</v>
      </c>
      <c r="S8" s="14">
        <v>0.15715180000000001</v>
      </c>
      <c r="T8" s="14">
        <v>0.16052549999999999</v>
      </c>
      <c r="U8" s="14">
        <v>0.16432099999999999</v>
      </c>
      <c r="V8" s="14">
        <v>0.18404380000000001</v>
      </c>
      <c r="W8" s="14">
        <v>0.20266729999999999</v>
      </c>
      <c r="X8" s="14">
        <v>0.19935059999999999</v>
      </c>
      <c r="Y8" s="14">
        <v>0.20876690000000001</v>
      </c>
      <c r="Z8" s="14">
        <v>0.1761779</v>
      </c>
    </row>
    <row r="9" spans="1:26">
      <c r="A9" s="12" t="s">
        <v>324</v>
      </c>
      <c r="B9" s="14">
        <v>0.15713550000000001</v>
      </c>
      <c r="C9" s="14">
        <v>0.15396840000000001</v>
      </c>
      <c r="D9" s="14">
        <v>0.15640290000000001</v>
      </c>
      <c r="E9" s="14">
        <v>0.15873080000000001</v>
      </c>
      <c r="F9" s="14">
        <v>0.1655056</v>
      </c>
      <c r="G9" s="14">
        <v>0.16964109999999999</v>
      </c>
      <c r="H9" s="14">
        <v>0.17194680000000001</v>
      </c>
      <c r="I9" s="14">
        <v>0.16504099999999999</v>
      </c>
      <c r="J9" s="14">
        <v>0.16117300000000001</v>
      </c>
      <c r="K9" s="14">
        <v>0.154557</v>
      </c>
      <c r="L9" s="14">
        <v>0.15001819999999999</v>
      </c>
      <c r="M9" s="14">
        <v>0.1490409</v>
      </c>
      <c r="N9" s="14">
        <v>0.14993029999999999</v>
      </c>
      <c r="O9" s="14">
        <v>0.1565879</v>
      </c>
      <c r="P9" s="14">
        <v>0.15346760000000001</v>
      </c>
      <c r="Q9" s="14">
        <v>0.143571</v>
      </c>
      <c r="R9" s="14">
        <v>0.13924900000000001</v>
      </c>
      <c r="S9" s="14">
        <v>0.13775580000000001</v>
      </c>
      <c r="T9" s="14">
        <v>0.14374919999999999</v>
      </c>
      <c r="U9" s="14">
        <v>0.14732629999999999</v>
      </c>
      <c r="V9" s="14">
        <v>0.15595609999999999</v>
      </c>
      <c r="W9" s="14">
        <v>0.15990009999999999</v>
      </c>
      <c r="X9" s="14">
        <v>0.15886330000000001</v>
      </c>
      <c r="Y9" s="14">
        <v>0.1594034</v>
      </c>
      <c r="Z9" s="14">
        <v>0.15537690000000001</v>
      </c>
    </row>
    <row r="10" spans="1:26">
      <c r="A10" s="12" t="s">
        <v>325</v>
      </c>
      <c r="B10" s="14">
        <v>0.27912150000000002</v>
      </c>
      <c r="C10" s="14">
        <v>0.27241599999999999</v>
      </c>
      <c r="D10" s="14">
        <v>0.2673701</v>
      </c>
      <c r="E10" s="14">
        <v>0.2557391</v>
      </c>
      <c r="F10" s="14">
        <v>0.25871129999999998</v>
      </c>
      <c r="G10" s="14">
        <v>0.24257590000000001</v>
      </c>
      <c r="H10" s="14">
        <v>0.23034289999999999</v>
      </c>
      <c r="I10" s="14">
        <v>0.22096869999999999</v>
      </c>
      <c r="J10" s="14">
        <v>0.21622269999999999</v>
      </c>
      <c r="K10" s="14">
        <v>0.2037784</v>
      </c>
      <c r="L10" s="14">
        <v>0.19492209999999999</v>
      </c>
      <c r="M10" s="14">
        <v>0.1992514</v>
      </c>
      <c r="N10" s="14">
        <v>0.18736990000000001</v>
      </c>
      <c r="O10" s="14">
        <v>0.17789250000000001</v>
      </c>
      <c r="P10" s="14">
        <v>0.16076270000000001</v>
      </c>
      <c r="Q10" s="14">
        <v>0.15510460000000001</v>
      </c>
      <c r="R10" s="14">
        <v>0.15076490000000001</v>
      </c>
      <c r="S10" s="14">
        <v>0.1481142</v>
      </c>
      <c r="T10" s="14">
        <v>0.1519643</v>
      </c>
      <c r="U10" s="14">
        <v>0.15685689999999999</v>
      </c>
      <c r="V10" s="14">
        <v>0.16610659999999999</v>
      </c>
      <c r="W10" s="14">
        <v>0.1770603</v>
      </c>
      <c r="X10" s="14">
        <v>0.1774761</v>
      </c>
      <c r="Y10" s="14">
        <v>0.16990559999999999</v>
      </c>
      <c r="Z10" s="14">
        <v>0.15763859999999999</v>
      </c>
    </row>
    <row r="11" spans="1:26" ht="30" customHeight="1">
      <c r="A11" s="6" t="s">
        <v>29</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2" t="s">
        <v>296</v>
      </c>
      <c r="B12" s="15" t="s">
        <v>297</v>
      </c>
      <c r="C12" s="15" t="s">
        <v>298</v>
      </c>
      <c r="D12" s="15" t="s">
        <v>299</v>
      </c>
      <c r="E12" s="15" t="s">
        <v>300</v>
      </c>
      <c r="F12" s="15" t="s">
        <v>301</v>
      </c>
      <c r="G12" s="15" t="s">
        <v>302</v>
      </c>
      <c r="H12" s="15" t="s">
        <v>303</v>
      </c>
      <c r="I12" s="15" t="s">
        <v>304</v>
      </c>
      <c r="J12" s="15" t="s">
        <v>305</v>
      </c>
      <c r="K12" s="15" t="s">
        <v>306</v>
      </c>
      <c r="L12" s="15" t="s">
        <v>307</v>
      </c>
      <c r="M12" s="15" t="s">
        <v>308</v>
      </c>
      <c r="N12" s="15" t="s">
        <v>309</v>
      </c>
      <c r="O12" s="15" t="s">
        <v>310</v>
      </c>
      <c r="P12" s="15" t="s">
        <v>311</v>
      </c>
      <c r="Q12" s="15" t="s">
        <v>312</v>
      </c>
      <c r="R12" s="15" t="s">
        <v>313</v>
      </c>
      <c r="S12" s="15" t="s">
        <v>314</v>
      </c>
      <c r="T12" s="15" t="s">
        <v>315</v>
      </c>
      <c r="U12" s="15" t="s">
        <v>316</v>
      </c>
      <c r="V12" s="15" t="s">
        <v>317</v>
      </c>
      <c r="W12" s="15" t="s">
        <v>318</v>
      </c>
      <c r="X12" s="15" t="s">
        <v>319</v>
      </c>
      <c r="Y12" s="15" t="s">
        <v>320</v>
      </c>
      <c r="Z12" s="15" t="s">
        <v>321</v>
      </c>
    </row>
    <row r="13" spans="1:26">
      <c r="A13" s="12" t="s">
        <v>322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row>
    <row r="14" spans="1:26">
      <c r="A14" s="12" t="s">
        <v>323</v>
      </c>
      <c r="B14" s="14">
        <v>0.30553350000000001</v>
      </c>
      <c r="C14" s="14">
        <v>0.31438389999999999</v>
      </c>
      <c r="D14" s="14">
        <v>0.31290129999999999</v>
      </c>
      <c r="E14" s="14">
        <v>0.3043863</v>
      </c>
      <c r="F14" s="14">
        <v>0.28514869999999998</v>
      </c>
      <c r="G14" s="14">
        <v>0.28109309999999998</v>
      </c>
      <c r="H14" s="14">
        <v>0.27070820000000001</v>
      </c>
      <c r="I14" s="14">
        <v>0.26750990000000002</v>
      </c>
      <c r="J14" s="14">
        <v>0.25176009999999999</v>
      </c>
      <c r="K14" s="14">
        <v>0.24809390000000001</v>
      </c>
      <c r="L14" s="14">
        <v>0.24617620000000001</v>
      </c>
      <c r="M14" s="14">
        <v>0.23904349999999999</v>
      </c>
      <c r="N14" s="14">
        <v>0.2399963</v>
      </c>
      <c r="O14" s="14">
        <v>0.2310488</v>
      </c>
      <c r="P14" s="14">
        <v>0.23118159999999999</v>
      </c>
      <c r="Q14" s="14">
        <v>0.22035109999999999</v>
      </c>
      <c r="R14" s="14">
        <v>0.2182579</v>
      </c>
      <c r="S14" s="14">
        <v>0.2080775</v>
      </c>
      <c r="T14" s="14">
        <v>0.2041589</v>
      </c>
      <c r="U14" s="14">
        <v>0.20239170000000001</v>
      </c>
      <c r="V14" s="14">
        <v>0.2108082</v>
      </c>
      <c r="W14" s="14">
        <v>0.22039520000000001</v>
      </c>
      <c r="X14" s="14">
        <v>0.21782260000000001</v>
      </c>
      <c r="Y14" s="14">
        <v>0.22646559999999999</v>
      </c>
      <c r="Z14" s="14">
        <v>0.2045072</v>
      </c>
    </row>
    <row r="15" spans="1:26">
      <c r="A15" s="12" t="s">
        <v>324</v>
      </c>
      <c r="B15" s="14">
        <v>0.46056560000000002</v>
      </c>
      <c r="C15" s="14">
        <v>0.4547892</v>
      </c>
      <c r="D15" s="14">
        <v>0.46050449999999998</v>
      </c>
      <c r="E15" s="14">
        <v>0.4745779</v>
      </c>
      <c r="F15" s="14">
        <v>0.49174010000000001</v>
      </c>
      <c r="G15" s="14">
        <v>0.50747279999999995</v>
      </c>
      <c r="H15" s="14">
        <v>0.52276929999999999</v>
      </c>
      <c r="I15" s="14">
        <v>0.52312479999999995</v>
      </c>
      <c r="J15" s="14">
        <v>0.5320106</v>
      </c>
      <c r="K15" s="14">
        <v>0.53627159999999996</v>
      </c>
      <c r="L15" s="14">
        <v>0.53898000000000001</v>
      </c>
      <c r="M15" s="14">
        <v>0.53812090000000001</v>
      </c>
      <c r="N15" s="14">
        <v>0.54626090000000005</v>
      </c>
      <c r="O15" s="14">
        <v>0.56475750000000002</v>
      </c>
      <c r="P15" s="14">
        <v>0.57433310000000004</v>
      </c>
      <c r="Q15" s="14">
        <v>0.57795249999999998</v>
      </c>
      <c r="R15" s="14">
        <v>0.57959099999999997</v>
      </c>
      <c r="S15" s="14">
        <v>0.58960849999999998</v>
      </c>
      <c r="T15" s="14">
        <v>0.59404970000000001</v>
      </c>
      <c r="U15" s="14">
        <v>0.59472429999999998</v>
      </c>
      <c r="V15" s="14">
        <v>0.58865650000000003</v>
      </c>
      <c r="W15" s="14">
        <v>0.57769999999999999</v>
      </c>
      <c r="X15" s="14">
        <v>0.5805922</v>
      </c>
      <c r="Y15" s="14">
        <v>0.58478909999999995</v>
      </c>
      <c r="Z15" s="14">
        <v>0.61186229999999997</v>
      </c>
    </row>
    <row r="16" spans="1:26">
      <c r="A16" s="12" t="s">
        <v>325</v>
      </c>
      <c r="B16" s="14">
        <v>0.23390089999999999</v>
      </c>
      <c r="C16" s="14">
        <v>0.2308269</v>
      </c>
      <c r="D16" s="14">
        <v>0.2265942</v>
      </c>
      <c r="E16" s="14">
        <v>0.2210358</v>
      </c>
      <c r="F16" s="14">
        <v>0.22311120000000001</v>
      </c>
      <c r="G16" s="14">
        <v>0.21143419999999999</v>
      </c>
      <c r="H16" s="14">
        <v>0.2065225</v>
      </c>
      <c r="I16" s="14">
        <v>0.20936540000000001</v>
      </c>
      <c r="J16" s="14">
        <v>0.21622930000000001</v>
      </c>
      <c r="K16" s="14">
        <v>0.21563460000000001</v>
      </c>
      <c r="L16" s="14">
        <v>0.2148437</v>
      </c>
      <c r="M16" s="14">
        <v>0.22283559999999999</v>
      </c>
      <c r="N16" s="14">
        <v>0.21374270000000001</v>
      </c>
      <c r="O16" s="14">
        <v>0.20419380000000001</v>
      </c>
      <c r="P16" s="14">
        <v>0.1944853</v>
      </c>
      <c r="Q16" s="14">
        <v>0.2016964</v>
      </c>
      <c r="R16" s="14">
        <v>0.2021512</v>
      </c>
      <c r="S16" s="14">
        <v>0.2023141</v>
      </c>
      <c r="T16" s="14">
        <v>0.20179140000000001</v>
      </c>
      <c r="U16" s="14">
        <v>0.20288400000000001</v>
      </c>
      <c r="V16" s="14">
        <v>0.2005353</v>
      </c>
      <c r="W16" s="14">
        <v>0.2019048</v>
      </c>
      <c r="X16" s="14">
        <v>0.20158519999999999</v>
      </c>
      <c r="Y16" s="14">
        <v>0.18874540000000001</v>
      </c>
      <c r="Z16" s="14">
        <v>0.1836305</v>
      </c>
    </row>
    <row r="17" spans="1:26" ht="30" customHeight="1">
      <c r="A17" s="6" t="s">
        <v>30</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2" t="s">
        <v>296</v>
      </c>
      <c r="B18" s="15" t="s">
        <v>297</v>
      </c>
      <c r="C18" s="15" t="s">
        <v>298</v>
      </c>
      <c r="D18" s="15" t="s">
        <v>299</v>
      </c>
      <c r="E18" s="15" t="s">
        <v>300</v>
      </c>
      <c r="F18" s="15" t="s">
        <v>301</v>
      </c>
      <c r="G18" s="15" t="s">
        <v>302</v>
      </c>
      <c r="H18" s="15" t="s">
        <v>303</v>
      </c>
      <c r="I18" s="15" t="s">
        <v>304</v>
      </c>
      <c r="J18" s="15" t="s">
        <v>305</v>
      </c>
      <c r="K18" s="15" t="s">
        <v>306</v>
      </c>
      <c r="L18" s="15" t="s">
        <v>307</v>
      </c>
      <c r="M18" s="15" t="s">
        <v>308</v>
      </c>
      <c r="N18" s="15" t="s">
        <v>309</v>
      </c>
      <c r="O18" s="15" t="s">
        <v>310</v>
      </c>
      <c r="P18" s="15" t="s">
        <v>311</v>
      </c>
      <c r="Q18" s="15" t="s">
        <v>312</v>
      </c>
      <c r="R18" s="15" t="s">
        <v>313</v>
      </c>
      <c r="S18" s="15" t="s">
        <v>314</v>
      </c>
      <c r="T18" s="15" t="s">
        <v>315</v>
      </c>
      <c r="U18" s="15" t="s">
        <v>316</v>
      </c>
      <c r="V18" s="15" t="s">
        <v>317</v>
      </c>
      <c r="W18" s="15" t="s">
        <v>318</v>
      </c>
      <c r="X18" s="15" t="s">
        <v>319</v>
      </c>
      <c r="Y18" s="15" t="s">
        <v>320</v>
      </c>
      <c r="Z18" s="15" t="s">
        <v>321</v>
      </c>
    </row>
    <row r="19" spans="1:26">
      <c r="A19" s="12" t="s">
        <v>322</v>
      </c>
      <c r="B19" s="16">
        <v>1040000</v>
      </c>
      <c r="C19" s="16">
        <v>1030000</v>
      </c>
      <c r="D19" s="16">
        <v>1030000</v>
      </c>
      <c r="E19" s="16">
        <v>1010000</v>
      </c>
      <c r="F19" s="16">
        <v>1020000</v>
      </c>
      <c r="G19" s="16">
        <v>1010000</v>
      </c>
      <c r="H19" s="16">
        <v>1000000</v>
      </c>
      <c r="I19" s="16">
        <v>960000</v>
      </c>
      <c r="J19" s="16">
        <v>920000</v>
      </c>
      <c r="K19" s="16">
        <v>880000</v>
      </c>
      <c r="L19" s="16">
        <v>860000</v>
      </c>
      <c r="M19" s="16">
        <v>860000</v>
      </c>
      <c r="N19" s="16">
        <v>850000</v>
      </c>
      <c r="O19" s="16">
        <v>860000</v>
      </c>
      <c r="P19" s="16">
        <v>840000</v>
      </c>
      <c r="Q19" s="16">
        <v>780000</v>
      </c>
      <c r="R19" s="16">
        <v>760000</v>
      </c>
      <c r="S19" s="16">
        <v>750000</v>
      </c>
      <c r="T19" s="16">
        <v>780000</v>
      </c>
      <c r="U19" s="16">
        <v>800000</v>
      </c>
      <c r="V19" s="16">
        <v>860000</v>
      </c>
      <c r="W19" s="16">
        <v>910000</v>
      </c>
      <c r="X19" s="16">
        <v>900000</v>
      </c>
      <c r="Y19" s="16">
        <v>910000</v>
      </c>
      <c r="Z19" s="16">
        <v>860000</v>
      </c>
    </row>
    <row r="20" spans="1:26">
      <c r="A20" s="12" t="s">
        <v>323</v>
      </c>
      <c r="B20" s="16">
        <v>320000</v>
      </c>
      <c r="C20" s="16">
        <v>320000</v>
      </c>
      <c r="D20" s="16">
        <v>320000</v>
      </c>
      <c r="E20" s="16">
        <v>310000</v>
      </c>
      <c r="F20" s="16">
        <v>290000</v>
      </c>
      <c r="G20" s="16">
        <v>280000</v>
      </c>
      <c r="H20" s="16">
        <v>270000</v>
      </c>
      <c r="I20" s="16">
        <v>260000</v>
      </c>
      <c r="J20" s="16">
        <v>230000</v>
      </c>
      <c r="K20" s="16">
        <v>220000</v>
      </c>
      <c r="L20" s="16">
        <v>210000</v>
      </c>
      <c r="M20" s="16">
        <v>200000</v>
      </c>
      <c r="N20" s="16">
        <v>200000</v>
      </c>
      <c r="O20" s="16">
        <v>200000</v>
      </c>
      <c r="P20" s="16">
        <v>190000</v>
      </c>
      <c r="Q20" s="16">
        <v>170000</v>
      </c>
      <c r="R20" s="16">
        <v>170000</v>
      </c>
      <c r="S20" s="16">
        <v>160000</v>
      </c>
      <c r="T20" s="16">
        <v>160000</v>
      </c>
      <c r="U20" s="16">
        <v>160000</v>
      </c>
      <c r="V20" s="16">
        <v>180000</v>
      </c>
      <c r="W20" s="16">
        <v>200000</v>
      </c>
      <c r="X20" s="16">
        <v>200000</v>
      </c>
      <c r="Y20" s="16">
        <v>210000</v>
      </c>
      <c r="Z20" s="16">
        <v>180000</v>
      </c>
    </row>
    <row r="21" spans="1:26">
      <c r="A21" s="12" t="s">
        <v>324</v>
      </c>
      <c r="B21" s="16">
        <v>480000</v>
      </c>
      <c r="C21" s="16">
        <v>470000</v>
      </c>
      <c r="D21" s="16">
        <v>470000</v>
      </c>
      <c r="E21" s="16">
        <v>480000</v>
      </c>
      <c r="F21" s="16">
        <v>500000</v>
      </c>
      <c r="G21" s="16">
        <v>510000</v>
      </c>
      <c r="H21" s="16">
        <v>520000</v>
      </c>
      <c r="I21" s="16">
        <v>500000</v>
      </c>
      <c r="J21" s="16">
        <v>490000</v>
      </c>
      <c r="K21" s="16">
        <v>470000</v>
      </c>
      <c r="L21" s="16">
        <v>460000</v>
      </c>
      <c r="M21" s="16">
        <v>460000</v>
      </c>
      <c r="N21" s="16">
        <v>470000</v>
      </c>
      <c r="O21" s="16">
        <v>490000</v>
      </c>
      <c r="P21" s="16">
        <v>480000</v>
      </c>
      <c r="Q21" s="16">
        <v>450000</v>
      </c>
      <c r="R21" s="16">
        <v>440000</v>
      </c>
      <c r="S21" s="16">
        <v>440000</v>
      </c>
      <c r="T21" s="16">
        <v>460000</v>
      </c>
      <c r="U21" s="16">
        <v>480000</v>
      </c>
      <c r="V21" s="16">
        <v>510000</v>
      </c>
      <c r="W21" s="16">
        <v>520000</v>
      </c>
      <c r="X21" s="16">
        <v>530000</v>
      </c>
      <c r="Y21" s="16">
        <v>530000</v>
      </c>
      <c r="Z21" s="16">
        <v>520000</v>
      </c>
    </row>
    <row r="22" spans="1:26">
      <c r="A22" s="12" t="s">
        <v>325</v>
      </c>
      <c r="B22" s="16">
        <v>240000</v>
      </c>
      <c r="C22" s="16">
        <v>240000</v>
      </c>
      <c r="D22" s="16">
        <v>230000</v>
      </c>
      <c r="E22" s="16">
        <v>220000</v>
      </c>
      <c r="F22" s="16">
        <v>230000</v>
      </c>
      <c r="G22" s="16">
        <v>210000</v>
      </c>
      <c r="H22" s="16">
        <v>210000</v>
      </c>
      <c r="I22" s="16">
        <v>200000</v>
      </c>
      <c r="J22" s="16">
        <v>200000</v>
      </c>
      <c r="K22" s="16">
        <v>190000</v>
      </c>
      <c r="L22" s="16">
        <v>180000</v>
      </c>
      <c r="M22" s="16">
        <v>190000</v>
      </c>
      <c r="N22" s="16">
        <v>180000</v>
      </c>
      <c r="O22" s="16">
        <v>180000</v>
      </c>
      <c r="P22" s="16">
        <v>160000</v>
      </c>
      <c r="Q22" s="16">
        <v>160000</v>
      </c>
      <c r="R22" s="16">
        <v>150000</v>
      </c>
      <c r="S22" s="16">
        <v>150000</v>
      </c>
      <c r="T22" s="16">
        <v>160000</v>
      </c>
      <c r="U22" s="16">
        <v>160000</v>
      </c>
      <c r="V22" s="16">
        <v>170000</v>
      </c>
      <c r="W22" s="16">
        <v>180000</v>
      </c>
      <c r="X22" s="16">
        <v>180000</v>
      </c>
      <c r="Y22" s="16">
        <v>170000</v>
      </c>
      <c r="Z22" s="16">
        <v>160000</v>
      </c>
    </row>
    <row r="23" spans="1:26" ht="30" customHeight="1">
      <c r="A23" s="6" t="s">
        <v>31</v>
      </c>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2" t="s">
        <v>296</v>
      </c>
      <c r="B24" s="17" t="s">
        <v>297</v>
      </c>
      <c r="C24" s="17" t="s">
        <v>298</v>
      </c>
      <c r="D24" s="17" t="s">
        <v>299</v>
      </c>
      <c r="E24" s="17" t="s">
        <v>300</v>
      </c>
      <c r="F24" s="17" t="s">
        <v>301</v>
      </c>
      <c r="G24" s="17" t="s">
        <v>302</v>
      </c>
      <c r="H24" s="17" t="s">
        <v>303</v>
      </c>
      <c r="I24" s="17" t="s">
        <v>304</v>
      </c>
      <c r="J24" s="17" t="s">
        <v>305</v>
      </c>
      <c r="K24" s="17" t="s">
        <v>306</v>
      </c>
      <c r="L24" s="17" t="s">
        <v>307</v>
      </c>
      <c r="M24" s="17" t="s">
        <v>308</v>
      </c>
      <c r="N24" s="17" t="s">
        <v>309</v>
      </c>
      <c r="O24" s="17" t="s">
        <v>310</v>
      </c>
      <c r="P24" s="17" t="s">
        <v>311</v>
      </c>
      <c r="Q24" s="17" t="s">
        <v>312</v>
      </c>
      <c r="R24" s="17" t="s">
        <v>313</v>
      </c>
      <c r="S24" s="17" t="s">
        <v>314</v>
      </c>
      <c r="T24" s="17" t="s">
        <v>315</v>
      </c>
      <c r="U24" s="17" t="s">
        <v>316</v>
      </c>
      <c r="V24" s="17" t="s">
        <v>317</v>
      </c>
      <c r="W24" s="17" t="s">
        <v>318</v>
      </c>
      <c r="X24" s="17" t="s">
        <v>319</v>
      </c>
      <c r="Y24" s="17" t="s">
        <v>320</v>
      </c>
      <c r="Z24" s="17" t="s">
        <v>321</v>
      </c>
    </row>
    <row r="25" spans="1:26">
      <c r="A25" s="12" t="s">
        <v>322</v>
      </c>
      <c r="B25" s="16">
        <v>8299</v>
      </c>
      <c r="C25" s="16">
        <v>8105</v>
      </c>
      <c r="D25" s="16">
        <v>7698</v>
      </c>
      <c r="E25" s="16">
        <v>7579</v>
      </c>
      <c r="F25" s="16">
        <v>7626</v>
      </c>
      <c r="G25" s="16">
        <v>8095</v>
      </c>
      <c r="H25" s="16">
        <v>11023</v>
      </c>
      <c r="I25" s="16">
        <v>14003</v>
      </c>
      <c r="J25" s="16">
        <v>16458</v>
      </c>
      <c r="K25" s="16">
        <v>16157</v>
      </c>
      <c r="L25" s="16">
        <v>15337</v>
      </c>
      <c r="M25" s="16">
        <v>15092</v>
      </c>
      <c r="N25" s="16">
        <v>14739</v>
      </c>
      <c r="O25" s="16">
        <v>14686</v>
      </c>
      <c r="P25" s="16">
        <v>14442</v>
      </c>
      <c r="Q25" s="16">
        <v>13385</v>
      </c>
      <c r="R25" s="16">
        <v>12152</v>
      </c>
      <c r="S25" s="16">
        <v>10750</v>
      </c>
      <c r="T25" s="16">
        <v>10277</v>
      </c>
      <c r="U25" s="16">
        <v>9795</v>
      </c>
      <c r="V25" s="16">
        <v>9596</v>
      </c>
      <c r="W25" s="16">
        <v>9369</v>
      </c>
      <c r="X25" s="16">
        <v>9521</v>
      </c>
      <c r="Y25" s="16">
        <v>9346</v>
      </c>
      <c r="Z25" s="16">
        <v>7770</v>
      </c>
    </row>
    <row r="26" spans="1:26">
      <c r="A26" s="12" t="s">
        <v>323</v>
      </c>
      <c r="B26" s="16">
        <v>2277</v>
      </c>
      <c r="C26" s="16">
        <v>2168</v>
      </c>
      <c r="D26" s="16">
        <v>1980</v>
      </c>
      <c r="E26" s="16">
        <v>1921</v>
      </c>
      <c r="F26" s="16">
        <v>1858</v>
      </c>
      <c r="G26" s="16">
        <v>1967</v>
      </c>
      <c r="H26" s="16">
        <v>2708</v>
      </c>
      <c r="I26" s="16">
        <v>3414</v>
      </c>
      <c r="J26" s="16">
        <v>3963</v>
      </c>
      <c r="K26" s="16">
        <v>3771</v>
      </c>
      <c r="L26" s="16">
        <v>3543</v>
      </c>
      <c r="M26" s="16">
        <v>3498</v>
      </c>
      <c r="N26" s="16">
        <v>3443</v>
      </c>
      <c r="O26" s="16">
        <v>3417</v>
      </c>
      <c r="P26" s="16">
        <v>3364</v>
      </c>
      <c r="Q26" s="16">
        <v>3103</v>
      </c>
      <c r="R26" s="16">
        <v>2851</v>
      </c>
      <c r="S26" s="16">
        <v>2504</v>
      </c>
      <c r="T26" s="16">
        <v>2386</v>
      </c>
      <c r="U26" s="16">
        <v>2174</v>
      </c>
      <c r="V26" s="16">
        <v>2122</v>
      </c>
      <c r="W26" s="16">
        <v>1974</v>
      </c>
      <c r="X26" s="16">
        <v>2031</v>
      </c>
      <c r="Y26" s="16">
        <v>1947</v>
      </c>
      <c r="Z26" s="16">
        <v>1546</v>
      </c>
    </row>
    <row r="27" spans="1:26">
      <c r="A27" s="12" t="s">
        <v>324</v>
      </c>
      <c r="B27" s="16">
        <v>6205</v>
      </c>
      <c r="C27" s="16">
        <v>6129</v>
      </c>
      <c r="D27" s="16">
        <v>5809</v>
      </c>
      <c r="E27" s="16">
        <v>5759</v>
      </c>
      <c r="F27" s="16">
        <v>5727</v>
      </c>
      <c r="G27" s="16">
        <v>6101</v>
      </c>
      <c r="H27" s="16">
        <v>8251</v>
      </c>
      <c r="I27" s="16">
        <v>10399</v>
      </c>
      <c r="J27" s="16">
        <v>12170</v>
      </c>
      <c r="K27" s="16">
        <v>11917</v>
      </c>
      <c r="L27" s="16">
        <v>11315</v>
      </c>
      <c r="M27" s="16">
        <v>11108</v>
      </c>
      <c r="N27" s="16">
        <v>10812</v>
      </c>
      <c r="O27" s="16">
        <v>10774</v>
      </c>
      <c r="P27" s="16">
        <v>10526</v>
      </c>
      <c r="Q27" s="16">
        <v>9767</v>
      </c>
      <c r="R27" s="16">
        <v>8854</v>
      </c>
      <c r="S27" s="16">
        <v>7834</v>
      </c>
      <c r="T27" s="16">
        <v>7432</v>
      </c>
      <c r="U27" s="16">
        <v>7003</v>
      </c>
      <c r="V27" s="16">
        <v>6854</v>
      </c>
      <c r="W27" s="16">
        <v>6647</v>
      </c>
      <c r="X27" s="16">
        <v>6808</v>
      </c>
      <c r="Y27" s="16">
        <v>6661</v>
      </c>
      <c r="Z27" s="16">
        <v>5504</v>
      </c>
    </row>
    <row r="28" spans="1:26">
      <c r="A28" s="12" t="s">
        <v>325</v>
      </c>
      <c r="B28" s="16">
        <v>2322</v>
      </c>
      <c r="C28" s="16">
        <v>2189</v>
      </c>
      <c r="D28" s="16">
        <v>2082</v>
      </c>
      <c r="E28" s="16">
        <v>2039</v>
      </c>
      <c r="F28" s="16">
        <v>2131</v>
      </c>
      <c r="G28" s="16">
        <v>2252</v>
      </c>
      <c r="H28" s="16">
        <v>3111</v>
      </c>
      <c r="I28" s="16">
        <v>4060</v>
      </c>
      <c r="J28" s="16">
        <v>4828</v>
      </c>
      <c r="K28" s="16">
        <v>4778</v>
      </c>
      <c r="L28" s="16">
        <v>4538</v>
      </c>
      <c r="M28" s="16">
        <v>4504</v>
      </c>
      <c r="N28" s="16">
        <v>4461</v>
      </c>
      <c r="O28" s="16">
        <v>4469</v>
      </c>
      <c r="P28" s="16">
        <v>4471</v>
      </c>
      <c r="Q28" s="16">
        <v>4134</v>
      </c>
      <c r="R28" s="16">
        <v>3756</v>
      </c>
      <c r="S28" s="16">
        <v>3296</v>
      </c>
      <c r="T28" s="16">
        <v>3172</v>
      </c>
      <c r="U28" s="16">
        <v>3096</v>
      </c>
      <c r="V28" s="16">
        <v>3039</v>
      </c>
      <c r="W28" s="16">
        <v>3057</v>
      </c>
      <c r="X28" s="16">
        <v>3052</v>
      </c>
      <c r="Y28" s="16">
        <v>3035</v>
      </c>
      <c r="Z28" s="16">
        <v>2554</v>
      </c>
    </row>
    <row r="29" spans="1:26">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200"/>
  <sheetViews>
    <sheetView showGridLines="0" workbookViewId="0"/>
  </sheetViews>
  <sheetFormatPr defaultColWidth="10.90625" defaultRowHeight="14.5"/>
  <cols>
    <col min="1" max="1" width="70.7265625" customWidth="1"/>
  </cols>
  <sheetData>
    <row r="1" spans="1:26" ht="19.5">
      <c r="A1" s="4" t="s">
        <v>38</v>
      </c>
      <c r="B1" s="8"/>
      <c r="C1" s="8"/>
      <c r="D1" s="8"/>
      <c r="E1" s="8"/>
      <c r="F1" s="8"/>
      <c r="G1" s="8"/>
      <c r="H1" s="8"/>
      <c r="I1" s="8"/>
      <c r="J1" s="8"/>
      <c r="K1" s="8"/>
      <c r="L1" s="8"/>
      <c r="M1" s="8"/>
      <c r="N1" s="8"/>
      <c r="O1" s="8"/>
      <c r="P1" s="8"/>
      <c r="Q1" s="8"/>
      <c r="R1" s="8"/>
      <c r="S1" s="8"/>
      <c r="T1" s="8"/>
      <c r="U1" s="8"/>
      <c r="V1" s="8"/>
      <c r="W1" s="8"/>
      <c r="X1" s="8"/>
      <c r="Y1" s="8"/>
      <c r="Z1" s="8"/>
    </row>
    <row r="2" spans="1:26">
      <c r="A2" s="9" t="s">
        <v>294</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37</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322</v>
      </c>
      <c r="B7" s="14">
        <v>0.36738559999999998</v>
      </c>
      <c r="C7" s="14">
        <v>0.35447119999999999</v>
      </c>
      <c r="D7" s="14">
        <v>0.33240120000000001</v>
      </c>
      <c r="E7" s="14">
        <v>0.31448280000000001</v>
      </c>
      <c r="F7" s="14">
        <v>0.29808129999999999</v>
      </c>
      <c r="G7" s="14">
        <v>0.27791110000000002</v>
      </c>
      <c r="H7" s="14">
        <v>0.25289990000000001</v>
      </c>
      <c r="I7" s="14">
        <v>0.22784750000000001</v>
      </c>
      <c r="J7" s="14">
        <v>0.20589109999999999</v>
      </c>
      <c r="K7" s="14">
        <v>0.1919479</v>
      </c>
      <c r="L7" s="14">
        <v>0.18100959999999999</v>
      </c>
      <c r="M7" s="14">
        <v>0.1752678</v>
      </c>
      <c r="N7" s="14">
        <v>0.16811789999999999</v>
      </c>
      <c r="O7" s="14">
        <v>0.1659079</v>
      </c>
      <c r="P7" s="14">
        <v>0.1595685</v>
      </c>
      <c r="Q7" s="14">
        <v>0.15281349999999999</v>
      </c>
      <c r="R7" s="14">
        <v>0.15232229999999999</v>
      </c>
      <c r="S7" s="14">
        <v>0.15059320000000001</v>
      </c>
      <c r="T7" s="14">
        <v>0.14962159999999999</v>
      </c>
      <c r="U7" s="14">
        <v>0.14552280000000001</v>
      </c>
      <c r="V7" s="14">
        <v>0.14230899999999999</v>
      </c>
      <c r="W7" s="14">
        <v>0.14676130000000001</v>
      </c>
      <c r="X7" s="14">
        <v>0.14374509999999999</v>
      </c>
      <c r="Y7" s="14">
        <v>0.1440591</v>
      </c>
      <c r="Z7" s="14">
        <v>0.13275580000000001</v>
      </c>
    </row>
    <row r="8" spans="1:26">
      <c r="A8" s="12" t="s">
        <v>323</v>
      </c>
      <c r="B8" s="14">
        <v>0.46096510000000002</v>
      </c>
      <c r="C8" s="14">
        <v>0.45829839999999999</v>
      </c>
      <c r="D8" s="14">
        <v>0.42855149999999997</v>
      </c>
      <c r="E8" s="14">
        <v>0.40400350000000002</v>
      </c>
      <c r="F8" s="14">
        <v>0.37734299999999998</v>
      </c>
      <c r="G8" s="14">
        <v>0.36145719999999998</v>
      </c>
      <c r="H8" s="14">
        <v>0.3258625</v>
      </c>
      <c r="I8" s="14">
        <v>0.29284179999999999</v>
      </c>
      <c r="J8" s="14">
        <v>0.25156709999999999</v>
      </c>
      <c r="K8" s="14">
        <v>0.2345333</v>
      </c>
      <c r="L8" s="14">
        <v>0.22193280000000001</v>
      </c>
      <c r="M8" s="14">
        <v>0.21011489999999999</v>
      </c>
      <c r="N8" s="14">
        <v>0.2043162</v>
      </c>
      <c r="O8" s="14">
        <v>0.19594039999999999</v>
      </c>
      <c r="P8" s="14">
        <v>0.1898089</v>
      </c>
      <c r="Q8" s="14">
        <v>0.1745263</v>
      </c>
      <c r="R8" s="14">
        <v>0.1734918</v>
      </c>
      <c r="S8" s="14">
        <v>0.16528860000000001</v>
      </c>
      <c r="T8" s="14">
        <v>0.1618281</v>
      </c>
      <c r="U8" s="14">
        <v>0.15383830000000001</v>
      </c>
      <c r="V8" s="14">
        <v>0.15165439999999999</v>
      </c>
      <c r="W8" s="14">
        <v>0.1671105</v>
      </c>
      <c r="X8" s="14">
        <v>0.16275729999999999</v>
      </c>
      <c r="Y8" s="14">
        <v>0.17484420000000001</v>
      </c>
      <c r="Z8" s="14">
        <v>0.1432089</v>
      </c>
    </row>
    <row r="9" spans="1:26">
      <c r="A9" s="12" t="s">
        <v>324</v>
      </c>
      <c r="B9" s="14">
        <v>0.28342519999999999</v>
      </c>
      <c r="C9" s="14">
        <v>0.27180280000000001</v>
      </c>
      <c r="D9" s="14">
        <v>0.25690809999999997</v>
      </c>
      <c r="E9" s="14">
        <v>0.24700240000000001</v>
      </c>
      <c r="F9" s="14">
        <v>0.24050540000000001</v>
      </c>
      <c r="G9" s="14">
        <v>0.22597429999999999</v>
      </c>
      <c r="H9" s="14">
        <v>0.20934130000000001</v>
      </c>
      <c r="I9" s="14">
        <v>0.18878639999999999</v>
      </c>
      <c r="J9" s="14">
        <v>0.17518329999999999</v>
      </c>
      <c r="K9" s="14">
        <v>0.166185</v>
      </c>
      <c r="L9" s="14">
        <v>0.15805250000000001</v>
      </c>
      <c r="M9" s="14">
        <v>0.15346889999999999</v>
      </c>
      <c r="N9" s="14">
        <v>0.15003900000000001</v>
      </c>
      <c r="O9" s="14">
        <v>0.1540424</v>
      </c>
      <c r="P9" s="14">
        <v>0.15096480000000001</v>
      </c>
      <c r="Q9" s="14">
        <v>0.14505000000000001</v>
      </c>
      <c r="R9" s="14">
        <v>0.1442968</v>
      </c>
      <c r="S9" s="14">
        <v>0.14424500000000001</v>
      </c>
      <c r="T9" s="14">
        <v>0.14546890000000001</v>
      </c>
      <c r="U9" s="14">
        <v>0.1421982</v>
      </c>
      <c r="V9" s="14">
        <v>0.1402776</v>
      </c>
      <c r="W9" s="14">
        <v>0.141595</v>
      </c>
      <c r="X9" s="14">
        <v>0.13860919999999999</v>
      </c>
      <c r="Y9" s="14">
        <v>0.13641429999999999</v>
      </c>
      <c r="Z9" s="14">
        <v>0.1302613</v>
      </c>
    </row>
    <row r="10" spans="1:26">
      <c r="A10" s="12" t="s">
        <v>325</v>
      </c>
      <c r="B10" s="14">
        <v>0.54228799999999999</v>
      </c>
      <c r="C10" s="14">
        <v>0.51180829999999999</v>
      </c>
      <c r="D10" s="14">
        <v>0.4748135</v>
      </c>
      <c r="E10" s="14">
        <v>0.43738159999999998</v>
      </c>
      <c r="F10" s="14">
        <v>0.3996364</v>
      </c>
      <c r="G10" s="14">
        <v>0.35543229999999998</v>
      </c>
      <c r="H10" s="14">
        <v>0.31451440000000003</v>
      </c>
      <c r="I10" s="14">
        <v>0.28395599999999999</v>
      </c>
      <c r="J10" s="14">
        <v>0.2566293</v>
      </c>
      <c r="K10" s="14">
        <v>0.23014519999999999</v>
      </c>
      <c r="L10" s="14">
        <v>0.21228669999999999</v>
      </c>
      <c r="M10" s="14">
        <v>0.20918429999999999</v>
      </c>
      <c r="N10" s="14">
        <v>0.18894929999999999</v>
      </c>
      <c r="O10" s="14">
        <v>0.17330100000000001</v>
      </c>
      <c r="P10" s="14">
        <v>0.15631970000000001</v>
      </c>
      <c r="Q10" s="14">
        <v>0.15557889999999999</v>
      </c>
      <c r="R10" s="14">
        <v>0.1566688</v>
      </c>
      <c r="S10" s="14">
        <v>0.15624869999999999</v>
      </c>
      <c r="T10" s="14">
        <v>0.15087120000000001</v>
      </c>
      <c r="U10" s="14">
        <v>0.14804909999999999</v>
      </c>
      <c r="V10" s="14">
        <v>0.13980090000000001</v>
      </c>
      <c r="W10" s="14">
        <v>0.14378050000000001</v>
      </c>
      <c r="X10" s="14">
        <v>0.14202090000000001</v>
      </c>
      <c r="Y10" s="14">
        <v>0.1392101</v>
      </c>
      <c r="Z10" s="14">
        <v>0.13088739999999999</v>
      </c>
    </row>
    <row r="11" spans="1:26" ht="30" customHeight="1">
      <c r="A11" s="6" t="s">
        <v>34</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2" t="s">
        <v>296</v>
      </c>
      <c r="B12" s="15" t="s">
        <v>297</v>
      </c>
      <c r="C12" s="15" t="s">
        <v>298</v>
      </c>
      <c r="D12" s="15" t="s">
        <v>299</v>
      </c>
      <c r="E12" s="15" t="s">
        <v>300</v>
      </c>
      <c r="F12" s="15" t="s">
        <v>301</v>
      </c>
      <c r="G12" s="15" t="s">
        <v>302</v>
      </c>
      <c r="H12" s="15" t="s">
        <v>303</v>
      </c>
      <c r="I12" s="15" t="s">
        <v>304</v>
      </c>
      <c r="J12" s="15" t="s">
        <v>305</v>
      </c>
      <c r="K12" s="15" t="s">
        <v>306</v>
      </c>
      <c r="L12" s="15" t="s">
        <v>307</v>
      </c>
      <c r="M12" s="15" t="s">
        <v>308</v>
      </c>
      <c r="N12" s="15" t="s">
        <v>309</v>
      </c>
      <c r="O12" s="15" t="s">
        <v>310</v>
      </c>
      <c r="P12" s="15" t="s">
        <v>311</v>
      </c>
      <c r="Q12" s="15" t="s">
        <v>312</v>
      </c>
      <c r="R12" s="15" t="s">
        <v>313</v>
      </c>
      <c r="S12" s="15" t="s">
        <v>314</v>
      </c>
      <c r="T12" s="15" t="s">
        <v>315</v>
      </c>
      <c r="U12" s="15" t="s">
        <v>316</v>
      </c>
      <c r="V12" s="15" t="s">
        <v>317</v>
      </c>
      <c r="W12" s="15" t="s">
        <v>318</v>
      </c>
      <c r="X12" s="15" t="s">
        <v>319</v>
      </c>
      <c r="Y12" s="15" t="s">
        <v>320</v>
      </c>
      <c r="Z12" s="15" t="s">
        <v>321</v>
      </c>
    </row>
    <row r="13" spans="1:26">
      <c r="A13" s="12" t="s">
        <v>322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row>
    <row r="14" spans="1:26">
      <c r="A14" s="12" t="s">
        <v>323</v>
      </c>
      <c r="B14" s="14">
        <v>0.27614559999999999</v>
      </c>
      <c r="C14" s="14">
        <v>0.28365360000000001</v>
      </c>
      <c r="D14" s="14">
        <v>0.28102729999999998</v>
      </c>
      <c r="E14" s="14">
        <v>0.27861560000000002</v>
      </c>
      <c r="F14" s="14">
        <v>0.27303759999999999</v>
      </c>
      <c r="G14" s="14">
        <v>0.27854679999999998</v>
      </c>
      <c r="H14" s="14">
        <v>0.27260610000000002</v>
      </c>
      <c r="I14" s="14">
        <v>0.267986</v>
      </c>
      <c r="J14" s="14">
        <v>0.25066660000000002</v>
      </c>
      <c r="K14" s="14">
        <v>0.24736639999999999</v>
      </c>
      <c r="L14" s="14">
        <v>0.24530560000000001</v>
      </c>
      <c r="M14" s="14">
        <v>0.2375775</v>
      </c>
      <c r="N14" s="14">
        <v>0.23857709999999999</v>
      </c>
      <c r="O14" s="14">
        <v>0.2305693</v>
      </c>
      <c r="P14" s="14">
        <v>0.23073469999999999</v>
      </c>
      <c r="Q14" s="14">
        <v>0.22031029999999999</v>
      </c>
      <c r="R14" s="14">
        <v>0.21791769999999999</v>
      </c>
      <c r="S14" s="14">
        <v>0.20850840000000001</v>
      </c>
      <c r="T14" s="14">
        <v>0.20435980000000001</v>
      </c>
      <c r="U14" s="14">
        <v>0.19846220000000001</v>
      </c>
      <c r="V14" s="14">
        <v>0.19926669999999999</v>
      </c>
      <c r="W14" s="14">
        <v>0.21199609999999999</v>
      </c>
      <c r="X14" s="14">
        <v>0.2103014</v>
      </c>
      <c r="Y14" s="14">
        <v>0.22459019999999999</v>
      </c>
      <c r="Z14" s="14">
        <v>0.19993379999999999</v>
      </c>
    </row>
    <row r="15" spans="1:26">
      <c r="A15" s="12" t="s">
        <v>324</v>
      </c>
      <c r="B15" s="14">
        <v>0.46791539999999998</v>
      </c>
      <c r="C15" s="14">
        <v>0.46512750000000003</v>
      </c>
      <c r="D15" s="14">
        <v>0.46932230000000003</v>
      </c>
      <c r="E15" s="14">
        <v>0.4771822</v>
      </c>
      <c r="F15" s="14">
        <v>0.49046790000000001</v>
      </c>
      <c r="G15" s="14">
        <v>0.49474319999999999</v>
      </c>
      <c r="H15" s="14">
        <v>0.50414879999999995</v>
      </c>
      <c r="I15" s="14">
        <v>0.50516190000000005</v>
      </c>
      <c r="J15" s="14">
        <v>0.51907599999999998</v>
      </c>
      <c r="K15" s="14">
        <v>0.52916759999999996</v>
      </c>
      <c r="L15" s="14">
        <v>0.53448600000000002</v>
      </c>
      <c r="M15" s="14">
        <v>0.53616580000000003</v>
      </c>
      <c r="N15" s="14">
        <v>0.54615080000000005</v>
      </c>
      <c r="O15" s="14">
        <v>0.56662999999999997</v>
      </c>
      <c r="P15" s="14">
        <v>0.57634090000000004</v>
      </c>
      <c r="Q15" s="14">
        <v>0.57911639999999998</v>
      </c>
      <c r="R15" s="14">
        <v>0.57947800000000005</v>
      </c>
      <c r="S15" s="14">
        <v>0.58817969999999997</v>
      </c>
      <c r="T15" s="14">
        <v>0.59682550000000001</v>
      </c>
      <c r="U15" s="14">
        <v>0.60109440000000003</v>
      </c>
      <c r="V15" s="14">
        <v>0.60709420000000003</v>
      </c>
      <c r="W15" s="14">
        <v>0.59674170000000004</v>
      </c>
      <c r="X15" s="14">
        <v>0.59902960000000005</v>
      </c>
      <c r="Y15" s="14">
        <v>0.59224739999999998</v>
      </c>
      <c r="Z15" s="14">
        <v>0.6166777</v>
      </c>
    </row>
    <row r="16" spans="1:26">
      <c r="A16" s="12" t="s">
        <v>325</v>
      </c>
      <c r="B16" s="14">
        <v>0.25593900000000003</v>
      </c>
      <c r="C16" s="14">
        <v>0.25121890000000002</v>
      </c>
      <c r="D16" s="14">
        <v>0.24965029999999999</v>
      </c>
      <c r="E16" s="14">
        <v>0.24420230000000001</v>
      </c>
      <c r="F16" s="14">
        <v>0.23649439999999999</v>
      </c>
      <c r="G16" s="14">
        <v>0.22670999999999999</v>
      </c>
      <c r="H16" s="14">
        <v>0.2232452</v>
      </c>
      <c r="I16" s="14">
        <v>0.2268521</v>
      </c>
      <c r="J16" s="14">
        <v>0.2302575</v>
      </c>
      <c r="K16" s="14">
        <v>0.223466</v>
      </c>
      <c r="L16" s="14">
        <v>0.2202084</v>
      </c>
      <c r="M16" s="14">
        <v>0.2262566</v>
      </c>
      <c r="N16" s="14">
        <v>0.21527209999999999</v>
      </c>
      <c r="O16" s="14">
        <v>0.2028007</v>
      </c>
      <c r="P16" s="14">
        <v>0.1929244</v>
      </c>
      <c r="Q16" s="14">
        <v>0.20057330000000001</v>
      </c>
      <c r="R16" s="14">
        <v>0.20260429999999999</v>
      </c>
      <c r="S16" s="14">
        <v>0.20331189999999999</v>
      </c>
      <c r="T16" s="14">
        <v>0.19881470000000001</v>
      </c>
      <c r="U16" s="14">
        <v>0.20044339999999999</v>
      </c>
      <c r="V16" s="14">
        <v>0.19363920000000001</v>
      </c>
      <c r="W16" s="14">
        <v>0.19126219999999999</v>
      </c>
      <c r="X16" s="14">
        <v>0.19066900000000001</v>
      </c>
      <c r="Y16" s="14">
        <v>0.1831624</v>
      </c>
      <c r="Z16" s="14">
        <v>0.18338850000000001</v>
      </c>
    </row>
    <row r="17" spans="1:26" ht="30" customHeight="1">
      <c r="A17" s="6" t="s">
        <v>35</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2" t="s">
        <v>296</v>
      </c>
      <c r="B18" s="15" t="s">
        <v>297</v>
      </c>
      <c r="C18" s="15" t="s">
        <v>298</v>
      </c>
      <c r="D18" s="15" t="s">
        <v>299</v>
      </c>
      <c r="E18" s="15" t="s">
        <v>300</v>
      </c>
      <c r="F18" s="15" t="s">
        <v>301</v>
      </c>
      <c r="G18" s="15" t="s">
        <v>302</v>
      </c>
      <c r="H18" s="15" t="s">
        <v>303</v>
      </c>
      <c r="I18" s="15" t="s">
        <v>304</v>
      </c>
      <c r="J18" s="15" t="s">
        <v>305</v>
      </c>
      <c r="K18" s="15" t="s">
        <v>306</v>
      </c>
      <c r="L18" s="15" t="s">
        <v>307</v>
      </c>
      <c r="M18" s="15" t="s">
        <v>308</v>
      </c>
      <c r="N18" s="15" t="s">
        <v>309</v>
      </c>
      <c r="O18" s="15" t="s">
        <v>310</v>
      </c>
      <c r="P18" s="15" t="s">
        <v>311</v>
      </c>
      <c r="Q18" s="15" t="s">
        <v>312</v>
      </c>
      <c r="R18" s="15" t="s">
        <v>313</v>
      </c>
      <c r="S18" s="15" t="s">
        <v>314</v>
      </c>
      <c r="T18" s="15" t="s">
        <v>315</v>
      </c>
      <c r="U18" s="15" t="s">
        <v>316</v>
      </c>
      <c r="V18" s="15" t="s">
        <v>317</v>
      </c>
      <c r="W18" s="15" t="s">
        <v>318</v>
      </c>
      <c r="X18" s="15" t="s">
        <v>319</v>
      </c>
      <c r="Y18" s="15" t="s">
        <v>320</v>
      </c>
      <c r="Z18" s="15" t="s">
        <v>321</v>
      </c>
    </row>
    <row r="19" spans="1:26">
      <c r="A19" s="12" t="s">
        <v>322</v>
      </c>
      <c r="B19" s="16">
        <v>1840000</v>
      </c>
      <c r="C19" s="16">
        <v>1770000</v>
      </c>
      <c r="D19" s="16">
        <v>1660000</v>
      </c>
      <c r="E19" s="16">
        <v>1570000</v>
      </c>
      <c r="F19" s="16">
        <v>1480000</v>
      </c>
      <c r="G19" s="16">
        <v>1380000</v>
      </c>
      <c r="H19" s="16">
        <v>1260000</v>
      </c>
      <c r="I19" s="16">
        <v>1130000</v>
      </c>
      <c r="J19" s="16">
        <v>1030000</v>
      </c>
      <c r="K19" s="16">
        <v>960000</v>
      </c>
      <c r="L19" s="16">
        <v>910000</v>
      </c>
      <c r="M19" s="16">
        <v>880000</v>
      </c>
      <c r="N19" s="16">
        <v>850000</v>
      </c>
      <c r="O19" s="16">
        <v>850000</v>
      </c>
      <c r="P19" s="16">
        <v>820000</v>
      </c>
      <c r="Q19" s="16">
        <v>790000</v>
      </c>
      <c r="R19" s="16">
        <v>790000</v>
      </c>
      <c r="S19" s="16">
        <v>790000</v>
      </c>
      <c r="T19" s="16">
        <v>780000</v>
      </c>
      <c r="U19" s="16">
        <v>760000</v>
      </c>
      <c r="V19" s="16">
        <v>750000</v>
      </c>
      <c r="W19" s="16">
        <v>780000</v>
      </c>
      <c r="X19" s="16">
        <v>760000</v>
      </c>
      <c r="Y19" s="16">
        <v>770000</v>
      </c>
      <c r="Z19" s="16">
        <v>710000</v>
      </c>
    </row>
    <row r="20" spans="1:26">
      <c r="A20" s="12" t="s">
        <v>323</v>
      </c>
      <c r="B20" s="16">
        <v>510000</v>
      </c>
      <c r="C20" s="16">
        <v>500000</v>
      </c>
      <c r="D20" s="16">
        <v>470000</v>
      </c>
      <c r="E20" s="16">
        <v>440000</v>
      </c>
      <c r="F20" s="16">
        <v>400000</v>
      </c>
      <c r="G20" s="16">
        <v>380000</v>
      </c>
      <c r="H20" s="16">
        <v>340000</v>
      </c>
      <c r="I20" s="16">
        <v>300000</v>
      </c>
      <c r="J20" s="16">
        <v>260000</v>
      </c>
      <c r="K20" s="16">
        <v>240000</v>
      </c>
      <c r="L20" s="16">
        <v>220000</v>
      </c>
      <c r="M20" s="16">
        <v>210000</v>
      </c>
      <c r="N20" s="16">
        <v>200000</v>
      </c>
      <c r="O20" s="16">
        <v>200000</v>
      </c>
      <c r="P20" s="16">
        <v>190000</v>
      </c>
      <c r="Q20" s="16">
        <v>170000</v>
      </c>
      <c r="R20" s="16">
        <v>170000</v>
      </c>
      <c r="S20" s="16">
        <v>160000</v>
      </c>
      <c r="T20" s="16">
        <v>160000</v>
      </c>
      <c r="U20" s="16">
        <v>150000</v>
      </c>
      <c r="V20" s="16">
        <v>150000</v>
      </c>
      <c r="W20" s="16">
        <v>160000</v>
      </c>
      <c r="X20" s="16">
        <v>160000</v>
      </c>
      <c r="Y20" s="16">
        <v>170000</v>
      </c>
      <c r="Z20" s="16">
        <v>140000</v>
      </c>
    </row>
    <row r="21" spans="1:26">
      <c r="A21" s="12" t="s">
        <v>324</v>
      </c>
      <c r="B21" s="16">
        <v>860000</v>
      </c>
      <c r="C21" s="16">
        <v>820000</v>
      </c>
      <c r="D21" s="16">
        <v>780000</v>
      </c>
      <c r="E21" s="16">
        <v>750000</v>
      </c>
      <c r="F21" s="16">
        <v>730000</v>
      </c>
      <c r="G21" s="16">
        <v>680000</v>
      </c>
      <c r="H21" s="16">
        <v>630000</v>
      </c>
      <c r="I21" s="16">
        <v>570000</v>
      </c>
      <c r="J21" s="16">
        <v>530000</v>
      </c>
      <c r="K21" s="16">
        <v>510000</v>
      </c>
      <c r="L21" s="16">
        <v>490000</v>
      </c>
      <c r="M21" s="16">
        <v>470000</v>
      </c>
      <c r="N21" s="16">
        <v>470000</v>
      </c>
      <c r="O21" s="16">
        <v>480000</v>
      </c>
      <c r="P21" s="16">
        <v>470000</v>
      </c>
      <c r="Q21" s="16">
        <v>460000</v>
      </c>
      <c r="R21" s="16">
        <v>460000</v>
      </c>
      <c r="S21" s="16">
        <v>460000</v>
      </c>
      <c r="T21" s="16">
        <v>470000</v>
      </c>
      <c r="U21" s="16">
        <v>460000</v>
      </c>
      <c r="V21" s="16">
        <v>450000</v>
      </c>
      <c r="W21" s="16">
        <v>460000</v>
      </c>
      <c r="X21" s="16">
        <v>460000</v>
      </c>
      <c r="Y21" s="16">
        <v>460000</v>
      </c>
      <c r="Z21" s="16">
        <v>440000</v>
      </c>
    </row>
    <row r="22" spans="1:26">
      <c r="A22" s="12" t="s">
        <v>325</v>
      </c>
      <c r="B22" s="16">
        <v>470000</v>
      </c>
      <c r="C22" s="16">
        <v>450000</v>
      </c>
      <c r="D22" s="16">
        <v>410000</v>
      </c>
      <c r="E22" s="16">
        <v>380000</v>
      </c>
      <c r="F22" s="16">
        <v>350000</v>
      </c>
      <c r="G22" s="16">
        <v>310000</v>
      </c>
      <c r="H22" s="16">
        <v>280000</v>
      </c>
      <c r="I22" s="16">
        <v>260000</v>
      </c>
      <c r="J22" s="16">
        <v>240000</v>
      </c>
      <c r="K22" s="16">
        <v>210000</v>
      </c>
      <c r="L22" s="16">
        <v>200000</v>
      </c>
      <c r="M22" s="16">
        <v>200000</v>
      </c>
      <c r="N22" s="16">
        <v>180000</v>
      </c>
      <c r="O22" s="16">
        <v>170000</v>
      </c>
      <c r="P22" s="16">
        <v>160000</v>
      </c>
      <c r="Q22" s="16">
        <v>160000</v>
      </c>
      <c r="R22" s="16">
        <v>160000</v>
      </c>
      <c r="S22" s="16">
        <v>160000</v>
      </c>
      <c r="T22" s="16">
        <v>160000</v>
      </c>
      <c r="U22" s="16">
        <v>150000</v>
      </c>
      <c r="V22" s="16">
        <v>150000</v>
      </c>
      <c r="W22" s="16">
        <v>150000</v>
      </c>
      <c r="X22" s="16">
        <v>150000</v>
      </c>
      <c r="Y22" s="16">
        <v>140000</v>
      </c>
      <c r="Z22" s="16">
        <v>130000</v>
      </c>
    </row>
    <row r="23" spans="1:26" ht="30" customHeight="1">
      <c r="A23" s="6" t="s">
        <v>36</v>
      </c>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2" t="s">
        <v>296</v>
      </c>
      <c r="B24" s="17" t="s">
        <v>297</v>
      </c>
      <c r="C24" s="17" t="s">
        <v>298</v>
      </c>
      <c r="D24" s="17" t="s">
        <v>299</v>
      </c>
      <c r="E24" s="17" t="s">
        <v>300</v>
      </c>
      <c r="F24" s="17" t="s">
        <v>301</v>
      </c>
      <c r="G24" s="17" t="s">
        <v>302</v>
      </c>
      <c r="H24" s="17" t="s">
        <v>303</v>
      </c>
      <c r="I24" s="17" t="s">
        <v>304</v>
      </c>
      <c r="J24" s="17" t="s">
        <v>305</v>
      </c>
      <c r="K24" s="17" t="s">
        <v>306</v>
      </c>
      <c r="L24" s="17" t="s">
        <v>307</v>
      </c>
      <c r="M24" s="17" t="s">
        <v>308</v>
      </c>
      <c r="N24" s="17" t="s">
        <v>309</v>
      </c>
      <c r="O24" s="17" t="s">
        <v>310</v>
      </c>
      <c r="P24" s="17" t="s">
        <v>311</v>
      </c>
      <c r="Q24" s="17" t="s">
        <v>312</v>
      </c>
      <c r="R24" s="17" t="s">
        <v>313</v>
      </c>
      <c r="S24" s="17" t="s">
        <v>314</v>
      </c>
      <c r="T24" s="17" t="s">
        <v>315</v>
      </c>
      <c r="U24" s="17" t="s">
        <v>316</v>
      </c>
      <c r="V24" s="17" t="s">
        <v>317</v>
      </c>
      <c r="W24" s="17" t="s">
        <v>318</v>
      </c>
      <c r="X24" s="17" t="s">
        <v>319</v>
      </c>
      <c r="Y24" s="17" t="s">
        <v>320</v>
      </c>
      <c r="Z24" s="17" t="s">
        <v>321</v>
      </c>
    </row>
    <row r="25" spans="1:26">
      <c r="A25" s="12" t="s">
        <v>322</v>
      </c>
      <c r="B25" s="16">
        <v>8299</v>
      </c>
      <c r="C25" s="16">
        <v>8105</v>
      </c>
      <c r="D25" s="16">
        <v>7698</v>
      </c>
      <c r="E25" s="16">
        <v>7579</v>
      </c>
      <c r="F25" s="16">
        <v>7626</v>
      </c>
      <c r="G25" s="16">
        <v>8095</v>
      </c>
      <c r="H25" s="16">
        <v>11023</v>
      </c>
      <c r="I25" s="16">
        <v>14003</v>
      </c>
      <c r="J25" s="16">
        <v>16458</v>
      </c>
      <c r="K25" s="16">
        <v>16157</v>
      </c>
      <c r="L25" s="16">
        <v>15337</v>
      </c>
      <c r="M25" s="16">
        <v>15092</v>
      </c>
      <c r="N25" s="16">
        <v>14739</v>
      </c>
      <c r="O25" s="16">
        <v>14686</v>
      </c>
      <c r="P25" s="16">
        <v>14442</v>
      </c>
      <c r="Q25" s="16">
        <v>13385</v>
      </c>
      <c r="R25" s="16">
        <v>12152</v>
      </c>
      <c r="S25" s="16">
        <v>10750</v>
      </c>
      <c r="T25" s="16">
        <v>10277</v>
      </c>
      <c r="U25" s="16">
        <v>9795</v>
      </c>
      <c r="V25" s="16">
        <v>9596</v>
      </c>
      <c r="W25" s="16">
        <v>9369</v>
      </c>
      <c r="X25" s="16">
        <v>9521</v>
      </c>
      <c r="Y25" s="16">
        <v>9346</v>
      </c>
      <c r="Z25" s="16">
        <v>7770</v>
      </c>
    </row>
    <row r="26" spans="1:26">
      <c r="A26" s="12" t="s">
        <v>323</v>
      </c>
      <c r="B26" s="16">
        <v>2277</v>
      </c>
      <c r="C26" s="16">
        <v>2168</v>
      </c>
      <c r="D26" s="16">
        <v>1980</v>
      </c>
      <c r="E26" s="16">
        <v>1921</v>
      </c>
      <c r="F26" s="16">
        <v>1858</v>
      </c>
      <c r="G26" s="16">
        <v>1967</v>
      </c>
      <c r="H26" s="16">
        <v>2708</v>
      </c>
      <c r="I26" s="16">
        <v>3414</v>
      </c>
      <c r="J26" s="16">
        <v>3963</v>
      </c>
      <c r="K26" s="16">
        <v>3771</v>
      </c>
      <c r="L26" s="16">
        <v>3543</v>
      </c>
      <c r="M26" s="16">
        <v>3498</v>
      </c>
      <c r="N26" s="16">
        <v>3443</v>
      </c>
      <c r="O26" s="16">
        <v>3417</v>
      </c>
      <c r="P26" s="16">
        <v>3364</v>
      </c>
      <c r="Q26" s="16">
        <v>3103</v>
      </c>
      <c r="R26" s="16">
        <v>2851</v>
      </c>
      <c r="S26" s="16">
        <v>2504</v>
      </c>
      <c r="T26" s="16">
        <v>2386</v>
      </c>
      <c r="U26" s="16">
        <v>2174</v>
      </c>
      <c r="V26" s="16">
        <v>2122</v>
      </c>
      <c r="W26" s="16">
        <v>1974</v>
      </c>
      <c r="X26" s="16">
        <v>2031</v>
      </c>
      <c r="Y26" s="16">
        <v>1947</v>
      </c>
      <c r="Z26" s="16">
        <v>1546</v>
      </c>
    </row>
    <row r="27" spans="1:26">
      <c r="A27" s="12" t="s">
        <v>324</v>
      </c>
      <c r="B27" s="16">
        <v>6205</v>
      </c>
      <c r="C27" s="16">
        <v>6129</v>
      </c>
      <c r="D27" s="16">
        <v>5809</v>
      </c>
      <c r="E27" s="16">
        <v>5759</v>
      </c>
      <c r="F27" s="16">
        <v>5727</v>
      </c>
      <c r="G27" s="16">
        <v>6101</v>
      </c>
      <c r="H27" s="16">
        <v>8251</v>
      </c>
      <c r="I27" s="16">
        <v>10399</v>
      </c>
      <c r="J27" s="16">
        <v>12170</v>
      </c>
      <c r="K27" s="16">
        <v>11917</v>
      </c>
      <c r="L27" s="16">
        <v>11315</v>
      </c>
      <c r="M27" s="16">
        <v>11108</v>
      </c>
      <c r="N27" s="16">
        <v>10812</v>
      </c>
      <c r="O27" s="16">
        <v>10774</v>
      </c>
      <c r="P27" s="16">
        <v>10526</v>
      </c>
      <c r="Q27" s="16">
        <v>9767</v>
      </c>
      <c r="R27" s="16">
        <v>8854</v>
      </c>
      <c r="S27" s="16">
        <v>7834</v>
      </c>
      <c r="T27" s="16">
        <v>7432</v>
      </c>
      <c r="U27" s="16">
        <v>7003</v>
      </c>
      <c r="V27" s="16">
        <v>6854</v>
      </c>
      <c r="W27" s="16">
        <v>6647</v>
      </c>
      <c r="X27" s="16">
        <v>6808</v>
      </c>
      <c r="Y27" s="16">
        <v>6661</v>
      </c>
      <c r="Z27" s="16">
        <v>5504</v>
      </c>
    </row>
    <row r="28" spans="1:26">
      <c r="A28" s="12" t="s">
        <v>325</v>
      </c>
      <c r="B28" s="16">
        <v>2322</v>
      </c>
      <c r="C28" s="16">
        <v>2189</v>
      </c>
      <c r="D28" s="16">
        <v>2082</v>
      </c>
      <c r="E28" s="16">
        <v>2039</v>
      </c>
      <c r="F28" s="16">
        <v>2131</v>
      </c>
      <c r="G28" s="16">
        <v>2252</v>
      </c>
      <c r="H28" s="16">
        <v>3111</v>
      </c>
      <c r="I28" s="16">
        <v>4060</v>
      </c>
      <c r="J28" s="16">
        <v>4828</v>
      </c>
      <c r="K28" s="16">
        <v>4778</v>
      </c>
      <c r="L28" s="16">
        <v>4538</v>
      </c>
      <c r="M28" s="16">
        <v>4504</v>
      </c>
      <c r="N28" s="16">
        <v>4461</v>
      </c>
      <c r="O28" s="16">
        <v>4469</v>
      </c>
      <c r="P28" s="16">
        <v>4471</v>
      </c>
      <c r="Q28" s="16">
        <v>4134</v>
      </c>
      <c r="R28" s="16">
        <v>3756</v>
      </c>
      <c r="S28" s="16">
        <v>3296</v>
      </c>
      <c r="T28" s="16">
        <v>3172</v>
      </c>
      <c r="U28" s="16">
        <v>3096</v>
      </c>
      <c r="V28" s="16">
        <v>3039</v>
      </c>
      <c r="W28" s="16">
        <v>3057</v>
      </c>
      <c r="X28" s="16">
        <v>3052</v>
      </c>
      <c r="Y28" s="16">
        <v>3035</v>
      </c>
      <c r="Z28" s="16">
        <v>2554</v>
      </c>
    </row>
    <row r="29" spans="1:26">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Z200"/>
  <sheetViews>
    <sheetView showGridLines="0" workbookViewId="0"/>
  </sheetViews>
  <sheetFormatPr defaultColWidth="10.90625" defaultRowHeight="14.5"/>
  <cols>
    <col min="1" max="1" width="70.7265625" customWidth="1"/>
  </cols>
  <sheetData>
    <row r="1" spans="1:26" ht="19.5">
      <c r="A1" s="4" t="s">
        <v>43</v>
      </c>
      <c r="B1" s="8"/>
      <c r="C1" s="8"/>
      <c r="D1" s="8"/>
      <c r="E1" s="8"/>
      <c r="F1" s="8"/>
      <c r="G1" s="8"/>
      <c r="H1" s="8"/>
      <c r="I1" s="8"/>
      <c r="J1" s="8"/>
      <c r="K1" s="8"/>
      <c r="L1" s="8"/>
      <c r="M1" s="8"/>
      <c r="N1" s="8"/>
      <c r="O1" s="8"/>
      <c r="P1" s="8"/>
      <c r="Q1" s="8"/>
      <c r="R1" s="8"/>
      <c r="S1" s="8"/>
      <c r="T1" s="8"/>
      <c r="U1" s="8"/>
      <c r="V1" s="8"/>
      <c r="W1" s="8"/>
      <c r="X1" s="8"/>
      <c r="Y1" s="8"/>
      <c r="Z1" s="8"/>
    </row>
    <row r="2" spans="1:26">
      <c r="A2" s="9" t="s">
        <v>294</v>
      </c>
      <c r="B2" s="8"/>
      <c r="C2" s="8"/>
      <c r="D2" s="8"/>
      <c r="E2" s="8"/>
      <c r="F2" s="8"/>
      <c r="G2" s="8"/>
      <c r="H2" s="8"/>
      <c r="I2" s="8"/>
      <c r="J2" s="8"/>
      <c r="K2" s="8"/>
      <c r="L2" s="8"/>
      <c r="M2" s="8"/>
      <c r="N2" s="8"/>
      <c r="O2" s="8"/>
      <c r="P2" s="8"/>
      <c r="Q2" s="8"/>
      <c r="R2" s="8"/>
      <c r="S2" s="8"/>
      <c r="T2" s="8"/>
      <c r="U2" s="8"/>
      <c r="V2" s="8"/>
      <c r="W2" s="8"/>
      <c r="X2" s="8"/>
      <c r="Y2" s="8"/>
      <c r="Z2" s="8"/>
    </row>
    <row r="3" spans="1:26" ht="29">
      <c r="A3" s="9" t="s">
        <v>295</v>
      </c>
      <c r="B3" s="10"/>
      <c r="C3" s="10"/>
      <c r="D3" s="10"/>
      <c r="E3" s="10"/>
      <c r="F3" s="10"/>
      <c r="G3" s="10"/>
      <c r="H3" s="10"/>
      <c r="I3" s="10"/>
      <c r="J3" s="10"/>
      <c r="K3" s="10"/>
      <c r="L3" s="10"/>
      <c r="M3" s="10"/>
      <c r="N3" s="10"/>
      <c r="O3" s="10"/>
      <c r="P3" s="10"/>
      <c r="Q3" s="10"/>
      <c r="R3" s="10"/>
      <c r="S3" s="10"/>
      <c r="T3" s="10"/>
      <c r="U3" s="10"/>
      <c r="V3" s="10"/>
      <c r="W3" s="10"/>
      <c r="X3" s="10"/>
      <c r="Y3" s="10"/>
      <c r="Z3" s="10"/>
    </row>
    <row r="4" spans="1:26">
      <c r="A4" s="11" t="s">
        <v>0</v>
      </c>
      <c r="B4" s="10"/>
      <c r="C4" s="10"/>
      <c r="D4" s="10"/>
      <c r="E4" s="10"/>
      <c r="F4" s="10"/>
      <c r="G4" s="10"/>
      <c r="H4" s="10"/>
      <c r="I4" s="10"/>
      <c r="J4" s="10"/>
      <c r="K4" s="10"/>
      <c r="L4" s="10"/>
      <c r="M4" s="10"/>
      <c r="N4" s="10"/>
      <c r="O4" s="10"/>
      <c r="P4" s="10"/>
      <c r="Q4" s="10"/>
      <c r="R4" s="10"/>
      <c r="S4" s="10"/>
      <c r="T4" s="10"/>
      <c r="U4" s="10"/>
      <c r="V4" s="10"/>
      <c r="W4" s="10"/>
      <c r="X4" s="10"/>
      <c r="Y4" s="10"/>
      <c r="Z4" s="10"/>
    </row>
    <row r="5" spans="1:26" ht="30" customHeight="1">
      <c r="A5" s="6" t="s">
        <v>42</v>
      </c>
      <c r="B5" s="10"/>
      <c r="C5" s="10"/>
      <c r="D5" s="10"/>
      <c r="E5" s="10"/>
      <c r="F5" s="10"/>
      <c r="G5" s="10"/>
      <c r="H5" s="10"/>
      <c r="I5" s="10"/>
      <c r="J5" s="10"/>
      <c r="K5" s="10"/>
      <c r="L5" s="10"/>
      <c r="M5" s="10"/>
      <c r="N5" s="10"/>
      <c r="O5" s="10"/>
      <c r="P5" s="10"/>
      <c r="Q5" s="10"/>
      <c r="R5" s="10"/>
      <c r="S5" s="10"/>
      <c r="T5" s="10"/>
      <c r="U5" s="10"/>
      <c r="V5" s="10"/>
      <c r="W5" s="10"/>
      <c r="X5" s="10"/>
      <c r="Y5" s="10"/>
      <c r="Z5" s="10"/>
    </row>
    <row r="6" spans="1:26">
      <c r="A6" s="12" t="s">
        <v>296</v>
      </c>
      <c r="B6" s="13" t="s">
        <v>297</v>
      </c>
      <c r="C6" s="13" t="s">
        <v>298</v>
      </c>
      <c r="D6" s="13" t="s">
        <v>299</v>
      </c>
      <c r="E6" s="13" t="s">
        <v>300</v>
      </c>
      <c r="F6" s="13" t="s">
        <v>301</v>
      </c>
      <c r="G6" s="13" t="s">
        <v>302</v>
      </c>
      <c r="H6" s="13" t="s">
        <v>303</v>
      </c>
      <c r="I6" s="13" t="s">
        <v>304</v>
      </c>
      <c r="J6" s="13" t="s">
        <v>305</v>
      </c>
      <c r="K6" s="13" t="s">
        <v>306</v>
      </c>
      <c r="L6" s="13" t="s">
        <v>307</v>
      </c>
      <c r="M6" s="13" t="s">
        <v>308</v>
      </c>
      <c r="N6" s="13" t="s">
        <v>309</v>
      </c>
      <c r="O6" s="13" t="s">
        <v>310</v>
      </c>
      <c r="P6" s="13" t="s">
        <v>311</v>
      </c>
      <c r="Q6" s="13" t="s">
        <v>312</v>
      </c>
      <c r="R6" s="13" t="s">
        <v>313</v>
      </c>
      <c r="S6" s="13" t="s">
        <v>314</v>
      </c>
      <c r="T6" s="13" t="s">
        <v>315</v>
      </c>
      <c r="U6" s="13" t="s">
        <v>316</v>
      </c>
      <c r="V6" s="13" t="s">
        <v>317</v>
      </c>
      <c r="W6" s="13" t="s">
        <v>318</v>
      </c>
      <c r="X6" s="13" t="s">
        <v>319</v>
      </c>
      <c r="Y6" s="13" t="s">
        <v>320</v>
      </c>
      <c r="Z6" s="13" t="s">
        <v>321</v>
      </c>
    </row>
    <row r="7" spans="1:26">
      <c r="A7" s="12" t="s">
        <v>322</v>
      </c>
      <c r="B7" s="14">
        <v>0.1051319</v>
      </c>
      <c r="C7" s="14">
        <v>0.1064605</v>
      </c>
      <c r="D7" s="14">
        <v>0.11069759999999999</v>
      </c>
      <c r="E7" s="14">
        <v>0.1097457</v>
      </c>
      <c r="F7" s="14">
        <v>0.1087875</v>
      </c>
      <c r="G7" s="14">
        <v>0.10585410000000001</v>
      </c>
      <c r="H7" s="14">
        <v>0.10793850000000001</v>
      </c>
      <c r="I7" s="14">
        <v>0.10460179999999999</v>
      </c>
      <c r="J7" s="14">
        <v>0.1025706</v>
      </c>
      <c r="K7" s="14">
        <v>9.6915799999999996E-2</v>
      </c>
      <c r="L7" s="14">
        <v>9.4963000000000006E-2</v>
      </c>
      <c r="M7" s="14">
        <v>9.7335500000000005E-2</v>
      </c>
      <c r="N7" s="14">
        <v>9.7681199999999996E-2</v>
      </c>
      <c r="O7" s="14">
        <v>9.7100000000000006E-2</v>
      </c>
      <c r="P7" s="14">
        <v>9.1065499999999994E-2</v>
      </c>
      <c r="Q7" s="14">
        <v>8.34757E-2</v>
      </c>
      <c r="R7" s="14">
        <v>8.5948999999999998E-2</v>
      </c>
      <c r="S7" s="14">
        <v>8.5586800000000005E-2</v>
      </c>
      <c r="T7" s="14">
        <v>9.0278600000000001E-2</v>
      </c>
      <c r="U7" s="14">
        <v>9.0796799999999997E-2</v>
      </c>
      <c r="V7" s="14">
        <v>9.4922099999999995E-2</v>
      </c>
      <c r="W7" s="14">
        <v>0.10101400000000001</v>
      </c>
      <c r="X7" s="14">
        <v>9.9925200000000006E-2</v>
      </c>
      <c r="Y7" s="14">
        <v>0.1057471</v>
      </c>
      <c r="Z7" s="14">
        <v>0.1017537</v>
      </c>
    </row>
    <row r="8" spans="1:26">
      <c r="A8" s="12" t="s">
        <v>323</v>
      </c>
      <c r="B8" s="14">
        <v>0.14105100000000001</v>
      </c>
      <c r="C8" s="14">
        <v>0.151612</v>
      </c>
      <c r="D8" s="14">
        <v>0.16426760000000001</v>
      </c>
      <c r="E8" s="14">
        <v>0.15845709999999999</v>
      </c>
      <c r="F8" s="14">
        <v>0.1458236</v>
      </c>
      <c r="G8" s="14">
        <v>0.1308047</v>
      </c>
      <c r="H8" s="14">
        <v>0.1250716</v>
      </c>
      <c r="I8" s="14">
        <v>0.1206227</v>
      </c>
      <c r="J8" s="14">
        <v>0.11202520000000001</v>
      </c>
      <c r="K8" s="14">
        <v>0.1050383</v>
      </c>
      <c r="L8" s="14">
        <v>0.1050913</v>
      </c>
      <c r="M8" s="14">
        <v>0.10792939999999999</v>
      </c>
      <c r="N8" s="14">
        <v>0.10756110000000001</v>
      </c>
      <c r="O8" s="14">
        <v>0.10349170000000001</v>
      </c>
      <c r="P8" s="14">
        <v>9.54599E-2</v>
      </c>
      <c r="Q8" s="14">
        <v>8.3895600000000001E-2</v>
      </c>
      <c r="R8" s="14">
        <v>8.5330000000000003E-2</v>
      </c>
      <c r="S8" s="14">
        <v>8.1818100000000005E-2</v>
      </c>
      <c r="T8" s="14">
        <v>8.7759500000000004E-2</v>
      </c>
      <c r="U8" s="14">
        <v>8.9186399999999999E-2</v>
      </c>
      <c r="V8" s="14">
        <v>9.6575999999999995E-2</v>
      </c>
      <c r="W8" s="14">
        <v>0.10771120000000001</v>
      </c>
      <c r="X8" s="14">
        <v>0.1036357</v>
      </c>
      <c r="Y8" s="14">
        <v>0.1199906</v>
      </c>
      <c r="Z8" s="14">
        <v>0.1045252</v>
      </c>
    </row>
    <row r="9" spans="1:26">
      <c r="A9" s="12" t="s">
        <v>324</v>
      </c>
      <c r="B9" s="14">
        <v>8.6236400000000005E-2</v>
      </c>
      <c r="C9" s="14">
        <v>8.4688600000000003E-2</v>
      </c>
      <c r="D9" s="14">
        <v>8.9386900000000005E-2</v>
      </c>
      <c r="E9" s="14">
        <v>8.9576799999999998E-2</v>
      </c>
      <c r="F9" s="14">
        <v>9.5091999999999996E-2</v>
      </c>
      <c r="G9" s="14">
        <v>9.6107200000000004E-2</v>
      </c>
      <c r="H9" s="14">
        <v>0.1043514</v>
      </c>
      <c r="I9" s="14">
        <v>0.100477</v>
      </c>
      <c r="J9" s="14">
        <v>9.9607200000000007E-2</v>
      </c>
      <c r="K9" s="14">
        <v>9.4575300000000001E-2</v>
      </c>
      <c r="L9" s="14">
        <v>9.1838799999999998E-2</v>
      </c>
      <c r="M9" s="14">
        <v>9.2918399999999998E-2</v>
      </c>
      <c r="N9" s="14">
        <v>9.4384200000000001E-2</v>
      </c>
      <c r="O9" s="14">
        <v>9.6589400000000006E-2</v>
      </c>
      <c r="P9" s="14">
        <v>9.3975199999999995E-2</v>
      </c>
      <c r="Q9" s="14">
        <v>8.7065600000000007E-2</v>
      </c>
      <c r="R9" s="14">
        <v>9.0016100000000002E-2</v>
      </c>
      <c r="S9" s="14">
        <v>9.0762899999999994E-2</v>
      </c>
      <c r="T9" s="14">
        <v>9.5376299999999997E-2</v>
      </c>
      <c r="U9" s="14">
        <v>9.6032000000000006E-2</v>
      </c>
      <c r="V9" s="14">
        <v>9.9371699999999993E-2</v>
      </c>
      <c r="W9" s="14">
        <v>0.10292709999999999</v>
      </c>
      <c r="X9" s="14">
        <v>0.1004763</v>
      </c>
      <c r="Y9" s="14">
        <v>0.1037054</v>
      </c>
      <c r="Z9" s="14">
        <v>0.10400330000000001</v>
      </c>
    </row>
    <row r="10" spans="1:26">
      <c r="A10" s="12" t="s">
        <v>325</v>
      </c>
      <c r="B10" s="14">
        <v>0.12564620000000001</v>
      </c>
      <c r="C10" s="14">
        <v>0.125503</v>
      </c>
      <c r="D10" s="14">
        <v>0.1180268</v>
      </c>
      <c r="E10" s="14">
        <v>0.1193472</v>
      </c>
      <c r="F10" s="14">
        <v>0.1106118</v>
      </c>
      <c r="G10" s="14">
        <v>0.1091844</v>
      </c>
      <c r="H10" s="14">
        <v>9.9902500000000005E-2</v>
      </c>
      <c r="I10" s="14">
        <v>9.9992800000000007E-2</v>
      </c>
      <c r="J10" s="14">
        <v>0.1018</v>
      </c>
      <c r="K10" s="14">
        <v>9.5761100000000002E-2</v>
      </c>
      <c r="L10" s="14">
        <v>9.4417399999999999E-2</v>
      </c>
      <c r="M10" s="14">
        <v>0.1004322</v>
      </c>
      <c r="N10" s="14">
        <v>9.8136600000000004E-2</v>
      </c>
      <c r="O10" s="14">
        <v>9.2461600000000005E-2</v>
      </c>
      <c r="P10" s="14">
        <v>7.7698199999999995E-2</v>
      </c>
      <c r="Q10" s="14">
        <v>7.18829E-2</v>
      </c>
      <c r="R10" s="14">
        <v>7.3907E-2</v>
      </c>
      <c r="S10" s="14">
        <v>7.3024000000000006E-2</v>
      </c>
      <c r="T10" s="14">
        <v>7.6815300000000003E-2</v>
      </c>
      <c r="U10" s="14">
        <v>7.6020299999999999E-2</v>
      </c>
      <c r="V10" s="14">
        <v>7.9464900000000005E-2</v>
      </c>
      <c r="W10" s="14">
        <v>8.8671200000000006E-2</v>
      </c>
      <c r="X10" s="14">
        <v>9.4653100000000004E-2</v>
      </c>
      <c r="Y10" s="14">
        <v>9.8517599999999997E-2</v>
      </c>
      <c r="Z10" s="14">
        <v>9.1394000000000003E-2</v>
      </c>
    </row>
    <row r="11" spans="1:26" ht="30" customHeight="1">
      <c r="A11" s="6" t="s">
        <v>39</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c r="A12" s="12" t="s">
        <v>296</v>
      </c>
      <c r="B12" s="15" t="s">
        <v>297</v>
      </c>
      <c r="C12" s="15" t="s">
        <v>298</v>
      </c>
      <c r="D12" s="15" t="s">
        <v>299</v>
      </c>
      <c r="E12" s="15" t="s">
        <v>300</v>
      </c>
      <c r="F12" s="15" t="s">
        <v>301</v>
      </c>
      <c r="G12" s="15" t="s">
        <v>302</v>
      </c>
      <c r="H12" s="15" t="s">
        <v>303</v>
      </c>
      <c r="I12" s="15" t="s">
        <v>304</v>
      </c>
      <c r="J12" s="15" t="s">
        <v>305</v>
      </c>
      <c r="K12" s="15" t="s">
        <v>306</v>
      </c>
      <c r="L12" s="15" t="s">
        <v>307</v>
      </c>
      <c r="M12" s="15" t="s">
        <v>308</v>
      </c>
      <c r="N12" s="15" t="s">
        <v>309</v>
      </c>
      <c r="O12" s="15" t="s">
        <v>310</v>
      </c>
      <c r="P12" s="15" t="s">
        <v>311</v>
      </c>
      <c r="Q12" s="15" t="s">
        <v>312</v>
      </c>
      <c r="R12" s="15" t="s">
        <v>313</v>
      </c>
      <c r="S12" s="15" t="s">
        <v>314</v>
      </c>
      <c r="T12" s="15" t="s">
        <v>315</v>
      </c>
      <c r="U12" s="15" t="s">
        <v>316</v>
      </c>
      <c r="V12" s="15" t="s">
        <v>317</v>
      </c>
      <c r="W12" s="15" t="s">
        <v>318</v>
      </c>
      <c r="X12" s="15" t="s">
        <v>319</v>
      </c>
      <c r="Y12" s="15" t="s">
        <v>320</v>
      </c>
      <c r="Z12" s="15" t="s">
        <v>321</v>
      </c>
    </row>
    <row r="13" spans="1:26">
      <c r="A13" s="12" t="s">
        <v>322</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row>
    <row r="14" spans="1:26">
      <c r="A14" s="12" t="s">
        <v>323</v>
      </c>
      <c r="B14" s="14">
        <v>0.29516700000000001</v>
      </c>
      <c r="C14" s="14">
        <v>0.312226</v>
      </c>
      <c r="D14" s="14">
        <v>0.32331670000000001</v>
      </c>
      <c r="E14" s="14">
        <v>0.31311430000000001</v>
      </c>
      <c r="F14" s="14">
        <v>0.2892711</v>
      </c>
      <c r="G14" s="14">
        <v>0.26471689999999998</v>
      </c>
      <c r="H14" s="14">
        <v>0.24476690000000001</v>
      </c>
      <c r="I14" s="14">
        <v>0.24014579999999999</v>
      </c>
      <c r="J14" s="14">
        <v>0.2241205</v>
      </c>
      <c r="K14" s="14">
        <v>0.21932850000000001</v>
      </c>
      <c r="L14" s="14">
        <v>0.22130939999999999</v>
      </c>
      <c r="M14" s="14">
        <v>0.21967120000000001</v>
      </c>
      <c r="N14" s="14">
        <v>0.21612960000000001</v>
      </c>
      <c r="O14" s="14">
        <v>0.2081171</v>
      </c>
      <c r="P14" s="14">
        <v>0.2033703</v>
      </c>
      <c r="Q14" s="14">
        <v>0.1939004</v>
      </c>
      <c r="R14" s="14">
        <v>0.18990290000000001</v>
      </c>
      <c r="S14" s="14">
        <v>0.18157889999999999</v>
      </c>
      <c r="T14" s="14">
        <v>0.18365780000000001</v>
      </c>
      <c r="U14" s="14">
        <v>0.18435380000000001</v>
      </c>
      <c r="V14" s="14">
        <v>0.1902182</v>
      </c>
      <c r="W14" s="14">
        <v>0.19849240000000001</v>
      </c>
      <c r="X14" s="14">
        <v>0.19260930000000001</v>
      </c>
      <c r="Y14" s="14">
        <v>0.20990349999999999</v>
      </c>
      <c r="Z14" s="14">
        <v>0.19031919999999999</v>
      </c>
    </row>
    <row r="15" spans="1:26">
      <c r="A15" s="12" t="s">
        <v>324</v>
      </c>
      <c r="B15" s="14">
        <v>0.49757620000000002</v>
      </c>
      <c r="C15" s="14">
        <v>0.48259010000000002</v>
      </c>
      <c r="D15" s="14">
        <v>0.49034660000000002</v>
      </c>
      <c r="E15" s="14">
        <v>0.49590299999999998</v>
      </c>
      <c r="F15" s="14">
        <v>0.53133759999999997</v>
      </c>
      <c r="G15" s="14">
        <v>0.55244559999999998</v>
      </c>
      <c r="H15" s="14">
        <v>0.58882129999999999</v>
      </c>
      <c r="I15" s="14">
        <v>0.58563960000000004</v>
      </c>
      <c r="J15" s="14">
        <v>0.59239390000000003</v>
      </c>
      <c r="K15" s="14">
        <v>0.59645749999999997</v>
      </c>
      <c r="L15" s="14">
        <v>0.59201870000000001</v>
      </c>
      <c r="M15" s="14">
        <v>0.5844395</v>
      </c>
      <c r="N15" s="14">
        <v>0.59127099999999999</v>
      </c>
      <c r="O15" s="14">
        <v>0.60714230000000002</v>
      </c>
      <c r="P15" s="14">
        <v>0.62872510000000004</v>
      </c>
      <c r="Q15" s="14">
        <v>0.63644579999999995</v>
      </c>
      <c r="R15" s="14">
        <v>0.64066199999999995</v>
      </c>
      <c r="S15" s="14">
        <v>0.65115509999999999</v>
      </c>
      <c r="T15" s="14">
        <v>0.64846780000000004</v>
      </c>
      <c r="U15" s="14">
        <v>0.6505879</v>
      </c>
      <c r="V15" s="14">
        <v>0.64479489999999995</v>
      </c>
      <c r="W15" s="14">
        <v>0.6302297</v>
      </c>
      <c r="X15" s="14">
        <v>0.62461670000000002</v>
      </c>
      <c r="Y15" s="14">
        <v>0.61360590000000004</v>
      </c>
      <c r="Z15" s="14">
        <v>0.64265220000000001</v>
      </c>
    </row>
    <row r="16" spans="1:26">
      <c r="A16" s="12" t="s">
        <v>325</v>
      </c>
      <c r="B16" s="14">
        <v>0.20725679999999999</v>
      </c>
      <c r="C16" s="14">
        <v>0.2051839</v>
      </c>
      <c r="D16" s="14">
        <v>0.18633669999999999</v>
      </c>
      <c r="E16" s="14">
        <v>0.19098270000000001</v>
      </c>
      <c r="F16" s="14">
        <v>0.1793912</v>
      </c>
      <c r="G16" s="14">
        <v>0.18283740000000001</v>
      </c>
      <c r="H16" s="14">
        <v>0.1664118</v>
      </c>
      <c r="I16" s="14">
        <v>0.1742146</v>
      </c>
      <c r="J16" s="14">
        <v>0.1834856</v>
      </c>
      <c r="K16" s="14">
        <v>0.18421399999999999</v>
      </c>
      <c r="L16" s="14">
        <v>0.1866719</v>
      </c>
      <c r="M16" s="14">
        <v>0.19588929999999999</v>
      </c>
      <c r="N16" s="14">
        <v>0.19259950000000001</v>
      </c>
      <c r="O16" s="14">
        <v>0.18474070000000001</v>
      </c>
      <c r="P16" s="14">
        <v>0.16790459999999999</v>
      </c>
      <c r="Q16" s="14">
        <v>0.16965379999999999</v>
      </c>
      <c r="R16" s="14">
        <v>0.169435</v>
      </c>
      <c r="S16" s="14">
        <v>0.167266</v>
      </c>
      <c r="T16" s="14">
        <v>0.16787440000000001</v>
      </c>
      <c r="U16" s="14">
        <v>0.16505829999999999</v>
      </c>
      <c r="V16" s="14">
        <v>0.16498689999999999</v>
      </c>
      <c r="W16" s="14">
        <v>0.17127790000000001</v>
      </c>
      <c r="X16" s="14">
        <v>0.18277409999999999</v>
      </c>
      <c r="Y16" s="14">
        <v>0.1764907</v>
      </c>
      <c r="Z16" s="14">
        <v>0.1670286</v>
      </c>
    </row>
    <row r="17" spans="1:26" ht="30" customHeight="1">
      <c r="A17" s="6" t="s">
        <v>40</v>
      </c>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c r="A18" s="12" t="s">
        <v>296</v>
      </c>
      <c r="B18" s="15" t="s">
        <v>297</v>
      </c>
      <c r="C18" s="15" t="s">
        <v>298</v>
      </c>
      <c r="D18" s="15" t="s">
        <v>299</v>
      </c>
      <c r="E18" s="15" t="s">
        <v>300</v>
      </c>
      <c r="F18" s="15" t="s">
        <v>301</v>
      </c>
      <c r="G18" s="15" t="s">
        <v>302</v>
      </c>
      <c r="H18" s="15" t="s">
        <v>303</v>
      </c>
      <c r="I18" s="15" t="s">
        <v>304</v>
      </c>
      <c r="J18" s="15" t="s">
        <v>305</v>
      </c>
      <c r="K18" s="15" t="s">
        <v>306</v>
      </c>
      <c r="L18" s="15" t="s">
        <v>307</v>
      </c>
      <c r="M18" s="15" t="s">
        <v>308</v>
      </c>
      <c r="N18" s="15" t="s">
        <v>309</v>
      </c>
      <c r="O18" s="15" t="s">
        <v>310</v>
      </c>
      <c r="P18" s="15" t="s">
        <v>311</v>
      </c>
      <c r="Q18" s="15" t="s">
        <v>312</v>
      </c>
      <c r="R18" s="15" t="s">
        <v>313</v>
      </c>
      <c r="S18" s="15" t="s">
        <v>314</v>
      </c>
      <c r="T18" s="15" t="s">
        <v>315</v>
      </c>
      <c r="U18" s="15" t="s">
        <v>316</v>
      </c>
      <c r="V18" s="15" t="s">
        <v>317</v>
      </c>
      <c r="W18" s="15" t="s">
        <v>318</v>
      </c>
      <c r="X18" s="15" t="s">
        <v>319</v>
      </c>
      <c r="Y18" s="15" t="s">
        <v>320</v>
      </c>
      <c r="Z18" s="15" t="s">
        <v>321</v>
      </c>
    </row>
    <row r="19" spans="1:26">
      <c r="A19" s="12" t="s">
        <v>322</v>
      </c>
      <c r="B19" s="16">
        <v>530000</v>
      </c>
      <c r="C19" s="16">
        <v>530000</v>
      </c>
      <c r="D19" s="16">
        <v>550000</v>
      </c>
      <c r="E19" s="16">
        <v>550000</v>
      </c>
      <c r="F19" s="16">
        <v>540000</v>
      </c>
      <c r="G19" s="16">
        <v>530000</v>
      </c>
      <c r="H19" s="16">
        <v>540000</v>
      </c>
      <c r="I19" s="16">
        <v>520000</v>
      </c>
      <c r="J19" s="16">
        <v>510000</v>
      </c>
      <c r="K19" s="16">
        <v>480000</v>
      </c>
      <c r="L19" s="16">
        <v>480000</v>
      </c>
      <c r="M19" s="16">
        <v>490000</v>
      </c>
      <c r="N19" s="16">
        <v>500000</v>
      </c>
      <c r="O19" s="16">
        <v>500000</v>
      </c>
      <c r="P19" s="16">
        <v>470000</v>
      </c>
      <c r="Q19" s="16">
        <v>430000</v>
      </c>
      <c r="R19" s="16">
        <v>450000</v>
      </c>
      <c r="S19" s="16">
        <v>450000</v>
      </c>
      <c r="T19" s="16">
        <v>470000</v>
      </c>
      <c r="U19" s="16">
        <v>480000</v>
      </c>
      <c r="V19" s="16">
        <v>500000</v>
      </c>
      <c r="W19" s="16">
        <v>530000</v>
      </c>
      <c r="X19" s="16">
        <v>530000</v>
      </c>
      <c r="Y19" s="16">
        <v>570000</v>
      </c>
      <c r="Z19" s="16">
        <v>550000</v>
      </c>
    </row>
    <row r="20" spans="1:26">
      <c r="A20" s="12" t="s">
        <v>323</v>
      </c>
      <c r="B20" s="16">
        <v>160000</v>
      </c>
      <c r="C20" s="16">
        <v>170000</v>
      </c>
      <c r="D20" s="16">
        <v>180000</v>
      </c>
      <c r="E20" s="16">
        <v>170000</v>
      </c>
      <c r="F20" s="16">
        <v>160000</v>
      </c>
      <c r="G20" s="16">
        <v>140000</v>
      </c>
      <c r="H20" s="16">
        <v>130000</v>
      </c>
      <c r="I20" s="16">
        <v>120000</v>
      </c>
      <c r="J20" s="16">
        <v>110000</v>
      </c>
      <c r="K20" s="16">
        <v>110000</v>
      </c>
      <c r="L20" s="16">
        <v>110000</v>
      </c>
      <c r="M20" s="16">
        <v>110000</v>
      </c>
      <c r="N20" s="16">
        <v>110000</v>
      </c>
      <c r="O20" s="16">
        <v>100000</v>
      </c>
      <c r="P20" s="16">
        <v>100000</v>
      </c>
      <c r="Q20" s="16">
        <v>80000</v>
      </c>
      <c r="R20" s="16">
        <v>80000</v>
      </c>
      <c r="S20" s="16">
        <v>80000</v>
      </c>
      <c r="T20" s="16">
        <v>90000</v>
      </c>
      <c r="U20" s="16">
        <v>90000</v>
      </c>
      <c r="V20" s="16">
        <v>100000</v>
      </c>
      <c r="W20" s="16">
        <v>110000</v>
      </c>
      <c r="X20" s="16">
        <v>100000</v>
      </c>
      <c r="Y20" s="16">
        <v>120000</v>
      </c>
      <c r="Z20" s="16">
        <v>100000</v>
      </c>
    </row>
    <row r="21" spans="1:26">
      <c r="A21" s="12" t="s">
        <v>324</v>
      </c>
      <c r="B21" s="16">
        <v>260000</v>
      </c>
      <c r="C21" s="16">
        <v>260000</v>
      </c>
      <c r="D21" s="16">
        <v>270000</v>
      </c>
      <c r="E21" s="16">
        <v>270000</v>
      </c>
      <c r="F21" s="16">
        <v>290000</v>
      </c>
      <c r="G21" s="16">
        <v>290000</v>
      </c>
      <c r="H21" s="16">
        <v>320000</v>
      </c>
      <c r="I21" s="16">
        <v>300000</v>
      </c>
      <c r="J21" s="16">
        <v>300000</v>
      </c>
      <c r="K21" s="16">
        <v>290000</v>
      </c>
      <c r="L21" s="16">
        <v>280000</v>
      </c>
      <c r="M21" s="16">
        <v>290000</v>
      </c>
      <c r="N21" s="16">
        <v>290000</v>
      </c>
      <c r="O21" s="16">
        <v>300000</v>
      </c>
      <c r="P21" s="16">
        <v>290000</v>
      </c>
      <c r="Q21" s="16">
        <v>270000</v>
      </c>
      <c r="R21" s="16">
        <v>290000</v>
      </c>
      <c r="S21" s="16">
        <v>290000</v>
      </c>
      <c r="T21" s="16">
        <v>310000</v>
      </c>
      <c r="U21" s="16">
        <v>310000</v>
      </c>
      <c r="V21" s="16">
        <v>320000</v>
      </c>
      <c r="W21" s="16">
        <v>340000</v>
      </c>
      <c r="X21" s="16">
        <v>330000</v>
      </c>
      <c r="Y21" s="16">
        <v>350000</v>
      </c>
      <c r="Z21" s="16">
        <v>350000</v>
      </c>
    </row>
    <row r="22" spans="1:26">
      <c r="A22" s="12" t="s">
        <v>325</v>
      </c>
      <c r="B22" s="16">
        <v>110000</v>
      </c>
      <c r="C22" s="16">
        <v>110000</v>
      </c>
      <c r="D22" s="16">
        <v>100000</v>
      </c>
      <c r="E22" s="16">
        <v>100000</v>
      </c>
      <c r="F22" s="16">
        <v>100000</v>
      </c>
      <c r="G22" s="16">
        <v>100000</v>
      </c>
      <c r="H22" s="16">
        <v>90000</v>
      </c>
      <c r="I22" s="16">
        <v>90000</v>
      </c>
      <c r="J22" s="16">
        <v>90000</v>
      </c>
      <c r="K22" s="16">
        <v>90000</v>
      </c>
      <c r="L22" s="16">
        <v>90000</v>
      </c>
      <c r="M22" s="16">
        <v>100000</v>
      </c>
      <c r="N22" s="16">
        <v>100000</v>
      </c>
      <c r="O22" s="16">
        <v>90000</v>
      </c>
      <c r="P22" s="16">
        <v>80000</v>
      </c>
      <c r="Q22" s="16">
        <v>70000</v>
      </c>
      <c r="R22" s="16">
        <v>80000</v>
      </c>
      <c r="S22" s="16">
        <v>70000</v>
      </c>
      <c r="T22" s="16">
        <v>80000</v>
      </c>
      <c r="U22" s="16">
        <v>80000</v>
      </c>
      <c r="V22" s="16">
        <v>80000</v>
      </c>
      <c r="W22" s="16">
        <v>90000</v>
      </c>
      <c r="X22" s="16">
        <v>100000</v>
      </c>
      <c r="Y22" s="16">
        <v>100000</v>
      </c>
      <c r="Z22" s="16">
        <v>90000</v>
      </c>
    </row>
    <row r="23" spans="1:26" ht="30" customHeight="1">
      <c r="A23" s="6" t="s">
        <v>41</v>
      </c>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2" t="s">
        <v>296</v>
      </c>
      <c r="B24" s="17" t="s">
        <v>297</v>
      </c>
      <c r="C24" s="17" t="s">
        <v>298</v>
      </c>
      <c r="D24" s="17" t="s">
        <v>299</v>
      </c>
      <c r="E24" s="17" t="s">
        <v>300</v>
      </c>
      <c r="F24" s="17" t="s">
        <v>301</v>
      </c>
      <c r="G24" s="17" t="s">
        <v>302</v>
      </c>
      <c r="H24" s="17" t="s">
        <v>303</v>
      </c>
      <c r="I24" s="17" t="s">
        <v>304</v>
      </c>
      <c r="J24" s="17" t="s">
        <v>305</v>
      </c>
      <c r="K24" s="17" t="s">
        <v>306</v>
      </c>
      <c r="L24" s="17" t="s">
        <v>307</v>
      </c>
      <c r="M24" s="17" t="s">
        <v>308</v>
      </c>
      <c r="N24" s="17" t="s">
        <v>309</v>
      </c>
      <c r="O24" s="17" t="s">
        <v>310</v>
      </c>
      <c r="P24" s="17" t="s">
        <v>311</v>
      </c>
      <c r="Q24" s="17" t="s">
        <v>312</v>
      </c>
      <c r="R24" s="17" t="s">
        <v>313</v>
      </c>
      <c r="S24" s="17" t="s">
        <v>314</v>
      </c>
      <c r="T24" s="17" t="s">
        <v>315</v>
      </c>
      <c r="U24" s="17" t="s">
        <v>316</v>
      </c>
      <c r="V24" s="17" t="s">
        <v>317</v>
      </c>
      <c r="W24" s="17" t="s">
        <v>318</v>
      </c>
      <c r="X24" s="17" t="s">
        <v>319</v>
      </c>
      <c r="Y24" s="17" t="s">
        <v>320</v>
      </c>
      <c r="Z24" s="17" t="s">
        <v>321</v>
      </c>
    </row>
    <row r="25" spans="1:26">
      <c r="A25" s="12" t="s">
        <v>322</v>
      </c>
      <c r="B25" s="16">
        <v>8299</v>
      </c>
      <c r="C25" s="16">
        <v>8105</v>
      </c>
      <c r="D25" s="16">
        <v>7698</v>
      </c>
      <c r="E25" s="16">
        <v>7579</v>
      </c>
      <c r="F25" s="16">
        <v>7626</v>
      </c>
      <c r="G25" s="16">
        <v>8095</v>
      </c>
      <c r="H25" s="16">
        <v>11023</v>
      </c>
      <c r="I25" s="16">
        <v>14003</v>
      </c>
      <c r="J25" s="16">
        <v>16458</v>
      </c>
      <c r="K25" s="16">
        <v>16157</v>
      </c>
      <c r="L25" s="16">
        <v>15337</v>
      </c>
      <c r="M25" s="16">
        <v>15092</v>
      </c>
      <c r="N25" s="16">
        <v>14739</v>
      </c>
      <c r="O25" s="16">
        <v>14686</v>
      </c>
      <c r="P25" s="16">
        <v>14442</v>
      </c>
      <c r="Q25" s="16">
        <v>13385</v>
      </c>
      <c r="R25" s="16">
        <v>12152</v>
      </c>
      <c r="S25" s="16">
        <v>10750</v>
      </c>
      <c r="T25" s="16">
        <v>10277</v>
      </c>
      <c r="U25" s="16">
        <v>9795</v>
      </c>
      <c r="V25" s="16">
        <v>9596</v>
      </c>
      <c r="W25" s="16">
        <v>9369</v>
      </c>
      <c r="X25" s="16">
        <v>9521</v>
      </c>
      <c r="Y25" s="16">
        <v>9346</v>
      </c>
      <c r="Z25" s="16">
        <v>7770</v>
      </c>
    </row>
    <row r="26" spans="1:26">
      <c r="A26" s="12" t="s">
        <v>323</v>
      </c>
      <c r="B26" s="16">
        <v>2277</v>
      </c>
      <c r="C26" s="16">
        <v>2168</v>
      </c>
      <c r="D26" s="16">
        <v>1980</v>
      </c>
      <c r="E26" s="16">
        <v>1921</v>
      </c>
      <c r="F26" s="16">
        <v>1858</v>
      </c>
      <c r="G26" s="16">
        <v>1967</v>
      </c>
      <c r="H26" s="16">
        <v>2708</v>
      </c>
      <c r="I26" s="16">
        <v>3414</v>
      </c>
      <c r="J26" s="16">
        <v>3963</v>
      </c>
      <c r="K26" s="16">
        <v>3771</v>
      </c>
      <c r="L26" s="16">
        <v>3543</v>
      </c>
      <c r="M26" s="16">
        <v>3498</v>
      </c>
      <c r="N26" s="16">
        <v>3443</v>
      </c>
      <c r="O26" s="16">
        <v>3417</v>
      </c>
      <c r="P26" s="16">
        <v>3364</v>
      </c>
      <c r="Q26" s="16">
        <v>3103</v>
      </c>
      <c r="R26" s="16">
        <v>2851</v>
      </c>
      <c r="S26" s="16">
        <v>2504</v>
      </c>
      <c r="T26" s="16">
        <v>2386</v>
      </c>
      <c r="U26" s="16">
        <v>2174</v>
      </c>
      <c r="V26" s="16">
        <v>2122</v>
      </c>
      <c r="W26" s="16">
        <v>1974</v>
      </c>
      <c r="X26" s="16">
        <v>2031</v>
      </c>
      <c r="Y26" s="16">
        <v>1947</v>
      </c>
      <c r="Z26" s="16">
        <v>1546</v>
      </c>
    </row>
    <row r="27" spans="1:26">
      <c r="A27" s="12" t="s">
        <v>324</v>
      </c>
      <c r="B27" s="16">
        <v>6205</v>
      </c>
      <c r="C27" s="16">
        <v>6129</v>
      </c>
      <c r="D27" s="16">
        <v>5809</v>
      </c>
      <c r="E27" s="16">
        <v>5759</v>
      </c>
      <c r="F27" s="16">
        <v>5727</v>
      </c>
      <c r="G27" s="16">
        <v>6101</v>
      </c>
      <c r="H27" s="16">
        <v>8251</v>
      </c>
      <c r="I27" s="16">
        <v>10399</v>
      </c>
      <c r="J27" s="16">
        <v>12170</v>
      </c>
      <c r="K27" s="16">
        <v>11917</v>
      </c>
      <c r="L27" s="16">
        <v>11315</v>
      </c>
      <c r="M27" s="16">
        <v>11108</v>
      </c>
      <c r="N27" s="16">
        <v>10812</v>
      </c>
      <c r="O27" s="16">
        <v>10774</v>
      </c>
      <c r="P27" s="16">
        <v>10526</v>
      </c>
      <c r="Q27" s="16">
        <v>9767</v>
      </c>
      <c r="R27" s="16">
        <v>8854</v>
      </c>
      <c r="S27" s="16">
        <v>7834</v>
      </c>
      <c r="T27" s="16">
        <v>7432</v>
      </c>
      <c r="U27" s="16">
        <v>7003</v>
      </c>
      <c r="V27" s="16">
        <v>6854</v>
      </c>
      <c r="W27" s="16">
        <v>6647</v>
      </c>
      <c r="X27" s="16">
        <v>6808</v>
      </c>
      <c r="Y27" s="16">
        <v>6661</v>
      </c>
      <c r="Z27" s="16">
        <v>5504</v>
      </c>
    </row>
    <row r="28" spans="1:26">
      <c r="A28" s="12" t="s">
        <v>325</v>
      </c>
      <c r="B28" s="16">
        <v>2322</v>
      </c>
      <c r="C28" s="16">
        <v>2189</v>
      </c>
      <c r="D28" s="16">
        <v>2082</v>
      </c>
      <c r="E28" s="16">
        <v>2039</v>
      </c>
      <c r="F28" s="16">
        <v>2131</v>
      </c>
      <c r="G28" s="16">
        <v>2252</v>
      </c>
      <c r="H28" s="16">
        <v>3111</v>
      </c>
      <c r="I28" s="16">
        <v>4060</v>
      </c>
      <c r="J28" s="16">
        <v>4828</v>
      </c>
      <c r="K28" s="16">
        <v>4778</v>
      </c>
      <c r="L28" s="16">
        <v>4538</v>
      </c>
      <c r="M28" s="16">
        <v>4504</v>
      </c>
      <c r="N28" s="16">
        <v>4461</v>
      </c>
      <c r="O28" s="16">
        <v>4469</v>
      </c>
      <c r="P28" s="16">
        <v>4471</v>
      </c>
      <c r="Q28" s="16">
        <v>4134</v>
      </c>
      <c r="R28" s="16">
        <v>3756</v>
      </c>
      <c r="S28" s="16">
        <v>3296</v>
      </c>
      <c r="T28" s="16">
        <v>3172</v>
      </c>
      <c r="U28" s="16">
        <v>3096</v>
      </c>
      <c r="V28" s="16">
        <v>3039</v>
      </c>
      <c r="W28" s="16">
        <v>3057</v>
      </c>
      <c r="X28" s="16">
        <v>3052</v>
      </c>
      <c r="Y28" s="16">
        <v>3035</v>
      </c>
      <c r="Z28" s="16">
        <v>2554</v>
      </c>
    </row>
    <row r="29" spans="1:26">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200"/>
  <sheetViews>
    <sheetView showGridLines="0" workbookViewId="0"/>
  </sheetViews>
  <sheetFormatPr defaultColWidth="10.90625" defaultRowHeight="14.5"/>
  <cols>
    <col min="1" max="1" width="70.7265625" customWidth="1"/>
  </cols>
  <sheetData>
    <row r="1" spans="1:16" ht="19.5">
      <c r="A1" s="4" t="s">
        <v>47</v>
      </c>
      <c r="B1" s="8"/>
      <c r="C1" s="8"/>
      <c r="D1" s="8"/>
      <c r="E1" s="8"/>
      <c r="F1" s="8"/>
      <c r="G1" s="8"/>
      <c r="H1" s="8"/>
      <c r="I1" s="8"/>
      <c r="J1" s="8"/>
      <c r="K1" s="8"/>
      <c r="L1" s="8"/>
      <c r="M1" s="8"/>
      <c r="N1" s="8"/>
      <c r="O1" s="8"/>
      <c r="P1" s="8"/>
    </row>
    <row r="2" spans="1:16">
      <c r="A2" s="9" t="s">
        <v>326</v>
      </c>
      <c r="B2" s="8"/>
      <c r="C2" s="8"/>
      <c r="D2" s="8"/>
      <c r="E2" s="8"/>
      <c r="F2" s="8"/>
      <c r="G2" s="8"/>
      <c r="H2" s="8"/>
      <c r="I2" s="8"/>
      <c r="J2" s="8"/>
      <c r="K2" s="8"/>
      <c r="L2" s="8"/>
      <c r="M2" s="8"/>
      <c r="N2" s="8"/>
      <c r="O2" s="8"/>
      <c r="P2" s="8"/>
    </row>
    <row r="3" spans="1:16" ht="29">
      <c r="A3" s="9" t="s">
        <v>295</v>
      </c>
      <c r="B3" s="10"/>
      <c r="C3" s="10"/>
      <c r="D3" s="10"/>
      <c r="E3" s="10"/>
      <c r="F3" s="10"/>
      <c r="G3" s="10"/>
      <c r="H3" s="10"/>
      <c r="I3" s="10"/>
      <c r="J3" s="10"/>
      <c r="K3" s="10"/>
      <c r="L3" s="10"/>
      <c r="M3" s="10"/>
      <c r="N3" s="10"/>
      <c r="O3" s="10"/>
      <c r="P3" s="10"/>
    </row>
    <row r="4" spans="1:16" ht="29">
      <c r="A4" s="9" t="s">
        <v>327</v>
      </c>
      <c r="B4" s="10"/>
      <c r="C4" s="10"/>
      <c r="D4" s="10"/>
      <c r="E4" s="10"/>
      <c r="F4" s="10"/>
      <c r="G4" s="10"/>
      <c r="H4" s="10"/>
      <c r="I4" s="10"/>
      <c r="J4" s="10"/>
      <c r="K4" s="10"/>
      <c r="L4" s="10"/>
      <c r="M4" s="10"/>
      <c r="N4" s="10"/>
      <c r="O4" s="10"/>
      <c r="P4" s="10"/>
    </row>
    <row r="5" spans="1:16">
      <c r="A5" s="11" t="s">
        <v>0</v>
      </c>
      <c r="B5" s="10"/>
      <c r="C5" s="10"/>
      <c r="D5" s="10"/>
      <c r="E5" s="10"/>
      <c r="F5" s="10"/>
      <c r="G5" s="10"/>
      <c r="H5" s="10"/>
      <c r="I5" s="10"/>
      <c r="J5" s="10"/>
      <c r="K5" s="10"/>
      <c r="L5" s="10"/>
      <c r="M5" s="10"/>
      <c r="N5" s="10"/>
      <c r="O5" s="10"/>
      <c r="P5" s="10"/>
    </row>
    <row r="6" spans="1:16" ht="30" customHeight="1">
      <c r="A6" s="6" t="s">
        <v>46</v>
      </c>
      <c r="B6" s="10"/>
      <c r="C6" s="10"/>
      <c r="D6" s="10"/>
      <c r="E6" s="10"/>
      <c r="F6" s="10"/>
      <c r="G6" s="10"/>
      <c r="H6" s="10"/>
      <c r="I6" s="10"/>
      <c r="J6" s="10"/>
      <c r="K6" s="10"/>
      <c r="L6" s="10"/>
      <c r="M6" s="10"/>
      <c r="N6" s="10"/>
      <c r="O6" s="10"/>
      <c r="P6" s="10"/>
    </row>
    <row r="7" spans="1:16">
      <c r="A7" s="12" t="s">
        <v>328</v>
      </c>
      <c r="B7" s="13" t="s">
        <v>307</v>
      </c>
      <c r="C7" s="13" t="s">
        <v>308</v>
      </c>
      <c r="D7" s="13" t="s">
        <v>309</v>
      </c>
      <c r="E7" s="13" t="s">
        <v>310</v>
      </c>
      <c r="F7" s="13" t="s">
        <v>311</v>
      </c>
      <c r="G7" s="13" t="s">
        <v>312</v>
      </c>
      <c r="H7" s="13" t="s">
        <v>313</v>
      </c>
      <c r="I7" s="13" t="s">
        <v>314</v>
      </c>
      <c r="J7" s="13" t="s">
        <v>315</v>
      </c>
      <c r="K7" s="13" t="s">
        <v>316</v>
      </c>
      <c r="L7" s="13" t="s">
        <v>317</v>
      </c>
      <c r="M7" s="13" t="s">
        <v>318</v>
      </c>
      <c r="N7" s="13" t="s">
        <v>319</v>
      </c>
      <c r="O7" s="13" t="s">
        <v>320</v>
      </c>
      <c r="P7" s="13" t="s">
        <v>321</v>
      </c>
    </row>
    <row r="8" spans="1:16">
      <c r="A8" s="12" t="s">
        <v>329</v>
      </c>
      <c r="B8" s="14" t="s">
        <v>503</v>
      </c>
      <c r="C8" s="14" t="s">
        <v>503</v>
      </c>
      <c r="D8" s="14" t="s">
        <v>503</v>
      </c>
      <c r="E8" s="14" t="s">
        <v>503</v>
      </c>
      <c r="F8" s="14" t="s">
        <v>503</v>
      </c>
      <c r="G8" s="14" t="s">
        <v>504</v>
      </c>
      <c r="H8" s="14">
        <v>0.1183056</v>
      </c>
      <c r="I8" s="14">
        <v>0.12175800000000001</v>
      </c>
      <c r="J8" s="14">
        <v>0.12656249999999999</v>
      </c>
      <c r="K8" s="14">
        <v>0.12551419999999999</v>
      </c>
      <c r="L8" s="14">
        <v>0.1152852</v>
      </c>
      <c r="M8" s="14">
        <v>0.1210937</v>
      </c>
      <c r="N8" s="14">
        <v>0.12252349999999999</v>
      </c>
      <c r="O8" s="14">
        <v>0.12522369999999999</v>
      </c>
      <c r="P8" s="14">
        <v>8.9978600000000006E-2</v>
      </c>
    </row>
    <row r="9" spans="1:16">
      <c r="A9" s="12" t="s">
        <v>331</v>
      </c>
      <c r="B9" s="14" t="s">
        <v>503</v>
      </c>
      <c r="C9" s="14" t="s">
        <v>503</v>
      </c>
      <c r="D9" s="14" t="s">
        <v>503</v>
      </c>
      <c r="E9" s="14" t="s">
        <v>503</v>
      </c>
      <c r="F9" s="14" t="s">
        <v>503</v>
      </c>
      <c r="G9" s="14" t="s">
        <v>504</v>
      </c>
      <c r="H9" s="14">
        <v>0.1037039</v>
      </c>
      <c r="I9" s="14">
        <v>0.1077838</v>
      </c>
      <c r="J9" s="14">
        <v>0.1138772</v>
      </c>
      <c r="K9" s="14">
        <v>0.1115993</v>
      </c>
      <c r="L9" s="14">
        <v>0.1033159</v>
      </c>
      <c r="M9" s="14">
        <v>0.108684</v>
      </c>
      <c r="N9" s="14">
        <v>0.1101468</v>
      </c>
      <c r="O9" s="14">
        <v>0.1119464</v>
      </c>
      <c r="P9" s="14">
        <v>8.3076899999999995E-2</v>
      </c>
    </row>
    <row r="10" spans="1:16">
      <c r="A10" s="12" t="s">
        <v>332</v>
      </c>
      <c r="B10" s="14">
        <v>0.15674099999999999</v>
      </c>
      <c r="C10" s="14">
        <v>0.15043819999999999</v>
      </c>
      <c r="D10" s="14">
        <v>0.16121170000000001</v>
      </c>
      <c r="E10" s="14">
        <v>0.16044269999999999</v>
      </c>
      <c r="F10" s="14">
        <v>0.15772449999999999</v>
      </c>
      <c r="G10" s="14" t="s">
        <v>504</v>
      </c>
      <c r="H10" s="14" t="s">
        <v>503</v>
      </c>
      <c r="I10" s="14" t="s">
        <v>503</v>
      </c>
      <c r="J10" s="14" t="s">
        <v>503</v>
      </c>
      <c r="K10" s="14" t="s">
        <v>503</v>
      </c>
      <c r="L10" s="14" t="s">
        <v>503</v>
      </c>
      <c r="M10" s="14" t="s">
        <v>503</v>
      </c>
      <c r="N10" s="14" t="s">
        <v>503</v>
      </c>
      <c r="O10" s="14" t="s">
        <v>503</v>
      </c>
      <c r="P10" s="14" t="s">
        <v>503</v>
      </c>
    </row>
    <row r="11" spans="1:16">
      <c r="A11" s="12" t="s">
        <v>333</v>
      </c>
      <c r="B11" s="14">
        <v>0.15001780000000001</v>
      </c>
      <c r="C11" s="14">
        <v>0.14599909999999999</v>
      </c>
      <c r="D11" s="14">
        <v>0.15788140000000001</v>
      </c>
      <c r="E11" s="14">
        <v>0.15496740000000001</v>
      </c>
      <c r="F11" s="14">
        <v>0.14629619999999999</v>
      </c>
      <c r="G11" s="14" t="s">
        <v>504</v>
      </c>
      <c r="H11" s="14" t="s">
        <v>503</v>
      </c>
      <c r="I11" s="14" t="s">
        <v>503</v>
      </c>
      <c r="J11" s="14" t="s">
        <v>503</v>
      </c>
      <c r="K11" s="14" t="s">
        <v>503</v>
      </c>
      <c r="L11" s="14" t="s">
        <v>503</v>
      </c>
      <c r="M11" s="14" t="s">
        <v>503</v>
      </c>
      <c r="N11" s="14" t="s">
        <v>503</v>
      </c>
      <c r="O11" s="14" t="s">
        <v>503</v>
      </c>
      <c r="P11" s="14" t="s">
        <v>503</v>
      </c>
    </row>
    <row r="12" spans="1:16" ht="30" customHeight="1">
      <c r="A12" s="6" t="s">
        <v>44</v>
      </c>
      <c r="B12" s="14"/>
      <c r="C12" s="14"/>
      <c r="D12" s="14"/>
      <c r="E12" s="14"/>
      <c r="F12" s="14"/>
      <c r="G12" s="14"/>
      <c r="H12" s="14"/>
      <c r="I12" s="14"/>
      <c r="J12" s="14"/>
      <c r="K12" s="14"/>
      <c r="L12" s="14"/>
      <c r="M12" s="14"/>
      <c r="N12" s="14"/>
      <c r="O12" s="14"/>
      <c r="P12" s="14"/>
    </row>
    <row r="13" spans="1:16">
      <c r="A13" s="12" t="s">
        <v>328</v>
      </c>
      <c r="B13" s="15" t="s">
        <v>307</v>
      </c>
      <c r="C13" s="15" t="s">
        <v>308</v>
      </c>
      <c r="D13" s="15" t="s">
        <v>309</v>
      </c>
      <c r="E13" s="15" t="s">
        <v>310</v>
      </c>
      <c r="F13" s="15" t="s">
        <v>311</v>
      </c>
      <c r="G13" s="15" t="s">
        <v>312</v>
      </c>
      <c r="H13" s="15" t="s">
        <v>313</v>
      </c>
      <c r="I13" s="15" t="s">
        <v>314</v>
      </c>
      <c r="J13" s="15" t="s">
        <v>315</v>
      </c>
      <c r="K13" s="15" t="s">
        <v>316</v>
      </c>
      <c r="L13" s="15" t="s">
        <v>317</v>
      </c>
      <c r="M13" s="15" t="s">
        <v>318</v>
      </c>
      <c r="N13" s="15" t="s">
        <v>319</v>
      </c>
      <c r="O13" s="15" t="s">
        <v>320</v>
      </c>
      <c r="P13" s="15" t="s">
        <v>321</v>
      </c>
    </row>
    <row r="14" spans="1:16">
      <c r="A14" s="12" t="s">
        <v>329</v>
      </c>
      <c r="B14" s="16" t="s">
        <v>503</v>
      </c>
      <c r="C14" s="16" t="s">
        <v>503</v>
      </c>
      <c r="D14" s="16" t="s">
        <v>503</v>
      </c>
      <c r="E14" s="16" t="s">
        <v>503</v>
      </c>
      <c r="F14" s="16" t="s">
        <v>503</v>
      </c>
      <c r="G14" s="16" t="s">
        <v>504</v>
      </c>
      <c r="H14" s="16">
        <v>120000</v>
      </c>
      <c r="I14" s="16">
        <v>120000</v>
      </c>
      <c r="J14" s="16">
        <v>130000</v>
      </c>
      <c r="K14" s="16">
        <v>120000</v>
      </c>
      <c r="L14" s="16">
        <v>110000</v>
      </c>
      <c r="M14" s="16">
        <v>120000</v>
      </c>
      <c r="N14" s="16">
        <v>120000</v>
      </c>
      <c r="O14" s="16">
        <v>120000</v>
      </c>
      <c r="P14" s="16">
        <v>90000</v>
      </c>
    </row>
    <row r="15" spans="1:16">
      <c r="A15" s="12" t="s">
        <v>331</v>
      </c>
      <c r="B15" s="16" t="s">
        <v>503</v>
      </c>
      <c r="C15" s="16" t="s">
        <v>503</v>
      </c>
      <c r="D15" s="16" t="s">
        <v>503</v>
      </c>
      <c r="E15" s="16" t="s">
        <v>503</v>
      </c>
      <c r="F15" s="16" t="s">
        <v>503</v>
      </c>
      <c r="G15" s="16" t="s">
        <v>504</v>
      </c>
      <c r="H15" s="16">
        <v>100000</v>
      </c>
      <c r="I15" s="16">
        <v>110000</v>
      </c>
      <c r="J15" s="16">
        <v>110000</v>
      </c>
      <c r="K15" s="16">
        <v>110000</v>
      </c>
      <c r="L15" s="16">
        <v>100000</v>
      </c>
      <c r="M15" s="16">
        <v>110000</v>
      </c>
      <c r="N15" s="16">
        <v>110000</v>
      </c>
      <c r="O15" s="16">
        <v>110000</v>
      </c>
      <c r="P15" s="16">
        <v>80000</v>
      </c>
    </row>
    <row r="16" spans="1:16">
      <c r="A16" s="12" t="s">
        <v>332</v>
      </c>
      <c r="B16" s="16">
        <v>160000</v>
      </c>
      <c r="C16" s="16">
        <v>150000</v>
      </c>
      <c r="D16" s="16">
        <v>160000</v>
      </c>
      <c r="E16" s="16">
        <v>160000</v>
      </c>
      <c r="F16" s="16">
        <v>160000</v>
      </c>
      <c r="G16" s="16" t="s">
        <v>504</v>
      </c>
      <c r="H16" s="16" t="s">
        <v>503</v>
      </c>
      <c r="I16" s="16" t="s">
        <v>503</v>
      </c>
      <c r="J16" s="16" t="s">
        <v>503</v>
      </c>
      <c r="K16" s="16" t="s">
        <v>503</v>
      </c>
      <c r="L16" s="16" t="s">
        <v>503</v>
      </c>
      <c r="M16" s="16" t="s">
        <v>503</v>
      </c>
      <c r="N16" s="16" t="s">
        <v>503</v>
      </c>
      <c r="O16" s="16" t="s">
        <v>503</v>
      </c>
      <c r="P16" s="16" t="s">
        <v>503</v>
      </c>
    </row>
    <row r="17" spans="1:16">
      <c r="A17" s="12" t="s">
        <v>333</v>
      </c>
      <c r="B17" s="16">
        <v>150000</v>
      </c>
      <c r="C17" s="16">
        <v>150000</v>
      </c>
      <c r="D17" s="16">
        <v>160000</v>
      </c>
      <c r="E17" s="16">
        <v>150000</v>
      </c>
      <c r="F17" s="16">
        <v>150000</v>
      </c>
      <c r="G17" s="16" t="s">
        <v>504</v>
      </c>
      <c r="H17" s="16" t="s">
        <v>503</v>
      </c>
      <c r="I17" s="16" t="s">
        <v>503</v>
      </c>
      <c r="J17" s="16" t="s">
        <v>503</v>
      </c>
      <c r="K17" s="16" t="s">
        <v>503</v>
      </c>
      <c r="L17" s="16" t="s">
        <v>503</v>
      </c>
      <c r="M17" s="16" t="s">
        <v>503</v>
      </c>
      <c r="N17" s="16" t="s">
        <v>503</v>
      </c>
      <c r="O17" s="16" t="s">
        <v>503</v>
      </c>
      <c r="P17" s="16" t="s">
        <v>503</v>
      </c>
    </row>
    <row r="18" spans="1:16" ht="30" customHeight="1">
      <c r="A18" s="6" t="s">
        <v>45</v>
      </c>
      <c r="B18" s="16"/>
      <c r="C18" s="16"/>
      <c r="D18" s="16"/>
      <c r="E18" s="16"/>
      <c r="F18" s="16"/>
      <c r="G18" s="16"/>
      <c r="H18" s="16"/>
      <c r="I18" s="16"/>
      <c r="J18" s="16"/>
      <c r="K18" s="16"/>
      <c r="L18" s="16"/>
      <c r="M18" s="16"/>
      <c r="N18" s="16"/>
      <c r="O18" s="16"/>
      <c r="P18" s="16"/>
    </row>
    <row r="19" spans="1:16">
      <c r="A19" s="12" t="s">
        <v>328</v>
      </c>
      <c r="B19" s="17" t="s">
        <v>307</v>
      </c>
      <c r="C19" s="17" t="s">
        <v>308</v>
      </c>
      <c r="D19" s="17" t="s">
        <v>309</v>
      </c>
      <c r="E19" s="17" t="s">
        <v>310</v>
      </c>
      <c r="F19" s="17" t="s">
        <v>311</v>
      </c>
      <c r="G19" s="17" t="s">
        <v>312</v>
      </c>
      <c r="H19" s="17" t="s">
        <v>313</v>
      </c>
      <c r="I19" s="17" t="s">
        <v>314</v>
      </c>
      <c r="J19" s="17" t="s">
        <v>315</v>
      </c>
      <c r="K19" s="17" t="s">
        <v>316</v>
      </c>
      <c r="L19" s="17" t="s">
        <v>317</v>
      </c>
      <c r="M19" s="17" t="s">
        <v>318</v>
      </c>
      <c r="N19" s="17" t="s">
        <v>319</v>
      </c>
      <c r="O19" s="17" t="s">
        <v>320</v>
      </c>
      <c r="P19" s="17" t="s">
        <v>321</v>
      </c>
    </row>
    <row r="20" spans="1:16">
      <c r="A20" s="12" t="s">
        <v>334</v>
      </c>
      <c r="B20" s="16" t="s">
        <v>503</v>
      </c>
      <c r="C20" s="16" t="s">
        <v>503</v>
      </c>
      <c r="D20" s="16" t="s">
        <v>503</v>
      </c>
      <c r="E20" s="16" t="s">
        <v>503</v>
      </c>
      <c r="F20" s="16" t="s">
        <v>503</v>
      </c>
      <c r="G20" s="16" t="s">
        <v>504</v>
      </c>
      <c r="H20" s="16">
        <v>2851</v>
      </c>
      <c r="I20" s="16">
        <v>2504</v>
      </c>
      <c r="J20" s="16">
        <v>2386</v>
      </c>
      <c r="K20" s="16">
        <v>2174</v>
      </c>
      <c r="L20" s="16">
        <v>2122</v>
      </c>
      <c r="M20" s="16">
        <v>1974</v>
      </c>
      <c r="N20" s="16">
        <v>2031</v>
      </c>
      <c r="O20" s="16">
        <v>1947</v>
      </c>
      <c r="P20" s="16">
        <v>1546</v>
      </c>
    </row>
    <row r="21" spans="1:16">
      <c r="A21" s="12" t="s">
        <v>335</v>
      </c>
      <c r="B21" s="16">
        <v>3543</v>
      </c>
      <c r="C21" s="16">
        <v>3498</v>
      </c>
      <c r="D21" s="16">
        <v>3443</v>
      </c>
      <c r="E21" s="16">
        <v>3417</v>
      </c>
      <c r="F21" s="16">
        <v>3364</v>
      </c>
      <c r="G21" s="16" t="s">
        <v>504</v>
      </c>
      <c r="H21" s="16" t="s">
        <v>503</v>
      </c>
      <c r="I21" s="16" t="s">
        <v>503</v>
      </c>
      <c r="J21" s="16" t="s">
        <v>503</v>
      </c>
      <c r="K21" s="16" t="s">
        <v>503</v>
      </c>
      <c r="L21" s="16" t="s">
        <v>503</v>
      </c>
      <c r="M21" s="16" t="s">
        <v>503</v>
      </c>
      <c r="N21" s="16" t="s">
        <v>503</v>
      </c>
      <c r="O21" s="16" t="s">
        <v>503</v>
      </c>
      <c r="P21" s="16" t="s">
        <v>503</v>
      </c>
    </row>
    <row r="22" spans="1:16">
      <c r="A22" s="12"/>
      <c r="B22" s="16"/>
      <c r="C22" s="16"/>
      <c r="D22" s="16"/>
      <c r="E22" s="16"/>
      <c r="F22" s="16"/>
      <c r="G22" s="16"/>
      <c r="H22" s="16"/>
      <c r="I22" s="16"/>
      <c r="J22" s="16"/>
      <c r="K22" s="16"/>
      <c r="L22" s="16"/>
      <c r="M22" s="16"/>
      <c r="N22" s="16"/>
      <c r="O22" s="16"/>
      <c r="P22" s="16"/>
    </row>
    <row r="23" spans="1:16">
      <c r="A23" s="12"/>
      <c r="B23" s="16"/>
      <c r="C23" s="16"/>
      <c r="D23" s="16"/>
      <c r="E23" s="16"/>
      <c r="F23" s="16"/>
      <c r="G23" s="16"/>
      <c r="H23" s="16"/>
      <c r="I23" s="16"/>
      <c r="J23" s="16"/>
      <c r="K23" s="16"/>
      <c r="L23" s="16"/>
      <c r="M23" s="16"/>
      <c r="N23" s="16"/>
      <c r="O23" s="16"/>
      <c r="P23" s="16"/>
    </row>
    <row r="24" spans="1:16">
      <c r="A24" s="12"/>
      <c r="B24" s="10"/>
      <c r="C24" s="10"/>
      <c r="D24" s="10"/>
      <c r="E24" s="10"/>
      <c r="F24" s="10"/>
      <c r="G24" s="10"/>
      <c r="H24" s="10"/>
      <c r="I24" s="10"/>
      <c r="J24" s="10"/>
      <c r="K24" s="10"/>
      <c r="L24" s="10"/>
      <c r="M24" s="10"/>
      <c r="N24" s="10"/>
      <c r="O24" s="10"/>
      <c r="P24" s="10"/>
    </row>
    <row r="25" spans="1:16">
      <c r="A25" s="12"/>
      <c r="B25" s="10"/>
      <c r="C25" s="10"/>
      <c r="D25" s="10"/>
      <c r="E25" s="10"/>
      <c r="F25" s="10"/>
      <c r="G25" s="10"/>
      <c r="H25" s="10"/>
      <c r="I25" s="10"/>
      <c r="J25" s="10"/>
      <c r="K25" s="10"/>
      <c r="L25" s="10"/>
      <c r="M25" s="10"/>
      <c r="N25" s="10"/>
      <c r="O25" s="10"/>
      <c r="P25" s="10"/>
    </row>
    <row r="26" spans="1:16">
      <c r="A26" s="12"/>
      <c r="B26" s="10"/>
      <c r="C26" s="10"/>
      <c r="D26" s="10"/>
      <c r="E26" s="10"/>
      <c r="F26" s="10"/>
      <c r="G26" s="10"/>
      <c r="H26" s="10"/>
      <c r="I26" s="10"/>
      <c r="J26" s="10"/>
      <c r="K26" s="10"/>
      <c r="L26" s="10"/>
      <c r="M26" s="10"/>
      <c r="N26" s="10"/>
      <c r="O26" s="10"/>
      <c r="P26" s="10"/>
    </row>
    <row r="27" spans="1:16">
      <c r="A27" s="12"/>
      <c r="B27" s="10"/>
      <c r="C27" s="10"/>
      <c r="D27" s="10"/>
      <c r="E27" s="10"/>
      <c r="F27" s="10"/>
      <c r="G27" s="10"/>
      <c r="H27" s="10"/>
      <c r="I27" s="10"/>
      <c r="J27" s="10"/>
      <c r="K27" s="10"/>
      <c r="L27" s="10"/>
      <c r="M27" s="10"/>
      <c r="N27" s="10"/>
      <c r="O27" s="10"/>
      <c r="P27" s="10"/>
    </row>
    <row r="28" spans="1:16">
      <c r="A28" s="12"/>
      <c r="B28" s="10"/>
      <c r="C28" s="10"/>
      <c r="D28" s="10"/>
      <c r="E28" s="10"/>
      <c r="F28" s="10"/>
      <c r="G28" s="10"/>
      <c r="H28" s="10"/>
      <c r="I28" s="10"/>
      <c r="J28" s="10"/>
      <c r="K28" s="10"/>
      <c r="L28" s="10"/>
      <c r="M28" s="10"/>
      <c r="N28" s="10"/>
      <c r="O28" s="10"/>
      <c r="P28" s="10"/>
    </row>
    <row r="29" spans="1:16">
      <c r="A29" s="12"/>
      <c r="B29" s="10"/>
      <c r="C29" s="10"/>
      <c r="D29" s="10"/>
      <c r="E29" s="10"/>
      <c r="F29" s="10"/>
      <c r="G29" s="10"/>
      <c r="H29" s="10"/>
      <c r="I29" s="10"/>
      <c r="J29" s="10"/>
      <c r="K29" s="10"/>
      <c r="L29" s="10"/>
      <c r="M29" s="10"/>
      <c r="N29" s="10"/>
      <c r="O29" s="10"/>
      <c r="P29" s="10"/>
    </row>
    <row r="30" spans="1:16">
      <c r="A30" s="12"/>
      <c r="B30" s="10"/>
      <c r="C30" s="10"/>
      <c r="D30" s="10"/>
      <c r="E30" s="10"/>
      <c r="F30" s="10"/>
      <c r="G30" s="10"/>
      <c r="H30" s="10"/>
      <c r="I30" s="10"/>
      <c r="J30" s="10"/>
      <c r="K30" s="10"/>
      <c r="L30" s="10"/>
      <c r="M30" s="10"/>
      <c r="N30" s="10"/>
      <c r="O30" s="10"/>
      <c r="P30" s="10"/>
    </row>
    <row r="31" spans="1:16">
      <c r="A31" s="12"/>
      <c r="B31" s="10"/>
      <c r="C31" s="10"/>
      <c r="D31" s="10"/>
      <c r="E31" s="10"/>
      <c r="F31" s="10"/>
      <c r="G31" s="10"/>
      <c r="H31" s="10"/>
      <c r="I31" s="10"/>
      <c r="J31" s="10"/>
      <c r="K31" s="10"/>
      <c r="L31" s="10"/>
      <c r="M31" s="10"/>
      <c r="N31" s="10"/>
      <c r="O31" s="10"/>
      <c r="P31" s="10"/>
    </row>
    <row r="32" spans="1:16">
      <c r="A32" s="12"/>
      <c r="B32" s="10"/>
      <c r="C32" s="10"/>
      <c r="D32" s="10"/>
      <c r="E32" s="10"/>
      <c r="F32" s="10"/>
      <c r="G32" s="10"/>
      <c r="H32" s="10"/>
      <c r="I32" s="10"/>
      <c r="J32" s="10"/>
      <c r="K32" s="10"/>
      <c r="L32" s="10"/>
      <c r="M32" s="10"/>
      <c r="N32" s="10"/>
      <c r="O32" s="10"/>
      <c r="P32" s="10"/>
    </row>
    <row r="33" spans="1:16">
      <c r="A33" s="12"/>
      <c r="B33" s="10"/>
      <c r="C33" s="10"/>
      <c r="D33" s="10"/>
      <c r="E33" s="10"/>
      <c r="F33" s="10"/>
      <c r="G33" s="10"/>
      <c r="H33" s="10"/>
      <c r="I33" s="10"/>
      <c r="J33" s="10"/>
      <c r="K33" s="10"/>
      <c r="L33" s="10"/>
      <c r="M33" s="10"/>
      <c r="N33" s="10"/>
      <c r="O33" s="10"/>
      <c r="P33" s="10"/>
    </row>
    <row r="34" spans="1:16">
      <c r="A34" s="12"/>
      <c r="B34" s="10"/>
      <c r="C34" s="10"/>
      <c r="D34" s="10"/>
      <c r="E34" s="10"/>
      <c r="F34" s="10"/>
      <c r="G34" s="10"/>
      <c r="H34" s="10"/>
      <c r="I34" s="10"/>
      <c r="J34" s="10"/>
      <c r="K34" s="10"/>
      <c r="L34" s="10"/>
      <c r="M34" s="10"/>
      <c r="N34" s="10"/>
      <c r="O34" s="10"/>
      <c r="P34" s="10"/>
    </row>
    <row r="35" spans="1:16">
      <c r="A35" s="12"/>
      <c r="B35" s="10"/>
      <c r="C35" s="10"/>
      <c r="D35" s="10"/>
      <c r="E35" s="10"/>
      <c r="F35" s="10"/>
      <c r="G35" s="10"/>
      <c r="H35" s="10"/>
      <c r="I35" s="10"/>
      <c r="J35" s="10"/>
      <c r="K35" s="10"/>
      <c r="L35" s="10"/>
      <c r="M35" s="10"/>
      <c r="N35" s="10"/>
      <c r="O35" s="10"/>
      <c r="P35" s="10"/>
    </row>
    <row r="36" spans="1:16">
      <c r="A36" s="12"/>
      <c r="B36" s="10"/>
      <c r="C36" s="10"/>
      <c r="D36" s="10"/>
      <c r="E36" s="10"/>
      <c r="F36" s="10"/>
      <c r="G36" s="10"/>
      <c r="H36" s="10"/>
      <c r="I36" s="10"/>
      <c r="J36" s="10"/>
      <c r="K36" s="10"/>
      <c r="L36" s="10"/>
      <c r="M36" s="10"/>
      <c r="N36" s="10"/>
      <c r="O36" s="10"/>
      <c r="P36" s="10"/>
    </row>
    <row r="37" spans="1:16">
      <c r="A37" s="12"/>
      <c r="B37" s="10"/>
      <c r="C37" s="10"/>
      <c r="D37" s="10"/>
      <c r="E37" s="10"/>
      <c r="F37" s="10"/>
      <c r="G37" s="10"/>
      <c r="H37" s="10"/>
      <c r="I37" s="10"/>
      <c r="J37" s="10"/>
      <c r="K37" s="10"/>
      <c r="L37" s="10"/>
      <c r="M37" s="10"/>
      <c r="N37" s="10"/>
      <c r="O37" s="10"/>
      <c r="P37" s="10"/>
    </row>
    <row r="38" spans="1:16">
      <c r="A38" s="12"/>
      <c r="B38" s="10"/>
      <c r="C38" s="10"/>
      <c r="D38" s="10"/>
      <c r="E38" s="10"/>
      <c r="F38" s="10"/>
      <c r="G38" s="10"/>
      <c r="H38" s="10"/>
      <c r="I38" s="10"/>
      <c r="J38" s="10"/>
      <c r="K38" s="10"/>
      <c r="L38" s="10"/>
      <c r="M38" s="10"/>
      <c r="N38" s="10"/>
      <c r="O38" s="10"/>
      <c r="P38" s="10"/>
    </row>
    <row r="39" spans="1:16">
      <c r="A39" s="12"/>
      <c r="B39" s="10"/>
      <c r="C39" s="10"/>
      <c r="D39" s="10"/>
      <c r="E39" s="10"/>
      <c r="F39" s="10"/>
      <c r="G39" s="10"/>
      <c r="H39" s="10"/>
      <c r="I39" s="10"/>
      <c r="J39" s="10"/>
      <c r="K39" s="10"/>
      <c r="L39" s="10"/>
      <c r="M39" s="10"/>
      <c r="N39" s="10"/>
      <c r="O39" s="10"/>
      <c r="P39" s="10"/>
    </row>
    <row r="40" spans="1:16">
      <c r="A40" s="12"/>
      <c r="B40" s="10"/>
      <c r="C40" s="10"/>
      <c r="D40" s="10"/>
      <c r="E40" s="10"/>
      <c r="F40" s="10"/>
      <c r="G40" s="10"/>
      <c r="H40" s="10"/>
      <c r="I40" s="10"/>
      <c r="J40" s="10"/>
      <c r="K40" s="10"/>
      <c r="L40" s="10"/>
      <c r="M40" s="10"/>
      <c r="N40" s="10"/>
      <c r="O40" s="10"/>
      <c r="P40" s="10"/>
    </row>
    <row r="41" spans="1:16">
      <c r="A41" s="12"/>
      <c r="B41" s="10"/>
      <c r="C41" s="10"/>
      <c r="D41" s="10"/>
      <c r="E41" s="10"/>
      <c r="F41" s="10"/>
      <c r="G41" s="10"/>
      <c r="H41" s="10"/>
      <c r="I41" s="10"/>
      <c r="J41" s="10"/>
      <c r="K41" s="10"/>
      <c r="L41" s="10"/>
      <c r="M41" s="10"/>
      <c r="N41" s="10"/>
      <c r="O41" s="10"/>
      <c r="P41" s="10"/>
    </row>
    <row r="42" spans="1:16">
      <c r="A42" s="12"/>
      <c r="B42" s="10"/>
      <c r="C42" s="10"/>
      <c r="D42" s="10"/>
      <c r="E42" s="10"/>
      <c r="F42" s="10"/>
      <c r="G42" s="10"/>
      <c r="H42" s="10"/>
      <c r="I42" s="10"/>
      <c r="J42" s="10"/>
      <c r="K42" s="10"/>
      <c r="L42" s="10"/>
      <c r="M42" s="10"/>
      <c r="N42" s="10"/>
      <c r="O42" s="10"/>
      <c r="P42" s="10"/>
    </row>
    <row r="43" spans="1:16">
      <c r="A43" s="12"/>
      <c r="B43" s="10"/>
      <c r="C43" s="10"/>
      <c r="D43" s="10"/>
      <c r="E43" s="10"/>
      <c r="F43" s="10"/>
      <c r="G43" s="10"/>
      <c r="H43" s="10"/>
      <c r="I43" s="10"/>
      <c r="J43" s="10"/>
      <c r="K43" s="10"/>
      <c r="L43" s="10"/>
      <c r="M43" s="10"/>
      <c r="N43" s="10"/>
      <c r="O43" s="10"/>
      <c r="P43" s="10"/>
    </row>
    <row r="44" spans="1:16">
      <c r="A44" s="12"/>
      <c r="B44" s="10"/>
      <c r="C44" s="10"/>
      <c r="D44" s="10"/>
      <c r="E44" s="10"/>
      <c r="F44" s="10"/>
      <c r="G44" s="10"/>
      <c r="H44" s="10"/>
      <c r="I44" s="10"/>
      <c r="J44" s="10"/>
      <c r="K44" s="10"/>
      <c r="L44" s="10"/>
      <c r="M44" s="10"/>
      <c r="N44" s="10"/>
      <c r="O44" s="10"/>
      <c r="P44" s="10"/>
    </row>
    <row r="45" spans="1:16">
      <c r="A45" s="12"/>
      <c r="B45" s="10"/>
      <c r="C45" s="10"/>
      <c r="D45" s="10"/>
      <c r="E45" s="10"/>
      <c r="F45" s="10"/>
      <c r="G45" s="10"/>
      <c r="H45" s="10"/>
      <c r="I45" s="10"/>
      <c r="J45" s="10"/>
      <c r="K45" s="10"/>
      <c r="L45" s="10"/>
      <c r="M45" s="10"/>
      <c r="N45" s="10"/>
      <c r="O45" s="10"/>
      <c r="P45" s="10"/>
    </row>
    <row r="46" spans="1:16">
      <c r="A46" s="12"/>
      <c r="B46" s="10"/>
      <c r="C46" s="10"/>
      <c r="D46" s="10"/>
      <c r="E46" s="10"/>
      <c r="F46" s="10"/>
      <c r="G46" s="10"/>
      <c r="H46" s="10"/>
      <c r="I46" s="10"/>
      <c r="J46" s="10"/>
      <c r="K46" s="10"/>
      <c r="L46" s="10"/>
      <c r="M46" s="10"/>
      <c r="N46" s="10"/>
      <c r="O46" s="10"/>
      <c r="P46" s="10"/>
    </row>
    <row r="47" spans="1:16">
      <c r="A47" s="12"/>
      <c r="B47" s="10"/>
      <c r="C47" s="10"/>
      <c r="D47" s="10"/>
      <c r="E47" s="10"/>
      <c r="F47" s="10"/>
      <c r="G47" s="10"/>
      <c r="H47" s="10"/>
      <c r="I47" s="10"/>
      <c r="J47" s="10"/>
      <c r="K47" s="10"/>
      <c r="L47" s="10"/>
      <c r="M47" s="10"/>
      <c r="N47" s="10"/>
      <c r="O47" s="10"/>
      <c r="P47" s="10"/>
    </row>
    <row r="48" spans="1:16">
      <c r="A48" s="12"/>
      <c r="B48" s="10"/>
      <c r="C48" s="10"/>
      <c r="D48" s="10"/>
      <c r="E48" s="10"/>
      <c r="F48" s="10"/>
      <c r="G48" s="10"/>
      <c r="H48" s="10"/>
      <c r="I48" s="10"/>
      <c r="J48" s="10"/>
      <c r="K48" s="10"/>
      <c r="L48" s="10"/>
      <c r="M48" s="10"/>
      <c r="N48" s="10"/>
      <c r="O48" s="10"/>
      <c r="P48" s="10"/>
    </row>
    <row r="49" spans="1:16">
      <c r="A49" s="12"/>
      <c r="B49" s="10"/>
      <c r="C49" s="10"/>
      <c r="D49" s="10"/>
      <c r="E49" s="10"/>
      <c r="F49" s="10"/>
      <c r="G49" s="10"/>
      <c r="H49" s="10"/>
      <c r="I49" s="10"/>
      <c r="J49" s="10"/>
      <c r="K49" s="10"/>
      <c r="L49" s="10"/>
      <c r="M49" s="10"/>
      <c r="N49" s="10"/>
      <c r="O49" s="10"/>
      <c r="P49" s="10"/>
    </row>
    <row r="50" spans="1:16">
      <c r="A50" s="12"/>
      <c r="B50" s="10"/>
      <c r="C50" s="10"/>
      <c r="D50" s="10"/>
      <c r="E50" s="10"/>
      <c r="F50" s="10"/>
      <c r="G50" s="10"/>
      <c r="H50" s="10"/>
      <c r="I50" s="10"/>
      <c r="J50" s="10"/>
      <c r="K50" s="10"/>
      <c r="L50" s="10"/>
      <c r="M50" s="10"/>
      <c r="N50" s="10"/>
      <c r="O50" s="10"/>
      <c r="P50" s="10"/>
    </row>
    <row r="51" spans="1:16">
      <c r="A51" s="12"/>
      <c r="B51" s="10"/>
      <c r="C51" s="10"/>
      <c r="D51" s="10"/>
      <c r="E51" s="10"/>
      <c r="F51" s="10"/>
      <c r="G51" s="10"/>
      <c r="H51" s="10"/>
      <c r="I51" s="10"/>
      <c r="J51" s="10"/>
      <c r="K51" s="10"/>
      <c r="L51" s="10"/>
      <c r="M51" s="10"/>
      <c r="N51" s="10"/>
      <c r="O51" s="10"/>
      <c r="P51" s="10"/>
    </row>
    <row r="52" spans="1:16">
      <c r="A52" s="12"/>
      <c r="B52" s="10"/>
      <c r="C52" s="10"/>
      <c r="D52" s="10"/>
      <c r="E52" s="10"/>
      <c r="F52" s="10"/>
      <c r="G52" s="10"/>
      <c r="H52" s="10"/>
      <c r="I52" s="10"/>
      <c r="J52" s="10"/>
      <c r="K52" s="10"/>
      <c r="L52" s="10"/>
      <c r="M52" s="10"/>
      <c r="N52" s="10"/>
      <c r="O52" s="10"/>
      <c r="P52" s="10"/>
    </row>
    <row r="53" spans="1:16">
      <c r="A53" s="12"/>
      <c r="B53" s="10"/>
      <c r="C53" s="10"/>
      <c r="D53" s="10"/>
      <c r="E53" s="10"/>
      <c r="F53" s="10"/>
      <c r="G53" s="10"/>
      <c r="H53" s="10"/>
      <c r="I53" s="10"/>
      <c r="J53" s="10"/>
      <c r="K53" s="10"/>
      <c r="L53" s="10"/>
      <c r="M53" s="10"/>
      <c r="N53" s="10"/>
      <c r="O53" s="10"/>
      <c r="P53" s="10"/>
    </row>
    <row r="54" spans="1:16">
      <c r="A54" s="12"/>
      <c r="B54" s="10"/>
      <c r="C54" s="10"/>
      <c r="D54" s="10"/>
      <c r="E54" s="10"/>
      <c r="F54" s="10"/>
      <c r="G54" s="10"/>
      <c r="H54" s="10"/>
      <c r="I54" s="10"/>
      <c r="J54" s="10"/>
      <c r="K54" s="10"/>
      <c r="L54" s="10"/>
      <c r="M54" s="10"/>
      <c r="N54" s="10"/>
      <c r="O54" s="10"/>
      <c r="P54" s="10"/>
    </row>
    <row r="55" spans="1:16">
      <c r="A55" s="12"/>
      <c r="B55" s="10"/>
      <c r="C55" s="10"/>
      <c r="D55" s="10"/>
      <c r="E55" s="10"/>
      <c r="F55" s="10"/>
      <c r="G55" s="10"/>
      <c r="H55" s="10"/>
      <c r="I55" s="10"/>
      <c r="J55" s="10"/>
      <c r="K55" s="10"/>
      <c r="L55" s="10"/>
      <c r="M55" s="10"/>
      <c r="N55" s="10"/>
      <c r="O55" s="10"/>
      <c r="P55" s="10"/>
    </row>
    <row r="56" spans="1:16">
      <c r="A56" s="12"/>
      <c r="B56" s="10"/>
      <c r="C56" s="10"/>
      <c r="D56" s="10"/>
      <c r="E56" s="10"/>
      <c r="F56" s="10"/>
      <c r="G56" s="10"/>
      <c r="H56" s="10"/>
      <c r="I56" s="10"/>
      <c r="J56" s="10"/>
      <c r="K56" s="10"/>
      <c r="L56" s="10"/>
      <c r="M56" s="10"/>
      <c r="N56" s="10"/>
      <c r="O56" s="10"/>
      <c r="P56" s="10"/>
    </row>
    <row r="57" spans="1:16">
      <c r="A57" s="12"/>
      <c r="B57" s="10"/>
      <c r="C57" s="10"/>
      <c r="D57" s="10"/>
      <c r="E57" s="10"/>
      <c r="F57" s="10"/>
      <c r="G57" s="10"/>
      <c r="H57" s="10"/>
      <c r="I57" s="10"/>
      <c r="J57" s="10"/>
      <c r="K57" s="10"/>
      <c r="L57" s="10"/>
      <c r="M57" s="10"/>
      <c r="N57" s="10"/>
      <c r="O57" s="10"/>
      <c r="P57" s="10"/>
    </row>
    <row r="58" spans="1:16">
      <c r="A58" s="12"/>
      <c r="B58" s="10"/>
      <c r="C58" s="10"/>
      <c r="D58" s="10"/>
      <c r="E58" s="10"/>
      <c r="F58" s="10"/>
      <c r="G58" s="10"/>
      <c r="H58" s="10"/>
      <c r="I58" s="10"/>
      <c r="J58" s="10"/>
      <c r="K58" s="10"/>
      <c r="L58" s="10"/>
      <c r="M58" s="10"/>
      <c r="N58" s="10"/>
      <c r="O58" s="10"/>
      <c r="P58" s="10"/>
    </row>
    <row r="59" spans="1:16">
      <c r="A59" s="12"/>
      <c r="B59" s="10"/>
      <c r="C59" s="10"/>
      <c r="D59" s="10"/>
      <c r="E59" s="10"/>
      <c r="F59" s="10"/>
      <c r="G59" s="10"/>
      <c r="H59" s="10"/>
      <c r="I59" s="10"/>
      <c r="J59" s="10"/>
      <c r="K59" s="10"/>
      <c r="L59" s="10"/>
      <c r="M59" s="10"/>
      <c r="N59" s="10"/>
      <c r="O59" s="10"/>
      <c r="P59" s="10"/>
    </row>
    <row r="60" spans="1:16">
      <c r="A60" s="12"/>
      <c r="B60" s="10"/>
      <c r="C60" s="10"/>
      <c r="D60" s="10"/>
      <c r="E60" s="10"/>
      <c r="F60" s="10"/>
      <c r="G60" s="10"/>
      <c r="H60" s="10"/>
      <c r="I60" s="10"/>
      <c r="J60" s="10"/>
      <c r="K60" s="10"/>
      <c r="L60" s="10"/>
      <c r="M60" s="10"/>
      <c r="N60" s="10"/>
      <c r="O60" s="10"/>
      <c r="P60" s="10"/>
    </row>
    <row r="61" spans="1:16">
      <c r="A61" s="12"/>
      <c r="B61" s="10"/>
      <c r="C61" s="10"/>
      <c r="D61" s="10"/>
      <c r="E61" s="10"/>
      <c r="F61" s="10"/>
      <c r="G61" s="10"/>
      <c r="H61" s="10"/>
      <c r="I61" s="10"/>
      <c r="J61" s="10"/>
      <c r="K61" s="10"/>
      <c r="L61" s="10"/>
      <c r="M61" s="10"/>
      <c r="N61" s="10"/>
      <c r="O61" s="10"/>
      <c r="P61" s="10"/>
    </row>
    <row r="62" spans="1:16">
      <c r="A62" s="12"/>
      <c r="B62" s="10"/>
      <c r="C62" s="10"/>
      <c r="D62" s="10"/>
      <c r="E62" s="10"/>
      <c r="F62" s="10"/>
      <c r="G62" s="10"/>
      <c r="H62" s="10"/>
      <c r="I62" s="10"/>
      <c r="J62" s="10"/>
      <c r="K62" s="10"/>
      <c r="L62" s="10"/>
      <c r="M62" s="10"/>
      <c r="N62" s="10"/>
      <c r="O62" s="10"/>
      <c r="P62" s="10"/>
    </row>
    <row r="63" spans="1:16">
      <c r="A63" s="12"/>
      <c r="B63" s="10"/>
      <c r="C63" s="10"/>
      <c r="D63" s="10"/>
      <c r="E63" s="10"/>
      <c r="F63" s="10"/>
      <c r="G63" s="10"/>
      <c r="H63" s="10"/>
      <c r="I63" s="10"/>
      <c r="J63" s="10"/>
      <c r="K63" s="10"/>
      <c r="L63" s="10"/>
      <c r="M63" s="10"/>
      <c r="N63" s="10"/>
      <c r="O63" s="10"/>
      <c r="P63" s="10"/>
    </row>
    <row r="64" spans="1:16">
      <c r="A64" s="12"/>
      <c r="B64" s="10"/>
      <c r="C64" s="10"/>
      <c r="D64" s="10"/>
      <c r="E64" s="10"/>
      <c r="F64" s="10"/>
      <c r="G64" s="10"/>
      <c r="H64" s="10"/>
      <c r="I64" s="10"/>
      <c r="J64" s="10"/>
      <c r="K64" s="10"/>
      <c r="L64" s="10"/>
      <c r="M64" s="10"/>
      <c r="N64" s="10"/>
      <c r="O64" s="10"/>
      <c r="P64" s="10"/>
    </row>
    <row r="65" spans="1:16">
      <c r="A65" s="12"/>
      <c r="B65" s="10"/>
      <c r="C65" s="10"/>
      <c r="D65" s="10"/>
      <c r="E65" s="10"/>
      <c r="F65" s="10"/>
      <c r="G65" s="10"/>
      <c r="H65" s="10"/>
      <c r="I65" s="10"/>
      <c r="J65" s="10"/>
      <c r="K65" s="10"/>
      <c r="L65" s="10"/>
      <c r="M65" s="10"/>
      <c r="N65" s="10"/>
      <c r="O65" s="10"/>
      <c r="P65" s="10"/>
    </row>
    <row r="66" spans="1:16">
      <c r="A66" s="12"/>
      <c r="B66" s="10"/>
      <c r="C66" s="10"/>
      <c r="D66" s="10"/>
      <c r="E66" s="10"/>
      <c r="F66" s="10"/>
      <c r="G66" s="10"/>
      <c r="H66" s="10"/>
      <c r="I66" s="10"/>
      <c r="J66" s="10"/>
      <c r="K66" s="10"/>
      <c r="L66" s="10"/>
      <c r="M66" s="10"/>
      <c r="N66" s="10"/>
      <c r="O66" s="10"/>
      <c r="P66" s="10"/>
    </row>
    <row r="67" spans="1:16">
      <c r="A67" s="12"/>
      <c r="B67" s="10"/>
      <c r="C67" s="10"/>
      <c r="D67" s="10"/>
      <c r="E67" s="10"/>
      <c r="F67" s="10"/>
      <c r="G67" s="10"/>
      <c r="H67" s="10"/>
      <c r="I67" s="10"/>
      <c r="J67" s="10"/>
      <c r="K67" s="10"/>
      <c r="L67" s="10"/>
      <c r="M67" s="10"/>
      <c r="N67" s="10"/>
      <c r="O67" s="10"/>
      <c r="P67" s="10"/>
    </row>
    <row r="68" spans="1:16">
      <c r="A68" s="12"/>
      <c r="B68" s="10"/>
      <c r="C68" s="10"/>
      <c r="D68" s="10"/>
      <c r="E68" s="10"/>
      <c r="F68" s="10"/>
      <c r="G68" s="10"/>
      <c r="H68" s="10"/>
      <c r="I68" s="10"/>
      <c r="J68" s="10"/>
      <c r="K68" s="10"/>
      <c r="L68" s="10"/>
      <c r="M68" s="10"/>
      <c r="N68" s="10"/>
      <c r="O68" s="10"/>
      <c r="P68" s="10"/>
    </row>
    <row r="69" spans="1:16">
      <c r="A69" s="12"/>
      <c r="B69" s="10"/>
      <c r="C69" s="10"/>
      <c r="D69" s="10"/>
      <c r="E69" s="10"/>
      <c r="F69" s="10"/>
      <c r="G69" s="10"/>
      <c r="H69" s="10"/>
      <c r="I69" s="10"/>
      <c r="J69" s="10"/>
      <c r="K69" s="10"/>
      <c r="L69" s="10"/>
      <c r="M69" s="10"/>
      <c r="N69" s="10"/>
      <c r="O69" s="10"/>
      <c r="P69" s="10"/>
    </row>
    <row r="70" spans="1:16">
      <c r="A70" s="12"/>
      <c r="B70" s="10"/>
      <c r="C70" s="10"/>
      <c r="D70" s="10"/>
      <c r="E70" s="10"/>
      <c r="F70" s="10"/>
      <c r="G70" s="10"/>
      <c r="H70" s="10"/>
      <c r="I70" s="10"/>
      <c r="J70" s="10"/>
      <c r="K70" s="10"/>
      <c r="L70" s="10"/>
      <c r="M70" s="10"/>
      <c r="N70" s="10"/>
      <c r="O70" s="10"/>
      <c r="P70" s="10"/>
    </row>
    <row r="71" spans="1:16">
      <c r="A71" s="12"/>
      <c r="B71" s="10"/>
      <c r="C71" s="10"/>
      <c r="D71" s="10"/>
      <c r="E71" s="10"/>
      <c r="F71" s="10"/>
      <c r="G71" s="10"/>
      <c r="H71" s="10"/>
      <c r="I71" s="10"/>
      <c r="J71" s="10"/>
      <c r="K71" s="10"/>
      <c r="L71" s="10"/>
      <c r="M71" s="10"/>
      <c r="N71" s="10"/>
      <c r="O71" s="10"/>
      <c r="P71" s="10"/>
    </row>
    <row r="72" spans="1:16">
      <c r="A72" s="12"/>
      <c r="B72" s="10"/>
      <c r="C72" s="10"/>
      <c r="D72" s="10"/>
      <c r="E72" s="10"/>
      <c r="F72" s="10"/>
      <c r="G72" s="10"/>
      <c r="H72" s="10"/>
      <c r="I72" s="10"/>
      <c r="J72" s="10"/>
      <c r="K72" s="10"/>
      <c r="L72" s="10"/>
      <c r="M72" s="10"/>
      <c r="N72" s="10"/>
      <c r="O72" s="10"/>
      <c r="P72" s="10"/>
    </row>
    <row r="73" spans="1:16">
      <c r="A73" s="12"/>
      <c r="B73" s="10"/>
      <c r="C73" s="10"/>
      <c r="D73" s="10"/>
      <c r="E73" s="10"/>
      <c r="F73" s="10"/>
      <c r="G73" s="10"/>
      <c r="H73" s="10"/>
      <c r="I73" s="10"/>
      <c r="J73" s="10"/>
      <c r="K73" s="10"/>
      <c r="L73" s="10"/>
      <c r="M73" s="10"/>
      <c r="N73" s="10"/>
      <c r="O73" s="10"/>
      <c r="P73" s="10"/>
    </row>
    <row r="74" spans="1:16">
      <c r="A74" s="12"/>
      <c r="B74" s="10"/>
      <c r="C74" s="10"/>
      <c r="D74" s="10"/>
      <c r="E74" s="10"/>
      <c r="F74" s="10"/>
      <c r="G74" s="10"/>
      <c r="H74" s="10"/>
      <c r="I74" s="10"/>
      <c r="J74" s="10"/>
      <c r="K74" s="10"/>
      <c r="L74" s="10"/>
      <c r="M74" s="10"/>
      <c r="N74" s="10"/>
      <c r="O74" s="10"/>
      <c r="P74" s="10"/>
    </row>
    <row r="75" spans="1:16">
      <c r="A75" s="12"/>
      <c r="B75" s="10"/>
      <c r="C75" s="10"/>
      <c r="D75" s="10"/>
      <c r="E75" s="10"/>
      <c r="F75" s="10"/>
      <c r="G75" s="10"/>
      <c r="H75" s="10"/>
      <c r="I75" s="10"/>
      <c r="J75" s="10"/>
      <c r="K75" s="10"/>
      <c r="L75" s="10"/>
      <c r="M75" s="10"/>
      <c r="N75" s="10"/>
      <c r="O75" s="10"/>
      <c r="P75" s="10"/>
    </row>
    <row r="76" spans="1:16">
      <c r="A76" s="12"/>
      <c r="B76" s="10"/>
      <c r="C76" s="10"/>
      <c r="D76" s="10"/>
      <c r="E76" s="10"/>
      <c r="F76" s="10"/>
      <c r="G76" s="10"/>
      <c r="H76" s="10"/>
      <c r="I76" s="10"/>
      <c r="J76" s="10"/>
      <c r="K76" s="10"/>
      <c r="L76" s="10"/>
      <c r="M76" s="10"/>
      <c r="N76" s="10"/>
      <c r="O76" s="10"/>
      <c r="P76" s="10"/>
    </row>
    <row r="77" spans="1:16">
      <c r="A77" s="12"/>
      <c r="B77" s="10"/>
      <c r="C77" s="10"/>
      <c r="D77" s="10"/>
      <c r="E77" s="10"/>
      <c r="F77" s="10"/>
      <c r="G77" s="10"/>
      <c r="H77" s="10"/>
      <c r="I77" s="10"/>
      <c r="J77" s="10"/>
      <c r="K77" s="10"/>
      <c r="L77" s="10"/>
      <c r="M77" s="10"/>
      <c r="N77" s="10"/>
      <c r="O77" s="10"/>
      <c r="P77" s="10"/>
    </row>
    <row r="78" spans="1:16">
      <c r="A78" s="12"/>
      <c r="B78" s="10"/>
      <c r="C78" s="10"/>
      <c r="D78" s="10"/>
      <c r="E78" s="10"/>
      <c r="F78" s="10"/>
      <c r="G78" s="10"/>
      <c r="H78" s="10"/>
      <c r="I78" s="10"/>
      <c r="J78" s="10"/>
      <c r="K78" s="10"/>
      <c r="L78" s="10"/>
      <c r="M78" s="10"/>
      <c r="N78" s="10"/>
      <c r="O78" s="10"/>
      <c r="P78" s="10"/>
    </row>
    <row r="79" spans="1:16">
      <c r="A79" s="12"/>
      <c r="B79" s="10"/>
      <c r="C79" s="10"/>
      <c r="D79" s="10"/>
      <c r="E79" s="10"/>
      <c r="F79" s="10"/>
      <c r="G79" s="10"/>
      <c r="H79" s="10"/>
      <c r="I79" s="10"/>
      <c r="J79" s="10"/>
      <c r="K79" s="10"/>
      <c r="L79" s="10"/>
      <c r="M79" s="10"/>
      <c r="N79" s="10"/>
      <c r="O79" s="10"/>
      <c r="P79" s="10"/>
    </row>
    <row r="80" spans="1:16">
      <c r="A80" s="12"/>
      <c r="B80" s="10"/>
      <c r="C80" s="10"/>
      <c r="D80" s="10"/>
      <c r="E80" s="10"/>
      <c r="F80" s="10"/>
      <c r="G80" s="10"/>
      <c r="H80" s="10"/>
      <c r="I80" s="10"/>
      <c r="J80" s="10"/>
      <c r="K80" s="10"/>
      <c r="L80" s="10"/>
      <c r="M80" s="10"/>
      <c r="N80" s="10"/>
      <c r="O80" s="10"/>
      <c r="P80" s="10"/>
    </row>
    <row r="81" spans="1:16">
      <c r="A81" s="12"/>
      <c r="B81" s="10"/>
      <c r="C81" s="10"/>
      <c r="D81" s="10"/>
      <c r="E81" s="10"/>
      <c r="F81" s="10"/>
      <c r="G81" s="10"/>
      <c r="H81" s="10"/>
      <c r="I81" s="10"/>
      <c r="J81" s="10"/>
      <c r="K81" s="10"/>
      <c r="L81" s="10"/>
      <c r="M81" s="10"/>
      <c r="N81" s="10"/>
      <c r="O81" s="10"/>
      <c r="P81" s="10"/>
    </row>
    <row r="82" spans="1:16">
      <c r="A82" s="12"/>
      <c r="B82" s="10"/>
      <c r="C82" s="10"/>
      <c r="D82" s="10"/>
      <c r="E82" s="10"/>
      <c r="F82" s="10"/>
      <c r="G82" s="10"/>
      <c r="H82" s="10"/>
      <c r="I82" s="10"/>
      <c r="J82" s="10"/>
      <c r="K82" s="10"/>
      <c r="L82" s="10"/>
      <c r="M82" s="10"/>
      <c r="N82" s="10"/>
      <c r="O82" s="10"/>
      <c r="P82" s="10"/>
    </row>
    <row r="83" spans="1:16">
      <c r="A83" s="12"/>
      <c r="B83" s="10"/>
      <c r="C83" s="10"/>
      <c r="D83" s="10"/>
      <c r="E83" s="10"/>
      <c r="F83" s="10"/>
      <c r="G83" s="10"/>
      <c r="H83" s="10"/>
      <c r="I83" s="10"/>
      <c r="J83" s="10"/>
      <c r="K83" s="10"/>
      <c r="L83" s="10"/>
      <c r="M83" s="10"/>
      <c r="N83" s="10"/>
      <c r="O83" s="10"/>
      <c r="P83" s="10"/>
    </row>
    <row r="84" spans="1:16">
      <c r="A84" s="12"/>
      <c r="B84" s="10"/>
      <c r="C84" s="10"/>
      <c r="D84" s="10"/>
      <c r="E84" s="10"/>
      <c r="F84" s="10"/>
      <c r="G84" s="10"/>
      <c r="H84" s="10"/>
      <c r="I84" s="10"/>
      <c r="J84" s="10"/>
      <c r="K84" s="10"/>
      <c r="L84" s="10"/>
      <c r="M84" s="10"/>
      <c r="N84" s="10"/>
      <c r="O84" s="10"/>
      <c r="P84" s="10"/>
    </row>
    <row r="85" spans="1:16">
      <c r="A85" s="12"/>
      <c r="B85" s="10"/>
      <c r="C85" s="10"/>
      <c r="D85" s="10"/>
      <c r="E85" s="10"/>
      <c r="F85" s="10"/>
      <c r="G85" s="10"/>
      <c r="H85" s="10"/>
      <c r="I85" s="10"/>
      <c r="J85" s="10"/>
      <c r="K85" s="10"/>
      <c r="L85" s="10"/>
      <c r="M85" s="10"/>
      <c r="N85" s="10"/>
      <c r="O85" s="10"/>
      <c r="P85" s="10"/>
    </row>
    <row r="86" spans="1:16">
      <c r="A86" s="12"/>
      <c r="B86" s="10"/>
      <c r="C86" s="10"/>
      <c r="D86" s="10"/>
      <c r="E86" s="10"/>
      <c r="F86" s="10"/>
      <c r="G86" s="10"/>
      <c r="H86" s="10"/>
      <c r="I86" s="10"/>
      <c r="J86" s="10"/>
      <c r="K86" s="10"/>
      <c r="L86" s="10"/>
      <c r="M86" s="10"/>
      <c r="N86" s="10"/>
      <c r="O86" s="10"/>
      <c r="P86" s="10"/>
    </row>
    <row r="87" spans="1:16">
      <c r="A87" s="12"/>
      <c r="B87" s="10"/>
      <c r="C87" s="10"/>
      <c r="D87" s="10"/>
      <c r="E87" s="10"/>
      <c r="F87" s="10"/>
      <c r="G87" s="10"/>
      <c r="H87" s="10"/>
      <c r="I87" s="10"/>
      <c r="J87" s="10"/>
      <c r="K87" s="10"/>
      <c r="L87" s="10"/>
      <c r="M87" s="10"/>
      <c r="N87" s="10"/>
      <c r="O87" s="10"/>
      <c r="P87" s="10"/>
    </row>
    <row r="88" spans="1:16">
      <c r="A88" s="12"/>
      <c r="B88" s="10"/>
      <c r="C88" s="10"/>
      <c r="D88" s="10"/>
      <c r="E88" s="10"/>
      <c r="F88" s="10"/>
      <c r="G88" s="10"/>
      <c r="H88" s="10"/>
      <c r="I88" s="10"/>
      <c r="J88" s="10"/>
      <c r="K88" s="10"/>
      <c r="L88" s="10"/>
      <c r="M88" s="10"/>
      <c r="N88" s="10"/>
      <c r="O88" s="10"/>
      <c r="P88" s="10"/>
    </row>
    <row r="89" spans="1:16">
      <c r="A89" s="12"/>
      <c r="B89" s="10"/>
      <c r="C89" s="10"/>
      <c r="D89" s="10"/>
      <c r="E89" s="10"/>
      <c r="F89" s="10"/>
      <c r="G89" s="10"/>
      <c r="H89" s="10"/>
      <c r="I89" s="10"/>
      <c r="J89" s="10"/>
      <c r="K89" s="10"/>
      <c r="L89" s="10"/>
      <c r="M89" s="10"/>
      <c r="N89" s="10"/>
      <c r="O89" s="10"/>
      <c r="P89" s="10"/>
    </row>
    <row r="90" spans="1:16">
      <c r="A90" s="12"/>
      <c r="B90" s="10"/>
      <c r="C90" s="10"/>
      <c r="D90" s="10"/>
      <c r="E90" s="10"/>
      <c r="F90" s="10"/>
      <c r="G90" s="10"/>
      <c r="H90" s="10"/>
      <c r="I90" s="10"/>
      <c r="J90" s="10"/>
      <c r="K90" s="10"/>
      <c r="L90" s="10"/>
      <c r="M90" s="10"/>
      <c r="N90" s="10"/>
      <c r="O90" s="10"/>
      <c r="P90" s="10"/>
    </row>
    <row r="91" spans="1:16">
      <c r="A91" s="12"/>
      <c r="B91" s="10"/>
      <c r="C91" s="10"/>
      <c r="D91" s="10"/>
      <c r="E91" s="10"/>
      <c r="F91" s="10"/>
      <c r="G91" s="10"/>
      <c r="H91" s="10"/>
      <c r="I91" s="10"/>
      <c r="J91" s="10"/>
      <c r="K91" s="10"/>
      <c r="L91" s="10"/>
      <c r="M91" s="10"/>
      <c r="N91" s="10"/>
      <c r="O91" s="10"/>
      <c r="P91" s="10"/>
    </row>
    <row r="92" spans="1:16">
      <c r="A92" s="12"/>
      <c r="B92" s="10"/>
      <c r="C92" s="10"/>
      <c r="D92" s="10"/>
      <c r="E92" s="10"/>
      <c r="F92" s="10"/>
      <c r="G92" s="10"/>
      <c r="H92" s="10"/>
      <c r="I92" s="10"/>
      <c r="J92" s="10"/>
      <c r="K92" s="10"/>
      <c r="L92" s="10"/>
      <c r="M92" s="10"/>
      <c r="N92" s="10"/>
      <c r="O92" s="10"/>
      <c r="P92" s="10"/>
    </row>
    <row r="93" spans="1:16">
      <c r="A93" s="12"/>
      <c r="B93" s="10"/>
      <c r="C93" s="10"/>
      <c r="D93" s="10"/>
      <c r="E93" s="10"/>
      <c r="F93" s="10"/>
      <c r="G93" s="10"/>
      <c r="H93" s="10"/>
      <c r="I93" s="10"/>
      <c r="J93" s="10"/>
      <c r="K93" s="10"/>
      <c r="L93" s="10"/>
      <c r="M93" s="10"/>
      <c r="N93" s="10"/>
      <c r="O93" s="10"/>
      <c r="P93" s="10"/>
    </row>
    <row r="94" spans="1:16">
      <c r="A94" s="12"/>
      <c r="B94" s="10"/>
      <c r="C94" s="10"/>
      <c r="D94" s="10"/>
      <c r="E94" s="10"/>
      <c r="F94" s="10"/>
      <c r="G94" s="10"/>
      <c r="H94" s="10"/>
      <c r="I94" s="10"/>
      <c r="J94" s="10"/>
      <c r="K94" s="10"/>
      <c r="L94" s="10"/>
      <c r="M94" s="10"/>
      <c r="N94" s="10"/>
      <c r="O94" s="10"/>
      <c r="P94" s="10"/>
    </row>
    <row r="95" spans="1:16">
      <c r="A95" s="12"/>
      <c r="B95" s="10"/>
      <c r="C95" s="10"/>
      <c r="D95" s="10"/>
      <c r="E95" s="10"/>
      <c r="F95" s="10"/>
      <c r="G95" s="10"/>
      <c r="H95" s="10"/>
      <c r="I95" s="10"/>
      <c r="J95" s="10"/>
      <c r="K95" s="10"/>
      <c r="L95" s="10"/>
      <c r="M95" s="10"/>
      <c r="N95" s="10"/>
      <c r="O95" s="10"/>
      <c r="P95" s="10"/>
    </row>
    <row r="96" spans="1:16">
      <c r="A96" s="12"/>
      <c r="B96" s="10"/>
      <c r="C96" s="10"/>
      <c r="D96" s="10"/>
      <c r="E96" s="10"/>
      <c r="F96" s="10"/>
      <c r="G96" s="10"/>
      <c r="H96" s="10"/>
      <c r="I96" s="10"/>
      <c r="J96" s="10"/>
      <c r="K96" s="10"/>
      <c r="L96" s="10"/>
      <c r="M96" s="10"/>
      <c r="N96" s="10"/>
      <c r="O96" s="10"/>
      <c r="P96" s="10"/>
    </row>
    <row r="97" spans="1:16">
      <c r="A97" s="12"/>
      <c r="B97" s="10"/>
      <c r="C97" s="10"/>
      <c r="D97" s="10"/>
      <c r="E97" s="10"/>
      <c r="F97" s="10"/>
      <c r="G97" s="10"/>
      <c r="H97" s="10"/>
      <c r="I97" s="10"/>
      <c r="J97" s="10"/>
      <c r="K97" s="10"/>
      <c r="L97" s="10"/>
      <c r="M97" s="10"/>
      <c r="N97" s="10"/>
      <c r="O97" s="10"/>
      <c r="P97" s="10"/>
    </row>
    <row r="98" spans="1:16">
      <c r="A98" s="12"/>
      <c r="B98" s="10"/>
      <c r="C98" s="10"/>
      <c r="D98" s="10"/>
      <c r="E98" s="10"/>
      <c r="F98" s="10"/>
      <c r="G98" s="10"/>
      <c r="H98" s="10"/>
      <c r="I98" s="10"/>
      <c r="J98" s="10"/>
      <c r="K98" s="10"/>
      <c r="L98" s="10"/>
      <c r="M98" s="10"/>
      <c r="N98" s="10"/>
      <c r="O98" s="10"/>
      <c r="P98" s="10"/>
    </row>
    <row r="99" spans="1:16">
      <c r="A99" s="12"/>
      <c r="B99" s="10"/>
      <c r="C99" s="10"/>
      <c r="D99" s="10"/>
      <c r="E99" s="10"/>
      <c r="F99" s="10"/>
      <c r="G99" s="10"/>
      <c r="H99" s="10"/>
      <c r="I99" s="10"/>
      <c r="J99" s="10"/>
      <c r="K99" s="10"/>
      <c r="L99" s="10"/>
      <c r="M99" s="10"/>
      <c r="N99" s="10"/>
      <c r="O99" s="10"/>
      <c r="P99" s="10"/>
    </row>
    <row r="100" spans="1:16">
      <c r="A100" s="12"/>
      <c r="B100" s="10"/>
      <c r="C100" s="10"/>
      <c r="D100" s="10"/>
      <c r="E100" s="10"/>
      <c r="F100" s="10"/>
      <c r="G100" s="10"/>
      <c r="H100" s="10"/>
      <c r="I100" s="10"/>
      <c r="J100" s="10"/>
      <c r="K100" s="10"/>
      <c r="L100" s="10"/>
      <c r="M100" s="10"/>
      <c r="N100" s="10"/>
      <c r="O100" s="10"/>
      <c r="P100" s="10"/>
    </row>
    <row r="101" spans="1:16">
      <c r="A101" s="12"/>
      <c r="B101" s="8"/>
      <c r="C101" s="8"/>
      <c r="D101" s="8"/>
      <c r="E101" s="8"/>
      <c r="F101" s="8"/>
      <c r="G101" s="8"/>
      <c r="H101" s="8"/>
      <c r="I101" s="8"/>
      <c r="J101" s="8"/>
      <c r="K101" s="8"/>
      <c r="L101" s="8"/>
      <c r="M101" s="8"/>
      <c r="N101" s="8"/>
      <c r="O101" s="8"/>
      <c r="P101" s="8"/>
    </row>
    <row r="102" spans="1:16">
      <c r="A102" s="12"/>
      <c r="B102" s="8"/>
      <c r="C102" s="8"/>
      <c r="D102" s="8"/>
      <c r="E102" s="8"/>
      <c r="F102" s="8"/>
      <c r="G102" s="8"/>
      <c r="H102" s="8"/>
      <c r="I102" s="8"/>
      <c r="J102" s="8"/>
      <c r="K102" s="8"/>
      <c r="L102" s="8"/>
      <c r="M102" s="8"/>
      <c r="N102" s="8"/>
      <c r="O102" s="8"/>
      <c r="P102" s="8"/>
    </row>
    <row r="103" spans="1:16">
      <c r="A103" s="12"/>
      <c r="B103" s="8"/>
      <c r="C103" s="8"/>
      <c r="D103" s="8"/>
      <c r="E103" s="8"/>
      <c r="F103" s="8"/>
      <c r="G103" s="8"/>
      <c r="H103" s="8"/>
      <c r="I103" s="8"/>
      <c r="J103" s="8"/>
      <c r="K103" s="8"/>
      <c r="L103" s="8"/>
      <c r="M103" s="8"/>
      <c r="N103" s="8"/>
      <c r="O103" s="8"/>
      <c r="P103" s="8"/>
    </row>
    <row r="104" spans="1:16">
      <c r="A104" s="12"/>
      <c r="B104" s="8"/>
      <c r="C104" s="8"/>
      <c r="D104" s="8"/>
      <c r="E104" s="8"/>
      <c r="F104" s="8"/>
      <c r="G104" s="8"/>
      <c r="H104" s="8"/>
      <c r="I104" s="8"/>
      <c r="J104" s="8"/>
      <c r="K104" s="8"/>
      <c r="L104" s="8"/>
      <c r="M104" s="8"/>
      <c r="N104" s="8"/>
      <c r="O104" s="8"/>
      <c r="P104" s="8"/>
    </row>
    <row r="105" spans="1:16">
      <c r="A105" s="12"/>
      <c r="B105" s="8"/>
      <c r="C105" s="8"/>
      <c r="D105" s="8"/>
      <c r="E105" s="8"/>
      <c r="F105" s="8"/>
      <c r="G105" s="8"/>
      <c r="H105" s="8"/>
      <c r="I105" s="8"/>
      <c r="J105" s="8"/>
      <c r="K105" s="8"/>
      <c r="L105" s="8"/>
      <c r="M105" s="8"/>
      <c r="N105" s="8"/>
      <c r="O105" s="8"/>
      <c r="P105" s="8"/>
    </row>
    <row r="106" spans="1:16">
      <c r="A106" s="12"/>
      <c r="B106" s="8"/>
      <c r="C106" s="8"/>
      <c r="D106" s="8"/>
      <c r="E106" s="8"/>
      <c r="F106" s="8"/>
      <c r="G106" s="8"/>
      <c r="H106" s="8"/>
      <c r="I106" s="8"/>
      <c r="J106" s="8"/>
      <c r="K106" s="8"/>
      <c r="L106" s="8"/>
      <c r="M106" s="8"/>
      <c r="N106" s="8"/>
      <c r="O106" s="8"/>
      <c r="P106" s="8"/>
    </row>
    <row r="107" spans="1:16">
      <c r="A107" s="12"/>
      <c r="B107" s="8"/>
      <c r="C107" s="8"/>
      <c r="D107" s="8"/>
      <c r="E107" s="8"/>
      <c r="F107" s="8"/>
      <c r="G107" s="8"/>
      <c r="H107" s="8"/>
      <c r="I107" s="8"/>
      <c r="J107" s="8"/>
      <c r="K107" s="8"/>
      <c r="L107" s="8"/>
      <c r="M107" s="8"/>
      <c r="N107" s="8"/>
      <c r="O107" s="8"/>
      <c r="P107" s="8"/>
    </row>
    <row r="108" spans="1:16">
      <c r="A108" s="12"/>
      <c r="B108" s="8"/>
      <c r="C108" s="8"/>
      <c r="D108" s="8"/>
      <c r="E108" s="8"/>
      <c r="F108" s="8"/>
      <c r="G108" s="8"/>
      <c r="H108" s="8"/>
      <c r="I108" s="8"/>
      <c r="J108" s="8"/>
      <c r="K108" s="8"/>
      <c r="L108" s="8"/>
      <c r="M108" s="8"/>
      <c r="N108" s="8"/>
      <c r="O108" s="8"/>
      <c r="P108" s="8"/>
    </row>
    <row r="109" spans="1:16">
      <c r="A109" s="12"/>
      <c r="B109" s="8"/>
      <c r="C109" s="8"/>
      <c r="D109" s="8"/>
      <c r="E109" s="8"/>
      <c r="F109" s="8"/>
      <c r="G109" s="8"/>
      <c r="H109" s="8"/>
      <c r="I109" s="8"/>
      <c r="J109" s="8"/>
      <c r="K109" s="8"/>
      <c r="L109" s="8"/>
      <c r="M109" s="8"/>
      <c r="N109" s="8"/>
      <c r="O109" s="8"/>
      <c r="P109" s="8"/>
    </row>
    <row r="110" spans="1:16">
      <c r="A110" s="12"/>
      <c r="B110" s="8"/>
      <c r="C110" s="8"/>
      <c r="D110" s="8"/>
      <c r="E110" s="8"/>
      <c r="F110" s="8"/>
      <c r="G110" s="8"/>
      <c r="H110" s="8"/>
      <c r="I110" s="8"/>
      <c r="J110" s="8"/>
      <c r="K110" s="8"/>
      <c r="L110" s="8"/>
      <c r="M110" s="8"/>
      <c r="N110" s="8"/>
      <c r="O110" s="8"/>
      <c r="P110" s="8"/>
    </row>
    <row r="111" spans="1:16">
      <c r="A111" s="12"/>
      <c r="B111" s="8"/>
      <c r="C111" s="8"/>
      <c r="D111" s="8"/>
      <c r="E111" s="8"/>
      <c r="F111" s="8"/>
      <c r="G111" s="8"/>
      <c r="H111" s="8"/>
      <c r="I111" s="8"/>
      <c r="J111" s="8"/>
      <c r="K111" s="8"/>
      <c r="L111" s="8"/>
      <c r="M111" s="8"/>
      <c r="N111" s="8"/>
      <c r="O111" s="8"/>
      <c r="P111" s="8"/>
    </row>
    <row r="112" spans="1:16">
      <c r="A112" s="12"/>
      <c r="B112" s="8"/>
      <c r="C112" s="8"/>
      <c r="D112" s="8"/>
      <c r="E112" s="8"/>
      <c r="F112" s="8"/>
      <c r="G112" s="8"/>
      <c r="H112" s="8"/>
      <c r="I112" s="8"/>
      <c r="J112" s="8"/>
      <c r="K112" s="8"/>
      <c r="L112" s="8"/>
      <c r="M112" s="8"/>
      <c r="N112" s="8"/>
      <c r="O112" s="8"/>
      <c r="P112" s="8"/>
    </row>
    <row r="113" spans="1:16">
      <c r="A113" s="12"/>
      <c r="B113" s="8"/>
      <c r="C113" s="8"/>
      <c r="D113" s="8"/>
      <c r="E113" s="8"/>
      <c r="F113" s="8"/>
      <c r="G113" s="8"/>
      <c r="H113" s="8"/>
      <c r="I113" s="8"/>
      <c r="J113" s="8"/>
      <c r="K113" s="8"/>
      <c r="L113" s="8"/>
      <c r="M113" s="8"/>
      <c r="N113" s="8"/>
      <c r="O113" s="8"/>
      <c r="P113" s="8"/>
    </row>
    <row r="114" spans="1:16">
      <c r="A114" s="12"/>
      <c r="B114" s="8"/>
      <c r="C114" s="8"/>
      <c r="D114" s="8"/>
      <c r="E114" s="8"/>
      <c r="F114" s="8"/>
      <c r="G114" s="8"/>
      <c r="H114" s="8"/>
      <c r="I114" s="8"/>
      <c r="J114" s="8"/>
      <c r="K114" s="8"/>
      <c r="L114" s="8"/>
      <c r="M114" s="8"/>
      <c r="N114" s="8"/>
      <c r="O114" s="8"/>
      <c r="P114" s="8"/>
    </row>
    <row r="115" spans="1:16">
      <c r="A115" s="12"/>
      <c r="B115" s="8"/>
      <c r="C115" s="8"/>
      <c r="D115" s="8"/>
      <c r="E115" s="8"/>
      <c r="F115" s="8"/>
      <c r="G115" s="8"/>
      <c r="H115" s="8"/>
      <c r="I115" s="8"/>
      <c r="J115" s="8"/>
      <c r="K115" s="8"/>
      <c r="L115" s="8"/>
      <c r="M115" s="8"/>
      <c r="N115" s="8"/>
      <c r="O115" s="8"/>
      <c r="P115" s="8"/>
    </row>
    <row r="116" spans="1:16">
      <c r="A116" s="12"/>
      <c r="B116" s="8"/>
      <c r="C116" s="8"/>
      <c r="D116" s="8"/>
      <c r="E116" s="8"/>
      <c r="F116" s="8"/>
      <c r="G116" s="8"/>
      <c r="H116" s="8"/>
      <c r="I116" s="8"/>
      <c r="J116" s="8"/>
      <c r="K116" s="8"/>
      <c r="L116" s="8"/>
      <c r="M116" s="8"/>
      <c r="N116" s="8"/>
      <c r="O116" s="8"/>
      <c r="P116" s="8"/>
    </row>
    <row r="117" spans="1:16">
      <c r="A117" s="12"/>
      <c r="B117" s="8"/>
      <c r="C117" s="8"/>
      <c r="D117" s="8"/>
      <c r="E117" s="8"/>
      <c r="F117" s="8"/>
      <c r="G117" s="8"/>
      <c r="H117" s="8"/>
      <c r="I117" s="8"/>
      <c r="J117" s="8"/>
      <c r="K117" s="8"/>
      <c r="L117" s="8"/>
      <c r="M117" s="8"/>
      <c r="N117" s="8"/>
      <c r="O117" s="8"/>
      <c r="P117" s="8"/>
    </row>
    <row r="118" spans="1:16">
      <c r="A118" s="12"/>
      <c r="B118" s="8"/>
      <c r="C118" s="8"/>
      <c r="D118" s="8"/>
      <c r="E118" s="8"/>
      <c r="F118" s="8"/>
      <c r="G118" s="8"/>
      <c r="H118" s="8"/>
      <c r="I118" s="8"/>
      <c r="J118" s="8"/>
      <c r="K118" s="8"/>
      <c r="L118" s="8"/>
      <c r="M118" s="8"/>
      <c r="N118" s="8"/>
      <c r="O118" s="8"/>
      <c r="P118" s="8"/>
    </row>
    <row r="119" spans="1:16">
      <c r="A119" s="12"/>
      <c r="B119" s="8"/>
      <c r="C119" s="8"/>
      <c r="D119" s="8"/>
      <c r="E119" s="8"/>
      <c r="F119" s="8"/>
      <c r="G119" s="8"/>
      <c r="H119" s="8"/>
      <c r="I119" s="8"/>
      <c r="J119" s="8"/>
      <c r="K119" s="8"/>
      <c r="L119" s="8"/>
      <c r="M119" s="8"/>
      <c r="N119" s="8"/>
      <c r="O119" s="8"/>
      <c r="P119" s="8"/>
    </row>
    <row r="120" spans="1:16">
      <c r="A120" s="12"/>
      <c r="B120" s="8"/>
      <c r="C120" s="8"/>
      <c r="D120" s="8"/>
      <c r="E120" s="8"/>
      <c r="F120" s="8"/>
      <c r="G120" s="8"/>
      <c r="H120" s="8"/>
      <c r="I120" s="8"/>
      <c r="J120" s="8"/>
      <c r="K120" s="8"/>
      <c r="L120" s="8"/>
      <c r="M120" s="8"/>
      <c r="N120" s="8"/>
      <c r="O120" s="8"/>
      <c r="P120" s="8"/>
    </row>
    <row r="121" spans="1:16">
      <c r="A121" s="12"/>
      <c r="B121" s="8"/>
      <c r="C121" s="8"/>
      <c r="D121" s="8"/>
      <c r="E121" s="8"/>
      <c r="F121" s="8"/>
      <c r="G121" s="8"/>
      <c r="H121" s="8"/>
      <c r="I121" s="8"/>
      <c r="J121" s="8"/>
      <c r="K121" s="8"/>
      <c r="L121" s="8"/>
      <c r="M121" s="8"/>
      <c r="N121" s="8"/>
      <c r="O121" s="8"/>
      <c r="P121" s="8"/>
    </row>
    <row r="122" spans="1:16">
      <c r="A122" s="12"/>
      <c r="B122" s="8"/>
      <c r="C122" s="8"/>
      <c r="D122" s="8"/>
      <c r="E122" s="8"/>
      <c r="F122" s="8"/>
      <c r="G122" s="8"/>
      <c r="H122" s="8"/>
      <c r="I122" s="8"/>
      <c r="J122" s="8"/>
      <c r="K122" s="8"/>
      <c r="L122" s="8"/>
      <c r="M122" s="8"/>
      <c r="N122" s="8"/>
      <c r="O122" s="8"/>
      <c r="P122" s="8"/>
    </row>
    <row r="123" spans="1:16">
      <c r="A123" s="12"/>
      <c r="B123" s="8"/>
      <c r="C123" s="8"/>
      <c r="D123" s="8"/>
      <c r="E123" s="8"/>
      <c r="F123" s="8"/>
      <c r="G123" s="8"/>
      <c r="H123" s="8"/>
      <c r="I123" s="8"/>
      <c r="J123" s="8"/>
      <c r="K123" s="8"/>
      <c r="L123" s="8"/>
      <c r="M123" s="8"/>
      <c r="N123" s="8"/>
      <c r="O123" s="8"/>
      <c r="P123" s="8"/>
    </row>
    <row r="124" spans="1:16">
      <c r="A124" s="12"/>
      <c r="B124" s="8"/>
      <c r="C124" s="8"/>
      <c r="D124" s="8"/>
      <c r="E124" s="8"/>
      <c r="F124" s="8"/>
      <c r="G124" s="8"/>
      <c r="H124" s="8"/>
      <c r="I124" s="8"/>
      <c r="J124" s="8"/>
      <c r="K124" s="8"/>
      <c r="L124" s="8"/>
      <c r="M124" s="8"/>
      <c r="N124" s="8"/>
      <c r="O124" s="8"/>
      <c r="P124" s="8"/>
    </row>
    <row r="125" spans="1:16">
      <c r="A125" s="12"/>
      <c r="B125" s="8"/>
      <c r="C125" s="8"/>
      <c r="D125" s="8"/>
      <c r="E125" s="8"/>
      <c r="F125" s="8"/>
      <c r="G125" s="8"/>
      <c r="H125" s="8"/>
      <c r="I125" s="8"/>
      <c r="J125" s="8"/>
      <c r="K125" s="8"/>
      <c r="L125" s="8"/>
      <c r="M125" s="8"/>
      <c r="N125" s="8"/>
      <c r="O125" s="8"/>
      <c r="P125" s="8"/>
    </row>
    <row r="126" spans="1:16">
      <c r="A126" s="12"/>
      <c r="B126" s="8"/>
      <c r="C126" s="8"/>
      <c r="D126" s="8"/>
      <c r="E126" s="8"/>
      <c r="F126" s="8"/>
      <c r="G126" s="8"/>
      <c r="H126" s="8"/>
      <c r="I126" s="8"/>
      <c r="J126" s="8"/>
      <c r="K126" s="8"/>
      <c r="L126" s="8"/>
      <c r="M126" s="8"/>
      <c r="N126" s="8"/>
      <c r="O126" s="8"/>
      <c r="P126" s="8"/>
    </row>
    <row r="127" spans="1:16">
      <c r="A127" s="12"/>
      <c r="B127" s="8"/>
      <c r="C127" s="8"/>
      <c r="D127" s="8"/>
      <c r="E127" s="8"/>
      <c r="F127" s="8"/>
      <c r="G127" s="8"/>
      <c r="H127" s="8"/>
      <c r="I127" s="8"/>
      <c r="J127" s="8"/>
      <c r="K127" s="8"/>
      <c r="L127" s="8"/>
      <c r="M127" s="8"/>
      <c r="N127" s="8"/>
      <c r="O127" s="8"/>
      <c r="P127" s="8"/>
    </row>
    <row r="128" spans="1:16">
      <c r="A128" s="12"/>
      <c r="B128" s="8"/>
      <c r="C128" s="8"/>
      <c r="D128" s="8"/>
      <c r="E128" s="8"/>
      <c r="F128" s="8"/>
      <c r="G128" s="8"/>
      <c r="H128" s="8"/>
      <c r="I128" s="8"/>
      <c r="J128" s="8"/>
      <c r="K128" s="8"/>
      <c r="L128" s="8"/>
      <c r="M128" s="8"/>
      <c r="N128" s="8"/>
      <c r="O128" s="8"/>
      <c r="P128" s="8"/>
    </row>
    <row r="129" spans="1:16">
      <c r="A129" s="12"/>
      <c r="B129" s="8"/>
      <c r="C129" s="8"/>
      <c r="D129" s="8"/>
      <c r="E129" s="8"/>
      <c r="F129" s="8"/>
      <c r="G129" s="8"/>
      <c r="H129" s="8"/>
      <c r="I129" s="8"/>
      <c r="J129" s="8"/>
      <c r="K129" s="8"/>
      <c r="L129" s="8"/>
      <c r="M129" s="8"/>
      <c r="N129" s="8"/>
      <c r="O129" s="8"/>
      <c r="P129" s="8"/>
    </row>
    <row r="130" spans="1:16">
      <c r="A130" s="12"/>
      <c r="B130" s="8"/>
      <c r="C130" s="8"/>
      <c r="D130" s="8"/>
      <c r="E130" s="8"/>
      <c r="F130" s="8"/>
      <c r="G130" s="8"/>
      <c r="H130" s="8"/>
      <c r="I130" s="8"/>
      <c r="J130" s="8"/>
      <c r="K130" s="8"/>
      <c r="L130" s="8"/>
      <c r="M130" s="8"/>
      <c r="N130" s="8"/>
      <c r="O130" s="8"/>
      <c r="P130" s="8"/>
    </row>
    <row r="131" spans="1:16">
      <c r="A131" s="12"/>
      <c r="B131" s="8"/>
      <c r="C131" s="8"/>
      <c r="D131" s="8"/>
      <c r="E131" s="8"/>
      <c r="F131" s="8"/>
      <c r="G131" s="8"/>
      <c r="H131" s="8"/>
      <c r="I131" s="8"/>
      <c r="J131" s="8"/>
      <c r="K131" s="8"/>
      <c r="L131" s="8"/>
      <c r="M131" s="8"/>
      <c r="N131" s="8"/>
      <c r="O131" s="8"/>
      <c r="P131" s="8"/>
    </row>
    <row r="132" spans="1:16">
      <c r="A132" s="12"/>
      <c r="B132" s="8"/>
      <c r="C132" s="8"/>
      <c r="D132" s="8"/>
      <c r="E132" s="8"/>
      <c r="F132" s="8"/>
      <c r="G132" s="8"/>
      <c r="H132" s="8"/>
      <c r="I132" s="8"/>
      <c r="J132" s="8"/>
      <c r="K132" s="8"/>
      <c r="L132" s="8"/>
      <c r="M132" s="8"/>
      <c r="N132" s="8"/>
      <c r="O132" s="8"/>
      <c r="P132" s="8"/>
    </row>
    <row r="133" spans="1:16">
      <c r="A133" s="12"/>
      <c r="B133" s="8"/>
      <c r="C133" s="8"/>
      <c r="D133" s="8"/>
      <c r="E133" s="8"/>
      <c r="F133" s="8"/>
      <c r="G133" s="8"/>
      <c r="H133" s="8"/>
      <c r="I133" s="8"/>
      <c r="J133" s="8"/>
      <c r="K133" s="8"/>
      <c r="L133" s="8"/>
      <c r="M133" s="8"/>
      <c r="N133" s="8"/>
      <c r="O133" s="8"/>
      <c r="P133" s="8"/>
    </row>
    <row r="134" spans="1:16">
      <c r="A134" s="12"/>
      <c r="B134" s="8"/>
      <c r="C134" s="8"/>
      <c r="D134" s="8"/>
      <c r="E134" s="8"/>
      <c r="F134" s="8"/>
      <c r="G134" s="8"/>
      <c r="H134" s="8"/>
      <c r="I134" s="8"/>
      <c r="J134" s="8"/>
      <c r="K134" s="8"/>
      <c r="L134" s="8"/>
      <c r="M134" s="8"/>
      <c r="N134" s="8"/>
      <c r="O134" s="8"/>
      <c r="P134" s="8"/>
    </row>
    <row r="135" spans="1:16">
      <c r="A135" s="12"/>
      <c r="B135" s="8"/>
      <c r="C135" s="8"/>
      <c r="D135" s="8"/>
      <c r="E135" s="8"/>
      <c r="F135" s="8"/>
      <c r="G135" s="8"/>
      <c r="H135" s="8"/>
      <c r="I135" s="8"/>
      <c r="J135" s="8"/>
      <c r="K135" s="8"/>
      <c r="L135" s="8"/>
      <c r="M135" s="8"/>
      <c r="N135" s="8"/>
      <c r="O135" s="8"/>
      <c r="P135" s="8"/>
    </row>
    <row r="136" spans="1:16">
      <c r="A136" s="12"/>
      <c r="B136" s="8"/>
      <c r="C136" s="8"/>
      <c r="D136" s="8"/>
      <c r="E136" s="8"/>
      <c r="F136" s="8"/>
      <c r="G136" s="8"/>
      <c r="H136" s="8"/>
      <c r="I136" s="8"/>
      <c r="J136" s="8"/>
      <c r="K136" s="8"/>
      <c r="L136" s="8"/>
      <c r="M136" s="8"/>
      <c r="N136" s="8"/>
      <c r="O136" s="8"/>
      <c r="P136" s="8"/>
    </row>
    <row r="137" spans="1:16">
      <c r="A137" s="12"/>
      <c r="B137" s="8"/>
      <c r="C137" s="8"/>
      <c r="D137" s="8"/>
      <c r="E137" s="8"/>
      <c r="F137" s="8"/>
      <c r="G137" s="8"/>
      <c r="H137" s="8"/>
      <c r="I137" s="8"/>
      <c r="J137" s="8"/>
      <c r="K137" s="8"/>
      <c r="L137" s="8"/>
      <c r="M137" s="8"/>
      <c r="N137" s="8"/>
      <c r="O137" s="8"/>
      <c r="P137" s="8"/>
    </row>
    <row r="138" spans="1:16">
      <c r="A138" s="12"/>
      <c r="B138" s="8"/>
      <c r="C138" s="8"/>
      <c r="D138" s="8"/>
      <c r="E138" s="8"/>
      <c r="F138" s="8"/>
      <c r="G138" s="8"/>
      <c r="H138" s="8"/>
      <c r="I138" s="8"/>
      <c r="J138" s="8"/>
      <c r="K138" s="8"/>
      <c r="L138" s="8"/>
      <c r="M138" s="8"/>
      <c r="N138" s="8"/>
      <c r="O138" s="8"/>
      <c r="P138" s="8"/>
    </row>
    <row r="139" spans="1:16">
      <c r="A139" s="12"/>
      <c r="B139" s="8"/>
      <c r="C139" s="8"/>
      <c r="D139" s="8"/>
      <c r="E139" s="8"/>
      <c r="F139" s="8"/>
      <c r="G139" s="8"/>
      <c r="H139" s="8"/>
      <c r="I139" s="8"/>
      <c r="J139" s="8"/>
      <c r="K139" s="8"/>
      <c r="L139" s="8"/>
      <c r="M139" s="8"/>
      <c r="N139" s="8"/>
      <c r="O139" s="8"/>
      <c r="P139" s="8"/>
    </row>
    <row r="140" spans="1:16">
      <c r="A140" s="12"/>
      <c r="B140" s="8"/>
      <c r="C140" s="8"/>
      <c r="D140" s="8"/>
      <c r="E140" s="8"/>
      <c r="F140" s="8"/>
      <c r="G140" s="8"/>
      <c r="H140" s="8"/>
      <c r="I140" s="8"/>
      <c r="J140" s="8"/>
      <c r="K140" s="8"/>
      <c r="L140" s="8"/>
      <c r="M140" s="8"/>
      <c r="N140" s="8"/>
      <c r="O140" s="8"/>
      <c r="P140" s="8"/>
    </row>
    <row r="141" spans="1:16">
      <c r="A141" s="12"/>
      <c r="B141" s="8"/>
      <c r="C141" s="8"/>
      <c r="D141" s="8"/>
      <c r="E141" s="8"/>
      <c r="F141" s="8"/>
      <c r="G141" s="8"/>
      <c r="H141" s="8"/>
      <c r="I141" s="8"/>
      <c r="J141" s="8"/>
      <c r="K141" s="8"/>
      <c r="L141" s="8"/>
      <c r="M141" s="8"/>
      <c r="N141" s="8"/>
      <c r="O141" s="8"/>
      <c r="P141" s="8"/>
    </row>
    <row r="142" spans="1:16">
      <c r="A142" s="12"/>
      <c r="B142" s="8"/>
      <c r="C142" s="8"/>
      <c r="D142" s="8"/>
      <c r="E142" s="8"/>
      <c r="F142" s="8"/>
      <c r="G142" s="8"/>
      <c r="H142" s="8"/>
      <c r="I142" s="8"/>
      <c r="J142" s="8"/>
      <c r="K142" s="8"/>
      <c r="L142" s="8"/>
      <c r="M142" s="8"/>
      <c r="N142" s="8"/>
      <c r="O142" s="8"/>
      <c r="P142" s="8"/>
    </row>
    <row r="143" spans="1:16">
      <c r="A143" s="12"/>
      <c r="B143" s="8"/>
      <c r="C143" s="8"/>
      <c r="D143" s="8"/>
      <c r="E143" s="8"/>
      <c r="F143" s="8"/>
      <c r="G143" s="8"/>
      <c r="H143" s="8"/>
      <c r="I143" s="8"/>
      <c r="J143" s="8"/>
      <c r="K143" s="8"/>
      <c r="L143" s="8"/>
      <c r="M143" s="8"/>
      <c r="N143" s="8"/>
      <c r="O143" s="8"/>
      <c r="P143" s="8"/>
    </row>
    <row r="144" spans="1:16">
      <c r="A144" s="12"/>
      <c r="B144" s="8"/>
      <c r="C144" s="8"/>
      <c r="D144" s="8"/>
      <c r="E144" s="8"/>
      <c r="F144" s="8"/>
      <c r="G144" s="8"/>
      <c r="H144" s="8"/>
      <c r="I144" s="8"/>
      <c r="J144" s="8"/>
      <c r="K144" s="8"/>
      <c r="L144" s="8"/>
      <c r="M144" s="8"/>
      <c r="N144" s="8"/>
      <c r="O144" s="8"/>
      <c r="P144" s="8"/>
    </row>
    <row r="145" spans="1:16">
      <c r="A145" s="12"/>
      <c r="B145" s="8"/>
      <c r="C145" s="8"/>
      <c r="D145" s="8"/>
      <c r="E145" s="8"/>
      <c r="F145" s="8"/>
      <c r="G145" s="8"/>
      <c r="H145" s="8"/>
      <c r="I145" s="8"/>
      <c r="J145" s="8"/>
      <c r="K145" s="8"/>
      <c r="L145" s="8"/>
      <c r="M145" s="8"/>
      <c r="N145" s="8"/>
      <c r="O145" s="8"/>
      <c r="P145" s="8"/>
    </row>
    <row r="146" spans="1:16">
      <c r="A146" s="12"/>
      <c r="B146" s="8"/>
      <c r="C146" s="8"/>
      <c r="D146" s="8"/>
      <c r="E146" s="8"/>
      <c r="F146" s="8"/>
      <c r="G146" s="8"/>
      <c r="H146" s="8"/>
      <c r="I146" s="8"/>
      <c r="J146" s="8"/>
      <c r="K146" s="8"/>
      <c r="L146" s="8"/>
      <c r="M146" s="8"/>
      <c r="N146" s="8"/>
      <c r="O146" s="8"/>
      <c r="P146" s="8"/>
    </row>
    <row r="147" spans="1:16">
      <c r="A147" s="12"/>
      <c r="B147" s="8"/>
      <c r="C147" s="8"/>
      <c r="D147" s="8"/>
      <c r="E147" s="8"/>
      <c r="F147" s="8"/>
      <c r="G147" s="8"/>
      <c r="H147" s="8"/>
      <c r="I147" s="8"/>
      <c r="J147" s="8"/>
      <c r="K147" s="8"/>
      <c r="L147" s="8"/>
      <c r="M147" s="8"/>
      <c r="N147" s="8"/>
      <c r="O147" s="8"/>
      <c r="P147" s="8"/>
    </row>
    <row r="148" spans="1:16">
      <c r="A148" s="12"/>
      <c r="B148" s="8"/>
      <c r="C148" s="8"/>
      <c r="D148" s="8"/>
      <c r="E148" s="8"/>
      <c r="F148" s="8"/>
      <c r="G148" s="8"/>
      <c r="H148" s="8"/>
      <c r="I148" s="8"/>
      <c r="J148" s="8"/>
      <c r="K148" s="8"/>
      <c r="L148" s="8"/>
      <c r="M148" s="8"/>
      <c r="N148" s="8"/>
      <c r="O148" s="8"/>
      <c r="P148" s="8"/>
    </row>
    <row r="149" spans="1:16">
      <c r="A149" s="12"/>
      <c r="B149" s="8"/>
      <c r="C149" s="8"/>
      <c r="D149" s="8"/>
      <c r="E149" s="8"/>
      <c r="F149" s="8"/>
      <c r="G149" s="8"/>
      <c r="H149" s="8"/>
      <c r="I149" s="8"/>
      <c r="J149" s="8"/>
      <c r="K149" s="8"/>
      <c r="L149" s="8"/>
      <c r="M149" s="8"/>
      <c r="N149" s="8"/>
      <c r="O149" s="8"/>
      <c r="P149" s="8"/>
    </row>
    <row r="150" spans="1:16">
      <c r="A150" s="12"/>
      <c r="B150" s="8"/>
      <c r="C150" s="8"/>
      <c r="D150" s="8"/>
      <c r="E150" s="8"/>
      <c r="F150" s="8"/>
      <c r="G150" s="8"/>
      <c r="H150" s="8"/>
      <c r="I150" s="8"/>
      <c r="J150" s="8"/>
      <c r="K150" s="8"/>
      <c r="L150" s="8"/>
      <c r="M150" s="8"/>
      <c r="N150" s="8"/>
      <c r="O150" s="8"/>
      <c r="P150" s="8"/>
    </row>
    <row r="151" spans="1:16">
      <c r="A151" s="12"/>
      <c r="B151" s="8"/>
      <c r="C151" s="8"/>
      <c r="D151" s="8"/>
      <c r="E151" s="8"/>
      <c r="F151" s="8"/>
      <c r="G151" s="8"/>
      <c r="H151" s="8"/>
      <c r="I151" s="8"/>
      <c r="J151" s="8"/>
      <c r="K151" s="8"/>
      <c r="L151" s="8"/>
      <c r="M151" s="8"/>
      <c r="N151" s="8"/>
      <c r="O151" s="8"/>
      <c r="P151" s="8"/>
    </row>
    <row r="152" spans="1:16">
      <c r="A152" s="12"/>
      <c r="B152" s="8"/>
      <c r="C152" s="8"/>
      <c r="D152" s="8"/>
      <c r="E152" s="8"/>
      <c r="F152" s="8"/>
      <c r="G152" s="8"/>
      <c r="H152" s="8"/>
      <c r="I152" s="8"/>
      <c r="J152" s="8"/>
      <c r="K152" s="8"/>
      <c r="L152" s="8"/>
      <c r="M152" s="8"/>
      <c r="N152" s="8"/>
      <c r="O152" s="8"/>
      <c r="P152" s="8"/>
    </row>
    <row r="153" spans="1:16">
      <c r="A153" s="12"/>
      <c r="B153" s="8"/>
      <c r="C153" s="8"/>
      <c r="D153" s="8"/>
      <c r="E153" s="8"/>
      <c r="F153" s="8"/>
      <c r="G153" s="8"/>
      <c r="H153" s="8"/>
      <c r="I153" s="8"/>
      <c r="J153" s="8"/>
      <c r="K153" s="8"/>
      <c r="L153" s="8"/>
      <c r="M153" s="8"/>
      <c r="N153" s="8"/>
      <c r="O153" s="8"/>
      <c r="P153" s="8"/>
    </row>
    <row r="154" spans="1:16">
      <c r="A154" s="12"/>
      <c r="B154" s="8"/>
      <c r="C154" s="8"/>
      <c r="D154" s="8"/>
      <c r="E154" s="8"/>
      <c r="F154" s="8"/>
      <c r="G154" s="8"/>
      <c r="H154" s="8"/>
      <c r="I154" s="8"/>
      <c r="J154" s="8"/>
      <c r="K154" s="8"/>
      <c r="L154" s="8"/>
      <c r="M154" s="8"/>
      <c r="N154" s="8"/>
      <c r="O154" s="8"/>
      <c r="P154" s="8"/>
    </row>
    <row r="155" spans="1:16">
      <c r="A155" s="12"/>
      <c r="B155" s="8"/>
      <c r="C155" s="8"/>
      <c r="D155" s="8"/>
      <c r="E155" s="8"/>
      <c r="F155" s="8"/>
      <c r="G155" s="8"/>
      <c r="H155" s="8"/>
      <c r="I155" s="8"/>
      <c r="J155" s="8"/>
      <c r="K155" s="8"/>
      <c r="L155" s="8"/>
      <c r="M155" s="8"/>
      <c r="N155" s="8"/>
      <c r="O155" s="8"/>
      <c r="P155" s="8"/>
    </row>
    <row r="156" spans="1:16">
      <c r="A156" s="12"/>
      <c r="B156" s="8"/>
      <c r="C156" s="8"/>
      <c r="D156" s="8"/>
      <c r="E156" s="8"/>
      <c r="F156" s="8"/>
      <c r="G156" s="8"/>
      <c r="H156" s="8"/>
      <c r="I156" s="8"/>
      <c r="J156" s="8"/>
      <c r="K156" s="8"/>
      <c r="L156" s="8"/>
      <c r="M156" s="8"/>
      <c r="N156" s="8"/>
      <c r="O156" s="8"/>
      <c r="P156" s="8"/>
    </row>
    <row r="157" spans="1:16">
      <c r="A157" s="12"/>
      <c r="B157" s="8"/>
      <c r="C157" s="8"/>
      <c r="D157" s="8"/>
      <c r="E157" s="8"/>
      <c r="F157" s="8"/>
      <c r="G157" s="8"/>
      <c r="H157" s="8"/>
      <c r="I157" s="8"/>
      <c r="J157" s="8"/>
      <c r="K157" s="8"/>
      <c r="L157" s="8"/>
      <c r="M157" s="8"/>
      <c r="N157" s="8"/>
      <c r="O157" s="8"/>
      <c r="P157" s="8"/>
    </row>
    <row r="158" spans="1:16">
      <c r="A158" s="12"/>
      <c r="B158" s="8"/>
      <c r="C158" s="8"/>
      <c r="D158" s="8"/>
      <c r="E158" s="8"/>
      <c r="F158" s="8"/>
      <c r="G158" s="8"/>
      <c r="H158" s="8"/>
      <c r="I158" s="8"/>
      <c r="J158" s="8"/>
      <c r="K158" s="8"/>
      <c r="L158" s="8"/>
      <c r="M158" s="8"/>
      <c r="N158" s="8"/>
      <c r="O158" s="8"/>
      <c r="P158" s="8"/>
    </row>
    <row r="159" spans="1:16">
      <c r="A159" s="12"/>
      <c r="B159" s="8"/>
      <c r="C159" s="8"/>
      <c r="D159" s="8"/>
      <c r="E159" s="8"/>
      <c r="F159" s="8"/>
      <c r="G159" s="8"/>
      <c r="H159" s="8"/>
      <c r="I159" s="8"/>
      <c r="J159" s="8"/>
      <c r="K159" s="8"/>
      <c r="L159" s="8"/>
      <c r="M159" s="8"/>
      <c r="N159" s="8"/>
      <c r="O159" s="8"/>
      <c r="P159" s="8"/>
    </row>
    <row r="160" spans="1:16">
      <c r="A160" s="12"/>
      <c r="B160" s="8"/>
      <c r="C160" s="8"/>
      <c r="D160" s="8"/>
      <c r="E160" s="8"/>
      <c r="F160" s="8"/>
      <c r="G160" s="8"/>
      <c r="H160" s="8"/>
      <c r="I160" s="8"/>
      <c r="J160" s="8"/>
      <c r="K160" s="8"/>
      <c r="L160" s="8"/>
      <c r="M160" s="8"/>
      <c r="N160" s="8"/>
      <c r="O160" s="8"/>
      <c r="P160" s="8"/>
    </row>
    <row r="161" spans="1:16">
      <c r="A161" s="12"/>
      <c r="B161" s="8"/>
      <c r="C161" s="8"/>
      <c r="D161" s="8"/>
      <c r="E161" s="8"/>
      <c r="F161" s="8"/>
      <c r="G161" s="8"/>
      <c r="H161" s="8"/>
      <c r="I161" s="8"/>
      <c r="J161" s="8"/>
      <c r="K161" s="8"/>
      <c r="L161" s="8"/>
      <c r="M161" s="8"/>
      <c r="N161" s="8"/>
      <c r="O161" s="8"/>
      <c r="P161" s="8"/>
    </row>
    <row r="162" spans="1:16">
      <c r="A162" s="12"/>
      <c r="B162" s="8"/>
      <c r="C162" s="8"/>
      <c r="D162" s="8"/>
      <c r="E162" s="8"/>
      <c r="F162" s="8"/>
      <c r="G162" s="8"/>
      <c r="H162" s="8"/>
      <c r="I162" s="8"/>
      <c r="J162" s="8"/>
      <c r="K162" s="8"/>
      <c r="L162" s="8"/>
      <c r="M162" s="8"/>
      <c r="N162" s="8"/>
      <c r="O162" s="8"/>
      <c r="P162" s="8"/>
    </row>
    <row r="163" spans="1:16">
      <c r="A163" s="12"/>
      <c r="B163" s="8"/>
      <c r="C163" s="8"/>
      <c r="D163" s="8"/>
      <c r="E163" s="8"/>
      <c r="F163" s="8"/>
      <c r="G163" s="8"/>
      <c r="H163" s="8"/>
      <c r="I163" s="8"/>
      <c r="J163" s="8"/>
      <c r="K163" s="8"/>
      <c r="L163" s="8"/>
      <c r="M163" s="8"/>
      <c r="N163" s="8"/>
      <c r="O163" s="8"/>
      <c r="P163" s="8"/>
    </row>
    <row r="164" spans="1:16">
      <c r="A164" s="12"/>
      <c r="B164" s="8"/>
      <c r="C164" s="8"/>
      <c r="D164" s="8"/>
      <c r="E164" s="8"/>
      <c r="F164" s="8"/>
      <c r="G164" s="8"/>
      <c r="H164" s="8"/>
      <c r="I164" s="8"/>
      <c r="J164" s="8"/>
      <c r="K164" s="8"/>
      <c r="L164" s="8"/>
      <c r="M164" s="8"/>
      <c r="N164" s="8"/>
      <c r="O164" s="8"/>
      <c r="P164" s="8"/>
    </row>
    <row r="165" spans="1:16">
      <c r="A165" s="12"/>
      <c r="B165" s="8"/>
      <c r="C165" s="8"/>
      <c r="D165" s="8"/>
      <c r="E165" s="8"/>
      <c r="F165" s="8"/>
      <c r="G165" s="8"/>
      <c r="H165" s="8"/>
      <c r="I165" s="8"/>
      <c r="J165" s="8"/>
      <c r="K165" s="8"/>
      <c r="L165" s="8"/>
      <c r="M165" s="8"/>
      <c r="N165" s="8"/>
      <c r="O165" s="8"/>
      <c r="P165" s="8"/>
    </row>
    <row r="166" spans="1:16">
      <c r="A166" s="12"/>
      <c r="B166" s="8"/>
      <c r="C166" s="8"/>
      <c r="D166" s="8"/>
      <c r="E166" s="8"/>
      <c r="F166" s="8"/>
      <c r="G166" s="8"/>
      <c r="H166" s="8"/>
      <c r="I166" s="8"/>
      <c r="J166" s="8"/>
      <c r="K166" s="8"/>
      <c r="L166" s="8"/>
      <c r="M166" s="8"/>
      <c r="N166" s="8"/>
      <c r="O166" s="8"/>
      <c r="P166" s="8"/>
    </row>
    <row r="167" spans="1:16">
      <c r="A167" s="12"/>
      <c r="B167" s="8"/>
      <c r="C167" s="8"/>
      <c r="D167" s="8"/>
      <c r="E167" s="8"/>
      <c r="F167" s="8"/>
      <c r="G167" s="8"/>
      <c r="H167" s="8"/>
      <c r="I167" s="8"/>
      <c r="J167" s="8"/>
      <c r="K167" s="8"/>
      <c r="L167" s="8"/>
      <c r="M167" s="8"/>
      <c r="N167" s="8"/>
      <c r="O167" s="8"/>
      <c r="P167" s="8"/>
    </row>
    <row r="168" spans="1:16">
      <c r="A168" s="12"/>
      <c r="B168" s="8"/>
      <c r="C168" s="8"/>
      <c r="D168" s="8"/>
      <c r="E168" s="8"/>
      <c r="F168" s="8"/>
      <c r="G168" s="8"/>
      <c r="H168" s="8"/>
      <c r="I168" s="8"/>
      <c r="J168" s="8"/>
      <c r="K168" s="8"/>
      <c r="L168" s="8"/>
      <c r="M168" s="8"/>
      <c r="N168" s="8"/>
      <c r="O168" s="8"/>
      <c r="P168" s="8"/>
    </row>
    <row r="169" spans="1:16">
      <c r="A169" s="12"/>
      <c r="B169" s="8"/>
      <c r="C169" s="8"/>
      <c r="D169" s="8"/>
      <c r="E169" s="8"/>
      <c r="F169" s="8"/>
      <c r="G169" s="8"/>
      <c r="H169" s="8"/>
      <c r="I169" s="8"/>
      <c r="J169" s="8"/>
      <c r="K169" s="8"/>
      <c r="L169" s="8"/>
      <c r="M169" s="8"/>
      <c r="N169" s="8"/>
      <c r="O169" s="8"/>
      <c r="P169" s="8"/>
    </row>
    <row r="170" spans="1:16">
      <c r="A170" s="12"/>
      <c r="B170" s="8"/>
      <c r="C170" s="8"/>
      <c r="D170" s="8"/>
      <c r="E170" s="8"/>
      <c r="F170" s="8"/>
      <c r="G170" s="8"/>
      <c r="H170" s="8"/>
      <c r="I170" s="8"/>
      <c r="J170" s="8"/>
      <c r="K170" s="8"/>
      <c r="L170" s="8"/>
      <c r="M170" s="8"/>
      <c r="N170" s="8"/>
      <c r="O170" s="8"/>
      <c r="P170" s="8"/>
    </row>
    <row r="171" spans="1:16">
      <c r="A171" s="12"/>
      <c r="B171" s="8"/>
      <c r="C171" s="8"/>
      <c r="D171" s="8"/>
      <c r="E171" s="8"/>
      <c r="F171" s="8"/>
      <c r="G171" s="8"/>
      <c r="H171" s="8"/>
      <c r="I171" s="8"/>
      <c r="J171" s="8"/>
      <c r="K171" s="8"/>
      <c r="L171" s="8"/>
      <c r="M171" s="8"/>
      <c r="N171" s="8"/>
      <c r="O171" s="8"/>
      <c r="P171" s="8"/>
    </row>
    <row r="172" spans="1:16">
      <c r="A172" s="12"/>
      <c r="B172" s="8"/>
      <c r="C172" s="8"/>
      <c r="D172" s="8"/>
      <c r="E172" s="8"/>
      <c r="F172" s="8"/>
      <c r="G172" s="8"/>
      <c r="H172" s="8"/>
      <c r="I172" s="8"/>
      <c r="J172" s="8"/>
      <c r="K172" s="8"/>
      <c r="L172" s="8"/>
      <c r="M172" s="8"/>
      <c r="N172" s="8"/>
      <c r="O172" s="8"/>
      <c r="P172" s="8"/>
    </row>
    <row r="173" spans="1:16">
      <c r="A173" s="12"/>
      <c r="B173" s="8"/>
      <c r="C173" s="8"/>
      <c r="D173" s="8"/>
      <c r="E173" s="8"/>
      <c r="F173" s="8"/>
      <c r="G173" s="8"/>
      <c r="H173" s="8"/>
      <c r="I173" s="8"/>
      <c r="J173" s="8"/>
      <c r="K173" s="8"/>
      <c r="L173" s="8"/>
      <c r="M173" s="8"/>
      <c r="N173" s="8"/>
      <c r="O173" s="8"/>
      <c r="P173" s="8"/>
    </row>
    <row r="174" spans="1:16">
      <c r="A174" s="12"/>
      <c r="B174" s="8"/>
      <c r="C174" s="8"/>
      <c r="D174" s="8"/>
      <c r="E174" s="8"/>
      <c r="F174" s="8"/>
      <c r="G174" s="8"/>
      <c r="H174" s="8"/>
      <c r="I174" s="8"/>
      <c r="J174" s="8"/>
      <c r="K174" s="8"/>
      <c r="L174" s="8"/>
      <c r="M174" s="8"/>
      <c r="N174" s="8"/>
      <c r="O174" s="8"/>
      <c r="P174" s="8"/>
    </row>
    <row r="175" spans="1:16">
      <c r="A175" s="12"/>
      <c r="B175" s="8"/>
      <c r="C175" s="8"/>
      <c r="D175" s="8"/>
      <c r="E175" s="8"/>
      <c r="F175" s="8"/>
      <c r="G175" s="8"/>
      <c r="H175" s="8"/>
      <c r="I175" s="8"/>
      <c r="J175" s="8"/>
      <c r="K175" s="8"/>
      <c r="L175" s="8"/>
      <c r="M175" s="8"/>
      <c r="N175" s="8"/>
      <c r="O175" s="8"/>
      <c r="P175" s="8"/>
    </row>
    <row r="176" spans="1:16">
      <c r="A176" s="12"/>
      <c r="B176" s="8"/>
      <c r="C176" s="8"/>
      <c r="D176" s="8"/>
      <c r="E176" s="8"/>
      <c r="F176" s="8"/>
      <c r="G176" s="8"/>
      <c r="H176" s="8"/>
      <c r="I176" s="8"/>
      <c r="J176" s="8"/>
      <c r="K176" s="8"/>
      <c r="L176" s="8"/>
      <c r="M176" s="8"/>
      <c r="N176" s="8"/>
      <c r="O176" s="8"/>
      <c r="P176" s="8"/>
    </row>
    <row r="177" spans="1:16">
      <c r="A177" s="12"/>
      <c r="B177" s="8"/>
      <c r="C177" s="8"/>
      <c r="D177" s="8"/>
      <c r="E177" s="8"/>
      <c r="F177" s="8"/>
      <c r="G177" s="8"/>
      <c r="H177" s="8"/>
      <c r="I177" s="8"/>
      <c r="J177" s="8"/>
      <c r="K177" s="8"/>
      <c r="L177" s="8"/>
      <c r="M177" s="8"/>
      <c r="N177" s="8"/>
      <c r="O177" s="8"/>
      <c r="P177" s="8"/>
    </row>
    <row r="178" spans="1:16">
      <c r="A178" s="12"/>
      <c r="B178" s="8"/>
      <c r="C178" s="8"/>
      <c r="D178" s="8"/>
      <c r="E178" s="8"/>
      <c r="F178" s="8"/>
      <c r="G178" s="8"/>
      <c r="H178" s="8"/>
      <c r="I178" s="8"/>
      <c r="J178" s="8"/>
      <c r="K178" s="8"/>
      <c r="L178" s="8"/>
      <c r="M178" s="8"/>
      <c r="N178" s="8"/>
      <c r="O178" s="8"/>
      <c r="P178" s="8"/>
    </row>
    <row r="179" spans="1:16">
      <c r="A179" s="12"/>
      <c r="B179" s="8"/>
      <c r="C179" s="8"/>
      <c r="D179" s="8"/>
      <c r="E179" s="8"/>
      <c r="F179" s="8"/>
      <c r="G179" s="8"/>
      <c r="H179" s="8"/>
      <c r="I179" s="8"/>
      <c r="J179" s="8"/>
      <c r="K179" s="8"/>
      <c r="L179" s="8"/>
      <c r="M179" s="8"/>
      <c r="N179" s="8"/>
      <c r="O179" s="8"/>
      <c r="P179" s="8"/>
    </row>
    <row r="180" spans="1:16">
      <c r="A180" s="12"/>
      <c r="B180" s="8"/>
      <c r="C180" s="8"/>
      <c r="D180" s="8"/>
      <c r="E180" s="8"/>
      <c r="F180" s="8"/>
      <c r="G180" s="8"/>
      <c r="H180" s="8"/>
      <c r="I180" s="8"/>
      <c r="J180" s="8"/>
      <c r="K180" s="8"/>
      <c r="L180" s="8"/>
      <c r="M180" s="8"/>
      <c r="N180" s="8"/>
      <c r="O180" s="8"/>
      <c r="P180" s="8"/>
    </row>
    <row r="181" spans="1:16">
      <c r="A181" s="12"/>
      <c r="B181" s="8"/>
      <c r="C181" s="8"/>
      <c r="D181" s="8"/>
      <c r="E181" s="8"/>
      <c r="F181" s="8"/>
      <c r="G181" s="8"/>
      <c r="H181" s="8"/>
      <c r="I181" s="8"/>
      <c r="J181" s="8"/>
      <c r="K181" s="8"/>
      <c r="L181" s="8"/>
      <c r="M181" s="8"/>
      <c r="N181" s="8"/>
      <c r="O181" s="8"/>
      <c r="P181" s="8"/>
    </row>
    <row r="182" spans="1:16">
      <c r="A182" s="12"/>
      <c r="B182" s="8"/>
      <c r="C182" s="8"/>
      <c r="D182" s="8"/>
      <c r="E182" s="8"/>
      <c r="F182" s="8"/>
      <c r="G182" s="8"/>
      <c r="H182" s="8"/>
      <c r="I182" s="8"/>
      <c r="J182" s="8"/>
      <c r="K182" s="8"/>
      <c r="L182" s="8"/>
      <c r="M182" s="8"/>
      <c r="N182" s="8"/>
      <c r="O182" s="8"/>
      <c r="P182" s="8"/>
    </row>
    <row r="183" spans="1:16">
      <c r="A183" s="12"/>
      <c r="B183" s="8"/>
      <c r="C183" s="8"/>
      <c r="D183" s="8"/>
      <c r="E183" s="8"/>
      <c r="F183" s="8"/>
      <c r="G183" s="8"/>
      <c r="H183" s="8"/>
      <c r="I183" s="8"/>
      <c r="J183" s="8"/>
      <c r="K183" s="8"/>
      <c r="L183" s="8"/>
      <c r="M183" s="8"/>
      <c r="N183" s="8"/>
      <c r="O183" s="8"/>
      <c r="P183" s="8"/>
    </row>
    <row r="184" spans="1:16">
      <c r="A184" s="12"/>
      <c r="B184" s="8"/>
      <c r="C184" s="8"/>
      <c r="D184" s="8"/>
      <c r="E184" s="8"/>
      <c r="F184" s="8"/>
      <c r="G184" s="8"/>
      <c r="H184" s="8"/>
      <c r="I184" s="8"/>
      <c r="J184" s="8"/>
      <c r="K184" s="8"/>
      <c r="L184" s="8"/>
      <c r="M184" s="8"/>
      <c r="N184" s="8"/>
      <c r="O184" s="8"/>
      <c r="P184" s="8"/>
    </row>
    <row r="185" spans="1:16">
      <c r="A185" s="12"/>
      <c r="B185" s="8"/>
      <c r="C185" s="8"/>
      <c r="D185" s="8"/>
      <c r="E185" s="8"/>
      <c r="F185" s="8"/>
      <c r="G185" s="8"/>
      <c r="H185" s="8"/>
      <c r="I185" s="8"/>
      <c r="J185" s="8"/>
      <c r="K185" s="8"/>
      <c r="L185" s="8"/>
      <c r="M185" s="8"/>
      <c r="N185" s="8"/>
      <c r="O185" s="8"/>
      <c r="P185" s="8"/>
    </row>
    <row r="186" spans="1:16">
      <c r="A186" s="12"/>
      <c r="B186" s="8"/>
      <c r="C186" s="8"/>
      <c r="D186" s="8"/>
      <c r="E186" s="8"/>
      <c r="F186" s="8"/>
      <c r="G186" s="8"/>
      <c r="H186" s="8"/>
      <c r="I186" s="8"/>
      <c r="J186" s="8"/>
      <c r="K186" s="8"/>
      <c r="L186" s="8"/>
      <c r="M186" s="8"/>
      <c r="N186" s="8"/>
      <c r="O186" s="8"/>
      <c r="P186" s="8"/>
    </row>
    <row r="187" spans="1:16">
      <c r="A187" s="12"/>
      <c r="B187" s="8"/>
      <c r="C187" s="8"/>
      <c r="D187" s="8"/>
      <c r="E187" s="8"/>
      <c r="F187" s="8"/>
      <c r="G187" s="8"/>
      <c r="H187" s="8"/>
      <c r="I187" s="8"/>
      <c r="J187" s="8"/>
      <c r="K187" s="8"/>
      <c r="L187" s="8"/>
      <c r="M187" s="8"/>
      <c r="N187" s="8"/>
      <c r="O187" s="8"/>
      <c r="P187" s="8"/>
    </row>
    <row r="188" spans="1:16">
      <c r="A188" s="12"/>
      <c r="B188" s="8"/>
      <c r="C188" s="8"/>
      <c r="D188" s="8"/>
      <c r="E188" s="8"/>
      <c r="F188" s="8"/>
      <c r="G188" s="8"/>
      <c r="H188" s="8"/>
      <c r="I188" s="8"/>
      <c r="J188" s="8"/>
      <c r="K188" s="8"/>
      <c r="L188" s="8"/>
      <c r="M188" s="8"/>
      <c r="N188" s="8"/>
      <c r="O188" s="8"/>
      <c r="P188" s="8"/>
    </row>
    <row r="189" spans="1:16">
      <c r="A189" s="12"/>
      <c r="B189" s="8"/>
      <c r="C189" s="8"/>
      <c r="D189" s="8"/>
      <c r="E189" s="8"/>
      <c r="F189" s="8"/>
      <c r="G189" s="8"/>
      <c r="H189" s="8"/>
      <c r="I189" s="8"/>
      <c r="J189" s="8"/>
      <c r="K189" s="8"/>
      <c r="L189" s="8"/>
      <c r="M189" s="8"/>
      <c r="N189" s="8"/>
      <c r="O189" s="8"/>
      <c r="P189" s="8"/>
    </row>
    <row r="190" spans="1:16">
      <c r="A190" s="12"/>
      <c r="B190" s="8"/>
      <c r="C190" s="8"/>
      <c r="D190" s="8"/>
      <c r="E190" s="8"/>
      <c r="F190" s="8"/>
      <c r="G190" s="8"/>
      <c r="H190" s="8"/>
      <c r="I190" s="8"/>
      <c r="J190" s="8"/>
      <c r="K190" s="8"/>
      <c r="L190" s="8"/>
      <c r="M190" s="8"/>
      <c r="N190" s="8"/>
      <c r="O190" s="8"/>
      <c r="P190" s="8"/>
    </row>
    <row r="191" spans="1:16">
      <c r="A191" s="12"/>
      <c r="B191" s="8"/>
      <c r="C191" s="8"/>
      <c r="D191" s="8"/>
      <c r="E191" s="8"/>
      <c r="F191" s="8"/>
      <c r="G191" s="8"/>
      <c r="H191" s="8"/>
      <c r="I191" s="8"/>
      <c r="J191" s="8"/>
      <c r="K191" s="8"/>
      <c r="L191" s="8"/>
      <c r="M191" s="8"/>
      <c r="N191" s="8"/>
      <c r="O191" s="8"/>
      <c r="P191" s="8"/>
    </row>
    <row r="192" spans="1:16">
      <c r="A192" s="12"/>
      <c r="B192" s="8"/>
      <c r="C192" s="8"/>
      <c r="D192" s="8"/>
      <c r="E192" s="8"/>
      <c r="F192" s="8"/>
      <c r="G192" s="8"/>
      <c r="H192" s="8"/>
      <c r="I192" s="8"/>
      <c r="J192" s="8"/>
      <c r="K192" s="8"/>
      <c r="L192" s="8"/>
      <c r="M192" s="8"/>
      <c r="N192" s="8"/>
      <c r="O192" s="8"/>
      <c r="P192" s="8"/>
    </row>
    <row r="193" spans="1:16">
      <c r="A193" s="12"/>
      <c r="B193" s="8"/>
      <c r="C193" s="8"/>
      <c r="D193" s="8"/>
      <c r="E193" s="8"/>
      <c r="F193" s="8"/>
      <c r="G193" s="8"/>
      <c r="H193" s="8"/>
      <c r="I193" s="8"/>
      <c r="J193" s="8"/>
      <c r="K193" s="8"/>
      <c r="L193" s="8"/>
      <c r="M193" s="8"/>
      <c r="N193" s="8"/>
      <c r="O193" s="8"/>
      <c r="P193" s="8"/>
    </row>
    <row r="194" spans="1:16">
      <c r="A194" s="12"/>
      <c r="B194" s="8"/>
      <c r="C194" s="8"/>
      <c r="D194" s="8"/>
      <c r="E194" s="8"/>
      <c r="F194" s="8"/>
      <c r="G194" s="8"/>
      <c r="H194" s="8"/>
      <c r="I194" s="8"/>
      <c r="J194" s="8"/>
      <c r="K194" s="8"/>
      <c r="L194" s="8"/>
      <c r="M194" s="8"/>
      <c r="N194" s="8"/>
      <c r="O194" s="8"/>
      <c r="P194" s="8"/>
    </row>
    <row r="195" spans="1:16">
      <c r="A195" s="12"/>
      <c r="B195" s="8"/>
      <c r="C195" s="8"/>
      <c r="D195" s="8"/>
      <c r="E195" s="8"/>
      <c r="F195" s="8"/>
      <c r="G195" s="8"/>
      <c r="H195" s="8"/>
      <c r="I195" s="8"/>
      <c r="J195" s="8"/>
      <c r="K195" s="8"/>
      <c r="L195" s="8"/>
      <c r="M195" s="8"/>
      <c r="N195" s="8"/>
      <c r="O195" s="8"/>
      <c r="P195" s="8"/>
    </row>
    <row r="196" spans="1:16">
      <c r="A196" s="12"/>
      <c r="B196" s="8"/>
      <c r="C196" s="8"/>
      <c r="D196" s="8"/>
      <c r="E196" s="8"/>
      <c r="F196" s="8"/>
      <c r="G196" s="8"/>
      <c r="H196" s="8"/>
      <c r="I196" s="8"/>
      <c r="J196" s="8"/>
      <c r="K196" s="8"/>
      <c r="L196" s="8"/>
      <c r="M196" s="8"/>
      <c r="N196" s="8"/>
      <c r="O196" s="8"/>
      <c r="P196" s="8"/>
    </row>
    <row r="197" spans="1:16">
      <c r="A197" s="12"/>
      <c r="B197" s="8"/>
      <c r="C197" s="8"/>
      <c r="D197" s="8"/>
      <c r="E197" s="8"/>
      <c r="F197" s="8"/>
      <c r="G197" s="8"/>
      <c r="H197" s="8"/>
      <c r="I197" s="8"/>
      <c r="J197" s="8"/>
      <c r="K197" s="8"/>
      <c r="L197" s="8"/>
      <c r="M197" s="8"/>
      <c r="N197" s="8"/>
      <c r="O197" s="8"/>
      <c r="P197" s="8"/>
    </row>
    <row r="198" spans="1:16">
      <c r="A198" s="12"/>
      <c r="B198" s="8"/>
      <c r="C198" s="8"/>
      <c r="D198" s="8"/>
      <c r="E198" s="8"/>
      <c r="F198" s="8"/>
      <c r="G198" s="8"/>
      <c r="H198" s="8"/>
      <c r="I198" s="8"/>
      <c r="J198" s="8"/>
      <c r="K198" s="8"/>
      <c r="L198" s="8"/>
      <c r="M198" s="8"/>
      <c r="N198" s="8"/>
      <c r="O198" s="8"/>
      <c r="P198" s="8"/>
    </row>
    <row r="199" spans="1:16">
      <c r="A199" s="12"/>
      <c r="B199" s="8"/>
      <c r="C199" s="8"/>
      <c r="D199" s="8"/>
      <c r="E199" s="8"/>
      <c r="F199" s="8"/>
      <c r="G199" s="8"/>
      <c r="H199" s="8"/>
      <c r="I199" s="8"/>
      <c r="J199" s="8"/>
      <c r="K199" s="8"/>
      <c r="L199" s="8"/>
      <c r="M199" s="8"/>
      <c r="N199" s="8"/>
      <c r="O199" s="8"/>
      <c r="P199" s="8"/>
    </row>
    <row r="200" spans="1:16">
      <c r="A200" s="12"/>
      <c r="B200" s="8"/>
      <c r="C200" s="8"/>
      <c r="D200" s="8"/>
      <c r="E200" s="8"/>
      <c r="F200" s="8"/>
      <c r="G200" s="8"/>
      <c r="H200" s="8"/>
      <c r="I200" s="8"/>
      <c r="J200" s="8"/>
      <c r="K200" s="8"/>
      <c r="L200" s="8"/>
      <c r="M200" s="8"/>
      <c r="N200" s="8"/>
      <c r="O200" s="8"/>
      <c r="P200" s="8"/>
    </row>
  </sheetData>
  <pageMargins left="0.7" right="0.7" top="0.75" bottom="0.75" header="0.3" footer="0.3"/>
  <pageSetup paperSize="9" orientation="portrait" horizontalDpi="300" verticalDpi="300"/>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Readme</vt:lpstr>
      <vt:lpstr>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Poverty and Income Inequality in Scotland 2018-21 tables</dc:title>
  <dc:subject>Non-Official Statistics</dc:subject>
  <dc:creator>Maike Waldmann</dc:creator>
  <cp:keywords>poverty statistics; income inequality; child poverty</cp:keywords>
  <cp:lastModifiedBy>Maike</cp:lastModifiedBy>
  <dcterms:created xsi:type="dcterms:W3CDTF">2022-02-18T15:04:04Z</dcterms:created>
  <dcterms:modified xsi:type="dcterms:W3CDTF">2022-03-30T10:36:20Z</dcterms:modified>
</cp:coreProperties>
</file>