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drawings/drawing9.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DATA ANALYST PROJECTS\HR Dataset Analysis with SQL, Power BI, Tableau and Excel\Excel\Dashboard\"/>
    </mc:Choice>
  </mc:AlternateContent>
  <xr:revisionPtr revIDLastSave="0" documentId="13_ncr:1_{799493B9-167C-45DD-91A2-DC7B9BB3AFFD}" xr6:coauthVersionLast="47" xr6:coauthVersionMax="47" xr10:uidLastSave="{00000000-0000-0000-0000-000000000000}"/>
  <bookViews>
    <workbookView xWindow="28680" yWindow="-120" windowWidth="29040" windowHeight="15840" firstSheet="8" activeTab="8" xr2:uid="{00000000-000D-0000-FFFF-FFFF00000000}"/>
  </bookViews>
  <sheets>
    <sheet name="Rating" sheetId="3" state="hidden" r:id="rId1"/>
    <sheet name="Gender" sheetId="4" state="hidden" r:id="rId2"/>
    <sheet name="Education by Attrition" sheetId="5" state="hidden" r:id="rId3"/>
    <sheet name="Attrition by Job Role" sheetId="6" state="hidden" r:id="rId4"/>
    <sheet name="Dept wise Attrition" sheetId="7" state="hidden" r:id="rId5"/>
    <sheet name="Attrition by Age Group" sheetId="8" state="hidden" r:id="rId6"/>
    <sheet name="Marital Status" sheetId="9" state="hidden" r:id="rId7"/>
    <sheet name="KPI" sheetId="1" state="hidden" r:id="rId8"/>
    <sheet name="Dashboard" sheetId="2" r:id="rId9"/>
  </sheets>
  <definedNames>
    <definedName name="_xlchart.v1.0" hidden="1">'Attrition by Job Role'!$D$4:$D$12</definedName>
    <definedName name="_xlchart.v1.1" hidden="1">'Attrition by Job Role'!$E$4:$E$12</definedName>
    <definedName name="_xlchart.v1.5" hidden="1">'Attrition by Job Role'!$D$4:$D$12</definedName>
    <definedName name="_xlchart.v1.6" hidden="1">'Attrition by Job Role'!$E$4:$E$12</definedName>
    <definedName name="_xlchart.v2.2" hidden="1">'Marital Status'!$D$4:$D$6</definedName>
    <definedName name="_xlchart.v2.3" hidden="1">'Marital Status'!$E$3</definedName>
    <definedName name="_xlchart.v2.4" hidden="1">'Marital Status'!$E$4:$E$6</definedName>
    <definedName name="_xlchart.v2.7" hidden="1">'Marital Status'!$D$4:$D$6</definedName>
    <definedName name="_xlchart.v2.8" hidden="1">'Marital Status'!$E$3</definedName>
    <definedName name="_xlchart.v2.9" hidden="1">'Marital Status'!$E$4:$E$6</definedName>
    <definedName name="Datenschnitt_Department">#N/A</definedName>
    <definedName name="Datenschnitt_Education_Field2">#N/A</definedName>
    <definedName name="Datenschnitt_Gender2">#N/A</definedName>
  </definedNames>
  <calcPr calcId="191029"/>
  <pivotCaches>
    <pivotCache cacheId="179" r:id="rId10"/>
    <pivotCache cacheId="182" r:id="rId11"/>
    <pivotCache cacheId="185" r:id="rId12"/>
    <pivotCache cacheId="188" r:id="rId13"/>
    <pivotCache cacheId="191" r:id="rId14"/>
    <pivotCache cacheId="194" r:id="rId15"/>
    <pivotCache cacheId="197" r:id="rId16"/>
    <pivotCache cacheId="200"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034848f-126a-4bcf-8246-b2329707aea2" name="Table1" connection="Abfrage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9" l="1"/>
  <c r="D5" i="9"/>
  <c r="D4" i="9"/>
  <c r="D5" i="6"/>
  <c r="D6" i="6"/>
  <c r="D7" i="6"/>
  <c r="D8" i="6"/>
  <c r="D9" i="6"/>
  <c r="D10" i="6"/>
  <c r="D11" i="6"/>
  <c r="D12" i="6"/>
  <c r="D4" i="6"/>
  <c r="E6" i="9"/>
  <c r="E11" i="6"/>
  <c r="E7" i="6"/>
  <c r="B11" i="4"/>
  <c r="C8" i="1"/>
  <c r="E5" i="9"/>
  <c r="E6" i="6"/>
  <c r="B10" i="4"/>
  <c r="B7" i="3"/>
  <c r="B8" i="1"/>
  <c r="E10" i="6"/>
  <c r="E4" i="9"/>
  <c r="E9" i="6"/>
  <c r="E5" i="6"/>
  <c r="A8" i="1"/>
  <c r="E12" i="6"/>
  <c r="E8" i="6"/>
  <c r="E4" i="6"/>
  <c r="D8" i="1" l="1"/>
  <c r="E8" i="1"/>
  <c r="C10" i="4"/>
  <c r="C11" i="4"/>
  <c r="C7" i="3"/>
  <c r="B8" i="3"/>
  <c r="C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FAB3A0-6DA0-4287-9252-2F7E9F1E33AA}" name="Abfrage - Table1" description="Verbindung mit der Abfrage 'Table1' in der Arbeitsmappe." type="100" refreshedVersion="8" minRefreshableVersion="5">
    <extLst>
      <ext xmlns:x15="http://schemas.microsoft.com/office/spreadsheetml/2010/11/main" uri="{DE250136-89BD-433C-8126-D09CA5730AF9}">
        <x15:connection id="f6af2393-206d-48fc-8950-5914e900c00c"/>
      </ext>
    </extLst>
  </connection>
  <connection id="2" xr16:uid="{65003B65-B32E-4BCB-961E-795568E4C681}" keepAlive="1" name="ThisWorkbookDataModel" description="Datenmodel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<sst xmlns="http://schemas.openxmlformats.org/spreadsheetml/2006/main" count="62" uniqueCount="46">
  <si>
    <t>Zeilenbeschriftungen</t>
  </si>
  <si>
    <t>Gesamtergebnis</t>
  </si>
  <si>
    <t>Anzahl von Employee Number</t>
  </si>
  <si>
    <t>Summe von CF_attrition count</t>
  </si>
  <si>
    <t>Mittelwert von Age</t>
  </si>
  <si>
    <t>Total Employee</t>
  </si>
  <si>
    <t xml:space="preserve">Attrition Count </t>
  </si>
  <si>
    <t xml:space="preserve">Average Age </t>
  </si>
  <si>
    <t>Active Employee</t>
  </si>
  <si>
    <t>Attrition Rate</t>
  </si>
  <si>
    <t>Mittelwert von Job Satisfaction</t>
  </si>
  <si>
    <t>Rating</t>
  </si>
  <si>
    <t>Balance Rating</t>
  </si>
  <si>
    <t>Female</t>
  </si>
  <si>
    <t>Male</t>
  </si>
  <si>
    <t>Anzahl von Employee Count</t>
  </si>
  <si>
    <t>Associates Degree</t>
  </si>
  <si>
    <t>Bachelor's Degree</t>
  </si>
  <si>
    <t>Doctoral Degree</t>
  </si>
  <si>
    <t>High School</t>
  </si>
  <si>
    <t>Master's Degree</t>
  </si>
  <si>
    <t>Healthcare Representative</t>
  </si>
  <si>
    <t>Human Resources</t>
  </si>
  <si>
    <t>Laboratory Technician</t>
  </si>
  <si>
    <t>Manager</t>
  </si>
  <si>
    <t>Manufacturing Director</t>
  </si>
  <si>
    <t>Research Director</t>
  </si>
  <si>
    <t>Research Scientist</t>
  </si>
  <si>
    <t>Sales Executive</t>
  </si>
  <si>
    <t>Sales Representative</t>
  </si>
  <si>
    <t xml:space="preserve">Job Role </t>
  </si>
  <si>
    <t xml:space="preserve">Attrition </t>
  </si>
  <si>
    <t>HR</t>
  </si>
  <si>
    <t>R&amp;D</t>
  </si>
  <si>
    <t>Sales</t>
  </si>
  <si>
    <t>25 - 34</t>
  </si>
  <si>
    <t>35 - 44</t>
  </si>
  <si>
    <t>45 - 54</t>
  </si>
  <si>
    <t>Over 55</t>
  </si>
  <si>
    <t>Under 25</t>
  </si>
  <si>
    <t>Divorced</t>
  </si>
  <si>
    <t>Married</t>
  </si>
  <si>
    <t>Single</t>
  </si>
  <si>
    <t>Anzahl von Attrition</t>
  </si>
  <si>
    <t>Marital Status</t>
  </si>
  <si>
    <t>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</si>
</sst>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theme="1"/>
      <name val="Calibri"/>
      <family val="2"/>
      <scheme val="minor"/>
    </font>
    <font>
      <sz val="11"/>
      <color theme="1"/>
      <name val="Barlow Black"/>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9" fontId="0" fillId="0" borderId="0" xfId="1" applyFont="1"/>
    <xf numFmtId="10" fontId="0" fillId="0" borderId="0" xfId="0" applyNumberFormat="1"/>
    <xf numFmtId="0" fontId="0" fillId="2" borderId="0" xfId="0" applyFill="1"/>
    <xf numFmtId="0" fontId="2" fillId="2" borderId="0" xfId="0" applyFont="1" applyFill="1"/>
    <xf numFmtId="0" fontId="0" fillId="0" borderId="0" xfId="0" applyNumberFormat="1"/>
  </cellXfs>
  <cellStyles count="2">
    <cellStyle name="Prozent" xfId="1" builtinId="5"/>
    <cellStyle name="Standard" xfId="0" builtinId="0"/>
  </cellStyles>
  <dxfs count="6">
    <dxf>
      <numFmt numFmtId="1" formatCode="0"/>
    </dxf>
    <dxf>
      <numFmt numFmtId="164" formatCode="0.0"/>
    </dxf>
    <dxf>
      <font>
        <b/>
        <color theme="1"/>
      </font>
      <fill>
        <patternFill>
          <bgColor rgb="FF7030A0"/>
        </patternFill>
      </fill>
      <border>
        <bottom style="thin">
          <color theme="8"/>
        </bottom>
        <vertical/>
        <horizontal/>
      </border>
    </dxf>
    <dxf>
      <font>
        <b/>
        <i val="0"/>
        <strike val="0"/>
        <sz val="12"/>
        <color theme="0"/>
        <name val="Calibri Light"/>
        <family val="2"/>
        <scheme val="major"/>
      </font>
      <fill>
        <patternFill>
          <bgColor rgb="FF7030A0"/>
        </patternFill>
      </fill>
      <border>
        <left/>
        <right/>
        <top/>
        <bottom/>
        <vertical/>
        <horizontal/>
      </border>
    </dxf>
    <dxf>
      <font>
        <color theme="7"/>
      </font>
      <fill>
        <patternFill>
          <bgColor rgb="FF7030A0"/>
        </patternFill>
      </fill>
      <border>
        <bottom/>
        <vertical/>
        <horizontal/>
      </border>
    </dxf>
    <dxf>
      <font>
        <b/>
        <i val="0"/>
        <strike val="0"/>
        <sz val="12"/>
        <color theme="0"/>
        <name val="Calibri Light"/>
        <family val="2"/>
        <scheme val="major"/>
      </font>
      <fill>
        <patternFill>
          <bgColor rgb="FF7030A0"/>
        </patternFill>
      </fill>
      <border diagonalUp="0" diagonalDown="0">
        <left/>
        <right/>
        <top/>
        <bottom/>
        <vertical/>
        <horizontal/>
      </border>
    </dxf>
  </dxfs>
  <tableStyles count="3" defaultTableStyle="TableStyleMedium2" defaultPivotStyle="PivotStyleLight16">
    <tableStyle name="Invisible" pivot="0" table="0" count="0" xr9:uid="{117C54FA-83CE-4510-9DD6-37DBC6BD2B36}"/>
    <tableStyle name="SlicerFilterPanel" pivot="0" table="0" count="10" xr9:uid="{68FB01F1-607B-4002-A909-3390A344FB9D}">
      <tableStyleElement type="wholeTable" dxfId="5"/>
      <tableStyleElement type="headerRow" dxfId="4"/>
    </tableStyle>
    <tableStyle name="Slicerpersonal" pivot="0" table="0" count="10" xr9:uid="{73709F69-FDCB-486F-B5A5-EECEAD3BC33A}">
      <tableStyleElement type="wholeTable" dxfId="3"/>
      <tableStyleElement type="headerRow" dxfId="2"/>
    </tableStyle>
  </tableStyles>
  <colors>
    <mruColors>
      <color rgb="FFCC66FF"/>
      <color rgb="FFE61ECE"/>
      <color rgb="FFCCCC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rgb="FF7030A0"/>
              <bgColor rgb="FF7030A0"/>
            </patternFill>
          </fill>
          <border>
            <left style="thin">
              <color rgb="FFCC66FF"/>
            </left>
            <right style="thin">
              <color rgb="FFCC66FF"/>
            </right>
            <top style="thin">
              <color rgb="FFCC66FF"/>
            </top>
            <bottom style="thin">
              <color rgb="FFCC66FF"/>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rgb="FF7030A0"/>
              <bgColor rgb="FF7030A0"/>
            </patternFill>
          </fill>
          <border>
            <left style="thin">
              <color rgb="FFCC66FF"/>
            </left>
            <right style="thin">
              <color rgb="FFCC66FF"/>
            </right>
            <top style="thin">
              <color rgb="FFCC66FF"/>
            </top>
            <bottom style="thin">
              <color rgb="FFCC66FF"/>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FilterPanel">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persona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926B-42B4-9555-228314E5BE04}"/>
            </c:ext>
          </c:extLst>
        </c:ser>
        <c:ser>
          <c:idx val="1"/>
          <c:order val="1"/>
          <c:spPr>
            <a:solidFill>
              <a:schemeClr val="accent2"/>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926B-42B4-9555-228314E5BE04}"/>
            </c:ext>
          </c:extLst>
        </c:ser>
        <c:dLbls>
          <c:showLegendKey val="0"/>
          <c:showVal val="0"/>
          <c:showCatName val="0"/>
          <c:showSerName val="0"/>
          <c:showPercent val="0"/>
          <c:showBubbleSize val="0"/>
        </c:dLbls>
        <c:gapWidth val="0"/>
        <c:overlap val="100"/>
        <c:axId val="606630160"/>
        <c:axId val="606630880"/>
      </c:barChart>
      <c:catAx>
        <c:axId val="606630160"/>
        <c:scaling>
          <c:orientation val="minMax"/>
        </c:scaling>
        <c:delete val="1"/>
        <c:axPos val="l"/>
        <c:majorTickMark val="out"/>
        <c:minorTickMark val="none"/>
        <c:tickLblPos val="nextTo"/>
        <c:crossAx val="606630880"/>
        <c:crosses val="autoZero"/>
        <c:auto val="1"/>
        <c:lblAlgn val="ctr"/>
        <c:lblOffset val="100"/>
        <c:noMultiLvlLbl val="0"/>
      </c:catAx>
      <c:valAx>
        <c:axId val="606630880"/>
        <c:scaling>
          <c:orientation val="minMax"/>
          <c:max val="4"/>
        </c:scaling>
        <c:delete val="1"/>
        <c:axPos val="b"/>
        <c:numFmt formatCode="0.0" sourceLinked="1"/>
        <c:majorTickMark val="out"/>
        <c:minorTickMark val="none"/>
        <c:tickLblPos val="nextTo"/>
        <c:crossAx val="60663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Analytics.xlsx]Education by Attrition!Education by Attrition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28000">
                <a:srgbClr val="CC66FF">
                  <a:lumMod val="99000"/>
                </a:srgbClr>
              </a:gs>
              <a:gs pos="83000">
                <a:schemeClr val="accent1">
                  <a:lumMod val="30000"/>
                  <a:lumOff val="70000"/>
                </a:schemeClr>
              </a:gs>
            </a:gsLst>
            <a:lin ang="2700000" scaled="1"/>
            <a:tileRect/>
          </a:gradFill>
          <a:ln>
            <a:noFill/>
          </a:ln>
          <a:effectLst/>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66498687664043"/>
          <c:y val="6.7975275878897928E-2"/>
          <c:w val="0.71533501312335945"/>
          <c:h val="0.86404944824220409"/>
        </c:manualLayout>
      </c:layout>
      <c:barChart>
        <c:barDir val="bar"/>
        <c:grouping val="clustered"/>
        <c:varyColors val="0"/>
        <c:ser>
          <c:idx val="0"/>
          <c:order val="0"/>
          <c:tx>
            <c:strRef>
              <c:f>'Education by Attrition'!$B$3</c:f>
              <c:strCache>
                <c:ptCount val="1"/>
                <c:pt idx="0">
                  <c:v>Ergebnis</c:v>
                </c:pt>
              </c:strCache>
            </c:strRef>
          </c:tx>
          <c:spPr>
            <a:gradFill flip="none" rotWithShape="1">
              <a:gsLst>
                <a:gs pos="28000">
                  <a:srgbClr val="CC66FF">
                    <a:lumMod val="99000"/>
                  </a:srgbClr>
                </a:gs>
                <a:gs pos="83000">
                  <a:schemeClr val="accent1">
                    <a:lumMod val="30000"/>
                    <a:lumOff val="70000"/>
                  </a:schemeClr>
                </a:gs>
              </a:gsLst>
              <a:lin ang="2700000" scaled="1"/>
              <a:tileRect/>
            </a:gradFill>
            <a:ln>
              <a:noFill/>
            </a:ln>
            <a:effectLst/>
          </c:spPr>
          <c:invertIfNegative val="0"/>
          <c:dLbls>
            <c:spPr>
              <a:solidFill>
                <a:srgbClr val="7030A0"/>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6CB8-4EC7-97DF-EEF616C84FCB}"/>
            </c:ext>
          </c:extLst>
        </c:ser>
        <c:dLbls>
          <c:dLblPos val="outEnd"/>
          <c:showLegendKey val="0"/>
          <c:showVal val="1"/>
          <c:showCatName val="0"/>
          <c:showSerName val="0"/>
          <c:showPercent val="0"/>
          <c:showBubbleSize val="0"/>
        </c:dLbls>
        <c:gapWidth val="77"/>
        <c:axId val="411328224"/>
        <c:axId val="483578016"/>
      </c:barChart>
      <c:catAx>
        <c:axId val="41132822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de-DE"/>
          </a:p>
        </c:txPr>
        <c:crossAx val="483578016"/>
        <c:crosses val="autoZero"/>
        <c:auto val="1"/>
        <c:lblAlgn val="ctr"/>
        <c:lblOffset val="100"/>
        <c:noMultiLvlLbl val="0"/>
      </c:catAx>
      <c:valAx>
        <c:axId val="483578016"/>
        <c:scaling>
          <c:orientation val="minMax"/>
        </c:scaling>
        <c:delete val="1"/>
        <c:axPos val="b"/>
        <c:numFmt formatCode="General" sourceLinked="1"/>
        <c:majorTickMark val="out"/>
        <c:minorTickMark val="none"/>
        <c:tickLblPos val="nextTo"/>
        <c:crossAx val="41132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Analytics.xlsx]Dept wise Attrition!Dept wise Attrition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28000">
                <a:schemeClr val="accent5">
                  <a:lumMod val="60000"/>
                  <a:lumOff val="40000"/>
                </a:schemeClr>
              </a:gs>
              <a:gs pos="83000">
                <a:schemeClr val="accent5">
                  <a:lumMod val="75000"/>
                </a:schemeClr>
              </a:gs>
            </a:gsLst>
            <a:lin ang="2700000" scaled="1"/>
          </a:gradFill>
          <a:ln w="19050">
            <a:noFill/>
          </a:ln>
          <a:effectLst/>
        </c:spPr>
      </c:pivotFmt>
      <c:pivotFmt>
        <c:idx val="7"/>
        <c:spPr>
          <a:gradFill>
            <a:gsLst>
              <a:gs pos="100000">
                <a:schemeClr val="accent5">
                  <a:lumMod val="60000"/>
                  <a:lumOff val="40000"/>
                </a:schemeClr>
              </a:gs>
              <a:gs pos="13000">
                <a:srgbClr val="002060"/>
              </a:gs>
            </a:gsLst>
            <a:lin ang="2700000" scaled="1"/>
          </a:gradFill>
          <a:ln w="19050">
            <a:noFill/>
          </a:ln>
          <a:effectLst/>
        </c:spPr>
      </c:pivotFmt>
      <c:pivotFmt>
        <c:idx val="8"/>
        <c:spPr>
          <a:gradFill>
            <a:gsLst>
              <a:gs pos="28000">
                <a:schemeClr val="tx1">
                  <a:lumMod val="75000"/>
                  <a:lumOff val="25000"/>
                </a:schemeClr>
              </a:gs>
              <a:gs pos="83000">
                <a:schemeClr val="accent3"/>
              </a:gs>
            </a:gsLst>
            <a:lin ang="2700000" scaled="1"/>
          </a:gradFill>
          <a:ln w="19050">
            <a:noFill/>
          </a:ln>
          <a:effectLst/>
        </c:spPr>
      </c:pivotFmt>
    </c:pivotFmts>
    <c:plotArea>
      <c:layout/>
      <c:pieChart>
        <c:varyColors val="1"/>
        <c:ser>
          <c:idx val="0"/>
          <c:order val="0"/>
          <c:tx>
            <c:strRef>
              <c:f>'Dept wise Attrition'!$B$3</c:f>
              <c:strCache>
                <c:ptCount val="1"/>
                <c:pt idx="0">
                  <c:v>Ergebnis</c:v>
                </c:pt>
              </c:strCache>
            </c:strRef>
          </c:tx>
          <c:dPt>
            <c:idx val="0"/>
            <c:bubble3D val="0"/>
            <c:spPr>
              <a:gradFill>
                <a:gsLst>
                  <a:gs pos="28000">
                    <a:schemeClr val="accent5">
                      <a:lumMod val="60000"/>
                      <a:lumOff val="40000"/>
                    </a:schemeClr>
                  </a:gs>
                  <a:gs pos="83000">
                    <a:schemeClr val="accent5">
                      <a:lumMod val="75000"/>
                    </a:schemeClr>
                  </a:gs>
                </a:gsLst>
                <a:lin ang="2700000" scaled="1"/>
              </a:gradFill>
              <a:ln w="19050">
                <a:noFill/>
              </a:ln>
              <a:effectLst/>
            </c:spPr>
            <c:extLst>
              <c:ext xmlns:c16="http://schemas.microsoft.com/office/drawing/2014/chart" uri="{C3380CC4-5D6E-409C-BE32-E72D297353CC}">
                <c16:uniqueId val="{00000001-BCA1-4F22-8B01-F92DFF67BEE8}"/>
              </c:ext>
            </c:extLst>
          </c:dPt>
          <c:dPt>
            <c:idx val="1"/>
            <c:bubble3D val="0"/>
            <c:spPr>
              <a:gradFill>
                <a:gsLst>
                  <a:gs pos="100000">
                    <a:schemeClr val="accent5">
                      <a:lumMod val="60000"/>
                      <a:lumOff val="40000"/>
                    </a:schemeClr>
                  </a:gs>
                  <a:gs pos="13000">
                    <a:srgbClr val="002060"/>
                  </a:gs>
                </a:gsLst>
                <a:lin ang="2700000" scaled="1"/>
              </a:gradFill>
              <a:ln w="19050">
                <a:noFill/>
              </a:ln>
              <a:effectLst/>
            </c:spPr>
            <c:extLst>
              <c:ext xmlns:c16="http://schemas.microsoft.com/office/drawing/2014/chart" uri="{C3380CC4-5D6E-409C-BE32-E72D297353CC}">
                <c16:uniqueId val="{00000003-BCA1-4F22-8B01-F92DFF67BEE8}"/>
              </c:ext>
            </c:extLst>
          </c:dPt>
          <c:dPt>
            <c:idx val="2"/>
            <c:bubble3D val="0"/>
            <c:spPr>
              <a:gradFill>
                <a:gsLst>
                  <a:gs pos="28000">
                    <a:schemeClr val="tx1">
                      <a:lumMod val="75000"/>
                      <a:lumOff val="25000"/>
                    </a:schemeClr>
                  </a:gs>
                  <a:gs pos="83000">
                    <a:schemeClr val="accent3"/>
                  </a:gs>
                </a:gsLst>
                <a:lin ang="2700000" scaled="1"/>
              </a:gradFill>
              <a:ln w="19050">
                <a:noFill/>
              </a:ln>
              <a:effectLst/>
            </c:spPr>
            <c:extLst>
              <c:ext xmlns:c16="http://schemas.microsoft.com/office/drawing/2014/chart" uri="{C3380CC4-5D6E-409C-BE32-E72D297353CC}">
                <c16:uniqueId val="{00000005-BCA1-4F22-8B01-F92DFF67BEE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BCA1-4F22-8B01-F92DFF67BEE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923799521559013"/>
          <c:y val="0.18391218535948531"/>
          <c:w val="0.13467717736490711"/>
          <c:h val="0.3330216768838341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Analytics.xlsx]Attrition by Age Group!Attrition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8000">
                <a:srgbClr val="CC66FF"/>
              </a:gs>
              <a:gs pos="83000">
                <a:schemeClr val="accent3">
                  <a:lumMod val="20000"/>
                  <a:lumOff val="80000"/>
                </a:schemeClr>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28000">
                <a:srgbClr val="CC66FF"/>
              </a:gs>
              <a:gs pos="83000">
                <a:schemeClr val="accent3">
                  <a:lumMod val="20000"/>
                  <a:lumOff val="80000"/>
                </a:schemeClr>
              </a:gs>
            </a:gsLst>
            <a:lin ang="2700000" scaled="1"/>
          </a:gradFill>
          <a:ln>
            <a:noFill/>
          </a:ln>
          <a:effectLst/>
        </c:spPr>
      </c:pivotFmt>
      <c:pivotFmt>
        <c:idx val="4"/>
        <c:spPr>
          <a:gradFill>
            <a:gsLst>
              <a:gs pos="28000">
                <a:srgbClr val="CC66FF"/>
              </a:gs>
              <a:gs pos="83000">
                <a:schemeClr val="accent3">
                  <a:lumMod val="20000"/>
                  <a:lumOff val="80000"/>
                </a:schemeClr>
              </a:gs>
            </a:gsLst>
            <a:lin ang="2700000" scaled="1"/>
          </a:gradFill>
          <a:ln>
            <a:noFill/>
          </a:ln>
          <a:effectLst/>
        </c:spPr>
      </c:pivotFmt>
      <c:pivotFmt>
        <c:idx val="5"/>
        <c:spPr>
          <a:gradFill>
            <a:gsLst>
              <a:gs pos="28000">
                <a:srgbClr val="CC66FF"/>
              </a:gs>
              <a:gs pos="83000">
                <a:schemeClr val="accent3">
                  <a:lumMod val="20000"/>
                  <a:lumOff val="80000"/>
                </a:schemeClr>
              </a:gs>
            </a:gsLst>
            <a:lin ang="2700000" scaled="1"/>
          </a:gradFill>
          <a:ln>
            <a:noFill/>
          </a:ln>
          <a:effectLst/>
        </c:spPr>
      </c:pivotFmt>
      <c:pivotFmt>
        <c:idx val="6"/>
        <c:spPr>
          <a:gradFill>
            <a:gsLst>
              <a:gs pos="28000">
                <a:srgbClr val="CC66FF"/>
              </a:gs>
              <a:gs pos="83000">
                <a:schemeClr val="accent3">
                  <a:lumMod val="20000"/>
                  <a:lumOff val="80000"/>
                </a:schemeClr>
              </a:gs>
            </a:gsLst>
            <a:lin ang="2700000" scaled="1"/>
          </a:gradFill>
          <a:ln>
            <a:noFill/>
          </a:ln>
          <a:effectLst/>
        </c:spPr>
      </c:pivotFmt>
      <c:pivotFmt>
        <c:idx val="7"/>
        <c:spPr>
          <a:gradFill>
            <a:gsLst>
              <a:gs pos="28000">
                <a:srgbClr val="CC66FF"/>
              </a:gs>
              <a:gs pos="83000">
                <a:schemeClr val="accent3">
                  <a:lumMod val="20000"/>
                  <a:lumOff val="80000"/>
                </a:schemeClr>
              </a:gs>
            </a:gsLst>
            <a:lin ang="2700000" scaled="1"/>
          </a:gradFill>
          <a:ln>
            <a:noFill/>
          </a:ln>
          <a:effectLst/>
        </c:spPr>
      </c:pivotFmt>
    </c:pivotFmts>
    <c:plotArea>
      <c:layout/>
      <c:barChart>
        <c:barDir val="col"/>
        <c:grouping val="clustered"/>
        <c:varyColors val="0"/>
        <c:ser>
          <c:idx val="0"/>
          <c:order val="0"/>
          <c:tx>
            <c:strRef>
              <c:f>'Attrition by Age Group'!$B$3</c:f>
              <c:strCache>
                <c:ptCount val="1"/>
                <c:pt idx="0">
                  <c:v>Ergebnis</c:v>
                </c:pt>
              </c:strCache>
            </c:strRef>
          </c:tx>
          <c:spPr>
            <a:gradFill>
              <a:gsLst>
                <a:gs pos="28000">
                  <a:srgbClr val="CC66FF"/>
                </a:gs>
                <a:gs pos="83000">
                  <a:schemeClr val="accent3">
                    <a:lumMod val="20000"/>
                    <a:lumOff val="80000"/>
                  </a:schemeClr>
                </a:gs>
              </a:gsLst>
              <a:lin ang="27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Under 25</c:v>
                </c:pt>
                <c:pt idx="1">
                  <c:v>25 - 34</c:v>
                </c:pt>
                <c:pt idx="2">
                  <c:v>35 - 44</c:v>
                </c:pt>
                <c:pt idx="3">
                  <c:v>45 - 54</c:v>
                </c:pt>
                <c:pt idx="4">
                  <c:v>Over 55</c:v>
                </c:pt>
              </c:strCache>
            </c:strRef>
          </c:cat>
          <c:val>
            <c:numRef>
              <c:f>'Attrition by Age Group'!$B$4:$B$9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F040-4CC3-86A5-F570C206CFC0}"/>
            </c:ext>
          </c:extLst>
        </c:ser>
        <c:dLbls>
          <c:showLegendKey val="0"/>
          <c:showVal val="0"/>
          <c:showCatName val="0"/>
          <c:showSerName val="0"/>
          <c:showPercent val="0"/>
          <c:showBubbleSize val="0"/>
        </c:dLbls>
        <c:gapWidth val="107"/>
        <c:overlap val="-27"/>
        <c:axId val="107739944"/>
        <c:axId val="107740304"/>
      </c:barChart>
      <c:catAx>
        <c:axId val="1077399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de-DE"/>
          </a:p>
        </c:txPr>
        <c:crossAx val="107740304"/>
        <c:crosses val="autoZero"/>
        <c:auto val="1"/>
        <c:lblAlgn val="ctr"/>
        <c:lblOffset val="100"/>
        <c:noMultiLvlLbl val="0"/>
      </c:catAx>
      <c:valAx>
        <c:axId val="107740304"/>
        <c:scaling>
          <c:orientation val="minMax"/>
        </c:scaling>
        <c:delete val="1"/>
        <c:axPos val="l"/>
        <c:numFmt formatCode="General" sourceLinked="1"/>
        <c:majorTickMark val="none"/>
        <c:minorTickMark val="none"/>
        <c:tickLblPos val="nextTo"/>
        <c:crossAx val="107739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Analytics.xlsx]Education by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Ergebnis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9472-452C-A296-FCB80665840A}"/>
            </c:ext>
          </c:extLst>
        </c:ser>
        <c:dLbls>
          <c:dLblPos val="outEnd"/>
          <c:showLegendKey val="0"/>
          <c:showVal val="1"/>
          <c:showCatName val="0"/>
          <c:showSerName val="0"/>
          <c:showPercent val="0"/>
          <c:showBubbleSize val="0"/>
        </c:dLbls>
        <c:gapWidth val="182"/>
        <c:axId val="411328224"/>
        <c:axId val="483578016"/>
      </c:barChart>
      <c:catAx>
        <c:axId val="411328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3578016"/>
        <c:crosses val="autoZero"/>
        <c:auto val="1"/>
        <c:lblAlgn val="ctr"/>
        <c:lblOffset val="100"/>
        <c:noMultiLvlLbl val="0"/>
      </c:catAx>
      <c:valAx>
        <c:axId val="483578016"/>
        <c:scaling>
          <c:orientation val="minMax"/>
        </c:scaling>
        <c:delete val="1"/>
        <c:axPos val="b"/>
        <c:numFmt formatCode="General" sourceLinked="1"/>
        <c:majorTickMark val="out"/>
        <c:minorTickMark val="none"/>
        <c:tickLblPos val="nextTo"/>
        <c:crossAx val="41132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Analytics.xlsx]Dept wise Attrition!Dept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'Dept wise Attrition'!$B$3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E9-4EEB-90E3-4A4BD8855A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E9-4EEB-90E3-4A4BD8855A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E9-4EEB-90E3-4A4BD8855A7A}"/>
              </c:ext>
            </c:extLst>
          </c:dPt>
          <c:cat>
            <c:strRef>
              <c:f>'Dept wise Attrition'!$A$4:$A$7</c:f>
              <c:strCache>
                <c:ptCount val="3"/>
                <c:pt idx="0">
                  <c:v>HR</c:v>
                </c:pt>
                <c:pt idx="1">
                  <c:v>R&amp;D</c:v>
                </c:pt>
                <c:pt idx="2">
                  <c:v>Sales</c:v>
                </c:pt>
              </c:strCache>
            </c:strRef>
          </c:cat>
          <c:val>
            <c:numRef>
              <c:f>'Dept wise Attrition'!$B$4:$B$7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8C1B-4EF2-9975-0114CE4A74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Analytics.xlsx]Attrition by Age Group!Attrition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Ergebnis</c:v>
                </c:pt>
              </c:strCache>
            </c:strRef>
          </c:tx>
          <c:spPr>
            <a:solidFill>
              <a:schemeClr val="accent1"/>
            </a:solidFill>
            <a:ln>
              <a:noFill/>
            </a:ln>
            <a:effectLst/>
          </c:spPr>
          <c:invertIfNegative val="0"/>
          <c:cat>
            <c:strRef>
              <c:f>'Attrition by Age Group'!$A$4:$A$9</c:f>
              <c:strCache>
                <c:ptCount val="5"/>
                <c:pt idx="0">
                  <c:v>Under 25</c:v>
                </c:pt>
                <c:pt idx="1">
                  <c:v>25 - 34</c:v>
                </c:pt>
                <c:pt idx="2">
                  <c:v>35 - 44</c:v>
                </c:pt>
                <c:pt idx="3">
                  <c:v>45 - 54</c:v>
                </c:pt>
                <c:pt idx="4">
                  <c:v>Over 55</c:v>
                </c:pt>
              </c:strCache>
            </c:strRef>
          </c:cat>
          <c:val>
            <c:numRef>
              <c:f>'Attrition by Age Group'!$B$4:$B$9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2214-40B3-9F5F-D31286707C43}"/>
            </c:ext>
          </c:extLst>
        </c:ser>
        <c:dLbls>
          <c:showLegendKey val="0"/>
          <c:showVal val="0"/>
          <c:showCatName val="0"/>
          <c:showSerName val="0"/>
          <c:showPercent val="0"/>
          <c:showBubbleSize val="0"/>
        </c:dLbls>
        <c:gapWidth val="219"/>
        <c:overlap val="-27"/>
        <c:axId val="107739944"/>
        <c:axId val="107740304"/>
      </c:barChart>
      <c:catAx>
        <c:axId val="10773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7740304"/>
        <c:crosses val="autoZero"/>
        <c:auto val="1"/>
        <c:lblAlgn val="ctr"/>
        <c:lblOffset val="100"/>
        <c:noMultiLvlLbl val="0"/>
      </c:catAx>
      <c:valAx>
        <c:axId val="107740304"/>
        <c:scaling>
          <c:orientation val="minMax"/>
        </c:scaling>
        <c:delete val="1"/>
        <c:axPos val="l"/>
        <c:numFmt formatCode="General" sourceLinked="1"/>
        <c:majorTickMark val="none"/>
        <c:minorTickMark val="none"/>
        <c:tickLblPos val="nextTo"/>
        <c:crossAx val="107739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28000">
                    <a:srgbClr val="CC66FF">
                      <a:lumMod val="99000"/>
                    </a:srgbClr>
                  </a:gs>
                  <a:gs pos="83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7CEC-418B-A1F4-A047F17C2F77}"/>
              </c:ext>
            </c:extLst>
          </c:dPt>
          <c:dPt>
            <c:idx val="1"/>
            <c:bubble3D val="0"/>
            <c:spPr>
              <a:noFill/>
              <a:ln w="19050">
                <a:noFill/>
              </a:ln>
              <a:effectLst/>
            </c:spPr>
            <c:extLst>
              <c:ext xmlns:c16="http://schemas.microsoft.com/office/drawing/2014/chart" uri="{C3380CC4-5D6E-409C-BE32-E72D297353CC}">
                <c16:uniqueId val="{00000003-7CEC-418B-A1F4-A047F17C2F77}"/>
              </c:ext>
            </c:extLst>
          </c:dPt>
          <c:val>
            <c:numRef>
              <c:f>Rating!$C$7:$C$8</c:f>
              <c:numCache>
                <c:formatCode>General</c:formatCode>
                <c:ptCount val="2"/>
                <c:pt idx="0">
                  <c:v>0.65663265306122454</c:v>
                </c:pt>
                <c:pt idx="1">
                  <c:v>0.34336734693877546</c:v>
                </c:pt>
              </c:numCache>
            </c:numRef>
          </c:val>
          <c:extLst>
            <c:ext xmlns:c16="http://schemas.microsoft.com/office/drawing/2014/chart" uri="{C3380CC4-5D6E-409C-BE32-E72D297353CC}">
              <c16:uniqueId val="{00000004-7CEC-418B-A1F4-A047F17C2F77}"/>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22598910269870137"/>
          <c:w val="0.8765370452937592"/>
          <c:h val="0.50282397406285695"/>
        </c:manualLayout>
      </c:layout>
      <c:barChart>
        <c:barDir val="bar"/>
        <c:grouping val="clustered"/>
        <c:varyColors val="0"/>
        <c:dLbls>
          <c:showLegendKey val="0"/>
          <c:showVal val="0"/>
          <c:showCatName val="0"/>
          <c:showSerName val="0"/>
          <c:showPercent val="0"/>
          <c:showBubbleSize val="0"/>
        </c:dLbls>
        <c:gapWidth val="0"/>
        <c:overlap val="100"/>
        <c:axId val="144519207"/>
        <c:axId val="144522087"/>
      </c:barChart>
      <c:catAx>
        <c:axId val="144519207"/>
        <c:scaling>
          <c:orientation val="minMax"/>
        </c:scaling>
        <c:delete val="1"/>
        <c:axPos val="l"/>
        <c:numFmt formatCode="General" sourceLinked="1"/>
        <c:majorTickMark val="none"/>
        <c:minorTickMark val="none"/>
        <c:tickLblPos val="nextTo"/>
        <c:crossAx val="144522087"/>
        <c:crosses val="autoZero"/>
        <c:auto val="1"/>
        <c:lblAlgn val="ctr"/>
        <c:lblOffset val="100"/>
        <c:noMultiLvlLbl val="0"/>
      </c:catAx>
      <c:valAx>
        <c:axId val="144522087"/>
        <c:scaling>
          <c:orientation val="minMax"/>
        </c:scaling>
        <c:delete val="1"/>
        <c:axPos val="b"/>
        <c:numFmt formatCode="0.0" sourceLinked="1"/>
        <c:majorTickMark val="out"/>
        <c:minorTickMark val="none"/>
        <c:tickLblPos val="nextTo"/>
        <c:crossAx val="144519207"/>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28000">
                  <a:srgbClr val="CC66FF">
                    <a:lumMod val="99000"/>
                  </a:srgbClr>
                </a:gs>
                <a:gs pos="83000">
                  <a:schemeClr val="accent1">
                    <a:lumMod val="30000"/>
                    <a:lumOff val="70000"/>
                  </a:schemeClr>
                </a:gs>
              </a:gsLst>
              <a:lin ang="5400000" scaled="1"/>
            </a:gradFill>
            <a:ln>
              <a:noFill/>
            </a:ln>
          </c:spPr>
          <c:dPt>
            <c:idx val="0"/>
            <c:bubble3D val="0"/>
            <c:spPr>
              <a:gradFill>
                <a:gsLst>
                  <a:gs pos="28000">
                    <a:srgbClr val="E61ECE"/>
                  </a:gs>
                  <a:gs pos="83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0FA4-4BFB-9BD7-FADD2D61D2C5}"/>
              </c:ext>
            </c:extLst>
          </c:dPt>
          <c:dPt>
            <c:idx val="1"/>
            <c:bubble3D val="0"/>
            <c:spPr>
              <a:solidFill>
                <a:schemeClr val="accent3">
                  <a:lumMod val="20000"/>
                  <a:lumOff val="80000"/>
                </a:schemeClr>
              </a:solidFill>
              <a:ln w="19050">
                <a:noFill/>
              </a:ln>
              <a:effectLst/>
            </c:spPr>
            <c:extLst>
              <c:ext xmlns:c16="http://schemas.microsoft.com/office/drawing/2014/chart" uri="{C3380CC4-5D6E-409C-BE32-E72D297353CC}">
                <c16:uniqueId val="{00000003-0FA4-4BFB-9BD7-FADD2D61D2C5}"/>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0FA4-4BFB-9BD7-FADD2D61D2C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28000">
                  <a:srgbClr val="CC66FF">
                    <a:lumMod val="99000"/>
                  </a:srgbClr>
                </a:gs>
                <a:gs pos="83000">
                  <a:schemeClr val="accent1">
                    <a:lumMod val="30000"/>
                    <a:lumOff val="70000"/>
                  </a:schemeClr>
                </a:gs>
              </a:gsLst>
              <a:lin ang="5400000" scaled="1"/>
            </a:gradFill>
            <a:ln>
              <a:noFill/>
            </a:ln>
          </c:spPr>
          <c:dPt>
            <c:idx val="0"/>
            <c:bubble3D val="0"/>
            <c:spPr>
              <a:solidFill>
                <a:schemeClr val="accent3">
                  <a:lumMod val="20000"/>
                  <a:lumOff val="80000"/>
                </a:schemeClr>
              </a:solidFill>
              <a:ln w="19050">
                <a:noFill/>
              </a:ln>
              <a:effectLst/>
            </c:spPr>
            <c:extLst>
              <c:ext xmlns:c16="http://schemas.microsoft.com/office/drawing/2014/chart" uri="{C3380CC4-5D6E-409C-BE32-E72D297353CC}">
                <c16:uniqueId val="{00000001-29B1-4AE6-9149-8A64996AA875}"/>
              </c:ext>
            </c:extLst>
          </c:dPt>
          <c:dPt>
            <c:idx val="1"/>
            <c:bubble3D val="0"/>
            <c:spPr>
              <a:gradFill>
                <a:gsLst>
                  <a:gs pos="48000">
                    <a:schemeClr val="accent5">
                      <a:lumMod val="75000"/>
                    </a:schemeClr>
                  </a:gs>
                  <a:gs pos="83000">
                    <a:schemeClr val="bg1">
                      <a:lumMod val="95000"/>
                    </a:schemeClr>
                  </a:gs>
                </a:gsLst>
                <a:lin ang="5400000" scaled="1"/>
              </a:gradFill>
              <a:ln w="19050">
                <a:noFill/>
              </a:ln>
              <a:effectLst/>
            </c:spPr>
            <c:extLst>
              <c:ext xmlns:c16="http://schemas.microsoft.com/office/drawing/2014/chart" uri="{C3380CC4-5D6E-409C-BE32-E72D297353CC}">
                <c16:uniqueId val="{00000003-29B1-4AE6-9149-8A64996AA875}"/>
              </c:ext>
            </c:extLst>
          </c:dPt>
          <c:val>
            <c:numRef>
              <c:f>Gender!$C$10:$C$11</c:f>
              <c:numCache>
                <c:formatCode>0%</c:formatCode>
                <c:ptCount val="2"/>
                <c:pt idx="0">
                  <c:v>0.4</c:v>
                </c:pt>
                <c:pt idx="1">
                  <c:v>0.6</c:v>
                </c:pt>
              </c:numCache>
            </c:numRef>
          </c:val>
          <c:extLst>
            <c:ext xmlns:c16="http://schemas.microsoft.com/office/drawing/2014/chart" uri="{C3380CC4-5D6E-409C-BE32-E72D297353CC}">
              <c16:uniqueId val="{00000004-29B1-4AE6-9149-8A64996AA87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4"/>
            </a:solidFill>
            <a:ln>
              <a:noFill/>
            </a:ln>
            <a:effectLst/>
          </c:spPr>
          <c:invertIfNegative val="0"/>
          <c:val>
            <c:numRef>
              <c:f>Rating!$B$7</c:f>
              <c:numCache>
                <c:formatCode>0.0</c:formatCode>
                <c:ptCount val="1"/>
                <c:pt idx="0">
                  <c:v>2.6265306122448981</c:v>
                </c:pt>
              </c:numCache>
            </c:numRef>
          </c:val>
          <c:extLst>
            <c:ext xmlns:c16="http://schemas.microsoft.com/office/drawing/2014/chart" uri="{C3380CC4-5D6E-409C-BE32-E72D297353CC}">
              <c16:uniqueId val="{00000000-C4C2-4E2F-B2DC-49F2C7010C9B}"/>
            </c:ext>
          </c:extLst>
        </c:ser>
        <c:ser>
          <c:idx val="1"/>
          <c:order val="1"/>
          <c:spPr>
            <a:solidFill>
              <a:schemeClr val="bg1"/>
            </a:solidFill>
            <a:ln>
              <a:noFill/>
            </a:ln>
            <a:effectLst/>
          </c:spPr>
          <c:invertIfNegative val="0"/>
          <c:val>
            <c:numRef>
              <c:f>Rating!$B$8</c:f>
              <c:numCache>
                <c:formatCode>0.0</c:formatCode>
                <c:ptCount val="1"/>
                <c:pt idx="0">
                  <c:v>1.3734693877551019</c:v>
                </c:pt>
              </c:numCache>
            </c:numRef>
          </c:val>
          <c:extLst>
            <c:ext xmlns:c16="http://schemas.microsoft.com/office/drawing/2014/chart" uri="{C3380CC4-5D6E-409C-BE32-E72D297353CC}">
              <c16:uniqueId val="{00000001-C4C2-4E2F-B2DC-49F2C7010C9B}"/>
            </c:ext>
          </c:extLst>
        </c:ser>
        <c:dLbls>
          <c:showLegendKey val="0"/>
          <c:showVal val="0"/>
          <c:showCatName val="0"/>
          <c:showSerName val="0"/>
          <c:showPercent val="0"/>
          <c:showBubbleSize val="0"/>
        </c:dLbls>
        <c:gapWidth val="0"/>
        <c:overlap val="100"/>
        <c:axId val="606630160"/>
        <c:axId val="606630880"/>
      </c:barChart>
      <c:catAx>
        <c:axId val="606630160"/>
        <c:scaling>
          <c:orientation val="minMax"/>
        </c:scaling>
        <c:delete val="1"/>
        <c:axPos val="l"/>
        <c:majorTickMark val="out"/>
        <c:minorTickMark val="none"/>
        <c:tickLblPos val="nextTo"/>
        <c:crossAx val="606630880"/>
        <c:crosses val="autoZero"/>
        <c:auto val="1"/>
        <c:lblAlgn val="ctr"/>
        <c:lblOffset val="100"/>
        <c:noMultiLvlLbl val="0"/>
      </c:catAx>
      <c:valAx>
        <c:axId val="606630880"/>
        <c:scaling>
          <c:orientation val="minMax"/>
          <c:max val="4"/>
        </c:scaling>
        <c:delete val="1"/>
        <c:axPos val="b"/>
        <c:numFmt formatCode="0.0" sourceLinked="1"/>
        <c:majorTickMark val="out"/>
        <c:minorTickMark val="none"/>
        <c:tickLblPos val="nextTo"/>
        <c:crossAx val="606630160"/>
        <c:crosses val="autoZero"/>
        <c:crossBetween val="between"/>
      </c:valAx>
      <c:spPr>
        <a:gradFill>
          <a:gsLst>
            <a:gs pos="0">
              <a:srgbClr val="CC66FF"/>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8538D0F-701C-4952-B44D-9448AE54E9BA}">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CD56DDD9-300E-468F-9764-AC8E9BD4C67E}">
          <cx:tx>
            <cx:txData>
              <cx:f>_xlchart.v2.3</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E8538D0F-701C-4952-B44D-9448AE54E9BA}">
          <cx:dataPt idx="2">
            <cx:spPr>
              <a:solidFill>
                <a:srgbClr val="0070C0"/>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plotSurface>
          <cx:spPr>
            <a:solidFill>
              <a:srgbClr val="7030A0"/>
            </a:solidFill>
            <a:ln>
              <a:noFill/>
            </a:ln>
          </cx:spPr>
        </cx:plotSurface>
        <cx:series layoutId="funnel" uniqueId="{CD56DDD9-300E-468F-9764-AC8E9BD4C67E}">
          <cx:tx>
            <cx:txData>
              <cx:f>_xlchart.v2.8</cx:f>
              <cx:v>Attrition</cx:v>
            </cx:txData>
          </cx:tx>
          <cx:spPr>
            <a:gradFill flip="none" rotWithShape="1">
              <a:gsLst>
                <a:gs pos="48000">
                  <a:srgbClr val="CC66FF"/>
                </a:gs>
                <a:gs pos="83000">
                  <a:schemeClr val="accent3">
                    <a:lumMod val="20000"/>
                    <a:lumOff val="80000"/>
                  </a:schemeClr>
                </a:gs>
              </a:gsLst>
              <a:lin ang="18900000" scaled="1"/>
              <a:tileRect/>
            </a:gradFill>
          </cx:spPr>
          <cx:dataLabels>
            <cx:txPr>
              <a:bodyPr spcFirstLastPara="1" vertOverflow="ellipsis" horzOverflow="overflow" wrap="square" lIns="0" tIns="0" rIns="0" bIns="0" anchor="ctr" anchorCtr="1"/>
              <a:lstStyle/>
              <a:p>
                <a:pPr algn="ctr" rtl="0">
                  <a:defRPr sz="1100" b="1">
                    <a:solidFill>
                      <a:schemeClr val="bg1"/>
                    </a:solidFill>
                  </a:defRPr>
                </a:pPr>
                <a:endParaRPr lang="de-DE" sz="11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spPr>
          <a:ln>
            <a:noFill/>
          </a:ln>
        </cx:spPr>
        <cx:txPr>
          <a:bodyPr vertOverflow="overflow" horzOverflow="overflow" wrap="square" lIns="0" tIns="0" rIns="0" bIns="0"/>
          <a:lstStyle/>
          <a:p>
            <a:pPr algn="ctr" rtl="0">
              <a:defRPr sz="11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de-DE" sz="1100">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svg"/><Relationship Id="rId18" Type="http://schemas.openxmlformats.org/officeDocument/2006/relationships/image" Target="../media/image14.png"/><Relationship Id="rId26" Type="http://schemas.openxmlformats.org/officeDocument/2006/relationships/chart" Target="../charts/chart12.xml"/><Relationship Id="rId3" Type="http://schemas.openxmlformats.org/officeDocument/2006/relationships/image" Target="../media/image3.png"/><Relationship Id="rId21" Type="http://schemas.openxmlformats.org/officeDocument/2006/relationships/image" Target="../media/image17.sv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8.xml"/><Relationship Id="rId25" Type="http://schemas.openxmlformats.org/officeDocument/2006/relationships/chart" Target="../charts/chart11.xml"/><Relationship Id="rId2" Type="http://schemas.openxmlformats.org/officeDocument/2006/relationships/image" Target="../media/image2.svg"/><Relationship Id="rId16" Type="http://schemas.openxmlformats.org/officeDocument/2006/relationships/chart" Target="../charts/chart7.xml"/><Relationship Id="rId20"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microsoft.com/office/2014/relationships/chartEx" Target="../charts/chartEx3.xml"/><Relationship Id="rId5" Type="http://schemas.openxmlformats.org/officeDocument/2006/relationships/image" Target="../media/image5.png"/><Relationship Id="rId15" Type="http://schemas.openxmlformats.org/officeDocument/2006/relationships/chart" Target="../charts/chart6.xml"/><Relationship Id="rId23" Type="http://schemas.openxmlformats.org/officeDocument/2006/relationships/chart" Target="../charts/chart10.xml"/><Relationship Id="rId10" Type="http://schemas.openxmlformats.org/officeDocument/2006/relationships/image" Target="../media/image10.svg"/><Relationship Id="rId19" Type="http://schemas.openxmlformats.org/officeDocument/2006/relationships/image" Target="../media/image15.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5.xml"/><Relationship Id="rId22" Type="http://schemas.openxmlformats.org/officeDocument/2006/relationships/chart" Target="../charts/chart9.xml"/><Relationship Id="rId27"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5</xdr:col>
      <xdr:colOff>647700</xdr:colOff>
      <xdr:row>4</xdr:row>
      <xdr:rowOff>38101</xdr:rowOff>
    </xdr:from>
    <xdr:to>
      <xdr:col>8</xdr:col>
      <xdr:colOff>190500</xdr:colOff>
      <xdr:row>9</xdr:row>
      <xdr:rowOff>95251</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C887B8E9-360C-19A9-8FC4-1A4421A80BE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634318" y="800101"/>
              <a:ext cx="1828800" cy="100965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5</xdr:col>
      <xdr:colOff>595032</xdr:colOff>
      <xdr:row>10</xdr:row>
      <xdr:rowOff>182656</xdr:rowOff>
    </xdr:from>
    <xdr:to>
      <xdr:col>8</xdr:col>
      <xdr:colOff>137832</xdr:colOff>
      <xdr:row>24</xdr:row>
      <xdr:rowOff>39781</xdr:rowOff>
    </xdr:to>
    <mc:AlternateContent xmlns:mc="http://schemas.openxmlformats.org/markup-compatibility/2006" xmlns:a14="http://schemas.microsoft.com/office/drawing/2010/main">
      <mc:Choice Requires="a14">
        <xdr:graphicFrame macro="">
          <xdr:nvGraphicFramePr>
            <xdr:cNvPr id="7" name="Education Field">
              <a:extLst>
                <a:ext uri="{FF2B5EF4-FFF2-40B4-BE49-F238E27FC236}">
                  <a16:creationId xmlns:a16="http://schemas.microsoft.com/office/drawing/2014/main" id="{5625605E-5C00-6298-712A-8E582CAC1DB7}"/>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581650" y="2087656"/>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0</xdr:col>
      <xdr:colOff>705971</xdr:colOff>
      <xdr:row>19</xdr:row>
      <xdr:rowOff>179294</xdr:rowOff>
    </xdr:from>
    <xdr:to>
      <xdr:col>5</xdr:col>
      <xdr:colOff>291353</xdr:colOff>
      <xdr:row>25</xdr:row>
      <xdr:rowOff>71718</xdr:rowOff>
    </xdr:to>
    <xdr:graphicFrame macro="">
      <xdr:nvGraphicFramePr>
        <xdr:cNvPr id="3" name="Diagramm 2">
          <a:extLst>
            <a:ext uri="{FF2B5EF4-FFF2-40B4-BE49-F238E27FC236}">
              <a16:creationId xmlns:a16="http://schemas.microsoft.com/office/drawing/2014/main" id="{3083F0EA-B9A0-B52F-B63C-267FE5EE8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47625</xdr:colOff>
      <xdr:row>9</xdr:row>
      <xdr:rowOff>66675</xdr:rowOff>
    </xdr:from>
    <xdr:to>
      <xdr:col>6</xdr:col>
      <xdr:colOff>352425</xdr:colOff>
      <xdr:row>20</xdr:row>
      <xdr:rowOff>57150</xdr:rowOff>
    </xdr:to>
    <mc:AlternateContent xmlns:mc="http://schemas.openxmlformats.org/markup-compatibility/2006" xmlns:a14="http://schemas.microsoft.com/office/drawing/2010/main">
      <mc:Choice Requires="a14">
        <xdr:graphicFrame macro="">
          <xdr:nvGraphicFramePr>
            <xdr:cNvPr id="2" name="Education Field 1">
              <a:extLst>
                <a:ext uri="{FF2B5EF4-FFF2-40B4-BE49-F238E27FC236}">
                  <a16:creationId xmlns:a16="http://schemas.microsoft.com/office/drawing/2014/main" id="{74F78EB2-7A7E-14BA-3D5A-DDD7C8C8F254}"/>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4800600" y="1781175"/>
              <a:ext cx="1828800" cy="20859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4</xdr:col>
      <xdr:colOff>76200</xdr:colOff>
      <xdr:row>2</xdr:row>
      <xdr:rowOff>152400</xdr:rowOff>
    </xdr:from>
    <xdr:to>
      <xdr:col>6</xdr:col>
      <xdr:colOff>381000</xdr:colOff>
      <xdr:row>8</xdr:row>
      <xdr:rowOff>123825</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05ADF951-3C97-7888-88CA-C6F61E5F7E5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829175" y="533400"/>
              <a:ext cx="1828800" cy="11144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1</xdr:row>
      <xdr:rowOff>123825</xdr:rowOff>
    </xdr:from>
    <xdr:to>
      <xdr:col>8</xdr:col>
      <xdr:colOff>200025</xdr:colOff>
      <xdr:row>16</xdr:row>
      <xdr:rowOff>9525</xdr:rowOff>
    </xdr:to>
    <xdr:graphicFrame macro="">
      <xdr:nvGraphicFramePr>
        <xdr:cNvPr id="2" name="Diagramm 1">
          <a:extLst>
            <a:ext uri="{FF2B5EF4-FFF2-40B4-BE49-F238E27FC236}">
              <a16:creationId xmlns:a16="http://schemas.microsoft.com/office/drawing/2014/main" id="{7E3094F9-2F2D-C37A-AC1F-E7EC77A02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233362</xdr:colOff>
      <xdr:row>2</xdr:row>
      <xdr:rowOff>66675</xdr:rowOff>
    </xdr:from>
    <xdr:to>
      <xdr:col>11</xdr:col>
      <xdr:colOff>233362</xdr:colOff>
      <xdr:row>16</xdr:row>
      <xdr:rowOff>142875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68829056-AEF1-52C0-C3E8-813999086A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48487" y="447675"/>
              <a:ext cx="4572000" cy="27432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447675</xdr:colOff>
      <xdr:row>2</xdr:row>
      <xdr:rowOff>0</xdr:rowOff>
    </xdr:from>
    <xdr:to>
      <xdr:col>8</xdr:col>
      <xdr:colOff>447675</xdr:colOff>
      <xdr:row>16</xdr:row>
      <xdr:rowOff>76200</xdr:rowOff>
    </xdr:to>
    <xdr:graphicFrame macro="">
      <xdr:nvGraphicFramePr>
        <xdr:cNvPr id="2" name="Diagramm 1">
          <a:extLst>
            <a:ext uri="{FF2B5EF4-FFF2-40B4-BE49-F238E27FC236}">
              <a16:creationId xmlns:a16="http://schemas.microsoft.com/office/drawing/2014/main" id="{A01B7C60-3A26-998F-A8E5-022E7C9F9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638175</xdr:colOff>
      <xdr:row>11</xdr:row>
      <xdr:rowOff>85725</xdr:rowOff>
    </xdr:from>
    <xdr:to>
      <xdr:col>9</xdr:col>
      <xdr:colOff>638175</xdr:colOff>
      <xdr:row>25</xdr:row>
      <xdr:rowOff>161925</xdr:rowOff>
    </xdr:to>
    <xdr:graphicFrame macro="">
      <xdr:nvGraphicFramePr>
        <xdr:cNvPr id="2" name="Diagramm 1">
          <a:extLst>
            <a:ext uri="{FF2B5EF4-FFF2-40B4-BE49-F238E27FC236}">
              <a16:creationId xmlns:a16="http://schemas.microsoft.com/office/drawing/2014/main" id="{72EB81B8-0B92-AADD-EEA1-4C8A3E5E5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409575</xdr:colOff>
      <xdr:row>3</xdr:row>
      <xdr:rowOff>66675</xdr:rowOff>
    </xdr:from>
    <xdr:to>
      <xdr:col>8</xdr:col>
      <xdr:colOff>714375</xdr:colOff>
      <xdr:row>9</xdr:row>
      <xdr:rowOff>171450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F7539D36-5731-EBD4-5AA1-7D10A1D02D1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829425" y="638175"/>
              <a:ext cx="1828800" cy="12477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10</xdr:col>
      <xdr:colOff>66675</xdr:colOff>
      <xdr:row>7</xdr:row>
      <xdr:rowOff>57150</xdr:rowOff>
    </xdr:from>
    <xdr:to>
      <xdr:col>12</xdr:col>
      <xdr:colOff>371475</xdr:colOff>
      <xdr:row>20</xdr:row>
      <xdr:rowOff>104775</xdr:rowOff>
    </xdr:to>
    <mc:AlternateContent xmlns:mc="http://schemas.openxmlformats.org/markup-compatibility/2006" xmlns:a14="http://schemas.microsoft.com/office/drawing/2010/main">
      <mc:Choice Requires="a14">
        <xdr:graphicFrame macro="">
          <xdr:nvGraphicFramePr>
            <xdr:cNvPr id="4" name="Education Field 2">
              <a:extLst>
                <a:ext uri="{FF2B5EF4-FFF2-40B4-BE49-F238E27FC236}">
                  <a16:creationId xmlns:a16="http://schemas.microsoft.com/office/drawing/2014/main" id="{F7858069-A6C2-6642-AE36-BA878BFFF2DC}"/>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9534525" y="1390650"/>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690562</xdr:colOff>
      <xdr:row>11</xdr:row>
      <xdr:rowOff>85725</xdr:rowOff>
    </xdr:from>
    <xdr:to>
      <xdr:col>10</xdr:col>
      <xdr:colOff>690562</xdr:colOff>
      <xdr:row>25</xdr:row>
      <xdr:rowOff>161925</xdr:rowOff>
    </xdr:to>
    <mc:AlternateContent xmlns:mc="http://schemas.openxmlformats.org/markup-compatibility/2006">
      <mc:Choice xmlns:cx2="http://schemas.microsoft.com/office/drawing/2015/10/21/chartex" Requires="cx2">
        <xdr:graphicFrame macro="">
          <xdr:nvGraphicFramePr>
            <xdr:cNvPr id="2" name="Diagramm 1">
              <a:extLst>
                <a:ext uri="{FF2B5EF4-FFF2-40B4-BE49-F238E27FC236}">
                  <a16:creationId xmlns:a16="http://schemas.microsoft.com/office/drawing/2014/main" id="{A9CEB09E-4498-F25F-45F4-920B614425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1587" y="2181225"/>
              <a:ext cx="4572000" cy="27432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361950</xdr:colOff>
      <xdr:row>1</xdr:row>
      <xdr:rowOff>47625</xdr:rowOff>
    </xdr:from>
    <xdr:to>
      <xdr:col>9</xdr:col>
      <xdr:colOff>361950</xdr:colOff>
      <xdr:row>14</xdr:row>
      <xdr:rowOff>95250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3C961CC-649F-2386-AE6E-6FA7FE5136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77175" y="238125"/>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235323</xdr:colOff>
      <xdr:row>6</xdr:row>
      <xdr:rowOff>134470</xdr:rowOff>
    </xdr:from>
    <xdr:to>
      <xdr:col>3</xdr:col>
      <xdr:colOff>627529</xdr:colOff>
      <xdr:row>8</xdr:row>
      <xdr:rowOff>78441</xdr:rowOff>
    </xdr:to>
    <xdr:sp macro="" textlink="">
      <xdr:nvSpPr>
        <xdr:cNvPr id="27" name="Textfeld 26">
          <a:extLst>
            <a:ext uri="{FF2B5EF4-FFF2-40B4-BE49-F238E27FC236}">
              <a16:creationId xmlns:a16="http://schemas.microsoft.com/office/drawing/2014/main" id="{65A70FDB-CDDA-C315-D90A-0F88E05AFD70}"/>
            </a:ext>
          </a:extLst>
        </xdr:cNvPr>
        <xdr:cNvSpPr txBox="1"/>
      </xdr:nvSpPr>
      <xdr:spPr>
        <a:xfrm>
          <a:off x="997323" y="1277470"/>
          <a:ext cx="1916206" cy="324971"/>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500" b="1">
              <a:solidFill>
                <a:schemeClr val="bg1"/>
              </a:solidFill>
            </a:rPr>
            <a:t>Total Employees</a:t>
          </a:r>
        </a:p>
      </xdr:txBody>
    </xdr:sp>
    <xdr:clientData/>
  </xdr:twoCellAnchor>
  <xdr:twoCellAnchor>
    <xdr:from>
      <xdr:col>1</xdr:col>
      <xdr:colOff>38100</xdr:colOff>
      <xdr:row>0</xdr:row>
      <xdr:rowOff>141195</xdr:rowOff>
    </xdr:from>
    <xdr:to>
      <xdr:col>19</xdr:col>
      <xdr:colOff>86285</xdr:colOff>
      <xdr:row>42</xdr:row>
      <xdr:rowOff>21082</xdr:rowOff>
    </xdr:to>
    <xdr:grpSp>
      <xdr:nvGrpSpPr>
        <xdr:cNvPr id="2" name="Group 1">
          <a:extLst>
            <a:ext uri="{FF2B5EF4-FFF2-40B4-BE49-F238E27FC236}">
              <a16:creationId xmlns:a16="http://schemas.microsoft.com/office/drawing/2014/main" id="{B532797E-0D70-4350-811B-5FB631DBFFDF}"/>
            </a:ext>
          </a:extLst>
        </xdr:cNvPr>
        <xdr:cNvGrpSpPr/>
      </xdr:nvGrpSpPr>
      <xdr:grpSpPr>
        <a:xfrm>
          <a:off x="172571" y="141195"/>
          <a:ext cx="13764185" cy="7880887"/>
          <a:chOff x="1752600" y="190500"/>
          <a:chExt cx="13468350" cy="7776000"/>
        </a:xfrm>
        <a:solidFill>
          <a:srgbClr val="7030A0"/>
        </a:solidFill>
      </xdr:grpSpPr>
      <xdr:sp macro="" textlink="">
        <xdr:nvSpPr>
          <xdr:cNvPr id="3" name="Rectangle: Rounded Corners 2">
            <a:extLst>
              <a:ext uri="{FF2B5EF4-FFF2-40B4-BE49-F238E27FC236}">
                <a16:creationId xmlns:a16="http://schemas.microsoft.com/office/drawing/2014/main" id="{E0FB06CE-E039-BC9F-8D1A-4DB695125D81}"/>
              </a:ext>
            </a:extLst>
          </xdr:cNvPr>
          <xdr:cNvSpPr/>
        </xdr:nvSpPr>
        <xdr:spPr>
          <a:xfrm>
            <a:off x="1752600" y="190500"/>
            <a:ext cx="13468350" cy="7776000"/>
          </a:xfrm>
          <a:prstGeom prst="roundRect">
            <a:avLst>
              <a:gd name="adj" fmla="val 1112"/>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290DA272-7FFF-D5EE-C8A3-EFA041DDE875}"/>
              </a:ext>
            </a:extLst>
          </xdr:cNvPr>
          <xdr:cNvSpPr/>
        </xdr:nvSpPr>
        <xdr:spPr>
          <a:xfrm>
            <a:off x="1852449" y="270899"/>
            <a:ext cx="7691601" cy="834001"/>
          </a:xfrm>
          <a:prstGeom prst="roundRect">
            <a:avLst>
              <a:gd name="adj" fmla="val 10000"/>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44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8936B2B7-44CA-D39D-5E9E-74D2B11FEDC5}"/>
              </a:ext>
            </a:extLst>
          </xdr:cNvPr>
          <xdr:cNvSpPr/>
        </xdr:nvSpPr>
        <xdr:spPr>
          <a:xfrm>
            <a:off x="9658349" y="270899"/>
            <a:ext cx="5467351" cy="834001"/>
          </a:xfrm>
          <a:prstGeom prst="roundRect">
            <a:avLst>
              <a:gd name="adj" fmla="val 10000"/>
            </a:avLst>
          </a:prstGeom>
          <a:solidFill>
            <a:srgbClr val="7030A0"/>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55D60146-BB1C-F379-31BD-2561C814D3C3}"/>
              </a:ext>
            </a:extLst>
          </xdr:cNvPr>
          <xdr:cNvSpPr/>
        </xdr:nvSpPr>
        <xdr:spPr>
          <a:xfrm>
            <a:off x="5819774" y="2304895"/>
            <a:ext cx="4819651" cy="2772878"/>
          </a:xfrm>
          <a:prstGeom prst="roundRect">
            <a:avLst>
              <a:gd name="adj" fmla="val 3303"/>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1B64435F-3FFE-5B94-3B3E-2CA3D8137A5D}"/>
              </a:ext>
            </a:extLst>
          </xdr:cNvPr>
          <xdr:cNvGrpSpPr/>
        </xdr:nvGrpSpPr>
        <xdr:grpSpPr>
          <a:xfrm>
            <a:off x="1846116" y="1215714"/>
            <a:ext cx="13289109" cy="998848"/>
            <a:chOff x="1846116" y="1215714"/>
            <a:chExt cx="13403409" cy="998848"/>
          </a:xfrm>
          <a:grpFill/>
        </xdr:grpSpPr>
        <xdr:sp macro="" textlink="">
          <xdr:nvSpPr>
            <xdr:cNvPr id="22" name="Rectangle: Rounded Corners 21">
              <a:extLst>
                <a:ext uri="{FF2B5EF4-FFF2-40B4-BE49-F238E27FC236}">
                  <a16:creationId xmlns:a16="http://schemas.microsoft.com/office/drawing/2014/main" id="{0DA95932-DD76-C391-A9D9-FD06E53E3BDD}"/>
                </a:ext>
              </a:extLst>
            </xdr:cNvPr>
            <xdr:cNvSpPr/>
          </xdr:nvSpPr>
          <xdr:spPr>
            <a:xfrm>
              <a:off x="1846116" y="1215714"/>
              <a:ext cx="2602058" cy="998848"/>
            </a:xfrm>
            <a:prstGeom prst="roundRect">
              <a:avLst>
                <a:gd name="adj" fmla="val 6048"/>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4B34C36B-0CC1-070D-C765-37518348FCCD}"/>
                </a:ext>
              </a:extLst>
            </xdr:cNvPr>
            <xdr:cNvSpPr/>
          </xdr:nvSpPr>
          <xdr:spPr>
            <a:xfrm>
              <a:off x="4546454" y="1215714"/>
              <a:ext cx="2602058" cy="998848"/>
            </a:xfrm>
            <a:prstGeom prst="roundRect">
              <a:avLst>
                <a:gd name="adj" fmla="val 6048"/>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298AB49E-70F5-19C1-41E6-FFCBE62BD36C}"/>
                </a:ext>
              </a:extLst>
            </xdr:cNvPr>
            <xdr:cNvSpPr/>
          </xdr:nvSpPr>
          <xdr:spPr>
            <a:xfrm>
              <a:off x="7246792" y="1215714"/>
              <a:ext cx="2602058" cy="998848"/>
            </a:xfrm>
            <a:prstGeom prst="roundRect">
              <a:avLst>
                <a:gd name="adj" fmla="val 6048"/>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0085FBFB-D4CD-6AC8-67B5-01279C0EA1F9}"/>
                </a:ext>
              </a:extLst>
            </xdr:cNvPr>
            <xdr:cNvSpPr/>
          </xdr:nvSpPr>
          <xdr:spPr>
            <a:xfrm>
              <a:off x="9947130" y="1215714"/>
              <a:ext cx="2602058" cy="998848"/>
            </a:xfrm>
            <a:prstGeom prst="roundRect">
              <a:avLst>
                <a:gd name="adj" fmla="val 6048"/>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E014D9BD-D9E9-D985-19AF-4489BF012810}"/>
                </a:ext>
              </a:extLst>
            </xdr:cNvPr>
            <xdr:cNvSpPr/>
          </xdr:nvSpPr>
          <xdr:spPr>
            <a:xfrm>
              <a:off x="12647467" y="1215714"/>
              <a:ext cx="2602058" cy="998848"/>
            </a:xfrm>
            <a:prstGeom prst="roundRect">
              <a:avLst>
                <a:gd name="adj" fmla="val 6048"/>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B0693995-DA8B-5144-ABC7-963FD6930EE1}"/>
              </a:ext>
            </a:extLst>
          </xdr:cNvPr>
          <xdr:cNvGrpSpPr/>
        </xdr:nvGrpSpPr>
        <xdr:grpSpPr>
          <a:xfrm>
            <a:off x="1847145" y="5162550"/>
            <a:ext cx="3867930" cy="2709509"/>
            <a:chOff x="1847145" y="2304895"/>
            <a:chExt cx="3867930" cy="2772878"/>
          </a:xfrm>
          <a:grpFill/>
        </xdr:grpSpPr>
        <xdr:sp macro="" textlink="">
          <xdr:nvSpPr>
            <xdr:cNvPr id="20" name="Rectangle: Rounded Corners 19">
              <a:extLst>
                <a:ext uri="{FF2B5EF4-FFF2-40B4-BE49-F238E27FC236}">
                  <a16:creationId xmlns:a16="http://schemas.microsoft.com/office/drawing/2014/main" id="{3DBC8054-9D49-BFB4-43E4-E5E4859C8410}"/>
                </a:ext>
              </a:extLst>
            </xdr:cNvPr>
            <xdr:cNvSpPr/>
          </xdr:nvSpPr>
          <xdr:spPr>
            <a:xfrm>
              <a:off x="1847145" y="2304895"/>
              <a:ext cx="3867930" cy="2772878"/>
            </a:xfrm>
            <a:prstGeom prst="roundRect">
              <a:avLst>
                <a:gd name="adj" fmla="val 3303"/>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78958372-9233-93BD-F9F2-770D3C71E051}"/>
                </a:ext>
              </a:extLst>
            </xdr:cNvPr>
            <xdr:cNvCxnSpPr>
              <a:cxnSpLocks/>
            </xdr:cNvCxnSpPr>
          </xdr:nvCxnSpPr>
          <xdr:spPr>
            <a:xfrm flipV="1">
              <a:off x="1963706" y="2678637"/>
              <a:ext cx="3608419" cy="5300"/>
            </a:xfrm>
            <a:prstGeom prst="line">
              <a:avLst/>
            </a:prstGeom>
            <a:grpFill/>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AF044687-CCD5-CE11-CD19-09D07FAE4A74}"/>
              </a:ext>
            </a:extLst>
          </xdr:cNvPr>
          <xdr:cNvCxnSpPr>
            <a:cxnSpLocks/>
          </xdr:cNvCxnSpPr>
        </xdr:nvCxnSpPr>
        <xdr:spPr>
          <a:xfrm flipH="1">
            <a:off x="6021356" y="2667000"/>
            <a:ext cx="4464000" cy="2650"/>
          </a:xfrm>
          <a:prstGeom prst="line">
            <a:avLst/>
          </a:prstGeom>
          <a:grpFill/>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13841F1C-577E-E760-4CD1-18C3A7AA588B}"/>
              </a:ext>
            </a:extLst>
          </xdr:cNvPr>
          <xdr:cNvSpPr/>
        </xdr:nvSpPr>
        <xdr:spPr>
          <a:xfrm>
            <a:off x="10744199" y="2304895"/>
            <a:ext cx="4381501" cy="2772878"/>
          </a:xfrm>
          <a:prstGeom prst="roundRect">
            <a:avLst>
              <a:gd name="adj" fmla="val 3303"/>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D6A95DCF-6262-84C3-C9EC-414CFBF2801A}"/>
              </a:ext>
            </a:extLst>
          </xdr:cNvPr>
          <xdr:cNvCxnSpPr>
            <a:cxnSpLocks/>
          </xdr:cNvCxnSpPr>
        </xdr:nvCxnSpPr>
        <xdr:spPr>
          <a:xfrm flipV="1">
            <a:off x="10917205" y="2678637"/>
            <a:ext cx="4068000" cy="5300"/>
          </a:xfrm>
          <a:prstGeom prst="line">
            <a:avLst/>
          </a:prstGeom>
          <a:grpFill/>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5B9DBA5D-6DD4-187C-57A9-C123C3EF23BF}"/>
              </a:ext>
            </a:extLst>
          </xdr:cNvPr>
          <xdr:cNvSpPr/>
        </xdr:nvSpPr>
        <xdr:spPr>
          <a:xfrm>
            <a:off x="1847145" y="2314575"/>
            <a:ext cx="3867930" cy="2754668"/>
          </a:xfrm>
          <a:prstGeom prst="roundRect">
            <a:avLst>
              <a:gd name="adj" fmla="val 3303"/>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7629F923-8482-4B22-1DCB-7C8A7F939B7F}"/>
              </a:ext>
            </a:extLst>
          </xdr:cNvPr>
          <xdr:cNvCxnSpPr>
            <a:cxnSpLocks/>
          </xdr:cNvCxnSpPr>
        </xdr:nvCxnSpPr>
        <xdr:spPr>
          <a:xfrm flipV="1">
            <a:off x="1963706" y="2666813"/>
            <a:ext cx="3608419" cy="5265"/>
          </a:xfrm>
          <a:prstGeom prst="line">
            <a:avLst/>
          </a:prstGeom>
          <a:grpFill/>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56C78621-9DFD-396B-9306-D6680089E391}"/>
              </a:ext>
            </a:extLst>
          </xdr:cNvPr>
          <xdr:cNvSpPr/>
        </xdr:nvSpPr>
        <xdr:spPr>
          <a:xfrm>
            <a:off x="5809545" y="5162550"/>
            <a:ext cx="3564000" cy="2709509"/>
          </a:xfrm>
          <a:prstGeom prst="roundRect">
            <a:avLst>
              <a:gd name="adj" fmla="val 3303"/>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B7F58A29-46E3-5B81-6D25-015BFF440C6D}"/>
              </a:ext>
            </a:extLst>
          </xdr:cNvPr>
          <xdr:cNvCxnSpPr>
            <a:cxnSpLocks/>
          </xdr:cNvCxnSpPr>
        </xdr:nvCxnSpPr>
        <xdr:spPr>
          <a:xfrm flipV="1">
            <a:off x="6009569" y="5524500"/>
            <a:ext cx="3096000" cy="5179"/>
          </a:xfrm>
          <a:prstGeom prst="line">
            <a:avLst/>
          </a:prstGeom>
          <a:grpFill/>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BE05B94B-0587-B06D-CA45-81E098FA9DEA}"/>
              </a:ext>
            </a:extLst>
          </xdr:cNvPr>
          <xdr:cNvSpPr/>
        </xdr:nvSpPr>
        <xdr:spPr>
          <a:xfrm>
            <a:off x="9467145" y="5162550"/>
            <a:ext cx="2844000" cy="2700000"/>
          </a:xfrm>
          <a:prstGeom prst="roundRect">
            <a:avLst>
              <a:gd name="adj" fmla="val 3303"/>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3D2A96B2-FE12-50F7-4386-6A374F1FF2FC}"/>
              </a:ext>
            </a:extLst>
          </xdr:cNvPr>
          <xdr:cNvCxnSpPr>
            <a:cxnSpLocks/>
          </xdr:cNvCxnSpPr>
        </xdr:nvCxnSpPr>
        <xdr:spPr>
          <a:xfrm flipV="1">
            <a:off x="9686219" y="5524500"/>
            <a:ext cx="2448000" cy="5179"/>
          </a:xfrm>
          <a:prstGeom prst="line">
            <a:avLst/>
          </a:prstGeom>
          <a:grpFill/>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F730E53E-CF97-8D33-C01F-19AD34E532DE}"/>
              </a:ext>
            </a:extLst>
          </xdr:cNvPr>
          <xdr:cNvSpPr/>
        </xdr:nvSpPr>
        <xdr:spPr>
          <a:xfrm>
            <a:off x="12419895" y="5162550"/>
            <a:ext cx="2700000" cy="2700000"/>
          </a:xfrm>
          <a:prstGeom prst="roundRect">
            <a:avLst>
              <a:gd name="adj" fmla="val 3303"/>
            </a:avLst>
          </a:prstGeom>
          <a:grp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B34D3016-0A64-0206-8F29-9045FEEC0339}"/>
              </a:ext>
            </a:extLst>
          </xdr:cNvPr>
          <xdr:cNvCxnSpPr>
            <a:cxnSpLocks/>
          </xdr:cNvCxnSpPr>
        </xdr:nvCxnSpPr>
        <xdr:spPr>
          <a:xfrm flipV="1">
            <a:off x="12543719" y="5514975"/>
            <a:ext cx="2448000" cy="5179"/>
          </a:xfrm>
          <a:prstGeom prst="line">
            <a:avLst/>
          </a:prstGeom>
          <a:grpFill/>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679076</xdr:colOff>
      <xdr:row>6</xdr:row>
      <xdr:rowOff>134470</xdr:rowOff>
    </xdr:from>
    <xdr:to>
      <xdr:col>7</xdr:col>
      <xdr:colOff>309282</xdr:colOff>
      <xdr:row>8</xdr:row>
      <xdr:rowOff>78441</xdr:rowOff>
    </xdr:to>
    <xdr:sp macro="" textlink="">
      <xdr:nvSpPr>
        <xdr:cNvPr id="28" name="Textfeld 27">
          <a:extLst>
            <a:ext uri="{FF2B5EF4-FFF2-40B4-BE49-F238E27FC236}">
              <a16:creationId xmlns:a16="http://schemas.microsoft.com/office/drawing/2014/main" id="{EE035694-E285-4058-A064-527B6B03DF78}"/>
            </a:ext>
          </a:extLst>
        </xdr:cNvPr>
        <xdr:cNvSpPr txBox="1"/>
      </xdr:nvSpPr>
      <xdr:spPr>
        <a:xfrm>
          <a:off x="3211605" y="1277470"/>
          <a:ext cx="1916206" cy="324971"/>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500" b="1">
              <a:solidFill>
                <a:schemeClr val="bg1"/>
              </a:solidFill>
            </a:rPr>
            <a:t>Attrition</a:t>
          </a:r>
          <a:r>
            <a:rPr lang="de-DE" sz="1500" b="1" baseline="0">
              <a:solidFill>
                <a:schemeClr val="bg1"/>
              </a:solidFill>
            </a:rPr>
            <a:t> Count</a:t>
          </a:r>
          <a:endParaRPr lang="de-DE" sz="1500" b="1">
            <a:solidFill>
              <a:schemeClr val="bg1"/>
            </a:solidFill>
          </a:endParaRPr>
        </a:p>
      </xdr:txBody>
    </xdr:sp>
    <xdr:clientData/>
  </xdr:twoCellAnchor>
  <xdr:twoCellAnchor>
    <xdr:from>
      <xdr:col>8</xdr:col>
      <xdr:colOff>311522</xdr:colOff>
      <xdr:row>6</xdr:row>
      <xdr:rowOff>134470</xdr:rowOff>
    </xdr:from>
    <xdr:to>
      <xdr:col>10</xdr:col>
      <xdr:colOff>703728</xdr:colOff>
      <xdr:row>8</xdr:row>
      <xdr:rowOff>78441</xdr:rowOff>
    </xdr:to>
    <xdr:sp macro="" textlink="">
      <xdr:nvSpPr>
        <xdr:cNvPr id="29" name="Textfeld 28">
          <a:extLst>
            <a:ext uri="{FF2B5EF4-FFF2-40B4-BE49-F238E27FC236}">
              <a16:creationId xmlns:a16="http://schemas.microsoft.com/office/drawing/2014/main" id="{AFA68139-633A-46B7-B86D-D60BC583E3F1}"/>
            </a:ext>
          </a:extLst>
        </xdr:cNvPr>
        <xdr:cNvSpPr txBox="1"/>
      </xdr:nvSpPr>
      <xdr:spPr>
        <a:xfrm>
          <a:off x="6407522" y="1277470"/>
          <a:ext cx="1916206" cy="324971"/>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500" b="1">
              <a:solidFill>
                <a:schemeClr val="bg1"/>
              </a:solidFill>
            </a:rPr>
            <a:t>Active Employees</a:t>
          </a:r>
        </a:p>
      </xdr:txBody>
    </xdr:sp>
    <xdr:clientData/>
  </xdr:twoCellAnchor>
  <xdr:twoCellAnchor>
    <xdr:from>
      <xdr:col>12</xdr:col>
      <xdr:colOff>239807</xdr:colOff>
      <xdr:row>6</xdr:row>
      <xdr:rowOff>134470</xdr:rowOff>
    </xdr:from>
    <xdr:to>
      <xdr:col>14</xdr:col>
      <xdr:colOff>632013</xdr:colOff>
      <xdr:row>8</xdr:row>
      <xdr:rowOff>78441</xdr:rowOff>
    </xdr:to>
    <xdr:sp macro="" textlink="">
      <xdr:nvSpPr>
        <xdr:cNvPr id="30" name="Textfeld 29">
          <a:extLst>
            <a:ext uri="{FF2B5EF4-FFF2-40B4-BE49-F238E27FC236}">
              <a16:creationId xmlns:a16="http://schemas.microsoft.com/office/drawing/2014/main" id="{621F5BB6-096A-4131-AAF8-DDE8012F913C}"/>
            </a:ext>
          </a:extLst>
        </xdr:cNvPr>
        <xdr:cNvSpPr txBox="1"/>
      </xdr:nvSpPr>
      <xdr:spPr>
        <a:xfrm>
          <a:off x="9383807" y="1277470"/>
          <a:ext cx="1916206" cy="324971"/>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500" b="1">
              <a:solidFill>
                <a:schemeClr val="bg1"/>
              </a:solidFill>
            </a:rPr>
            <a:t>Attrition</a:t>
          </a:r>
          <a:r>
            <a:rPr lang="de-DE" sz="1500" b="1" baseline="0">
              <a:solidFill>
                <a:schemeClr val="bg1"/>
              </a:solidFill>
            </a:rPr>
            <a:t> Rate</a:t>
          </a:r>
          <a:endParaRPr lang="de-DE" sz="1500" b="1">
            <a:solidFill>
              <a:schemeClr val="bg1"/>
            </a:solidFill>
          </a:endParaRPr>
        </a:p>
      </xdr:txBody>
    </xdr:sp>
    <xdr:clientData/>
  </xdr:twoCellAnchor>
  <xdr:twoCellAnchor>
    <xdr:from>
      <xdr:col>15</xdr:col>
      <xdr:colOff>515470</xdr:colOff>
      <xdr:row>6</xdr:row>
      <xdr:rowOff>134470</xdr:rowOff>
    </xdr:from>
    <xdr:to>
      <xdr:col>18</xdr:col>
      <xdr:colOff>145676</xdr:colOff>
      <xdr:row>8</xdr:row>
      <xdr:rowOff>78441</xdr:rowOff>
    </xdr:to>
    <xdr:sp macro="" textlink="">
      <xdr:nvSpPr>
        <xdr:cNvPr id="31" name="Textfeld 30">
          <a:extLst>
            <a:ext uri="{FF2B5EF4-FFF2-40B4-BE49-F238E27FC236}">
              <a16:creationId xmlns:a16="http://schemas.microsoft.com/office/drawing/2014/main" id="{1173383D-C6AC-4506-A66B-E04FBB078C3A}"/>
            </a:ext>
          </a:extLst>
        </xdr:cNvPr>
        <xdr:cNvSpPr txBox="1"/>
      </xdr:nvSpPr>
      <xdr:spPr>
        <a:xfrm>
          <a:off x="11945470" y="1277470"/>
          <a:ext cx="1916206" cy="324971"/>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500" b="1">
              <a:solidFill>
                <a:schemeClr val="bg1"/>
              </a:solidFill>
            </a:rPr>
            <a:t>Average Age</a:t>
          </a:r>
        </a:p>
      </xdr:txBody>
    </xdr:sp>
    <xdr:clientData/>
  </xdr:twoCellAnchor>
  <xdr:twoCellAnchor>
    <xdr:from>
      <xdr:col>1</xdr:col>
      <xdr:colOff>739587</xdr:colOff>
      <xdr:row>8</xdr:row>
      <xdr:rowOff>50986</xdr:rowOff>
    </xdr:from>
    <xdr:to>
      <xdr:col>3</xdr:col>
      <xdr:colOff>219634</xdr:colOff>
      <xdr:row>10</xdr:row>
      <xdr:rowOff>178734</xdr:rowOff>
    </xdr:to>
    <xdr:sp macro="" textlink="KPI!A8">
      <xdr:nvSpPr>
        <xdr:cNvPr id="32" name="Textfeld 31">
          <a:extLst>
            <a:ext uri="{FF2B5EF4-FFF2-40B4-BE49-F238E27FC236}">
              <a16:creationId xmlns:a16="http://schemas.microsoft.com/office/drawing/2014/main" id="{54E173ED-51BF-46A3-BC6B-627F95C7A070}"/>
            </a:ext>
          </a:extLst>
        </xdr:cNvPr>
        <xdr:cNvSpPr txBox="1"/>
      </xdr:nvSpPr>
      <xdr:spPr>
        <a:xfrm>
          <a:off x="1501587" y="1574986"/>
          <a:ext cx="1004047" cy="508748"/>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F73B98-0AFD-4AC9-88ED-22708E3B0C28}" type="TxLink">
            <a:rPr lang="en-US" sz="2800" b="1" i="0" u="none" strike="noStrike">
              <a:solidFill>
                <a:schemeClr val="bg1"/>
              </a:solidFill>
              <a:latin typeface="Calibri"/>
              <a:cs typeface="Calibri"/>
            </a:rPr>
            <a:pPr algn="ctr"/>
            <a:t>1470</a:t>
          </a:fld>
          <a:endParaRPr lang="de-DE" sz="3600" b="1">
            <a:solidFill>
              <a:schemeClr val="bg1"/>
            </a:solidFill>
          </a:endParaRPr>
        </a:p>
      </xdr:txBody>
    </xdr:sp>
    <xdr:clientData/>
  </xdr:twoCellAnchor>
  <xdr:twoCellAnchor>
    <xdr:from>
      <xdr:col>5</xdr:col>
      <xdr:colOff>457200</xdr:colOff>
      <xdr:row>8</xdr:row>
      <xdr:rowOff>50986</xdr:rowOff>
    </xdr:from>
    <xdr:to>
      <xdr:col>6</xdr:col>
      <xdr:colOff>699247</xdr:colOff>
      <xdr:row>10</xdr:row>
      <xdr:rowOff>178734</xdr:rowOff>
    </xdr:to>
    <xdr:sp macro="" textlink="KPI!B8">
      <xdr:nvSpPr>
        <xdr:cNvPr id="33" name="Textfeld 32">
          <a:extLst>
            <a:ext uri="{FF2B5EF4-FFF2-40B4-BE49-F238E27FC236}">
              <a16:creationId xmlns:a16="http://schemas.microsoft.com/office/drawing/2014/main" id="{F47F17D1-F384-4E02-915C-DF4BDC466C13}"/>
            </a:ext>
          </a:extLst>
        </xdr:cNvPr>
        <xdr:cNvSpPr txBox="1"/>
      </xdr:nvSpPr>
      <xdr:spPr>
        <a:xfrm>
          <a:off x="4267200" y="1574986"/>
          <a:ext cx="1004047" cy="508748"/>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CBA47D8-F232-4236-99A7-8678A2307AF2}" type="TxLink">
            <a:rPr lang="en-US" sz="2800" b="1" i="0" u="none" strike="noStrike">
              <a:solidFill>
                <a:schemeClr val="bg1"/>
              </a:solidFill>
              <a:latin typeface="Calibri"/>
              <a:ea typeface="+mn-ea"/>
              <a:cs typeface="Calibri"/>
            </a:rPr>
            <a:pPr marL="0" indent="0" algn="ctr"/>
            <a:t>237</a:t>
          </a:fld>
          <a:endParaRPr lang="de-DE" sz="2800" b="1" i="0" u="none" strike="noStrike">
            <a:solidFill>
              <a:schemeClr val="bg1"/>
            </a:solidFill>
            <a:latin typeface="Calibri"/>
            <a:ea typeface="+mn-ea"/>
            <a:cs typeface="Calibri"/>
          </a:endParaRPr>
        </a:p>
      </xdr:txBody>
    </xdr:sp>
    <xdr:clientData/>
  </xdr:twoCellAnchor>
  <xdr:twoCellAnchor>
    <xdr:from>
      <xdr:col>9</xdr:col>
      <xdr:colOff>138953</xdr:colOff>
      <xdr:row>8</xdr:row>
      <xdr:rowOff>50986</xdr:rowOff>
    </xdr:from>
    <xdr:to>
      <xdr:col>10</xdr:col>
      <xdr:colOff>381000</xdr:colOff>
      <xdr:row>10</xdr:row>
      <xdr:rowOff>178734</xdr:rowOff>
    </xdr:to>
    <xdr:sp macro="" textlink="KPI!D8">
      <xdr:nvSpPr>
        <xdr:cNvPr id="34" name="Textfeld 33">
          <a:extLst>
            <a:ext uri="{FF2B5EF4-FFF2-40B4-BE49-F238E27FC236}">
              <a16:creationId xmlns:a16="http://schemas.microsoft.com/office/drawing/2014/main" id="{09DAC7B7-5EA4-4FF8-89A5-83A23C57AEF9}"/>
            </a:ext>
          </a:extLst>
        </xdr:cNvPr>
        <xdr:cNvSpPr txBox="1"/>
      </xdr:nvSpPr>
      <xdr:spPr>
        <a:xfrm>
          <a:off x="6996953" y="1574986"/>
          <a:ext cx="1004047" cy="508748"/>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BB3F44D-6D5B-42C6-98B8-1573B76764B3}" type="TxLink">
            <a:rPr lang="en-US" sz="2800" b="1" i="0" u="none" strike="noStrike">
              <a:solidFill>
                <a:schemeClr val="bg1"/>
              </a:solidFill>
              <a:latin typeface="Calibri"/>
              <a:ea typeface="+mn-ea"/>
              <a:cs typeface="Calibri"/>
            </a:rPr>
            <a:pPr marL="0" indent="0" algn="ctr"/>
            <a:t>1233</a:t>
          </a:fld>
          <a:endParaRPr lang="de-DE" sz="2800" b="1" i="0" u="none" strike="noStrike">
            <a:solidFill>
              <a:schemeClr val="bg1"/>
            </a:solidFill>
            <a:latin typeface="Calibri"/>
            <a:ea typeface="+mn-ea"/>
            <a:cs typeface="Calibri"/>
          </a:endParaRPr>
        </a:p>
      </xdr:txBody>
    </xdr:sp>
    <xdr:clientData/>
  </xdr:twoCellAnchor>
  <xdr:twoCellAnchor>
    <xdr:from>
      <xdr:col>12</xdr:col>
      <xdr:colOff>625850</xdr:colOff>
      <xdr:row>8</xdr:row>
      <xdr:rowOff>50986</xdr:rowOff>
    </xdr:from>
    <xdr:to>
      <xdr:col>14</xdr:col>
      <xdr:colOff>105897</xdr:colOff>
      <xdr:row>10</xdr:row>
      <xdr:rowOff>178734</xdr:rowOff>
    </xdr:to>
    <xdr:sp macro="" textlink="KPI!E8">
      <xdr:nvSpPr>
        <xdr:cNvPr id="35" name="Textfeld 34">
          <a:extLst>
            <a:ext uri="{FF2B5EF4-FFF2-40B4-BE49-F238E27FC236}">
              <a16:creationId xmlns:a16="http://schemas.microsoft.com/office/drawing/2014/main" id="{1AA429BD-30BE-4B05-BE25-5135DBE01964}"/>
            </a:ext>
          </a:extLst>
        </xdr:cNvPr>
        <xdr:cNvSpPr txBox="1"/>
      </xdr:nvSpPr>
      <xdr:spPr>
        <a:xfrm>
          <a:off x="9769850" y="1574986"/>
          <a:ext cx="1004047" cy="508748"/>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C47EE66-157D-4374-92D8-2172E7E13540}" type="TxLink">
            <a:rPr lang="en-US" sz="2800" b="1" i="0" u="none" strike="noStrike">
              <a:solidFill>
                <a:schemeClr val="bg1"/>
              </a:solidFill>
              <a:latin typeface="Calibri"/>
              <a:ea typeface="+mn-ea"/>
              <a:cs typeface="Calibri"/>
            </a:rPr>
            <a:pPr marL="0" indent="0" algn="ctr"/>
            <a:t>16%</a:t>
          </a:fld>
          <a:endParaRPr lang="de-DE" sz="6000" b="1" i="0" u="none" strike="noStrike">
            <a:solidFill>
              <a:schemeClr val="bg1"/>
            </a:solidFill>
            <a:latin typeface="Calibri"/>
            <a:ea typeface="+mn-ea"/>
            <a:cs typeface="Calibri"/>
          </a:endParaRPr>
        </a:p>
      </xdr:txBody>
    </xdr:sp>
    <xdr:clientData/>
  </xdr:twoCellAnchor>
  <xdr:twoCellAnchor>
    <xdr:from>
      <xdr:col>16</xdr:col>
      <xdr:colOff>219636</xdr:colOff>
      <xdr:row>8</xdr:row>
      <xdr:rowOff>50986</xdr:rowOff>
    </xdr:from>
    <xdr:to>
      <xdr:col>17</xdr:col>
      <xdr:colOff>461683</xdr:colOff>
      <xdr:row>10</xdr:row>
      <xdr:rowOff>178734</xdr:rowOff>
    </xdr:to>
    <xdr:sp macro="" textlink="KPI!C8">
      <xdr:nvSpPr>
        <xdr:cNvPr id="36" name="Textfeld 35">
          <a:extLst>
            <a:ext uri="{FF2B5EF4-FFF2-40B4-BE49-F238E27FC236}">
              <a16:creationId xmlns:a16="http://schemas.microsoft.com/office/drawing/2014/main" id="{B19E3002-4EDF-430B-A26D-F6CBBD3C183B}"/>
            </a:ext>
          </a:extLst>
        </xdr:cNvPr>
        <xdr:cNvSpPr txBox="1"/>
      </xdr:nvSpPr>
      <xdr:spPr>
        <a:xfrm>
          <a:off x="12411636" y="1574986"/>
          <a:ext cx="1004047" cy="508748"/>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2A2E6AA-DD5F-4F6D-AA49-A77E29802B0B}" type="TxLink">
            <a:rPr lang="en-US" sz="2800" b="1" i="0" u="none" strike="noStrike">
              <a:solidFill>
                <a:schemeClr val="bg1"/>
              </a:solidFill>
              <a:latin typeface="Calibri"/>
              <a:ea typeface="+mn-ea"/>
              <a:cs typeface="Calibri"/>
            </a:rPr>
            <a:pPr marL="0" indent="0" algn="ctr"/>
            <a:t>37</a:t>
          </a:fld>
          <a:endParaRPr lang="de-DE" sz="2800" b="1" i="0" u="none" strike="noStrike">
            <a:solidFill>
              <a:schemeClr val="bg1"/>
            </a:solidFill>
            <a:latin typeface="Calibri"/>
            <a:ea typeface="+mn-ea"/>
            <a:cs typeface="Calibri"/>
          </a:endParaRPr>
        </a:p>
      </xdr:txBody>
    </xdr:sp>
    <xdr:clientData/>
  </xdr:twoCellAnchor>
  <xdr:twoCellAnchor editAs="oneCell">
    <xdr:from>
      <xdr:col>10</xdr:col>
      <xdr:colOff>414616</xdr:colOff>
      <xdr:row>6</xdr:row>
      <xdr:rowOff>60353</xdr:rowOff>
    </xdr:from>
    <xdr:to>
      <xdr:col>11</xdr:col>
      <xdr:colOff>567016</xdr:colOff>
      <xdr:row>11</xdr:row>
      <xdr:rowOff>22253</xdr:rowOff>
    </xdr:to>
    <xdr:pic>
      <xdr:nvPicPr>
        <xdr:cNvPr id="44" name="Grafik 43" descr="Telearbeit Silhouette">
          <a:extLst>
            <a:ext uri="{FF2B5EF4-FFF2-40B4-BE49-F238E27FC236}">
              <a16:creationId xmlns:a16="http://schemas.microsoft.com/office/drawing/2014/main" id="{660DBFE9-3A07-097C-4D02-3CA08F42F0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34616" y="1203353"/>
          <a:ext cx="914400" cy="914400"/>
        </a:xfrm>
        <a:prstGeom prst="rect">
          <a:avLst/>
        </a:prstGeom>
      </xdr:spPr>
    </xdr:pic>
    <xdr:clientData/>
  </xdr:twoCellAnchor>
  <xdr:twoCellAnchor editAs="oneCell">
    <xdr:from>
      <xdr:col>3</xdr:col>
      <xdr:colOff>295674</xdr:colOff>
      <xdr:row>6</xdr:row>
      <xdr:rowOff>60353</xdr:rowOff>
    </xdr:from>
    <xdr:to>
      <xdr:col>4</xdr:col>
      <xdr:colOff>448074</xdr:colOff>
      <xdr:row>11</xdr:row>
      <xdr:rowOff>22253</xdr:rowOff>
    </xdr:to>
    <xdr:pic>
      <xdr:nvPicPr>
        <xdr:cNvPr id="46" name="Grafik 45" descr="Prost Silhouette">
          <a:extLst>
            <a:ext uri="{FF2B5EF4-FFF2-40B4-BE49-F238E27FC236}">
              <a16:creationId xmlns:a16="http://schemas.microsoft.com/office/drawing/2014/main" id="{9C11D6F2-BC97-73EB-58AC-905337D577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81674" y="1203353"/>
          <a:ext cx="914400" cy="914400"/>
        </a:xfrm>
        <a:prstGeom prst="rect">
          <a:avLst/>
        </a:prstGeom>
      </xdr:spPr>
    </xdr:pic>
    <xdr:clientData/>
  </xdr:twoCellAnchor>
  <xdr:twoCellAnchor editAs="oneCell">
    <xdr:from>
      <xdr:col>17</xdr:col>
      <xdr:colOff>425823</xdr:colOff>
      <xdr:row>6</xdr:row>
      <xdr:rowOff>60353</xdr:rowOff>
    </xdr:from>
    <xdr:to>
      <xdr:col>18</xdr:col>
      <xdr:colOff>578223</xdr:colOff>
      <xdr:row>11</xdr:row>
      <xdr:rowOff>22253</xdr:rowOff>
    </xdr:to>
    <xdr:pic>
      <xdr:nvPicPr>
        <xdr:cNvPr id="60" name="Grafik 59" descr="Gruppe von Personen Silhouette">
          <a:extLst>
            <a:ext uri="{FF2B5EF4-FFF2-40B4-BE49-F238E27FC236}">
              <a16:creationId xmlns:a16="http://schemas.microsoft.com/office/drawing/2014/main" id="{605A02A0-EBEE-8ECD-21A2-1272B6048A9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379823" y="1203353"/>
          <a:ext cx="914400" cy="914400"/>
        </a:xfrm>
        <a:prstGeom prst="rect">
          <a:avLst/>
        </a:prstGeom>
      </xdr:spPr>
    </xdr:pic>
    <xdr:clientData/>
  </xdr:twoCellAnchor>
  <xdr:twoCellAnchor editAs="oneCell">
    <xdr:from>
      <xdr:col>14</xdr:col>
      <xdr:colOff>60353</xdr:colOff>
      <xdr:row>6</xdr:row>
      <xdr:rowOff>60353</xdr:rowOff>
    </xdr:from>
    <xdr:to>
      <xdr:col>15</xdr:col>
      <xdr:colOff>212753</xdr:colOff>
      <xdr:row>11</xdr:row>
      <xdr:rowOff>22253</xdr:rowOff>
    </xdr:to>
    <xdr:pic>
      <xdr:nvPicPr>
        <xdr:cNvPr id="62" name="Grafik 61" descr="Fahrrad mit Personen mit einfarbiger Füllung">
          <a:extLst>
            <a:ext uri="{FF2B5EF4-FFF2-40B4-BE49-F238E27FC236}">
              <a16:creationId xmlns:a16="http://schemas.microsoft.com/office/drawing/2014/main" id="{3417941B-B360-0FC3-5E87-B996A24E758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728353" y="1203353"/>
          <a:ext cx="914400" cy="914400"/>
        </a:xfrm>
        <a:prstGeom prst="rect">
          <a:avLst/>
        </a:prstGeom>
      </xdr:spPr>
    </xdr:pic>
    <xdr:clientData/>
  </xdr:twoCellAnchor>
  <xdr:twoCellAnchor editAs="oneCell">
    <xdr:from>
      <xdr:col>6</xdr:col>
      <xdr:colOff>654264</xdr:colOff>
      <xdr:row>6</xdr:row>
      <xdr:rowOff>93971</xdr:rowOff>
    </xdr:from>
    <xdr:to>
      <xdr:col>8</xdr:col>
      <xdr:colOff>44664</xdr:colOff>
      <xdr:row>11</xdr:row>
      <xdr:rowOff>55871</xdr:rowOff>
    </xdr:to>
    <xdr:pic>
      <xdr:nvPicPr>
        <xdr:cNvPr id="68" name="Grafik 67" descr="Balkendiagramm mit Abwärtstrend Silhouette">
          <a:extLst>
            <a:ext uri="{FF2B5EF4-FFF2-40B4-BE49-F238E27FC236}">
              <a16:creationId xmlns:a16="http://schemas.microsoft.com/office/drawing/2014/main" id="{A95DC346-D747-C49E-C7EB-7FD77B44CD5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226264" y="1236971"/>
          <a:ext cx="914400" cy="914400"/>
        </a:xfrm>
        <a:prstGeom prst="rect">
          <a:avLst/>
        </a:prstGeom>
      </xdr:spPr>
    </xdr:pic>
    <xdr:clientData/>
  </xdr:twoCellAnchor>
  <xdr:twoCellAnchor>
    <xdr:from>
      <xdr:col>1</xdr:col>
      <xdr:colOff>271181</xdr:colOff>
      <xdr:row>1</xdr:row>
      <xdr:rowOff>67235</xdr:rowOff>
    </xdr:from>
    <xdr:to>
      <xdr:col>11</xdr:col>
      <xdr:colOff>324971</xdr:colOff>
      <xdr:row>5</xdr:row>
      <xdr:rowOff>56029</xdr:rowOff>
    </xdr:to>
    <xdr:sp macro="" textlink="">
      <xdr:nvSpPr>
        <xdr:cNvPr id="69" name="Textfeld 68">
          <a:extLst>
            <a:ext uri="{FF2B5EF4-FFF2-40B4-BE49-F238E27FC236}">
              <a16:creationId xmlns:a16="http://schemas.microsoft.com/office/drawing/2014/main" id="{EF986889-6DE7-4539-A0D1-72669173FEED}"/>
            </a:ext>
          </a:extLst>
        </xdr:cNvPr>
        <xdr:cNvSpPr txBox="1"/>
      </xdr:nvSpPr>
      <xdr:spPr>
        <a:xfrm>
          <a:off x="1033181" y="257735"/>
          <a:ext cx="7673790" cy="750794"/>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3800" b="1">
              <a:solidFill>
                <a:schemeClr val="bg1"/>
              </a:solidFill>
              <a:latin typeface="+mn-lt"/>
            </a:rPr>
            <a:t>HR ANALYTICS DASHBOARD</a:t>
          </a:r>
        </a:p>
      </xdr:txBody>
    </xdr:sp>
    <xdr:clientData/>
  </xdr:twoCellAnchor>
  <xdr:twoCellAnchor editAs="oneCell">
    <xdr:from>
      <xdr:col>1</xdr:col>
      <xdr:colOff>179293</xdr:colOff>
      <xdr:row>0</xdr:row>
      <xdr:rowOff>156881</xdr:rowOff>
    </xdr:from>
    <xdr:to>
      <xdr:col>2</xdr:col>
      <xdr:colOff>661146</xdr:colOff>
      <xdr:row>5</xdr:row>
      <xdr:rowOff>156880</xdr:rowOff>
    </xdr:to>
    <xdr:pic>
      <xdr:nvPicPr>
        <xdr:cNvPr id="73" name="Grafik 72">
          <a:extLst>
            <a:ext uri="{FF2B5EF4-FFF2-40B4-BE49-F238E27FC236}">
              <a16:creationId xmlns:a16="http://schemas.microsoft.com/office/drawing/2014/main" id="{E8555061-01F7-F638-CD8A-BAE58D59E967}"/>
            </a:ext>
          </a:extLst>
        </xdr:cNvPr>
        <xdr:cNvPicPr>
          <a:picLocks noChangeAspect="1"/>
        </xdr:cNvPicPr>
      </xdr:nvPicPr>
      <xdr:blipFill>
        <a:blip xmlns:r="http://schemas.openxmlformats.org/officeDocument/2006/relationships" r:embed="rId11">
          <a:biLevel thresh="75000"/>
          <a:extLst>
            <a:ext uri="{28A0092B-C50C-407E-A947-70E740481C1C}">
              <a14:useLocalDpi xmlns:a14="http://schemas.microsoft.com/office/drawing/2010/main" val="0"/>
            </a:ext>
          </a:extLst>
        </a:blip>
        <a:stretch>
          <a:fillRect/>
        </a:stretch>
      </xdr:blipFill>
      <xdr:spPr>
        <a:xfrm>
          <a:off x="941293" y="156881"/>
          <a:ext cx="1243853" cy="952499"/>
        </a:xfrm>
        <a:prstGeom prst="rect">
          <a:avLst/>
        </a:prstGeom>
      </xdr:spPr>
    </xdr:pic>
    <xdr:clientData/>
  </xdr:twoCellAnchor>
  <xdr:twoCellAnchor>
    <xdr:from>
      <xdr:col>12</xdr:col>
      <xdr:colOff>571501</xdr:colOff>
      <xdr:row>1</xdr:row>
      <xdr:rowOff>56029</xdr:rowOff>
    </xdr:from>
    <xdr:to>
      <xdr:col>14</xdr:col>
      <xdr:colOff>437028</xdr:colOff>
      <xdr:row>5</xdr:row>
      <xdr:rowOff>67235</xdr:rowOff>
    </xdr:to>
    <xdr:sp macro="" textlink="">
      <xdr:nvSpPr>
        <xdr:cNvPr id="100" name="Textfeld 99">
          <a:extLst>
            <a:ext uri="{FF2B5EF4-FFF2-40B4-BE49-F238E27FC236}">
              <a16:creationId xmlns:a16="http://schemas.microsoft.com/office/drawing/2014/main" id="{323CCB7D-293C-48DE-BFB1-B7F2F370D581}"/>
            </a:ext>
          </a:extLst>
        </xdr:cNvPr>
        <xdr:cNvSpPr txBox="1"/>
      </xdr:nvSpPr>
      <xdr:spPr>
        <a:xfrm>
          <a:off x="9715501" y="246529"/>
          <a:ext cx="1389527" cy="773206"/>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b="1">
              <a:solidFill>
                <a:schemeClr val="bg1"/>
              </a:solidFill>
            </a:rPr>
            <a:t>JOB</a:t>
          </a:r>
          <a:r>
            <a:rPr lang="de-DE" sz="1400" b="1" baseline="0">
              <a:solidFill>
                <a:schemeClr val="bg1"/>
              </a:solidFill>
            </a:rPr>
            <a:t> SATISFACTION RATING</a:t>
          </a:r>
          <a:endParaRPr lang="de-DE" sz="1400" b="1">
            <a:solidFill>
              <a:schemeClr val="bg1"/>
            </a:solidFill>
          </a:endParaRPr>
        </a:p>
      </xdr:txBody>
    </xdr:sp>
    <xdr:clientData/>
  </xdr:twoCellAnchor>
  <xdr:twoCellAnchor editAs="oneCell">
    <xdr:from>
      <xdr:col>11</xdr:col>
      <xdr:colOff>593911</xdr:colOff>
      <xdr:row>1</xdr:row>
      <xdr:rowOff>100852</xdr:rowOff>
    </xdr:from>
    <xdr:to>
      <xdr:col>12</xdr:col>
      <xdr:colOff>593911</xdr:colOff>
      <xdr:row>4</xdr:row>
      <xdr:rowOff>186017</xdr:rowOff>
    </xdr:to>
    <xdr:pic>
      <xdr:nvPicPr>
        <xdr:cNvPr id="102" name="Grafik 101" descr="Präsentation mit Checkliste Silhouette">
          <a:extLst>
            <a:ext uri="{FF2B5EF4-FFF2-40B4-BE49-F238E27FC236}">
              <a16:creationId xmlns:a16="http://schemas.microsoft.com/office/drawing/2014/main" id="{02A69A5D-27AE-03B1-4812-F1A01311193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975911" y="291352"/>
          <a:ext cx="762000" cy="656665"/>
        </a:xfrm>
        <a:prstGeom prst="rect">
          <a:avLst/>
        </a:prstGeom>
      </xdr:spPr>
    </xdr:pic>
    <xdr:clientData/>
  </xdr:twoCellAnchor>
  <xdr:twoCellAnchor>
    <xdr:from>
      <xdr:col>14</xdr:col>
      <xdr:colOff>574244</xdr:colOff>
      <xdr:row>2</xdr:row>
      <xdr:rowOff>127752</xdr:rowOff>
    </xdr:from>
    <xdr:to>
      <xdr:col>15</xdr:col>
      <xdr:colOff>193544</xdr:colOff>
      <xdr:row>4</xdr:row>
      <xdr:rowOff>21399</xdr:rowOff>
    </xdr:to>
    <xdr:sp macro="" textlink="Rating!B7">
      <xdr:nvSpPr>
        <xdr:cNvPr id="104" name="Textfeld 103">
          <a:extLst>
            <a:ext uri="{FF2B5EF4-FFF2-40B4-BE49-F238E27FC236}">
              <a16:creationId xmlns:a16="http://schemas.microsoft.com/office/drawing/2014/main" id="{808DF0A0-89CD-41F4-BAA7-CCD37FA9198D}"/>
            </a:ext>
          </a:extLst>
        </xdr:cNvPr>
        <xdr:cNvSpPr txBox="1"/>
      </xdr:nvSpPr>
      <xdr:spPr>
        <a:xfrm>
          <a:off x="11242244" y="508752"/>
          <a:ext cx="381300" cy="274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D67AC22-8472-41F2-9013-7318997FF64C}" type="TxLink">
            <a:rPr lang="en-US" sz="1200" b="1" i="0" u="none" strike="noStrike">
              <a:solidFill>
                <a:schemeClr val="bg1"/>
              </a:solidFill>
              <a:latin typeface="Calibri"/>
              <a:ea typeface="+mn-ea"/>
              <a:cs typeface="Calibri"/>
            </a:rPr>
            <a:pPr marL="0" indent="0" algn="ctr"/>
            <a:t>2,6</a:t>
          </a:fld>
          <a:endParaRPr lang="de-DE" sz="1200" b="1" i="0" u="none" strike="noStrike">
            <a:solidFill>
              <a:schemeClr val="bg1"/>
            </a:solidFill>
            <a:latin typeface="Calibri"/>
            <a:ea typeface="+mn-ea"/>
            <a:cs typeface="Calibri"/>
          </a:endParaRPr>
        </a:p>
      </xdr:txBody>
    </xdr:sp>
    <xdr:clientData/>
  </xdr:twoCellAnchor>
  <xdr:twoCellAnchor>
    <xdr:from>
      <xdr:col>14</xdr:col>
      <xdr:colOff>218869</xdr:colOff>
      <xdr:row>1</xdr:row>
      <xdr:rowOff>39379</xdr:rowOff>
    </xdr:from>
    <xdr:to>
      <xdr:col>15</xdr:col>
      <xdr:colOff>575592</xdr:colOff>
      <xdr:row>5</xdr:row>
      <xdr:rowOff>140232</xdr:rowOff>
    </xdr:to>
    <xdr:graphicFrame macro="">
      <xdr:nvGraphicFramePr>
        <xdr:cNvPr id="103" name="Diagramm 102">
          <a:extLst>
            <a:ext uri="{FF2B5EF4-FFF2-40B4-BE49-F238E27FC236}">
              <a16:creationId xmlns:a16="http://schemas.microsoft.com/office/drawing/2014/main" id="{49AEF1FA-4134-4E24-833F-8EB0C3A2C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235885</xdr:colOff>
      <xdr:row>15</xdr:row>
      <xdr:rowOff>73960</xdr:rowOff>
    </xdr:from>
    <xdr:to>
      <xdr:col>12</xdr:col>
      <xdr:colOff>212912</xdr:colOff>
      <xdr:row>18</xdr:row>
      <xdr:rowOff>64434</xdr:rowOff>
    </xdr:to>
    <xdr:graphicFrame macro="">
      <xdr:nvGraphicFramePr>
        <xdr:cNvPr id="108" name="Diagramm 107">
          <a:extLst>
            <a:ext uri="{FF2B5EF4-FFF2-40B4-BE49-F238E27FC236}">
              <a16:creationId xmlns:a16="http://schemas.microsoft.com/office/drawing/2014/main" id="{72EA4E99-FA28-4B17-8573-3C2145EE2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228599</xdr:colOff>
      <xdr:row>17</xdr:row>
      <xdr:rowOff>152401</xdr:rowOff>
    </xdr:from>
    <xdr:to>
      <xdr:col>6</xdr:col>
      <xdr:colOff>246530</xdr:colOff>
      <xdr:row>25</xdr:row>
      <xdr:rowOff>68401</xdr:rowOff>
    </xdr:to>
    <xdr:grpSp>
      <xdr:nvGrpSpPr>
        <xdr:cNvPr id="122" name="Gruppieren 121">
          <a:extLst>
            <a:ext uri="{FF2B5EF4-FFF2-40B4-BE49-F238E27FC236}">
              <a16:creationId xmlns:a16="http://schemas.microsoft.com/office/drawing/2014/main" id="{B40C8881-9238-C35B-375F-8D45A8A0695C}"/>
            </a:ext>
          </a:extLst>
        </xdr:cNvPr>
        <xdr:cNvGrpSpPr/>
      </xdr:nvGrpSpPr>
      <xdr:grpSpPr>
        <a:xfrm>
          <a:off x="363070" y="3390901"/>
          <a:ext cx="3827931" cy="1440000"/>
          <a:chOff x="990599" y="3592609"/>
          <a:chExt cx="3815648" cy="1440000"/>
        </a:xfrm>
      </xdr:grpSpPr>
      <xdr:graphicFrame macro="">
        <xdr:nvGraphicFramePr>
          <xdr:cNvPr id="112" name="Diagramm 111">
            <a:extLst>
              <a:ext uri="{FF2B5EF4-FFF2-40B4-BE49-F238E27FC236}">
                <a16:creationId xmlns:a16="http://schemas.microsoft.com/office/drawing/2014/main" id="{72C18C36-F7D7-43DD-8E21-99F404EF3831}"/>
              </a:ext>
            </a:extLst>
          </xdr:cNvPr>
          <xdr:cNvGraphicFramePr>
            <a:graphicFrameLocks/>
          </xdr:cNvGraphicFramePr>
        </xdr:nvGraphicFramePr>
        <xdr:xfrm>
          <a:off x="990599" y="3592609"/>
          <a:ext cx="1440000" cy="1440000"/>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113" name="Diagramm 112">
            <a:extLst>
              <a:ext uri="{FF2B5EF4-FFF2-40B4-BE49-F238E27FC236}">
                <a16:creationId xmlns:a16="http://schemas.microsoft.com/office/drawing/2014/main" id="{8B78C7AC-D171-4664-BA57-5536EC9E0AAC}"/>
              </a:ext>
            </a:extLst>
          </xdr:cNvPr>
          <xdr:cNvGraphicFramePr>
            <a:graphicFrameLocks/>
          </xdr:cNvGraphicFramePr>
        </xdr:nvGraphicFramePr>
        <xdr:xfrm>
          <a:off x="3366247" y="3592609"/>
          <a:ext cx="1440000" cy="1440000"/>
        </xdr:xfrm>
        <a:graphic>
          <a:graphicData uri="http://schemas.openxmlformats.org/drawingml/2006/chart">
            <c:chart xmlns:c="http://schemas.openxmlformats.org/drawingml/2006/chart" xmlns:r="http://schemas.openxmlformats.org/officeDocument/2006/relationships" r:id="rId17"/>
          </a:graphicData>
        </a:graphic>
      </xdr:graphicFrame>
      <xdr:pic>
        <xdr:nvPicPr>
          <xdr:cNvPr id="117" name="Grafik 116" descr="Mann Silhouette">
            <a:extLst>
              <a:ext uri="{FF2B5EF4-FFF2-40B4-BE49-F238E27FC236}">
                <a16:creationId xmlns:a16="http://schemas.microsoft.com/office/drawing/2014/main" id="{59FAD507-DD81-3B46-A079-9F2A7467CCB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861824" y="3885881"/>
            <a:ext cx="756000" cy="756000"/>
          </a:xfrm>
          <a:prstGeom prst="rect">
            <a:avLst/>
          </a:prstGeom>
        </xdr:spPr>
      </xdr:pic>
      <xdr:pic>
        <xdr:nvPicPr>
          <xdr:cNvPr id="119" name="Grafik 118" descr="Frau Silhouette">
            <a:extLst>
              <a:ext uri="{FF2B5EF4-FFF2-40B4-BE49-F238E27FC236}">
                <a16:creationId xmlns:a16="http://schemas.microsoft.com/office/drawing/2014/main" id="{8F802E79-D3E8-8D37-C64A-0640AEC66DBA}"/>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171382" y="3885881"/>
            <a:ext cx="756000" cy="756000"/>
          </a:xfrm>
          <a:prstGeom prst="rect">
            <a:avLst/>
          </a:prstGeom>
        </xdr:spPr>
      </xdr:pic>
      <xdr:sp macro="" textlink="Gender!B10">
        <xdr:nvSpPr>
          <xdr:cNvPr id="120" name="Textfeld 119">
            <a:extLst>
              <a:ext uri="{FF2B5EF4-FFF2-40B4-BE49-F238E27FC236}">
                <a16:creationId xmlns:a16="http://schemas.microsoft.com/office/drawing/2014/main" id="{D0F335B8-D18F-4084-A934-0F75B6D296EC}"/>
              </a:ext>
            </a:extLst>
          </xdr:cNvPr>
          <xdr:cNvSpPr txBox="1"/>
        </xdr:nvSpPr>
        <xdr:spPr>
          <a:xfrm>
            <a:off x="1314151" y="4071902"/>
            <a:ext cx="714114" cy="44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D874312-E71E-44EC-8D8E-9709A9C61AB1}" type="TxLink">
              <a:rPr lang="en-US" sz="2000" b="1" i="0" u="none" strike="noStrike">
                <a:solidFill>
                  <a:schemeClr val="bg1"/>
                </a:solidFill>
                <a:latin typeface="Calibri"/>
                <a:ea typeface="+mn-ea"/>
                <a:cs typeface="Calibri"/>
              </a:rPr>
              <a:pPr marL="0" indent="0" algn="ctr"/>
              <a:t>588</a:t>
            </a:fld>
            <a:endParaRPr lang="de-DE" sz="2400" b="1" i="0" u="none" strike="noStrike">
              <a:solidFill>
                <a:schemeClr val="bg1"/>
              </a:solidFill>
              <a:latin typeface="Calibri"/>
              <a:ea typeface="+mn-ea"/>
              <a:cs typeface="Calibri"/>
            </a:endParaRPr>
          </a:p>
        </xdr:txBody>
      </xdr:sp>
      <xdr:sp macro="" textlink="Gender!B11">
        <xdr:nvSpPr>
          <xdr:cNvPr id="121" name="Textfeld 120">
            <a:extLst>
              <a:ext uri="{FF2B5EF4-FFF2-40B4-BE49-F238E27FC236}">
                <a16:creationId xmlns:a16="http://schemas.microsoft.com/office/drawing/2014/main" id="{CD9D8BEF-2281-457A-BEB4-5319859A9726}"/>
              </a:ext>
            </a:extLst>
          </xdr:cNvPr>
          <xdr:cNvSpPr txBox="1"/>
        </xdr:nvSpPr>
        <xdr:spPr>
          <a:xfrm>
            <a:off x="3798794" y="4071902"/>
            <a:ext cx="570382" cy="459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5A241E6-2BA4-4135-9273-9008ABC45D5E}" type="TxLink">
              <a:rPr lang="en-US" sz="2000" b="1" i="0" u="none" strike="noStrike">
                <a:solidFill>
                  <a:schemeClr val="bg1"/>
                </a:solidFill>
                <a:latin typeface="Calibri"/>
                <a:ea typeface="+mn-ea"/>
                <a:cs typeface="Calibri"/>
              </a:rPr>
              <a:pPr marL="0" indent="0" algn="ctr"/>
              <a:t>882</a:t>
            </a:fld>
            <a:endParaRPr lang="de-DE" sz="2000" b="1" i="0" u="none" strike="noStrike">
              <a:solidFill>
                <a:schemeClr val="bg1"/>
              </a:solidFill>
              <a:latin typeface="Calibri"/>
              <a:ea typeface="+mn-ea"/>
              <a:cs typeface="Calibri"/>
            </a:endParaRPr>
          </a:p>
        </xdr:txBody>
      </xdr:sp>
    </xdr:grpSp>
    <xdr:clientData/>
  </xdr:twoCellAnchor>
  <xdr:twoCellAnchor>
    <xdr:from>
      <xdr:col>1</xdr:col>
      <xdr:colOff>224118</xdr:colOff>
      <xdr:row>12</xdr:row>
      <xdr:rowOff>40340</xdr:rowOff>
    </xdr:from>
    <xdr:to>
      <xdr:col>6</xdr:col>
      <xdr:colOff>112059</xdr:colOff>
      <xdr:row>13</xdr:row>
      <xdr:rowOff>174811</xdr:rowOff>
    </xdr:to>
    <xdr:sp macro="" textlink="">
      <xdr:nvSpPr>
        <xdr:cNvPr id="123" name="Textfeld 122">
          <a:extLst>
            <a:ext uri="{FF2B5EF4-FFF2-40B4-BE49-F238E27FC236}">
              <a16:creationId xmlns:a16="http://schemas.microsoft.com/office/drawing/2014/main" id="{9FCD6CC0-8276-44B1-93F2-B63D063B784E}"/>
            </a:ext>
          </a:extLst>
        </xdr:cNvPr>
        <xdr:cNvSpPr txBox="1"/>
      </xdr:nvSpPr>
      <xdr:spPr>
        <a:xfrm>
          <a:off x="470647" y="2326340"/>
          <a:ext cx="36979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de-DE" sz="1400" b="1">
              <a:solidFill>
                <a:schemeClr val="bg1"/>
              </a:solidFill>
            </a:rPr>
            <a:t>Total Employees by Gender</a:t>
          </a:r>
        </a:p>
      </xdr:txBody>
    </xdr:sp>
    <xdr:clientData/>
  </xdr:twoCellAnchor>
  <xdr:twoCellAnchor>
    <xdr:from>
      <xdr:col>15</xdr:col>
      <xdr:colOff>531158</xdr:colOff>
      <xdr:row>1</xdr:row>
      <xdr:rowOff>179295</xdr:rowOff>
    </xdr:from>
    <xdr:to>
      <xdr:col>18</xdr:col>
      <xdr:colOff>470647</xdr:colOff>
      <xdr:row>4</xdr:row>
      <xdr:rowOff>156883</xdr:rowOff>
    </xdr:to>
    <xdr:graphicFrame macro="">
      <xdr:nvGraphicFramePr>
        <xdr:cNvPr id="37" name="Diagramm 36">
          <a:extLst>
            <a:ext uri="{FF2B5EF4-FFF2-40B4-BE49-F238E27FC236}">
              <a16:creationId xmlns:a16="http://schemas.microsoft.com/office/drawing/2014/main" id="{175B710B-2B2A-422D-A1A3-91780EF32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528356</xdr:colOff>
      <xdr:row>2</xdr:row>
      <xdr:rowOff>79568</xdr:rowOff>
    </xdr:from>
    <xdr:to>
      <xdr:col>18</xdr:col>
      <xdr:colOff>515470</xdr:colOff>
      <xdr:row>4</xdr:row>
      <xdr:rowOff>63467</xdr:rowOff>
    </xdr:to>
    <xdr:sp macro="" textlink="">
      <xdr:nvSpPr>
        <xdr:cNvPr id="111" name="Freihandform: Form 110">
          <a:extLst>
            <a:ext uri="{FF2B5EF4-FFF2-40B4-BE49-F238E27FC236}">
              <a16:creationId xmlns:a16="http://schemas.microsoft.com/office/drawing/2014/main" id="{3238AE6E-23F7-3B49-933D-33CBCEA82220}"/>
            </a:ext>
          </a:extLst>
        </xdr:cNvPr>
        <xdr:cNvSpPr/>
      </xdr:nvSpPr>
      <xdr:spPr>
        <a:xfrm>
          <a:off x="11330827" y="460568"/>
          <a:ext cx="2273114" cy="364899"/>
        </a:xfrm>
        <a:custGeom>
          <a:avLst/>
          <a:gdLst>
            <a:gd name="connsiteX0" fmla="*/ 963600 w 1153097"/>
            <a:gd name="connsiteY0" fmla="*/ 41320 h 364899"/>
            <a:gd name="connsiteX1" fmla="*/ 940547 w 1153097"/>
            <a:gd name="connsiteY1" fmla="*/ 143049 h 364899"/>
            <a:gd name="connsiteX2" fmla="*/ 865945 w 1153097"/>
            <a:gd name="connsiteY2" fmla="*/ 143049 h 364899"/>
            <a:gd name="connsiteX3" fmla="*/ 926299 w 1153097"/>
            <a:gd name="connsiteY3" fmla="*/ 205920 h 364899"/>
            <a:gd name="connsiteX4" fmla="*/ 903246 w 1153097"/>
            <a:gd name="connsiteY4" fmla="*/ 307649 h 364899"/>
            <a:gd name="connsiteX5" fmla="*/ 963600 w 1153097"/>
            <a:gd name="connsiteY5" fmla="*/ 244777 h 364899"/>
            <a:gd name="connsiteX6" fmla="*/ 1023953 w 1153097"/>
            <a:gd name="connsiteY6" fmla="*/ 307649 h 364899"/>
            <a:gd name="connsiteX7" fmla="*/ 1000900 w 1153097"/>
            <a:gd name="connsiteY7" fmla="*/ 205920 h 364899"/>
            <a:gd name="connsiteX8" fmla="*/ 1061254 w 1153097"/>
            <a:gd name="connsiteY8" fmla="*/ 143049 h 364899"/>
            <a:gd name="connsiteX9" fmla="*/ 986652 w 1153097"/>
            <a:gd name="connsiteY9" fmla="*/ 143049 h 364899"/>
            <a:gd name="connsiteX10" fmla="*/ 719093 w 1153097"/>
            <a:gd name="connsiteY10" fmla="*/ 41320 h 364899"/>
            <a:gd name="connsiteX11" fmla="*/ 696040 w 1153097"/>
            <a:gd name="connsiteY11" fmla="*/ 143049 h 364899"/>
            <a:gd name="connsiteX12" fmla="*/ 621438 w 1153097"/>
            <a:gd name="connsiteY12" fmla="*/ 143049 h 364899"/>
            <a:gd name="connsiteX13" fmla="*/ 681792 w 1153097"/>
            <a:gd name="connsiteY13" fmla="*/ 205920 h 364899"/>
            <a:gd name="connsiteX14" fmla="*/ 658739 w 1153097"/>
            <a:gd name="connsiteY14" fmla="*/ 307649 h 364899"/>
            <a:gd name="connsiteX15" fmla="*/ 719093 w 1153097"/>
            <a:gd name="connsiteY15" fmla="*/ 244777 h 364899"/>
            <a:gd name="connsiteX16" fmla="*/ 779446 w 1153097"/>
            <a:gd name="connsiteY16" fmla="*/ 307649 h 364899"/>
            <a:gd name="connsiteX17" fmla="*/ 756393 w 1153097"/>
            <a:gd name="connsiteY17" fmla="*/ 205920 h 364899"/>
            <a:gd name="connsiteX18" fmla="*/ 816747 w 1153097"/>
            <a:gd name="connsiteY18" fmla="*/ 143049 h 364899"/>
            <a:gd name="connsiteX19" fmla="*/ 742145 w 1153097"/>
            <a:gd name="connsiteY19" fmla="*/ 143049 h 364899"/>
            <a:gd name="connsiteX20" fmla="*/ 474586 w 1153097"/>
            <a:gd name="connsiteY20" fmla="*/ 41320 h 364899"/>
            <a:gd name="connsiteX21" fmla="*/ 451533 w 1153097"/>
            <a:gd name="connsiteY21" fmla="*/ 143049 h 364899"/>
            <a:gd name="connsiteX22" fmla="*/ 376931 w 1153097"/>
            <a:gd name="connsiteY22" fmla="*/ 143049 h 364899"/>
            <a:gd name="connsiteX23" fmla="*/ 437285 w 1153097"/>
            <a:gd name="connsiteY23" fmla="*/ 205920 h 364899"/>
            <a:gd name="connsiteX24" fmla="*/ 414232 w 1153097"/>
            <a:gd name="connsiteY24" fmla="*/ 307649 h 364899"/>
            <a:gd name="connsiteX25" fmla="*/ 474586 w 1153097"/>
            <a:gd name="connsiteY25" fmla="*/ 244777 h 364899"/>
            <a:gd name="connsiteX26" fmla="*/ 534939 w 1153097"/>
            <a:gd name="connsiteY26" fmla="*/ 307649 h 364899"/>
            <a:gd name="connsiteX27" fmla="*/ 511886 w 1153097"/>
            <a:gd name="connsiteY27" fmla="*/ 205920 h 364899"/>
            <a:gd name="connsiteX28" fmla="*/ 572240 w 1153097"/>
            <a:gd name="connsiteY28" fmla="*/ 143049 h 364899"/>
            <a:gd name="connsiteX29" fmla="*/ 497638 w 1153097"/>
            <a:gd name="connsiteY29" fmla="*/ 143049 h 364899"/>
            <a:gd name="connsiteX30" fmla="*/ 230079 w 1153097"/>
            <a:gd name="connsiteY30" fmla="*/ 41320 h 364899"/>
            <a:gd name="connsiteX31" fmla="*/ 207026 w 1153097"/>
            <a:gd name="connsiteY31" fmla="*/ 143049 h 364899"/>
            <a:gd name="connsiteX32" fmla="*/ 132424 w 1153097"/>
            <a:gd name="connsiteY32" fmla="*/ 143049 h 364899"/>
            <a:gd name="connsiteX33" fmla="*/ 192778 w 1153097"/>
            <a:gd name="connsiteY33" fmla="*/ 205920 h 364899"/>
            <a:gd name="connsiteX34" fmla="*/ 169725 w 1153097"/>
            <a:gd name="connsiteY34" fmla="*/ 307649 h 364899"/>
            <a:gd name="connsiteX35" fmla="*/ 230079 w 1153097"/>
            <a:gd name="connsiteY35" fmla="*/ 244777 h 364899"/>
            <a:gd name="connsiteX36" fmla="*/ 290432 w 1153097"/>
            <a:gd name="connsiteY36" fmla="*/ 307649 h 364899"/>
            <a:gd name="connsiteX37" fmla="*/ 267379 w 1153097"/>
            <a:gd name="connsiteY37" fmla="*/ 205920 h 364899"/>
            <a:gd name="connsiteX38" fmla="*/ 327733 w 1153097"/>
            <a:gd name="connsiteY38" fmla="*/ 143049 h 364899"/>
            <a:gd name="connsiteX39" fmla="*/ 253131 w 1153097"/>
            <a:gd name="connsiteY39" fmla="*/ 143049 h 364899"/>
            <a:gd name="connsiteX40" fmla="*/ 0 w 1153097"/>
            <a:gd name="connsiteY40" fmla="*/ 0 h 364899"/>
            <a:gd name="connsiteX41" fmla="*/ 1153097 w 1153097"/>
            <a:gd name="connsiteY41" fmla="*/ 0 h 364899"/>
            <a:gd name="connsiteX42" fmla="*/ 1153097 w 1153097"/>
            <a:gd name="connsiteY42" fmla="*/ 364899 h 364899"/>
            <a:gd name="connsiteX43" fmla="*/ 0 w 1153097"/>
            <a:gd name="connsiteY43" fmla="*/ 364899 h 3648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1153097" h="364899">
              <a:moveTo>
                <a:pt x="963600" y="41320"/>
              </a:moveTo>
              <a:lnTo>
                <a:pt x="940547" y="143049"/>
              </a:lnTo>
              <a:lnTo>
                <a:pt x="865945" y="143049"/>
              </a:lnTo>
              <a:lnTo>
                <a:pt x="926299" y="205920"/>
              </a:lnTo>
              <a:lnTo>
                <a:pt x="903246" y="307649"/>
              </a:lnTo>
              <a:lnTo>
                <a:pt x="963600" y="244777"/>
              </a:lnTo>
              <a:lnTo>
                <a:pt x="1023953" y="307649"/>
              </a:lnTo>
              <a:lnTo>
                <a:pt x="1000900" y="205920"/>
              </a:lnTo>
              <a:lnTo>
                <a:pt x="1061254" y="143049"/>
              </a:lnTo>
              <a:lnTo>
                <a:pt x="986652" y="143049"/>
              </a:lnTo>
              <a:close/>
              <a:moveTo>
                <a:pt x="719093" y="41320"/>
              </a:moveTo>
              <a:lnTo>
                <a:pt x="696040" y="143049"/>
              </a:lnTo>
              <a:lnTo>
                <a:pt x="621438" y="143049"/>
              </a:lnTo>
              <a:lnTo>
                <a:pt x="681792" y="205920"/>
              </a:lnTo>
              <a:lnTo>
                <a:pt x="658739" y="307649"/>
              </a:lnTo>
              <a:lnTo>
                <a:pt x="719093" y="244777"/>
              </a:lnTo>
              <a:lnTo>
                <a:pt x="779446" y="307649"/>
              </a:lnTo>
              <a:lnTo>
                <a:pt x="756393" y="205920"/>
              </a:lnTo>
              <a:lnTo>
                <a:pt x="816747" y="143049"/>
              </a:lnTo>
              <a:lnTo>
                <a:pt x="742145" y="143049"/>
              </a:lnTo>
              <a:close/>
              <a:moveTo>
                <a:pt x="474586" y="41320"/>
              </a:moveTo>
              <a:lnTo>
                <a:pt x="451533" y="143049"/>
              </a:lnTo>
              <a:lnTo>
                <a:pt x="376931" y="143049"/>
              </a:lnTo>
              <a:lnTo>
                <a:pt x="437285" y="205920"/>
              </a:lnTo>
              <a:lnTo>
                <a:pt x="414232" y="307649"/>
              </a:lnTo>
              <a:lnTo>
                <a:pt x="474586" y="244777"/>
              </a:lnTo>
              <a:lnTo>
                <a:pt x="534939" y="307649"/>
              </a:lnTo>
              <a:lnTo>
                <a:pt x="511886" y="205920"/>
              </a:lnTo>
              <a:lnTo>
                <a:pt x="572240" y="143049"/>
              </a:lnTo>
              <a:lnTo>
                <a:pt x="497638" y="143049"/>
              </a:lnTo>
              <a:close/>
              <a:moveTo>
                <a:pt x="230079" y="41320"/>
              </a:moveTo>
              <a:lnTo>
                <a:pt x="207026" y="143049"/>
              </a:lnTo>
              <a:lnTo>
                <a:pt x="132424" y="143049"/>
              </a:lnTo>
              <a:lnTo>
                <a:pt x="192778" y="205920"/>
              </a:lnTo>
              <a:lnTo>
                <a:pt x="169725" y="307649"/>
              </a:lnTo>
              <a:lnTo>
                <a:pt x="230079" y="244777"/>
              </a:lnTo>
              <a:lnTo>
                <a:pt x="290432" y="307649"/>
              </a:lnTo>
              <a:lnTo>
                <a:pt x="267379" y="205920"/>
              </a:lnTo>
              <a:lnTo>
                <a:pt x="327733" y="143049"/>
              </a:lnTo>
              <a:lnTo>
                <a:pt x="253131" y="143049"/>
              </a:lnTo>
              <a:close/>
              <a:moveTo>
                <a:pt x="0" y="0"/>
              </a:moveTo>
              <a:lnTo>
                <a:pt x="1153097" y="0"/>
              </a:lnTo>
              <a:lnTo>
                <a:pt x="1153097" y="364899"/>
              </a:lnTo>
              <a:lnTo>
                <a:pt x="0" y="364899"/>
              </a:lnTo>
              <a:close/>
            </a:path>
          </a:pathLst>
        </a:cu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de-DE"/>
        </a:p>
      </xdr:txBody>
    </xdr:sp>
    <xdr:clientData/>
  </xdr:twoCellAnchor>
  <xdr:twoCellAnchor>
    <xdr:from>
      <xdr:col>1</xdr:col>
      <xdr:colOff>230842</xdr:colOff>
      <xdr:row>6</xdr:row>
      <xdr:rowOff>134470</xdr:rowOff>
    </xdr:from>
    <xdr:to>
      <xdr:col>3</xdr:col>
      <xdr:colOff>324971</xdr:colOff>
      <xdr:row>8</xdr:row>
      <xdr:rowOff>78441</xdr:rowOff>
    </xdr:to>
    <xdr:sp macro="" textlink="">
      <xdr:nvSpPr>
        <xdr:cNvPr id="38" name="Textfeld 37">
          <a:extLst>
            <a:ext uri="{FF2B5EF4-FFF2-40B4-BE49-F238E27FC236}">
              <a16:creationId xmlns:a16="http://schemas.microsoft.com/office/drawing/2014/main" id="{73427839-930F-47DF-A54F-20CFB9506735}"/>
            </a:ext>
          </a:extLst>
        </xdr:cNvPr>
        <xdr:cNvSpPr txBox="1"/>
      </xdr:nvSpPr>
      <xdr:spPr>
        <a:xfrm>
          <a:off x="477371" y="1277470"/>
          <a:ext cx="1618129" cy="324971"/>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500" b="1">
              <a:solidFill>
                <a:schemeClr val="bg1"/>
              </a:solidFill>
            </a:rPr>
            <a:t>Total</a:t>
          </a:r>
          <a:r>
            <a:rPr lang="de-DE" sz="1500" b="1" baseline="0">
              <a:solidFill>
                <a:schemeClr val="bg1"/>
              </a:solidFill>
            </a:rPr>
            <a:t> Employees</a:t>
          </a:r>
          <a:endParaRPr lang="de-DE" sz="1500" b="1">
            <a:solidFill>
              <a:schemeClr val="bg1"/>
            </a:solidFill>
          </a:endParaRPr>
        </a:p>
      </xdr:txBody>
    </xdr:sp>
    <xdr:clientData/>
  </xdr:twoCellAnchor>
  <xdr:twoCellAnchor editAs="oneCell">
    <xdr:from>
      <xdr:col>2</xdr:col>
      <xdr:colOff>508748</xdr:colOff>
      <xdr:row>16</xdr:row>
      <xdr:rowOff>29136</xdr:rowOff>
    </xdr:from>
    <xdr:to>
      <xdr:col>5</xdr:col>
      <xdr:colOff>51548</xdr:colOff>
      <xdr:row>18</xdr:row>
      <xdr:rowOff>89647</xdr:rowOff>
    </xdr:to>
    <mc:AlternateContent xmlns:mc="http://schemas.openxmlformats.org/markup-compatibility/2006" xmlns:a14="http://schemas.microsoft.com/office/drawing/2010/main">
      <mc:Choice Requires="a14">
        <xdr:graphicFrame macro="">
          <xdr:nvGraphicFramePr>
            <xdr:cNvPr id="39" name="Gender 3">
              <a:extLst>
                <a:ext uri="{FF2B5EF4-FFF2-40B4-BE49-F238E27FC236}">
                  <a16:creationId xmlns:a16="http://schemas.microsoft.com/office/drawing/2014/main" id="{1C43B935-0E6E-4E4F-898A-D4889DDD56A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405219" y="3077136"/>
              <a:ext cx="1828800" cy="441511"/>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6</xdr:col>
      <xdr:colOff>481853</xdr:colOff>
      <xdr:row>14</xdr:row>
      <xdr:rowOff>186019</xdr:rowOff>
    </xdr:from>
    <xdr:to>
      <xdr:col>12</xdr:col>
      <xdr:colOff>672353</xdr:colOff>
      <xdr:row>25</xdr:row>
      <xdr:rowOff>145678</xdr:rowOff>
    </xdr:to>
    <xdr:graphicFrame macro="">
      <xdr:nvGraphicFramePr>
        <xdr:cNvPr id="40" name="Diagramm 39">
          <a:extLst>
            <a:ext uri="{FF2B5EF4-FFF2-40B4-BE49-F238E27FC236}">
              <a16:creationId xmlns:a16="http://schemas.microsoft.com/office/drawing/2014/main" id="{A80B38A8-5FAA-4A81-8F9D-BC844083E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649943</xdr:colOff>
      <xdr:row>12</xdr:row>
      <xdr:rowOff>40340</xdr:rowOff>
    </xdr:from>
    <xdr:to>
      <xdr:col>12</xdr:col>
      <xdr:colOff>582706</xdr:colOff>
      <xdr:row>13</xdr:row>
      <xdr:rowOff>174811</xdr:rowOff>
    </xdr:to>
    <xdr:sp macro="" textlink="">
      <xdr:nvSpPr>
        <xdr:cNvPr id="41" name="Textfeld 40">
          <a:extLst>
            <a:ext uri="{FF2B5EF4-FFF2-40B4-BE49-F238E27FC236}">
              <a16:creationId xmlns:a16="http://schemas.microsoft.com/office/drawing/2014/main" id="{4BFD91A1-D5B5-40ED-8772-79BB7D369566}"/>
            </a:ext>
          </a:extLst>
        </xdr:cNvPr>
        <xdr:cNvSpPr txBox="1"/>
      </xdr:nvSpPr>
      <xdr:spPr>
        <a:xfrm>
          <a:off x="4706472" y="2326340"/>
          <a:ext cx="45047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de-DE" sz="1400" b="1">
              <a:solidFill>
                <a:schemeClr val="bg1"/>
              </a:solidFill>
            </a:rPr>
            <a:t>Education by Attrition</a:t>
          </a:r>
        </a:p>
      </xdr:txBody>
    </xdr:sp>
    <xdr:clientData/>
  </xdr:twoCellAnchor>
  <xdr:twoCellAnchor>
    <xdr:from>
      <xdr:col>13</xdr:col>
      <xdr:colOff>280147</xdr:colOff>
      <xdr:row>12</xdr:row>
      <xdr:rowOff>40340</xdr:rowOff>
    </xdr:from>
    <xdr:to>
      <xdr:col>18</xdr:col>
      <xdr:colOff>589430</xdr:colOff>
      <xdr:row>13</xdr:row>
      <xdr:rowOff>174811</xdr:rowOff>
    </xdr:to>
    <xdr:sp macro="" textlink="">
      <xdr:nvSpPr>
        <xdr:cNvPr id="42" name="Textfeld 41">
          <a:extLst>
            <a:ext uri="{FF2B5EF4-FFF2-40B4-BE49-F238E27FC236}">
              <a16:creationId xmlns:a16="http://schemas.microsoft.com/office/drawing/2014/main" id="{36E5F8BB-C09B-4CD1-AD09-B456F8DD061E}"/>
            </a:ext>
          </a:extLst>
        </xdr:cNvPr>
        <xdr:cNvSpPr txBox="1"/>
      </xdr:nvSpPr>
      <xdr:spPr>
        <a:xfrm>
          <a:off x="9670676" y="2326340"/>
          <a:ext cx="411928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de-DE" sz="1400" b="1">
              <a:solidFill>
                <a:schemeClr val="bg1"/>
              </a:solidFill>
            </a:rPr>
            <a:t>Attrition by Job</a:t>
          </a:r>
          <a:r>
            <a:rPr lang="de-DE" sz="1400" b="1" baseline="0">
              <a:solidFill>
                <a:schemeClr val="bg1"/>
              </a:solidFill>
            </a:rPr>
            <a:t> Role</a:t>
          </a:r>
          <a:endParaRPr lang="de-DE" sz="1400" b="1">
            <a:solidFill>
              <a:schemeClr val="bg1"/>
            </a:solidFill>
          </a:endParaRPr>
        </a:p>
      </xdr:txBody>
    </xdr:sp>
    <xdr:clientData/>
  </xdr:twoCellAnchor>
  <xdr:twoCellAnchor>
    <xdr:from>
      <xdr:col>1</xdr:col>
      <xdr:colOff>257736</xdr:colOff>
      <xdr:row>27</xdr:row>
      <xdr:rowOff>69475</xdr:rowOff>
    </xdr:from>
    <xdr:to>
      <xdr:col>6</xdr:col>
      <xdr:colOff>145678</xdr:colOff>
      <xdr:row>29</xdr:row>
      <xdr:rowOff>13446</xdr:rowOff>
    </xdr:to>
    <xdr:sp macro="" textlink="">
      <xdr:nvSpPr>
        <xdr:cNvPr id="43" name="Textfeld 42">
          <a:extLst>
            <a:ext uri="{FF2B5EF4-FFF2-40B4-BE49-F238E27FC236}">
              <a16:creationId xmlns:a16="http://schemas.microsoft.com/office/drawing/2014/main" id="{ACC0CAC9-340B-45DB-8535-CAAB83211D8D}"/>
            </a:ext>
          </a:extLst>
        </xdr:cNvPr>
        <xdr:cNvSpPr txBox="1"/>
      </xdr:nvSpPr>
      <xdr:spPr>
        <a:xfrm>
          <a:off x="504265" y="5212975"/>
          <a:ext cx="369794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de-DE" sz="1400" b="1">
              <a:solidFill>
                <a:schemeClr val="bg1"/>
              </a:solidFill>
            </a:rPr>
            <a:t>Department wise Attrition</a:t>
          </a:r>
        </a:p>
      </xdr:txBody>
    </xdr:sp>
    <xdr:clientData/>
  </xdr:twoCellAnchor>
  <xdr:twoCellAnchor>
    <xdr:from>
      <xdr:col>6</xdr:col>
      <xdr:colOff>605118</xdr:colOff>
      <xdr:row>27</xdr:row>
      <xdr:rowOff>69475</xdr:rowOff>
    </xdr:from>
    <xdr:to>
      <xdr:col>10</xdr:col>
      <xdr:colOff>717178</xdr:colOff>
      <xdr:row>29</xdr:row>
      <xdr:rowOff>13446</xdr:rowOff>
    </xdr:to>
    <xdr:sp macro="" textlink="">
      <xdr:nvSpPr>
        <xdr:cNvPr id="45" name="Textfeld 44">
          <a:extLst>
            <a:ext uri="{FF2B5EF4-FFF2-40B4-BE49-F238E27FC236}">
              <a16:creationId xmlns:a16="http://schemas.microsoft.com/office/drawing/2014/main" id="{0D290E3E-C7C9-44F9-B38B-767257CAA655}"/>
            </a:ext>
          </a:extLst>
        </xdr:cNvPr>
        <xdr:cNvSpPr txBox="1"/>
      </xdr:nvSpPr>
      <xdr:spPr>
        <a:xfrm>
          <a:off x="4661647" y="5212975"/>
          <a:ext cx="316006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de-DE" sz="1400" b="1">
              <a:solidFill>
                <a:schemeClr val="bg1"/>
              </a:solidFill>
            </a:rPr>
            <a:t>Attrition by Age Group</a:t>
          </a:r>
        </a:p>
      </xdr:txBody>
    </xdr:sp>
    <xdr:clientData/>
  </xdr:twoCellAnchor>
  <xdr:twoCellAnchor>
    <xdr:from>
      <xdr:col>11</xdr:col>
      <xdr:colOff>515471</xdr:colOff>
      <xdr:row>27</xdr:row>
      <xdr:rowOff>69475</xdr:rowOff>
    </xdr:from>
    <xdr:to>
      <xdr:col>15</xdr:col>
      <xdr:colOff>22412</xdr:colOff>
      <xdr:row>29</xdr:row>
      <xdr:rowOff>13446</xdr:rowOff>
    </xdr:to>
    <xdr:sp macro="" textlink="">
      <xdr:nvSpPr>
        <xdr:cNvPr id="47" name="Textfeld 46">
          <a:extLst>
            <a:ext uri="{FF2B5EF4-FFF2-40B4-BE49-F238E27FC236}">
              <a16:creationId xmlns:a16="http://schemas.microsoft.com/office/drawing/2014/main" id="{091814EB-FCF3-457F-B786-81BE215BD6CD}"/>
            </a:ext>
          </a:extLst>
        </xdr:cNvPr>
        <xdr:cNvSpPr txBox="1"/>
      </xdr:nvSpPr>
      <xdr:spPr>
        <a:xfrm>
          <a:off x="8382000" y="5212975"/>
          <a:ext cx="25549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de-DE" sz="1400" b="1">
              <a:solidFill>
                <a:schemeClr val="bg1"/>
              </a:solidFill>
            </a:rPr>
            <a:t>Attrition by Marital Status</a:t>
          </a:r>
        </a:p>
      </xdr:txBody>
    </xdr:sp>
    <xdr:clientData/>
  </xdr:twoCellAnchor>
  <xdr:twoCellAnchor>
    <xdr:from>
      <xdr:col>15</xdr:col>
      <xdr:colOff>425824</xdr:colOff>
      <xdr:row>27</xdr:row>
      <xdr:rowOff>69475</xdr:rowOff>
    </xdr:from>
    <xdr:to>
      <xdr:col>18</xdr:col>
      <xdr:colOff>638737</xdr:colOff>
      <xdr:row>29</xdr:row>
      <xdr:rowOff>13446</xdr:rowOff>
    </xdr:to>
    <xdr:sp macro="" textlink="">
      <xdr:nvSpPr>
        <xdr:cNvPr id="48" name="Textfeld 47">
          <a:extLst>
            <a:ext uri="{FF2B5EF4-FFF2-40B4-BE49-F238E27FC236}">
              <a16:creationId xmlns:a16="http://schemas.microsoft.com/office/drawing/2014/main" id="{14AD78D4-16C9-4606-A94F-F5492C1D103D}"/>
            </a:ext>
          </a:extLst>
        </xdr:cNvPr>
        <xdr:cNvSpPr txBox="1"/>
      </xdr:nvSpPr>
      <xdr:spPr>
        <a:xfrm>
          <a:off x="11340353" y="5212975"/>
          <a:ext cx="249891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de-DE" sz="1400" b="1">
              <a:solidFill>
                <a:schemeClr val="accent4"/>
              </a:solidFill>
            </a:rPr>
            <a:t>Filter Panel</a:t>
          </a:r>
        </a:p>
      </xdr:txBody>
    </xdr:sp>
    <xdr:clientData/>
  </xdr:twoCellAnchor>
  <xdr:twoCellAnchor>
    <xdr:from>
      <xdr:col>13</xdr:col>
      <xdr:colOff>194982</xdr:colOff>
      <xdr:row>14</xdr:row>
      <xdr:rowOff>107578</xdr:rowOff>
    </xdr:from>
    <xdr:to>
      <xdr:col>18</xdr:col>
      <xdr:colOff>605118</xdr:colOff>
      <xdr:row>25</xdr:row>
      <xdr:rowOff>112059</xdr:rowOff>
    </xdr:to>
    <mc:AlternateContent xmlns:mc="http://schemas.openxmlformats.org/markup-compatibility/2006">
      <mc:Choice xmlns:cx1="http://schemas.microsoft.com/office/drawing/2015/9/8/chartex" Requires="cx1">
        <xdr:graphicFrame macro="">
          <xdr:nvGraphicFramePr>
            <xdr:cNvPr id="49" name="Diagramm 48">
              <a:extLst>
                <a:ext uri="{FF2B5EF4-FFF2-40B4-BE49-F238E27FC236}">
                  <a16:creationId xmlns:a16="http://schemas.microsoft.com/office/drawing/2014/main" id="{61A38833-6F2B-4C58-8762-0D27222C62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9472332" y="2774578"/>
              <a:ext cx="4220136" cy="2099981"/>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xdr:col>
      <xdr:colOff>194982</xdr:colOff>
      <xdr:row>29</xdr:row>
      <xdr:rowOff>112058</xdr:rowOff>
    </xdr:from>
    <xdr:to>
      <xdr:col>6</xdr:col>
      <xdr:colOff>224118</xdr:colOff>
      <xdr:row>41</xdr:row>
      <xdr:rowOff>33617</xdr:rowOff>
    </xdr:to>
    <xdr:graphicFrame macro="">
      <xdr:nvGraphicFramePr>
        <xdr:cNvPr id="50" name="Diagramm 49">
          <a:extLst>
            <a:ext uri="{FF2B5EF4-FFF2-40B4-BE49-F238E27FC236}">
              <a16:creationId xmlns:a16="http://schemas.microsoft.com/office/drawing/2014/main" id="{AAE218BC-0611-4EBD-8BE5-6EED3D81D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497541</xdr:colOff>
      <xdr:row>29</xdr:row>
      <xdr:rowOff>107577</xdr:rowOff>
    </xdr:from>
    <xdr:to>
      <xdr:col>11</xdr:col>
      <xdr:colOff>67236</xdr:colOff>
      <xdr:row>40</xdr:row>
      <xdr:rowOff>168088</xdr:rowOff>
    </xdr:to>
    <xdr:graphicFrame macro="">
      <xdr:nvGraphicFramePr>
        <xdr:cNvPr id="51" name="Diagramm 50">
          <a:extLst>
            <a:ext uri="{FF2B5EF4-FFF2-40B4-BE49-F238E27FC236}">
              <a16:creationId xmlns:a16="http://schemas.microsoft.com/office/drawing/2014/main" id="{B17B3945-9669-48B7-A0E9-4909104F1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437031</xdr:colOff>
      <xdr:row>30</xdr:row>
      <xdr:rowOff>78442</xdr:rowOff>
    </xdr:from>
    <xdr:to>
      <xdr:col>15</xdr:col>
      <xdr:colOff>56031</xdr:colOff>
      <xdr:row>40</xdr:row>
      <xdr:rowOff>11206</xdr:rowOff>
    </xdr:to>
    <mc:AlternateContent xmlns:mc="http://schemas.openxmlformats.org/markup-compatibility/2006">
      <mc:Choice xmlns:cx2="http://schemas.microsoft.com/office/drawing/2015/10/21/chartex" Requires="cx2">
        <xdr:graphicFrame macro="">
          <xdr:nvGraphicFramePr>
            <xdr:cNvPr id="54" name="Diagramm 53">
              <a:extLst>
                <a:ext uri="{FF2B5EF4-FFF2-40B4-BE49-F238E27FC236}">
                  <a16:creationId xmlns:a16="http://schemas.microsoft.com/office/drawing/2014/main" id="{3857E284-B841-4F2A-9C8F-193CB2893A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8190381" y="5793442"/>
              <a:ext cx="2667000" cy="1837764"/>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editAs="oneCell">
    <xdr:from>
      <xdr:col>15</xdr:col>
      <xdr:colOff>347384</xdr:colOff>
      <xdr:row>36</xdr:row>
      <xdr:rowOff>100853</xdr:rowOff>
    </xdr:from>
    <xdr:to>
      <xdr:col>18</xdr:col>
      <xdr:colOff>694766</xdr:colOff>
      <xdr:row>41</xdr:row>
      <xdr:rowOff>89648</xdr:rowOff>
    </xdr:to>
    <mc:AlternateContent xmlns:mc="http://schemas.openxmlformats.org/markup-compatibility/2006" xmlns:a14="http://schemas.microsoft.com/office/drawing/2010/main">
      <mc:Choice Requires="a14">
        <xdr:graphicFrame macro="">
          <xdr:nvGraphicFramePr>
            <xdr:cNvPr id="55" name="Department 1">
              <a:extLst>
                <a:ext uri="{FF2B5EF4-FFF2-40B4-BE49-F238E27FC236}">
                  <a16:creationId xmlns:a16="http://schemas.microsoft.com/office/drawing/2014/main" id="{EAFC63C8-B1AE-442E-A8E5-C36C4520F35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149855" y="6958853"/>
              <a:ext cx="2633382" cy="94129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15</xdr:col>
      <xdr:colOff>311524</xdr:colOff>
      <xdr:row>29</xdr:row>
      <xdr:rowOff>100853</xdr:rowOff>
    </xdr:from>
    <xdr:to>
      <xdr:col>18</xdr:col>
      <xdr:colOff>683558</xdr:colOff>
      <xdr:row>36</xdr:row>
      <xdr:rowOff>112059</xdr:rowOff>
    </xdr:to>
    <mc:AlternateContent xmlns:mc="http://schemas.openxmlformats.org/markup-compatibility/2006" xmlns:a14="http://schemas.microsoft.com/office/drawing/2010/main">
      <mc:Choice Requires="a14">
        <xdr:graphicFrame macro="">
          <xdr:nvGraphicFramePr>
            <xdr:cNvPr id="56" name="Education Field 3">
              <a:extLst>
                <a:ext uri="{FF2B5EF4-FFF2-40B4-BE49-F238E27FC236}">
                  <a16:creationId xmlns:a16="http://schemas.microsoft.com/office/drawing/2014/main" id="{B40ED566-3B7C-4DCF-BDFB-C80C0B26CF3B}"/>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1113995" y="5625353"/>
              <a:ext cx="2658034" cy="134470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102.989260648152" backgroundQuery="1" createdVersion="8" refreshedVersion="8" minRefreshableVersion="3" recordCount="0" supportSubquery="1" supportAdvancedDrill="1" xr:uid="{5DE75AA7-82D5-48D3-BD4C-02C65A5CC8CC}">
  <cacheSource type="external" connectionId="2"/>
  <cacheFields count="3">
    <cacheField name="[Measures].[Summe von CF_attrition count]" caption="Summe von CF_attrition count" numFmtId="0" hierarchy="48" level="32767"/>
    <cacheField name="[Table1].[CF_age band].[CF_age band]" caption="CF_age band" numFmtId="0" hierarchy="2" level="1">
      <sharedItems count="5">
        <s v="25 - 34"/>
        <s v="35 - 44"/>
        <s v="45 - 54"/>
        <s v="Over 55"/>
        <s v="Under 25"/>
      </sharedItems>
    </cacheField>
    <cacheField name="[Table1].[Education Field].[Education Field]" caption="Education Field" numFmtId="0" hierarchy="5" level="1">
      <sharedItems containsSemiMixedTypes="0" containsNonDate="0" containsString="0"/>
    </cacheField>
  </cacheFields>
  <cacheHierarchies count="57">
    <cacheHierarchy uniqueName="[Table1].[Attrition]" caption="Attrition" attribute="1" defaultMemberUniqueName="[Table1].[Attrition].[All]" allUniqueName="[Table1].[Attrition].[All]" dimensionUniqueName="[Table1]" displayFolder="" count="2" memberValueDatatype="130" unbalanced="0"/>
    <cacheHierarchy uniqueName="[Table1].[Business Travel]" caption="Business Travel" attribute="1" defaultMemberUniqueName="[Table1].[Business Travel].[All]" allUniqueName="[Table1].[Business Travel].[All]" dimensionUniqueName="[Table1]" displayFolder="" count="2" memberValueDatatype="130" unbalanced="0"/>
    <cacheHierarchy uniqueName="[Table1].[CF_age band]" caption="CF_age band" attribute="1" defaultMemberUniqueName="[Table1].[CF_age band].[All]" allUniqueName="[Table1].[CF_age band].[All]" dimensionUniqueName="[Table1]" displayFolder="" count="2" memberValueDatatype="130" unbalanced="0">
      <fieldsUsage count="2">
        <fieldUsage x="-1"/>
        <fieldUsage x="1"/>
      </fieldsUsage>
    </cacheHierarchy>
    <cacheHierarchy uniqueName="[Table1].[CF_attrition label]" caption="CF_attrition label" attribute="1" defaultMemberUniqueName="[Table1].[CF_attrition label].[All]" allUniqueName="[Table1].[CF_attrition label].[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fieldsUsage count="2">
        <fieldUsage x="-1"/>
        <fieldUsage x="2"/>
      </fieldsUsage>
    </cacheHierarchy>
    <cacheHierarchy uniqueName="[Table1].[emp no]" caption="emp no" attribute="1" defaultMemberUniqueName="[Table1].[emp no].[All]" allUniqueName="[Table1].[emp no].[All]" dimensionUniqueName="[Table1]" displayFolder="" count="2" memberValueDatatype="130" unbalanced="0"/>
    <cacheHierarchy uniqueName="[Table1].[Employee Number]" caption="Employee Number" attribute="1" defaultMemberUniqueName="[Table1].[Employee Number].[All]" allUniqueName="[Table1].[Employee Number].[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Over Time]" caption="Over Time" attribute="1" defaultMemberUniqueName="[Table1].[Over Time].[All]" allUniqueName="[Table1].[Over Time].[All]" dimensionUniqueName="[Table1]" displayFolder="" count="2" memberValueDatatype="130" unbalanced="0"/>
    <cacheHierarchy uniqueName="[Table1].[Over18]" caption="Over18" attribute="1" defaultMemberUniqueName="[Table1].[Over18].[All]" allUniqueName="[Table1].[Over18].[All]" dimensionUniqueName="[Table1]" displayFolder="" count="2"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2" memberValueDatatype="20" unbalanced="0"/>
    <cacheHierarchy uniqueName="[Table1].[-2]" caption="-2" attribute="1" defaultMemberUniqueName="[Table1].[-2].[All]" allUniqueName="[Table1].[-2].[All]" dimensionUniqueName="[Table1]" displayFolder="" count="2" memberValueDatatype="20" unbalanced="0"/>
    <cacheHierarchy uniqueName="[Table1].[0]" caption="0" attribute="1" defaultMemberUniqueName="[Table1].[0].[All]" allUniqueName="[Table1].[0].[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CF_attrition count]" caption="CF_attrition count" attribute="1" defaultMemberUniqueName="[Table1].[CF_attrition count].[All]" allUniqueName="[Table1].[CF_attrition count].[All]" dimensionUniqueName="[Table1]" displayFolder="" count="2" memberValueDatatype="20" unbalanced="0"/>
    <cacheHierarchy uniqueName="[Table1].[CF_attrition counts]" caption="CF_attrition counts" attribute="1" defaultMemberUniqueName="[Table1].[CF_attrition counts].[All]" allUniqueName="[Table1].[CF_attrition counts].[All]" dimensionUniqueName="[Table1]" displayFolder="" count="2" memberValueDatatype="20" unbalanced="0"/>
    <cacheHierarchy uniqueName="[Table1].[CF_attrition rate]" caption="CF_attrition rate" attribute="1" defaultMemberUniqueName="[Table1].[CF_attrition rate].[All]" allUniqueName="[Table1].[CF_attrition rate].[All]" dimensionUniqueName="[Table1]" displayFolder="" count="2" memberValueDatatype="20" unbalanced="0"/>
    <cacheHierarchy uniqueName="[Table1].[CF_current Employee]" caption="CF_current Employee" attribute="1" defaultMemberUniqueName="[Table1].[CF_current Employee].[All]" allUniqueName="[Table1].[CF_current Employee].[All]" dimensionUniqueName="[Table1]" displayFolder="" count="2" memberValueDatatype="20" unbalanced="0"/>
    <cacheHierarchy uniqueName="[Table1].[Daily Rate]" caption="Daily Rate" attribute="1" defaultMemberUniqueName="[Table1].[Daily Rate].[All]" allUniqueName="[Table1].[Daily Rate].[All]" dimensionUniqueName="[Table1]" displayFolder="" count="2" memberValueDatatype="20" unbalanced="0"/>
    <cacheHierarchy uniqueName="[Table1].[Distance From Home]" caption="Distance From Home" attribute="1" defaultMemberUniqueName="[Table1].[Distance From Home].[All]" allUniqueName="[Table1].[Distance From Home].[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Employee Count]" caption="Employee Count" attribute="1" defaultMemberUniqueName="[Table1].[Employee Count].[All]" allUniqueName="[Table1].[Employee Count].[All]" dimensionUniqueName="[Table1]" displayFolder="" count="2"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2" memberValueDatatype="20" unbalanced="0"/>
    <cacheHierarchy uniqueName="[Table1].[Hourly Rate]" caption="Hourly Rate" attribute="1" defaultMemberUniqueName="[Table1].[Hourly Rate].[All]" allUniqueName="[Table1].[Hourly Rate].[All]" dimensionUniqueName="[Table1]" displayFolder="" count="2" memberValueDatatype="20" unbalanced="0"/>
    <cacheHierarchy uniqueName="[Table1].[Job Involvement]" caption="Job Involvement" attribute="1" defaultMemberUniqueName="[Table1].[Job Involvement].[All]" allUniqueName="[Table1].[Job Involvement].[All]" dimensionUniqueName="[Table1]" displayFolder="" count="2" memberValueDatatype="20" unbalanced="0"/>
    <cacheHierarchy uniqueName="[Table1].[Job Level]" caption="Job Level" attribute="1" defaultMemberUniqueName="[Table1].[Job Level].[All]" allUniqueName="[Table1].[Job Level].[All]" dimensionUniqueName="[Table1]" displayFolder="" count="2" memberValueDatatype="20" unbalanced="0"/>
    <cacheHierarchy uniqueName="[Table1].[Job Satisfaction]" caption="Job Satisfaction" attribute="1" defaultMemberUniqueName="[Table1].[Job Satisfaction].[All]" allUniqueName="[Table1].[Job Satisfaction].[All]" dimensionUniqueName="[Table1]" displayFolder="" count="2" memberValueDatatype="20" unbalanced="0"/>
    <cacheHierarchy uniqueName="[Table1].[Monthly Income]" caption="Monthly Income" attribute="1" defaultMemberUniqueName="[Table1].[Monthly Income].[All]" allUniqueName="[Table1].[Monthly Income].[All]" dimensionUniqueName="[Table1]" displayFolder="" count="2" memberValueDatatype="20" unbalanced="0"/>
    <cacheHierarchy uniqueName="[Table1].[Monthly Rate]" caption="Monthly Rate" attribute="1" defaultMemberUniqueName="[Table1].[Monthly Rate].[All]" allUniqueName="[Table1].[Monthly Rate].[All]" dimensionUniqueName="[Table1]" displayFolder="" count="2" memberValueDatatype="20" unbalanced="0"/>
    <cacheHierarchy uniqueName="[Table1].[Num Companies Worked]" caption="Num Companies Worked" attribute="1" defaultMemberUniqueName="[Table1].[Num Companies Worked].[All]" allUniqueName="[Table1].[Num Companies Worked].[All]" dimensionUniqueName="[Table1]" displayFolder="" count="2" memberValueDatatype="20" unbalanced="0"/>
    <cacheHierarchy uniqueName="[Table1].[Percent Salary Hike]" caption="Percent Salary Hike" attribute="1" defaultMemberUniqueName="[Table1].[Percent Salary Hike].[All]" allUniqueName="[Table1].[Percent Salary Hike].[All]" dimensionUniqueName="[Table1]" displayFolder="" count="2" memberValueDatatype="20" unbalanced="0"/>
    <cacheHierarchy uniqueName="[Table1].[Performance Rating]" caption="Performance Rating" attribute="1" defaultMemberUniqueName="[Table1].[Performance Rating].[All]" allUniqueName="[Table1].[Performance Rating].[All]" dimensionUniqueName="[Table1]" displayFolder="" count="2"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2" memberValueDatatype="20" unbalanced="0"/>
    <cacheHierarchy uniqueName="[Table1].[Standard Hours]" caption="Standard Hours" attribute="1" defaultMemberUniqueName="[Table1].[Standard Hours].[All]" allUniqueName="[Table1].[Standard Hours].[All]" dimensionUniqueName="[Table1]" displayFolder="" count="2" memberValueDatatype="20" unbalanced="0"/>
    <cacheHierarchy uniqueName="[Table1].[Stock Option Level]" caption="Stock Option Level" attribute="1" defaultMemberUniqueName="[Table1].[Stock Option Level].[All]" allUniqueName="[Table1].[Stock Option Level].[All]" dimensionUniqueName="[Table1]" displayFolder="" count="2" memberValueDatatype="20" unbalanced="0"/>
    <cacheHierarchy uniqueName="[Table1].[Total Working Years]" caption="Total Working Years" attribute="1" defaultMemberUniqueName="[Table1].[Total Working Years].[All]" allUniqueName="[Table1].[Total Working Years].[All]" dimensionUniqueName="[Table1]" displayFolder="" count="2" memberValueDatatype="20" unbalanced="0"/>
    <cacheHierarchy uniqueName="[Table1].[Work Life Balance]" caption="Work Life Balance" attribute="1" defaultMemberUniqueName="[Table1].[Work Life Balance].[All]" allUniqueName="[Table1].[Work Life Balance].[All]" dimensionUniqueName="[Table1]" displayFolder="" count="2" memberValueDatatype="20" unbalanced="0"/>
    <cacheHierarchy uniqueName="[Table1].[Years At Company]" caption="Years At Company" attribute="1" defaultMemberUniqueName="[Table1].[Years At Company].[All]" allUniqueName="[Table1].[Years At Company].[All]" dimensionUniqueName="[Table1]" displayFolder="" count="2" memberValueDatatype="20" unbalanced="0"/>
    <cacheHierarchy uniqueName="[Table1].[Years In Current Role]" caption="Years In Current Role" attribute="1" defaultMemberUniqueName="[Table1].[Years In Current Role].[All]" allUniqueName="[Table1].[Years In Current Role].[All]" dimensionUniqueName="[Table1]" displayFolder="" count="2"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2" memberValueDatatype="20" unbalanced="0"/>
    <cacheHierarchy uniqueName="[Table1].[Years With Curr Manager]" caption="Years With Curr Manager" attribute="1" defaultMemberUniqueName="[Table1].[Years With Curr Manager].[All]" allUniqueName="[Table1].[Years With Curr Manage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me von Employee Number]" caption="Summe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Anzahl von Employee Number]" caption="Anzahl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Summe von CF_attrition count]" caption="Summe von CF_attrition count"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Summe von Age]" caption="Summe von Age" measure="1" displayFolder="" measureGroup="Table1" count="0" hidden="1">
      <extLst>
        <ext xmlns:x15="http://schemas.microsoft.com/office/spreadsheetml/2010/11/main" uri="{B97F6D7D-B522-45F9-BDA1-12C45D357490}">
          <x15:cacheHierarchy aggregatedColumn="16"/>
        </ext>
      </extLst>
    </cacheHierarchy>
    <cacheHierarchy uniqueName="[Measures].[Mittelwert von Age]" caption="Mittelwert von Age" measure="1" displayFolder="" measureGroup="Table1" count="0" hidden="1">
      <extLst>
        <ext xmlns:x15="http://schemas.microsoft.com/office/spreadsheetml/2010/11/main" uri="{B97F6D7D-B522-45F9-BDA1-12C45D357490}">
          <x15:cacheHierarchy aggregatedColumn="16"/>
        </ext>
      </extLst>
    </cacheHierarchy>
    <cacheHierarchy uniqueName="[Measures].[Summe von Job Satisfaction]" caption="Summe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Mittelwert von Job Satisfaction]" caption="Mittelwert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Summe von Employee Count]" caption="Summe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Employee Count]" caption="Anzahl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CF_attrition count]" caption="Anzahl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Anzahl von Attrition]" caption="Anzahl von Attrition"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102.989261111114" backgroundQuery="1" createdVersion="8" refreshedVersion="8" minRefreshableVersion="3" recordCount="0" supportSubquery="1" supportAdvancedDrill="1" xr:uid="{F5770EC4-99FE-4900-A5EE-66B471922709}">
  <cacheSource type="external" connectionId="2"/>
  <cacheFields count="3">
    <cacheField name="[Measures].[Summe von CF_attrition count]" caption="Summe von CF_attrition count" numFmtId="0" hierarchy="48" level="32767"/>
    <cacheField name="[Table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Table1].[Education Field].[Education Field]" caption="Education Field" numFmtId="0" hierarchy="5" level="1">
      <sharedItems containsSemiMixedTypes="0" containsNonDate="0" containsString="0"/>
    </cacheField>
  </cacheFields>
  <cacheHierarchies count="57">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fieldsUsage count="2">
        <fieldUsage x="-1"/>
        <fieldUsage x="2"/>
      </fieldsUsage>
    </cacheHierarchy>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fieldsUsage count="2">
        <fieldUsage x="-1"/>
        <fieldUsage x="1"/>
      </fieldsUsage>
    </cacheHierarchy>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me von Employee Number]" caption="Summe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Anzahl von Employee Number]" caption="Anzahl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Summe von CF_attrition count]" caption="Summe von CF_attrition count"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Summe von Age]" caption="Summe von Age" measure="1" displayFolder="" measureGroup="Table1" count="0" hidden="1">
      <extLst>
        <ext xmlns:x15="http://schemas.microsoft.com/office/spreadsheetml/2010/11/main" uri="{B97F6D7D-B522-45F9-BDA1-12C45D357490}">
          <x15:cacheHierarchy aggregatedColumn="16"/>
        </ext>
      </extLst>
    </cacheHierarchy>
    <cacheHierarchy uniqueName="[Measures].[Mittelwert von Age]" caption="Mittelwert von Age" measure="1" displayFolder="" measureGroup="Table1" count="0" hidden="1">
      <extLst>
        <ext xmlns:x15="http://schemas.microsoft.com/office/spreadsheetml/2010/11/main" uri="{B97F6D7D-B522-45F9-BDA1-12C45D357490}">
          <x15:cacheHierarchy aggregatedColumn="16"/>
        </ext>
      </extLst>
    </cacheHierarchy>
    <cacheHierarchy uniqueName="[Measures].[Summe von Job Satisfaction]" caption="Summe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Mittelwert von Job Satisfaction]" caption="Mittelwert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Summe von Employee Count]" caption="Summe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Employee Count]" caption="Anzahl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CF_attrition count]" caption="Anzahl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Anzahl von Attrition]" caption="Anzahl von Attrition"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102.989261458337" backgroundQuery="1" createdVersion="8" refreshedVersion="8" minRefreshableVersion="3" recordCount="0" supportSubquery="1" supportAdvancedDrill="1" xr:uid="{51F200E4-8DC7-4965-96A9-A0FEED7F366A}">
  <cacheSource type="external" connectionId="2"/>
  <cacheFields count="3">
    <cacheField name="[Measures].[Summe von CF_attrition count]" caption="Summe von CF_attrition count" numFmtId="0" hierarchy="48" level="32767"/>
    <cacheField name="[Table1].[Department].[Department]" caption="Department" numFmtId="0" hierarchy="4" level="1">
      <sharedItems count="3">
        <s v="HR"/>
        <s v="R&amp;D"/>
        <s v="Sales"/>
      </sharedItems>
    </cacheField>
    <cacheField name="[Table1].[Education Field].[Education Field]" caption="Education Field" numFmtId="0" hierarchy="5" level="1">
      <sharedItems containsSemiMixedTypes="0" containsNonDate="0" containsString="0"/>
    </cacheField>
  </cacheFields>
  <cacheHierarchies count="57">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1"/>
      </fieldsUsage>
    </cacheHierarchy>
    <cacheHierarchy uniqueName="[Table1].[Education Field]" caption="Education Field" attribute="1" defaultMemberUniqueName="[Table1].[Education Field].[All]" allUniqueName="[Table1].[Education Field].[All]" dimensionUniqueName="[Table1]" displayFolder="" count="2" memberValueDatatype="130" unbalanced="0">
      <fieldsUsage count="2">
        <fieldUsage x="-1"/>
        <fieldUsage x="2"/>
      </fieldsUsage>
    </cacheHierarchy>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me von Employee Number]" caption="Summe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Anzahl von Employee Number]" caption="Anzahl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Summe von CF_attrition count]" caption="Summe von CF_attrition count"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Summe von Age]" caption="Summe von Age" measure="1" displayFolder="" measureGroup="Table1" count="0" hidden="1">
      <extLst>
        <ext xmlns:x15="http://schemas.microsoft.com/office/spreadsheetml/2010/11/main" uri="{B97F6D7D-B522-45F9-BDA1-12C45D357490}">
          <x15:cacheHierarchy aggregatedColumn="16"/>
        </ext>
      </extLst>
    </cacheHierarchy>
    <cacheHierarchy uniqueName="[Measures].[Mittelwert von Age]" caption="Mittelwert von Age" measure="1" displayFolder="" measureGroup="Table1" count="0" hidden="1">
      <extLst>
        <ext xmlns:x15="http://schemas.microsoft.com/office/spreadsheetml/2010/11/main" uri="{B97F6D7D-B522-45F9-BDA1-12C45D357490}">
          <x15:cacheHierarchy aggregatedColumn="16"/>
        </ext>
      </extLst>
    </cacheHierarchy>
    <cacheHierarchy uniqueName="[Measures].[Summe von Job Satisfaction]" caption="Summe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Mittelwert von Job Satisfaction]" caption="Mittelwert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Summe von Employee Count]" caption="Summe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Employee Count]" caption="Anzahl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CF_attrition count]" caption="Anzahl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Anzahl von Attrition]" caption="Anzahl von Attrition"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102.989261805553" backgroundQuery="1" createdVersion="8" refreshedVersion="8" minRefreshableVersion="3" recordCount="0" supportSubquery="1" supportAdvancedDrill="1" xr:uid="{D19BA8C5-61DF-425F-90D3-D9C15E2C9399}">
  <cacheSource type="external" connectionId="2"/>
  <cacheFields count="3">
    <cacheField name="[Table1].[Education].[Education]" caption="Education" numFmtId="0" hierarchy="23" level="1">
      <sharedItems count="5">
        <s v="Associates Degree"/>
        <s v="Bachelor's Degree"/>
        <s v="Doctoral Degree"/>
        <s v="High School"/>
        <s v="Master's Degree"/>
      </sharedItems>
    </cacheField>
    <cacheField name="[Measures].[Summe von CF_attrition count]" caption="Summe von CF_attrition count" numFmtId="0" hierarchy="48" level="32767"/>
    <cacheField name="[Table1].[Education Field].[Education Field]" caption="Education Field" numFmtId="0" hierarchy="5" level="1">
      <sharedItems containsSemiMixedTypes="0" containsNonDate="0" containsString="0"/>
    </cacheField>
  </cacheFields>
  <cacheHierarchies count="57">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fieldsUsage count="2">
        <fieldUsage x="-1"/>
        <fieldUsage x="2"/>
      </fieldsUsage>
    </cacheHierarchy>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0"/>
      </fieldsUsage>
    </cacheHierarchy>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me von Employee Number]" caption="Summe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Anzahl von Employee Number]" caption="Anzahl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Summe von CF_attrition count]" caption="Summe von CF_attrition count"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Summe von Age]" caption="Summe von Age" measure="1" displayFolder="" measureGroup="Table1" count="0" hidden="1">
      <extLst>
        <ext xmlns:x15="http://schemas.microsoft.com/office/spreadsheetml/2010/11/main" uri="{B97F6D7D-B522-45F9-BDA1-12C45D357490}">
          <x15:cacheHierarchy aggregatedColumn="16"/>
        </ext>
      </extLst>
    </cacheHierarchy>
    <cacheHierarchy uniqueName="[Measures].[Mittelwert von Age]" caption="Mittelwert von Age" measure="1" displayFolder="" measureGroup="Table1" count="0" hidden="1">
      <extLst>
        <ext xmlns:x15="http://schemas.microsoft.com/office/spreadsheetml/2010/11/main" uri="{B97F6D7D-B522-45F9-BDA1-12C45D357490}">
          <x15:cacheHierarchy aggregatedColumn="16"/>
        </ext>
      </extLst>
    </cacheHierarchy>
    <cacheHierarchy uniqueName="[Measures].[Summe von Job Satisfaction]" caption="Summe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Mittelwert von Job Satisfaction]" caption="Mittelwert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Summe von Employee Count]" caption="Summe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Employee Count]" caption="Anzahl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CF_attrition count]" caption="Anzahl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Anzahl von Attrition]" caption="Anzahl von Attrition"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102.989262152776" backgroundQuery="1" createdVersion="8" refreshedVersion="8" minRefreshableVersion="3" recordCount="0" supportSubquery="1" supportAdvancedDrill="1" xr:uid="{B183E465-D39D-4FB1-AA67-9388AC33374E}">
  <cacheSource type="external" connectionId="2"/>
  <cacheFields count="3">
    <cacheField name="[Table1].[Gender].[Gender]" caption="Gender" numFmtId="0" hierarchy="8" level="1">
      <sharedItems count="2">
        <s v="Female"/>
        <s v="Male"/>
      </sharedItems>
    </cacheField>
    <cacheField name="[Measures].[Anzahl von Employee Count]" caption="Anzahl von Employee Count" numFmtId="0" hierarchy="54" level="32767"/>
    <cacheField name="[Table1].[Education Field].[Education Field]" caption="Education Field" numFmtId="0" hierarchy="5" level="1">
      <sharedItems containsSemiMixedTypes="0" containsNonDate="0" containsString="0"/>
    </cacheField>
  </cacheFields>
  <cacheHierarchies count="57">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fieldsUsage count="2">
        <fieldUsage x="-1"/>
        <fieldUsage x="2"/>
      </fieldsUsage>
    </cacheHierarchy>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me von Employee Number]" caption="Summe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Anzahl von Employee Number]" caption="Anzahl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Summe von CF_attrition count]" caption="Summe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Summe von Age]" caption="Summe von Age" measure="1" displayFolder="" measureGroup="Table1" count="0" hidden="1">
      <extLst>
        <ext xmlns:x15="http://schemas.microsoft.com/office/spreadsheetml/2010/11/main" uri="{B97F6D7D-B522-45F9-BDA1-12C45D357490}">
          <x15:cacheHierarchy aggregatedColumn="16"/>
        </ext>
      </extLst>
    </cacheHierarchy>
    <cacheHierarchy uniqueName="[Measures].[Mittelwert von Age]" caption="Mittelwert von Age" measure="1" displayFolder="" measureGroup="Table1" count="0" hidden="1">
      <extLst>
        <ext xmlns:x15="http://schemas.microsoft.com/office/spreadsheetml/2010/11/main" uri="{B97F6D7D-B522-45F9-BDA1-12C45D357490}">
          <x15:cacheHierarchy aggregatedColumn="16"/>
        </ext>
      </extLst>
    </cacheHierarchy>
    <cacheHierarchy uniqueName="[Measures].[Summe von Job Satisfaction]" caption="Summe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Mittelwert von Job Satisfaction]" caption="Mittelwert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Summe von Employee Count]" caption="Summe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Employee Count]" caption="Anzahl von Employee Count" measure="1" displayFolder="" measureGroup="Table1" count="0" oneField="1" hidden="1">
      <fieldsUsage count="1">
        <fieldUsage x="1"/>
      </fieldsUsage>
      <extLst>
        <ext xmlns:x15="http://schemas.microsoft.com/office/spreadsheetml/2010/11/main" uri="{B97F6D7D-B522-45F9-BDA1-12C45D357490}">
          <x15:cacheHierarchy aggregatedColumn="24"/>
        </ext>
      </extLst>
    </cacheHierarchy>
    <cacheHierarchy uniqueName="[Measures].[Anzahl von CF_attrition count]" caption="Anzahl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Anzahl von Attrition]" caption="Anzahl von Attrition"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102.989262499999" backgroundQuery="1" createdVersion="8" refreshedVersion="8" minRefreshableVersion="3" recordCount="0" supportSubquery="1" supportAdvancedDrill="1" xr:uid="{5068658D-7D62-476B-AE9A-9269D7C85B60}">
  <cacheSource type="external" connectionId="2"/>
  <cacheFields count="4">
    <cacheField name="[Measures].[Anzahl von Employee Number]" caption="Anzahl von Employee Number" numFmtId="0" hierarchy="47" level="32767"/>
    <cacheField name="[Measures].[Summe von CF_attrition count]" caption="Summe von CF_attrition count" numFmtId="0" hierarchy="48" level="32767"/>
    <cacheField name="[Measures].[Mittelwert von Age]" caption="Mittelwert von Age" numFmtId="0" hierarchy="50" level="32767"/>
    <cacheField name="[Table1].[Education Field].[Education Field]" caption="Education Field" numFmtId="0" hierarchy="5" level="1">
      <sharedItems containsSemiMixedTypes="0" containsNonDate="0" containsString="0"/>
    </cacheField>
  </cacheFields>
  <cacheHierarchies count="57">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fieldsUsage count="2">
        <fieldUsage x="-1"/>
        <fieldUsage x="3"/>
      </fieldsUsage>
    </cacheHierarchy>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me von Employee Number]" caption="Summe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Anzahl von Employee Number]" caption="Anzahl von Employee Number"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Summe von CF_attrition count]" caption="Summe von CF_attrition count"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Summe von Age]" caption="Summe von Age" measure="1" displayFolder="" measureGroup="Table1" count="0" hidden="1">
      <extLst>
        <ext xmlns:x15="http://schemas.microsoft.com/office/spreadsheetml/2010/11/main" uri="{B97F6D7D-B522-45F9-BDA1-12C45D357490}">
          <x15:cacheHierarchy aggregatedColumn="16"/>
        </ext>
      </extLst>
    </cacheHierarchy>
    <cacheHierarchy uniqueName="[Measures].[Mittelwert von Age]" caption="Mittelwert von Age" measure="1" displayFolder="" measureGroup="Table1" count="0" oneField="1" hidden="1">
      <fieldsUsage count="1">
        <fieldUsage x="2"/>
      </fieldsUsage>
      <extLst>
        <ext xmlns:x15="http://schemas.microsoft.com/office/spreadsheetml/2010/11/main" uri="{B97F6D7D-B522-45F9-BDA1-12C45D357490}">
          <x15:cacheHierarchy aggregatedColumn="16"/>
        </ext>
      </extLst>
    </cacheHierarchy>
    <cacheHierarchy uniqueName="[Measures].[Summe von Job Satisfaction]" caption="Summe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Mittelwert von Job Satisfaction]" caption="Mittelwert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Summe von Employee Count]" caption="Summe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Employee Count]" caption="Anzahl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CF_attrition count]" caption="Anzahl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Anzahl von Attrition]" caption="Anzahl von Attrition"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102.989262962961" backgroundQuery="1" createdVersion="8" refreshedVersion="8" minRefreshableVersion="3" recordCount="0" supportSubquery="1" supportAdvancedDrill="1" xr:uid="{798BF854-BAE2-4739-AB8C-5D4FC4F5E499}">
  <cacheSource type="external" connectionId="2"/>
  <cacheFields count="3">
    <cacheField name="[Table1].[Marital Status].[Marital Status]" caption="Marital Status" numFmtId="0" hierarchy="10" level="1">
      <sharedItems count="3">
        <s v="Divorced"/>
        <s v="Married"/>
        <s v="Single"/>
      </sharedItems>
    </cacheField>
    <cacheField name="[Measures].[Anzahl von Attrition]" caption="Anzahl von Attrition" numFmtId="0" hierarchy="56" level="32767"/>
    <cacheField name="[Table1].[Education Field].[Education Field]" caption="Education Field" numFmtId="0" hierarchy="5" level="1">
      <sharedItems containsSemiMixedTypes="0" containsNonDate="0" containsString="0"/>
    </cacheField>
  </cacheFields>
  <cacheHierarchies count="57">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fieldsUsage count="2">
        <fieldUsage x="-1"/>
        <fieldUsage x="2"/>
      </fieldsUsage>
    </cacheHierarchy>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0"/>
      </fieldsUsage>
    </cacheHierarchy>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me von Employee Number]" caption="Summe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Anzahl von Employee Number]" caption="Anzahl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Summe von CF_attrition count]" caption="Summe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Summe von Age]" caption="Summe von Age" measure="1" displayFolder="" measureGroup="Table1" count="0" hidden="1">
      <extLst>
        <ext xmlns:x15="http://schemas.microsoft.com/office/spreadsheetml/2010/11/main" uri="{B97F6D7D-B522-45F9-BDA1-12C45D357490}">
          <x15:cacheHierarchy aggregatedColumn="16"/>
        </ext>
      </extLst>
    </cacheHierarchy>
    <cacheHierarchy uniqueName="[Measures].[Mittelwert von Age]" caption="Mittelwert von Age" measure="1" displayFolder="" measureGroup="Table1" count="0" hidden="1">
      <extLst>
        <ext xmlns:x15="http://schemas.microsoft.com/office/spreadsheetml/2010/11/main" uri="{B97F6D7D-B522-45F9-BDA1-12C45D357490}">
          <x15:cacheHierarchy aggregatedColumn="16"/>
        </ext>
      </extLst>
    </cacheHierarchy>
    <cacheHierarchy uniqueName="[Measures].[Summe von Job Satisfaction]" caption="Summe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Mittelwert von Job Satisfaction]" caption="Mittelwert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Summe von Employee Count]" caption="Summe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Employee Count]" caption="Anzahl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CF_attrition count]" caption="Anzahl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Anzahl von Attrition]" caption="Anzahl von Attrition"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102.989263194446" backgroundQuery="1" createdVersion="8" refreshedVersion="8" minRefreshableVersion="3" recordCount="0" supportSubquery="1" supportAdvancedDrill="1" xr:uid="{4EF652EB-FCC0-42E9-AB9B-BFAC1323F41E}">
  <cacheSource type="external" connectionId="2"/>
  <cacheFields count="2">
    <cacheField name="[Measures].[Mittelwert von Job Satisfaction]" caption="Mittelwert von Job Satisfaction" numFmtId="0" hierarchy="52" level="32767"/>
    <cacheField name="[Table1].[Education Field].[Education Field]" caption="Education Field" numFmtId="0" hierarchy="5" level="1">
      <sharedItems containsSemiMixedTypes="0" containsNonDate="0" containsString="0"/>
    </cacheField>
  </cacheFields>
  <cacheHierarchies count="57">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fieldsUsage count="2">
        <fieldUsage x="-1"/>
        <fieldUsage x="1"/>
      </fieldsUsage>
    </cacheHierarchy>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me von Employee Number]" caption="Summe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Anzahl von Employee Number]" caption="Anzahl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Summe von CF_attrition count]" caption="Summe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Summe von Age]" caption="Summe von Age" measure="1" displayFolder="" measureGroup="Table1" count="0" hidden="1">
      <extLst>
        <ext xmlns:x15="http://schemas.microsoft.com/office/spreadsheetml/2010/11/main" uri="{B97F6D7D-B522-45F9-BDA1-12C45D357490}">
          <x15:cacheHierarchy aggregatedColumn="16"/>
        </ext>
      </extLst>
    </cacheHierarchy>
    <cacheHierarchy uniqueName="[Measures].[Mittelwert von Age]" caption="Mittelwert von Age" measure="1" displayFolder="" measureGroup="Table1" count="0" hidden="1">
      <extLst>
        <ext xmlns:x15="http://schemas.microsoft.com/office/spreadsheetml/2010/11/main" uri="{B97F6D7D-B522-45F9-BDA1-12C45D357490}">
          <x15:cacheHierarchy aggregatedColumn="16"/>
        </ext>
      </extLst>
    </cacheHierarchy>
    <cacheHierarchy uniqueName="[Measures].[Summe von Job Satisfaction]" caption="Summe von Job Satisfaction" measure="1" displayFolder="" measureGroup="Table1" count="0" hidden="1">
      <extLst>
        <ext xmlns:x15="http://schemas.microsoft.com/office/spreadsheetml/2010/11/main" uri="{B97F6D7D-B522-45F9-BDA1-12C45D357490}">
          <x15:cacheHierarchy aggregatedColumn="29"/>
        </ext>
      </extLst>
    </cacheHierarchy>
    <cacheHierarchy uniqueName="[Measures].[Mittelwert von Job Satisfaction]" caption="Mittelwert von Job Satisfaction" measure="1" displayFolder="" measureGroup="Table1" count="0" oneField="1" hidden="1">
      <fieldsUsage count="1">
        <fieldUsage x="0"/>
      </fieldsUsage>
      <extLst>
        <ext xmlns:x15="http://schemas.microsoft.com/office/spreadsheetml/2010/11/main" uri="{B97F6D7D-B522-45F9-BDA1-12C45D357490}">
          <x15:cacheHierarchy aggregatedColumn="29"/>
        </ext>
      </extLst>
    </cacheHierarchy>
    <cacheHierarchy uniqueName="[Measures].[Summe von Employee Count]" caption="Summe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Employee Count]" caption="Anzahl von Employee Count" measure="1" displayFolder="" measureGroup="Table1" count="0" hidden="1">
      <extLst>
        <ext xmlns:x15="http://schemas.microsoft.com/office/spreadsheetml/2010/11/main" uri="{B97F6D7D-B522-45F9-BDA1-12C45D357490}">
          <x15:cacheHierarchy aggregatedColumn="24"/>
        </ext>
      </extLst>
    </cacheHierarchy>
    <cacheHierarchy uniqueName="[Measures].[Anzahl von CF_attrition count]" caption="Anzahl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Anzahl von Attrition]" caption="Anzahl von Attrition"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anz Scheller " refreshedDate="45101.912490393515" backgroundQuery="1" createdVersion="3" refreshedVersion="8" minRefreshableVersion="3" recordCount="0" supportSubquery="1" supportAdvancedDrill="1" xr:uid="{5D7B6AB0-BAD1-4091-864A-B770549C21C4}">
  <cacheSource type="external" connectionId="2">
    <extLst>
      <ext xmlns:x14="http://schemas.microsoft.com/office/spreadsheetml/2009/9/main" uri="{F057638F-6D5F-4e77-A914-E7F072B9BCA8}">
        <x14:sourceConnection name="ThisWorkbookDataModel"/>
      </ext>
    </extLst>
  </cacheSource>
  <cacheFields count="0"/>
  <cacheHierarchies count="51">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F_age band]" caption="CF_age band" attribute="1" defaultMemberUniqueName="[Table1].[CF_age band].[All]" allUniqueName="[Table1].[CF_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0"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me von Employee Number]" caption="Summe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Anzahl von Employee Number]" caption="Anzahl von Employee Number" measure="1" displayFolder="" measureGroup="Table1" count="0" hidden="1">
      <extLst>
        <ext xmlns:x15="http://schemas.microsoft.com/office/spreadsheetml/2010/11/main" uri="{B97F6D7D-B522-45F9-BDA1-12C45D357490}">
          <x15:cacheHierarchy aggregatedColumn="7"/>
        </ext>
      </extLst>
    </cacheHierarchy>
    <cacheHierarchy uniqueName="[Measures].[Summe von CF_attrition count]" caption="Summe von CF_attrition count" measure="1" displayFolder="" measureGroup="Table1" count="0" hidden="1">
      <extLst>
        <ext xmlns:x15="http://schemas.microsoft.com/office/spreadsheetml/2010/11/main" uri="{B97F6D7D-B522-45F9-BDA1-12C45D357490}">
          <x15:cacheHierarchy aggregatedColumn="17"/>
        </ext>
      </extLst>
    </cacheHierarchy>
    <cacheHierarchy uniqueName="[Measures].[Summe von Age]" caption="Summe von Age" measure="1" displayFolder="" measureGroup="Table1" count="0" hidden="1">
      <extLst>
        <ext xmlns:x15="http://schemas.microsoft.com/office/spreadsheetml/2010/11/main" uri="{B97F6D7D-B522-45F9-BDA1-12C45D357490}">
          <x15:cacheHierarchy aggregatedColumn="16"/>
        </ext>
      </extLst>
    </cacheHierarchy>
    <cacheHierarchy uniqueName="[Measures].[Mittelwert von Age]" caption="Mittelwert von Age" measure="1" displayFolder="" measureGroup="Table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2631260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D4C8B-EEB0-4038-9664-F297AA78F0F7}" name="Rating" cacheId="20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ttelwert von Job Satisfaction" fld="0" subtotal="average" baseField="0" baseItem="0" numFmtId="164"/>
  </dataFields>
  <formats count="1">
    <format dxfId="1">
      <pivotArea outline="0" collapsedLevelsAreSubtotals="1" fieldPosition="0"/>
    </format>
  </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ittelwert von Job Satisfaction"/>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EFCE79-A8E2-4EF6-BAA3-2EA768A8C8D2}" name="Gender" cacheId="191" applyNumberFormats="0" applyBorderFormats="0" applyFontFormats="0" applyPatternFormats="0" applyAlignmentFormats="0" applyWidthHeightFormats="1" dataCaption="Werte"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nzahl von Employee Count" fld="1" subtotal="count" baseField="0" baseItem="0"/>
  </dataField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nzahl von Employee Count"/>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5BA5F-67E3-4B7E-B9B7-D24524634EAF}" name="Education by Attrition" cacheId="18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3:B9"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i>
    <i>
      <x v="4"/>
    </i>
    <i>
      <x v="1"/>
    </i>
    <i t="grand">
      <x/>
    </i>
  </rowItems>
  <colItems count="1">
    <i/>
  </colItems>
  <dataFields count="1">
    <dataField name="Summe von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9982D-C00B-48A9-AF26-8DBBAFD18E71}" name="Attrition by JobRole" cacheId="18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me von CF_attrition count" fld="0" baseField="0" baseItem="0"/>
  </dataField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A7C87-83D2-4DB0-8153-87AA2977BD55}" name="Dept wise Attrition" cacheId="18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me von CF_attrition count" fld="0"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82F6DA-4C71-4436-AFC3-AB9510D8953B}" name="Attrition by Age Group" cacheId="17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location ref="A3:B9" firstHeaderRow="1" firstDataRow="1" firstDataCol="1"/>
  <pivotFields count="3">
    <pivotField dataField="1" subtotalTop="0" showAll="0" defaultSubtotal="0"/>
    <pivotField axis="axisRow" allDrilled="1" subtotalTop="0" showAll="0" defaultSubtotal="0" defaultAttributeDrillState="1">
      <items count="5">
        <item x="4"/>
        <item x="0"/>
        <item x="1"/>
        <item x="2"/>
        <item x="3"/>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me von CF_attrition count" fld="0"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38E703-124C-4380-AD40-C678EF3D74B5}" name="Marital Status" cacheId="197" applyNumberFormats="0" applyBorderFormats="0" applyFontFormats="0" applyPatternFormats="0" applyAlignmentFormats="0" applyWidthHeightFormats="1" dataCaption="Werte" updatedVersion="8" minRefreshableVersion="3" useAutoFormatting="1" subtotalHiddenItems="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nzahl von Attrition" fld="1" subtotal="count" baseField="0" baseItem="0"/>
  </dataField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nzahl von CF_attrition count"/>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6845C4-6475-48AE-9D48-FDD82AD1E7F6}" name="KPI" cacheId="194" applyNumberFormats="0" applyBorderFormats="0" applyFontFormats="0" applyPatternFormats="0" applyAlignmentFormats="0" applyWidthHeightFormats="1" dataCaption="Werte"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nzahl von Employee Number" fld="0" subtotal="count" baseField="0" baseItem="0"/>
    <dataField name="Summe von CF_attrition count" fld="1" baseField="0" baseItem="0"/>
    <dataField name="Mittelwert von Age" fld="2" subtotal="average" baseField="0" baseItem="1" numFmtId="1"/>
  </dataFields>
  <formats count="1">
    <format dxfId="0">
      <pivotArea outline="0" collapsedLevelsAreSubtotals="1" fieldPosition="0">
        <references count="1">
          <reference field="4294967294" count="1" selected="0">
            <x v="2"/>
          </reference>
        </references>
      </pivotArea>
    </format>
  </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nzahl von Employee Number"/>
    <pivotHierarchy dragToData="1"/>
    <pivotHierarchy dragToData="1"/>
    <pivotHierarchy dragToData="1" caption="Mittelwert von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Gender2" xr10:uid="{8FB6AF3C-3432-4A89-B6ED-4F7C05CC8E6C}" sourceName="[Table1].[Gender]">
  <pivotTables>
    <pivotTable tabId="4" name="Gender"/>
    <pivotTable tabId="8" name="Attrition by Age Group"/>
    <pivotTable tabId="6" name="Attrition by JobRole"/>
    <pivotTable tabId="7" name="Dept wise Attrition"/>
    <pivotTable tabId="5" name="Education by Attrition"/>
    <pivotTable tabId="1" name="KPI"/>
    <pivotTable tabId="9" name="Marital Status"/>
    <pivotTable tabId="3" name="Rating"/>
  </pivotTables>
  <data>
    <olap pivotCacheId="1263126091">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Department" xr10:uid="{2CC970BF-04AD-4224-8212-E5C6CCDA94CC}" sourceName="[Table1].[Department]">
  <pivotTables>
    <pivotTable tabId="8" name="Attrition by Age Group"/>
    <pivotTable tabId="6" name="Attrition by JobRole"/>
    <pivotTable tabId="7" name="Dept wise Attrition"/>
    <pivotTable tabId="5" name="Education by Attrition"/>
    <pivotTable tabId="4" name="Gender"/>
    <pivotTable tabId="1" name="KPI"/>
    <pivotTable tabId="9" name="Marital Status"/>
    <pivotTable tabId="3" name="Rating"/>
  </pivotTables>
  <data>
    <olap pivotCacheId="1263126091">
      <levels count="2">
        <level uniqueName="[Table1].[Department].[(All)]" sourceCaption="(All)" count="0"/>
        <level uniqueName="[Table1].[Department].[Department]" sourceCaption="Department" count="3">
          <ranges>
            <range startItem="0">
              <i n="[Table1].[Department].&amp;[HR]" c="HR"/>
              <i n="[Table1].[Department].&amp;[R&amp;D]" c="R&amp;D"/>
              <i n="[Table1].[Department].&amp;[Sales]" c="Sales"/>
            </range>
          </ranges>
        </level>
      </levels>
      <selections count="1">
        <selection n="[Table1].[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_Field2" xr10:uid="{E07194EB-D59A-4774-B8F2-424E51A15961}" sourceName="[Table1].[Education Field]">
  <pivotTables>
    <pivotTable tabId="8" name="Attrition by Age Group"/>
    <pivotTable tabId="6" name="Attrition by JobRole"/>
    <pivotTable tabId="7" name="Dept wise Attrition"/>
    <pivotTable tabId="5" name="Education by Attrition"/>
    <pivotTable tabId="4" name="Gender"/>
    <pivotTable tabId="1" name="KPI"/>
    <pivotTable tabId="9" name="Marital Status"/>
    <pivotTable tabId="3" name="Rating"/>
  </pivotTables>
  <data>
    <olap pivotCacheId="1263126091">
      <levels count="2">
        <level uniqueName="[Table1].[Education Field].[(All)]" sourceCaption="(All)" count="0"/>
        <level uniqueName="[Table1].[Education Field].[Education Field]" sourceCaption="Education Field" count="6">
          <ranges>
            <range startItem="0">
              <i n="[Table1].[Education Field].&amp;[Human Resources]" c="Human Resources"/>
              <i n="[Table1].[Education Field].&amp;[Life Sciences]" c="Life Sciences"/>
              <i n="[Table1].[Education Field].&amp;[Marketing]" c="Marketing"/>
              <i n="[Table1].[Education Field].&amp;[Medical]" c="Medical"/>
              <i n="[Table1].[Education Field].&amp;[Other]" c="Other"/>
              <i n="[Table1].[Education Field].&amp;[Technical Degree]" c="Technical Degree"/>
            </range>
          </ranges>
        </level>
      </levels>
      <selections count="1">
        <selection n="[Table1].[Education Fiel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5AE93E7-F31F-44BC-82A3-C04C04675386}" cache="Datenschnitt_Gender2" caption="Gender" level="1" rowHeight="241300"/>
  <slicer name="Education Field" xr10:uid="{65F642FB-F672-4FBF-A8B7-6D2503D8F56C}" cache="Datenschnitt_Education_Field2" caption="Education Fiel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0CBEA91-26AD-4B68-A777-B5D6B0FFB1A6}" cache="Datenschnitt_Gender2" caption="Gender" level="1" rowHeight="241300"/>
  <slicer name="Education Field 1" xr10:uid="{3719489C-2FA9-4589-80B5-7FE0C5119EAF}" cache="Datenschnitt_Education_Field2" caption="Education Field"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4928219-73B1-43EC-B70C-FD76E48A0322}" cache="Datenschnitt_Department" caption="Department" level="1" rowHeight="241300"/>
  <slicer name="Education Field 2" xr10:uid="{CDA10AC2-7B0A-40CF-95DF-0ECA85A3A729}" cache="Datenschnitt_Education_Field2" caption="Education Field"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10912B2-0A9B-42DF-ADA6-B5B4624B7683}" cache="Datenschnitt_Gender2" caption="Gender"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D6996848-A904-49B0-A65B-91428C1EDC88}" cache="Datenschnitt_Gender2" caption="Gender" columnCount="2" showCaption="0" level="1" style="Slicerpersonal" rowHeight="241300"/>
  <slicer name="Department 1" xr10:uid="{B99AC602-D718-4C15-9983-DCA4627D90C9}" cache="Datenschnitt_Department" caption="Department" columnCount="2" level="1" style="SlicerFilterPanel" rowHeight="241300"/>
  <slicer name="Education Field 3" xr10:uid="{757B6541-C4D5-4819-8E9B-9F48C1672C1D}" cache="Datenschnitt_Education_Field2" caption="Education Field" columnCount="2" level="1" style="SlicerFilterPa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673B8-25A1-4B6F-8DAF-99E86FDACB2D}">
  <dimension ref="A3:C8"/>
  <sheetViews>
    <sheetView zoomScale="85" zoomScaleNormal="85" workbookViewId="0">
      <selection activeCell="C22" sqref="C22"/>
    </sheetView>
  </sheetViews>
  <sheetFormatPr baseColWidth="10" defaultRowHeight="15" x14ac:dyDescent="0.25"/>
  <cols>
    <col min="1" max="1" width="29" bestFit="1" customWidth="1"/>
  </cols>
  <sheetData>
    <row r="3" spans="1:3" x14ac:dyDescent="0.25">
      <c r="A3" t="s">
        <v>10</v>
      </c>
    </row>
    <row r="4" spans="1:3" x14ac:dyDescent="0.25">
      <c r="A4" s="3">
        <v>2.6265306122448981</v>
      </c>
    </row>
    <row r="7" spans="1:3" x14ac:dyDescent="0.25">
      <c r="A7" t="s">
        <v>11</v>
      </c>
      <c r="B7" s="3">
        <f>GETPIVOTDATA("[Measures].[Mittelwert von Job Satisfaction]",$A$3)</f>
        <v>2.6265306122448981</v>
      </c>
      <c r="C7">
        <f>B7/4</f>
        <v>0.65663265306122454</v>
      </c>
    </row>
    <row r="8" spans="1:3" x14ac:dyDescent="0.25">
      <c r="A8" t="s">
        <v>12</v>
      </c>
      <c r="B8" s="3">
        <f>4-B7</f>
        <v>1.3734693877551019</v>
      </c>
      <c r="C8">
        <f>B8/4</f>
        <v>0.34336734693877546</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9786-6068-4157-B2C5-7F391BBB0388}">
  <dimension ref="A3:C11"/>
  <sheetViews>
    <sheetView workbookViewId="0">
      <selection activeCell="C22" sqref="C22"/>
    </sheetView>
  </sheetViews>
  <sheetFormatPr baseColWidth="10" defaultRowHeight="15" x14ac:dyDescent="0.25"/>
  <cols>
    <col min="1" max="1" width="22.42578125" bestFit="1" customWidth="1"/>
    <col min="2" max="2" width="26" bestFit="1" customWidth="1"/>
  </cols>
  <sheetData>
    <row r="3" spans="1:3" x14ac:dyDescent="0.25">
      <c r="A3" s="1" t="s">
        <v>0</v>
      </c>
      <c r="B3" t="s">
        <v>15</v>
      </c>
    </row>
    <row r="4" spans="1:3" x14ac:dyDescent="0.25">
      <c r="A4" s="2" t="s">
        <v>13</v>
      </c>
      <c r="B4" s="9">
        <v>588</v>
      </c>
    </row>
    <row r="5" spans="1:3" x14ac:dyDescent="0.25">
      <c r="A5" s="2" t="s">
        <v>14</v>
      </c>
      <c r="B5" s="9">
        <v>882</v>
      </c>
    </row>
    <row r="6" spans="1:3" x14ac:dyDescent="0.25">
      <c r="A6" s="2" t="s">
        <v>1</v>
      </c>
      <c r="B6" s="9">
        <v>1470</v>
      </c>
    </row>
    <row r="10" spans="1:3" x14ac:dyDescent="0.25">
      <c r="A10" t="s">
        <v>13</v>
      </c>
      <c r="B10">
        <f>IFERROR(GETPIVOTDATA("[Measures].[Anzahl von Employee Count]",$A$3,"[Table1].[Gender]","[Table1].[Gender].&amp;[Female]"),0)</f>
        <v>588</v>
      </c>
      <c r="C10" s="5">
        <f>IFERROR(B10/($B$10+$B$11),0)</f>
        <v>0.4</v>
      </c>
    </row>
    <row r="11" spans="1:3" x14ac:dyDescent="0.25">
      <c r="A11" t="s">
        <v>14</v>
      </c>
      <c r="B11">
        <f>IFERROR(GETPIVOTDATA("[Measures].[Anzahl von Employee Count]",$A$3,"[Table1].[Gender]","[Table1].[Gender].&amp;[Male]"),0)</f>
        <v>882</v>
      </c>
      <c r="C11" s="5">
        <f>IFERROR(B11/($B$10+$B$11),0)</f>
        <v>0.6</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27211-C928-4A72-AEEF-1A8D1CA4AEF0}">
  <dimension ref="A3:B9"/>
  <sheetViews>
    <sheetView workbookViewId="0">
      <selection activeCell="C22" sqref="C22"/>
    </sheetView>
  </sheetViews>
  <sheetFormatPr baseColWidth="10" defaultRowHeight="15" x14ac:dyDescent="0.25"/>
  <cols>
    <col min="1" max="1" width="22.42578125" bestFit="1" customWidth="1"/>
    <col min="2" max="2" width="28.140625" bestFit="1" customWidth="1"/>
  </cols>
  <sheetData>
    <row r="3" spans="1:2" x14ac:dyDescent="0.25">
      <c r="A3" s="1" t="s">
        <v>0</v>
      </c>
      <c r="B3" t="s">
        <v>3</v>
      </c>
    </row>
    <row r="4" spans="1:2" x14ac:dyDescent="0.25">
      <c r="A4" s="2" t="s">
        <v>18</v>
      </c>
      <c r="B4" s="9">
        <v>5</v>
      </c>
    </row>
    <row r="5" spans="1:2" x14ac:dyDescent="0.25">
      <c r="A5" s="2" t="s">
        <v>19</v>
      </c>
      <c r="B5" s="9">
        <v>31</v>
      </c>
    </row>
    <row r="6" spans="1:2" x14ac:dyDescent="0.25">
      <c r="A6" s="2" t="s">
        <v>16</v>
      </c>
      <c r="B6" s="9">
        <v>44</v>
      </c>
    </row>
    <row r="7" spans="1:2" x14ac:dyDescent="0.25">
      <c r="A7" s="2" t="s">
        <v>20</v>
      </c>
      <c r="B7" s="9">
        <v>58</v>
      </c>
    </row>
    <row r="8" spans="1:2" x14ac:dyDescent="0.25">
      <c r="A8" s="2" t="s">
        <v>17</v>
      </c>
      <c r="B8" s="9">
        <v>99</v>
      </c>
    </row>
    <row r="9" spans="1:2" x14ac:dyDescent="0.25">
      <c r="A9" s="2" t="s">
        <v>1</v>
      </c>
      <c r="B9" s="9">
        <v>237</v>
      </c>
    </row>
  </sheetData>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9A4AB-C27A-4E77-9613-006A480E5933}">
  <dimension ref="A3:E13"/>
  <sheetViews>
    <sheetView workbookViewId="0">
      <selection activeCell="C22" sqref="C22"/>
    </sheetView>
  </sheetViews>
  <sheetFormatPr baseColWidth="10" defaultRowHeight="15" x14ac:dyDescent="0.25"/>
  <cols>
    <col min="1" max="1" width="24.85546875" bestFit="1" customWidth="1"/>
    <col min="2" max="2" width="28.140625" bestFit="1" customWidth="1"/>
    <col min="4" max="4" width="24.85546875" bestFit="1" customWidth="1"/>
  </cols>
  <sheetData>
    <row r="3" spans="1:5" x14ac:dyDescent="0.25">
      <c r="A3" s="1" t="s">
        <v>0</v>
      </c>
      <c r="B3" t="s">
        <v>3</v>
      </c>
      <c r="D3" t="s">
        <v>30</v>
      </c>
      <c r="E3" t="s">
        <v>31</v>
      </c>
    </row>
    <row r="4" spans="1:5" x14ac:dyDescent="0.25">
      <c r="A4" s="2" t="s">
        <v>21</v>
      </c>
      <c r="B4" s="9">
        <v>9</v>
      </c>
      <c r="D4" t="str">
        <f>A4</f>
        <v>Healthcare Representative</v>
      </c>
      <c r="E4">
        <f>GETPIVOTDATA("[Measures].[Summe von CF_attrition count]",$A$3,"[Table1].[Job Role]","[Table1].[Job Role].&amp;[Healthcare Representative]")</f>
        <v>9</v>
      </c>
    </row>
    <row r="5" spans="1:5" x14ac:dyDescent="0.25">
      <c r="A5" s="2" t="s">
        <v>22</v>
      </c>
      <c r="B5" s="9">
        <v>12</v>
      </c>
      <c r="D5" t="str">
        <f t="shared" ref="D5:D12" si="0">A5</f>
        <v>Human Resources</v>
      </c>
      <c r="E5">
        <f>GETPIVOTDATA("[Measures].[Summe von CF_attrition count]",$A$3,"[Table1].[Job Role]","[Table1].[Job Role].&amp;[Human Resources]")</f>
        <v>12</v>
      </c>
    </row>
    <row r="6" spans="1:5" x14ac:dyDescent="0.25">
      <c r="A6" s="2" t="s">
        <v>23</v>
      </c>
      <c r="B6" s="9">
        <v>62</v>
      </c>
      <c r="D6" t="str">
        <f t="shared" si="0"/>
        <v>Laboratory Technician</v>
      </c>
      <c r="E6">
        <f>GETPIVOTDATA("[Measures].[Summe von CF_attrition count]",$A$3,"[Table1].[Job Role]","[Table1].[Job Role].&amp;[Laboratory Technician]")</f>
        <v>62</v>
      </c>
    </row>
    <row r="7" spans="1:5" x14ac:dyDescent="0.25">
      <c r="A7" s="2" t="s">
        <v>24</v>
      </c>
      <c r="B7" s="9">
        <v>5</v>
      </c>
      <c r="D7" t="str">
        <f t="shared" si="0"/>
        <v>Manager</v>
      </c>
      <c r="E7">
        <f>GETPIVOTDATA("[Measures].[Summe von CF_attrition count]",$A$3,"[Table1].[Job Role]","[Table1].[Job Role].&amp;[Manager]")</f>
        <v>5</v>
      </c>
    </row>
    <row r="8" spans="1:5" x14ac:dyDescent="0.25">
      <c r="A8" s="2" t="s">
        <v>25</v>
      </c>
      <c r="B8" s="9">
        <v>10</v>
      </c>
      <c r="D8" t="str">
        <f t="shared" si="0"/>
        <v>Manufacturing Director</v>
      </c>
      <c r="E8">
        <f>GETPIVOTDATA("[Measures].[Summe von CF_attrition count]",$A$3,"[Table1].[Job Role]","[Table1].[Job Role].&amp;[Manufacturing Director]")</f>
        <v>10</v>
      </c>
    </row>
    <row r="9" spans="1:5" x14ac:dyDescent="0.25">
      <c r="A9" s="2" t="s">
        <v>26</v>
      </c>
      <c r="B9" s="9">
        <v>2</v>
      </c>
      <c r="D9" t="str">
        <f t="shared" si="0"/>
        <v>Research Director</v>
      </c>
      <c r="E9">
        <f>GETPIVOTDATA("[Measures].[Summe von CF_attrition count]",$A$3,"[Table1].[Job Role]","[Table1].[Job Role].&amp;[Research Director]")</f>
        <v>2</v>
      </c>
    </row>
    <row r="10" spans="1:5" x14ac:dyDescent="0.25">
      <c r="A10" s="2" t="s">
        <v>27</v>
      </c>
      <c r="B10" s="9">
        <v>47</v>
      </c>
      <c r="D10" t="str">
        <f t="shared" si="0"/>
        <v>Research Scientist</v>
      </c>
      <c r="E10">
        <f>GETPIVOTDATA("[Measures].[Summe von CF_attrition count]",$A$3,"[Table1].[Job Role]","[Table1].[Job Role].&amp;[Research Scientist]")</f>
        <v>47</v>
      </c>
    </row>
    <row r="11" spans="1:5" x14ac:dyDescent="0.25">
      <c r="A11" s="2" t="s">
        <v>28</v>
      </c>
      <c r="B11" s="9">
        <v>57</v>
      </c>
      <c r="D11" t="str">
        <f t="shared" si="0"/>
        <v>Sales Executive</v>
      </c>
      <c r="E11">
        <f>GETPIVOTDATA("[Measures].[Summe von CF_attrition count]",$A$3,"[Table1].[Job Role]","[Table1].[Job Role].&amp;[Sales Executive]")</f>
        <v>57</v>
      </c>
    </row>
    <row r="12" spans="1:5" x14ac:dyDescent="0.25">
      <c r="A12" s="2" t="s">
        <v>29</v>
      </c>
      <c r="B12" s="9">
        <v>33</v>
      </c>
      <c r="D12" t="str">
        <f t="shared" si="0"/>
        <v>Sales Representative</v>
      </c>
      <c r="E12">
        <f>GETPIVOTDATA("[Measures].[Summe von CF_attrition count]",$A$3,"[Table1].[Job Role]","[Table1].[Job Role].&amp;[Sales Representative]")</f>
        <v>33</v>
      </c>
    </row>
    <row r="13" spans="1:5" x14ac:dyDescent="0.25">
      <c r="A13" s="2" t="s">
        <v>1</v>
      </c>
      <c r="B13" s="9">
        <v>237</v>
      </c>
    </row>
  </sheetData>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F27A-1969-4A42-B164-91803CEB42C6}">
  <dimension ref="A3:B7"/>
  <sheetViews>
    <sheetView workbookViewId="0">
      <selection activeCell="C22" sqref="C22"/>
    </sheetView>
  </sheetViews>
  <sheetFormatPr baseColWidth="10" defaultRowHeight="15" x14ac:dyDescent="0.25"/>
  <cols>
    <col min="1" max="1" width="22.42578125" bestFit="1" customWidth="1"/>
    <col min="2" max="2" width="28.140625" bestFit="1" customWidth="1"/>
  </cols>
  <sheetData>
    <row r="3" spans="1:2" x14ac:dyDescent="0.25">
      <c r="A3" s="1" t="s">
        <v>0</v>
      </c>
      <c r="B3" t="s">
        <v>3</v>
      </c>
    </row>
    <row r="4" spans="1:2" x14ac:dyDescent="0.25">
      <c r="A4" s="2" t="s">
        <v>32</v>
      </c>
      <c r="B4" s="6">
        <v>5.0632911392405063E-2</v>
      </c>
    </row>
    <row r="5" spans="1:2" x14ac:dyDescent="0.25">
      <c r="A5" s="2" t="s">
        <v>33</v>
      </c>
      <c r="B5" s="6">
        <v>0.56118143459915615</v>
      </c>
    </row>
    <row r="6" spans="1:2" x14ac:dyDescent="0.25">
      <c r="A6" s="2" t="s">
        <v>34</v>
      </c>
      <c r="B6" s="6">
        <v>0.3881856540084388</v>
      </c>
    </row>
    <row r="7" spans="1:2" x14ac:dyDescent="0.25">
      <c r="A7" s="2" t="s">
        <v>1</v>
      </c>
      <c r="B7" s="6">
        <v>1</v>
      </c>
    </row>
  </sheetData>
  <pageMargins left="0.7" right="0.7" top="0.78740157499999996" bottom="0.78740157499999996"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5E8C-1998-4170-8093-82920D7B3D36}">
  <dimension ref="A3:B9"/>
  <sheetViews>
    <sheetView workbookViewId="0">
      <selection activeCell="C22" sqref="C22"/>
    </sheetView>
  </sheetViews>
  <sheetFormatPr baseColWidth="10" defaultRowHeight="15" x14ac:dyDescent="0.25"/>
  <cols>
    <col min="1" max="1" width="22.42578125" bestFit="1" customWidth="1"/>
    <col min="2" max="2" width="28.140625" bestFit="1" customWidth="1"/>
  </cols>
  <sheetData>
    <row r="3" spans="1:2" x14ac:dyDescent="0.25">
      <c r="A3" s="1" t="s">
        <v>0</v>
      </c>
      <c r="B3" t="s">
        <v>3</v>
      </c>
    </row>
    <row r="4" spans="1:2" x14ac:dyDescent="0.25">
      <c r="A4" s="2" t="s">
        <v>39</v>
      </c>
      <c r="B4" s="9">
        <v>38</v>
      </c>
    </row>
    <row r="5" spans="1:2" x14ac:dyDescent="0.25">
      <c r="A5" s="2" t="s">
        <v>35</v>
      </c>
      <c r="B5" s="9">
        <v>112</v>
      </c>
    </row>
    <row r="6" spans="1:2" x14ac:dyDescent="0.25">
      <c r="A6" s="2" t="s">
        <v>36</v>
      </c>
      <c r="B6" s="9">
        <v>51</v>
      </c>
    </row>
    <row r="7" spans="1:2" x14ac:dyDescent="0.25">
      <c r="A7" s="2" t="s">
        <v>37</v>
      </c>
      <c r="B7" s="9">
        <v>25</v>
      </c>
    </row>
    <row r="8" spans="1:2" x14ac:dyDescent="0.25">
      <c r="A8" s="2" t="s">
        <v>38</v>
      </c>
      <c r="B8" s="9">
        <v>11</v>
      </c>
    </row>
    <row r="9" spans="1:2" x14ac:dyDescent="0.25">
      <c r="A9" s="2" t="s">
        <v>1</v>
      </c>
      <c r="B9" s="9">
        <v>237</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A1F53-2297-4BA8-B865-A09706402EBB}">
  <dimension ref="A3:E7"/>
  <sheetViews>
    <sheetView workbookViewId="0">
      <selection activeCell="C22" sqref="C22"/>
    </sheetView>
  </sheetViews>
  <sheetFormatPr baseColWidth="10" defaultRowHeight="15" x14ac:dyDescent="0.25"/>
  <cols>
    <col min="1" max="1" width="22.42578125" bestFit="1" customWidth="1"/>
    <col min="2" max="2" width="18.85546875" bestFit="1" customWidth="1"/>
    <col min="4" max="4" width="13.140625" bestFit="1" customWidth="1"/>
  </cols>
  <sheetData>
    <row r="3" spans="1:5" x14ac:dyDescent="0.25">
      <c r="A3" s="1" t="s">
        <v>0</v>
      </c>
      <c r="B3" t="s">
        <v>43</v>
      </c>
      <c r="D3" t="s">
        <v>44</v>
      </c>
      <c r="E3" t="s">
        <v>45</v>
      </c>
    </row>
    <row r="4" spans="1:5" x14ac:dyDescent="0.25">
      <c r="A4" s="2" t="s">
        <v>40</v>
      </c>
      <c r="B4" s="9">
        <v>327</v>
      </c>
      <c r="D4" t="str">
        <f>A4</f>
        <v>Divorced</v>
      </c>
      <c r="E4">
        <f>GETPIVOTDATA("[Measures].[Anzahl von Attrition]",$A$3,"[Table1].[Marital Status]","[Table1].[Marital Status].&amp;[Divorced]")</f>
        <v>327</v>
      </c>
    </row>
    <row r="5" spans="1:5" x14ac:dyDescent="0.25">
      <c r="A5" s="2" t="s">
        <v>41</v>
      </c>
      <c r="B5" s="9">
        <v>673</v>
      </c>
      <c r="D5" t="str">
        <f>A6</f>
        <v>Single</v>
      </c>
      <c r="E5">
        <f>GETPIVOTDATA("[Measures].[Anzahl von Attrition]",$A$3,"[Table1].[Marital Status]","[Table1].[Marital Status].&amp;[Single]")</f>
        <v>470</v>
      </c>
    </row>
    <row r="6" spans="1:5" x14ac:dyDescent="0.25">
      <c r="A6" s="2" t="s">
        <v>42</v>
      </c>
      <c r="B6" s="9">
        <v>470</v>
      </c>
      <c r="D6" t="str">
        <f>A5</f>
        <v>Married</v>
      </c>
      <c r="E6">
        <f>GETPIVOTDATA("[Measures].[Anzahl von Attrition]",$A$3,"[Table1].[Marital Status]","[Table1].[Marital Status].&amp;[Married]")</f>
        <v>673</v>
      </c>
    </row>
    <row r="7" spans="1:5" x14ac:dyDescent="0.25">
      <c r="A7" s="2" t="s">
        <v>1</v>
      </c>
      <c r="B7" s="9">
        <v>1470</v>
      </c>
    </row>
  </sheetData>
  <sortState xmlns:xlrd2="http://schemas.microsoft.com/office/spreadsheetml/2017/richdata2" ref="D4:E6">
    <sortCondition descending="1" ref="D3:D6"/>
  </sortState>
  <pageMargins left="0.7" right="0.7" top="0.78740157499999996" bottom="0.78740157499999996"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8"/>
  <sheetViews>
    <sheetView topLeftCell="A2" workbookViewId="0">
      <selection activeCell="C22" sqref="C22"/>
    </sheetView>
  </sheetViews>
  <sheetFormatPr baseColWidth="10" defaultColWidth="9.140625" defaultRowHeight="15" x14ac:dyDescent="0.25"/>
  <cols>
    <col min="1" max="2" width="28.140625" bestFit="1" customWidth="1"/>
    <col min="3" max="3" width="18.42578125" bestFit="1" customWidth="1"/>
    <col min="4" max="4" width="15.85546875" bestFit="1" customWidth="1"/>
    <col min="5" max="5" width="13" bestFit="1" customWidth="1"/>
  </cols>
  <sheetData>
    <row r="3" spans="1:5" x14ac:dyDescent="0.25">
      <c r="A3" t="s">
        <v>2</v>
      </c>
      <c r="B3" t="s">
        <v>3</v>
      </c>
      <c r="C3" t="s">
        <v>4</v>
      </c>
    </row>
    <row r="4" spans="1:5" x14ac:dyDescent="0.25">
      <c r="A4" s="9">
        <v>1470</v>
      </c>
      <c r="B4" s="9">
        <v>237</v>
      </c>
      <c r="C4" s="4">
        <v>36.923809523809524</v>
      </c>
    </row>
    <row r="7" spans="1:5" x14ac:dyDescent="0.25">
      <c r="A7" t="s">
        <v>5</v>
      </c>
      <c r="B7" t="s">
        <v>6</v>
      </c>
      <c r="C7" t="s">
        <v>7</v>
      </c>
      <c r="D7" t="s">
        <v>8</v>
      </c>
      <c r="E7" t="s">
        <v>9</v>
      </c>
    </row>
    <row r="8" spans="1:5" x14ac:dyDescent="0.25">
      <c r="A8">
        <f>GETPIVOTDATA("[Measures].[Anzahl von Employee Number]",$A$3)</f>
        <v>1470</v>
      </c>
      <c r="B8">
        <f>GETPIVOTDATA("[Measures].[Summe von CF_attrition count]",$A$3)</f>
        <v>237</v>
      </c>
      <c r="C8" s="4">
        <f>GETPIVOTDATA("[Measures].[Mittelwert von Age]",$A$3)</f>
        <v>36.923809523809524</v>
      </c>
      <c r="D8">
        <f>A8-B8</f>
        <v>1233</v>
      </c>
      <c r="E8" s="5">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86B65-2371-4AF6-BC55-648AD6BBEE5D}">
  <sheetPr>
    <tabColor theme="9" tint="0.39997558519241921"/>
  </sheetPr>
  <dimension ref="A1:V55"/>
  <sheetViews>
    <sheetView tabSelected="1" zoomScale="85" zoomScaleNormal="85" workbookViewId="0">
      <selection activeCell="A26" sqref="A26"/>
    </sheetView>
  </sheetViews>
  <sheetFormatPr baseColWidth="10" defaultColWidth="0" defaultRowHeight="15" zeroHeight="1" x14ac:dyDescent="0.25"/>
  <cols>
    <col min="1" max="1" width="2" style="7" customWidth="1"/>
    <col min="2" max="19" width="11.42578125" style="7" customWidth="1"/>
    <col min="20" max="20" width="2.7109375" style="7" customWidth="1"/>
    <col min="21" max="21" width="11.42578125" style="7" hidden="1" customWidth="1"/>
    <col min="22" max="22" width="0" style="7" hidden="1" customWidth="1"/>
    <col min="23" max="16384" width="11.42578125" style="7" hidden="1"/>
  </cols>
  <sheetData>
    <row r="1" s="7" customFormat="1" x14ac:dyDescent="0.25"/>
    <row r="2" s="7" customFormat="1" x14ac:dyDescent="0.25"/>
    <row r="3" s="7" customFormat="1" x14ac:dyDescent="0.25"/>
    <row r="4" s="7" customFormat="1" x14ac:dyDescent="0.25"/>
    <row r="5" s="7" customFormat="1" x14ac:dyDescent="0.25"/>
    <row r="6" s="7" customFormat="1" x14ac:dyDescent="0.25"/>
    <row r="7" s="7" customFormat="1" x14ac:dyDescent="0.25"/>
    <row r="8" s="7" customFormat="1" x14ac:dyDescent="0.25"/>
    <row r="9" s="7" customFormat="1" x14ac:dyDescent="0.25"/>
    <row r="10" s="7" customFormat="1" x14ac:dyDescent="0.25"/>
    <row r="11" s="7" customFormat="1" x14ac:dyDescent="0.25"/>
    <row r="12" s="7" customFormat="1" x14ac:dyDescent="0.25"/>
    <row r="13" s="7" customFormat="1" x14ac:dyDescent="0.25"/>
    <row r="14" s="7" customFormat="1" x14ac:dyDescent="0.25"/>
    <row r="15" s="7" customFormat="1" x14ac:dyDescent="0.25"/>
    <row r="16" s="7" customFormat="1" x14ac:dyDescent="0.25"/>
    <row r="17" spans="22:22" x14ac:dyDescent="0.25"/>
    <row r="18" spans="22:22" x14ac:dyDescent="0.25">
      <c r="V18" s="8"/>
    </row>
    <row r="19" spans="22:22" x14ac:dyDescent="0.25"/>
    <row r="20" spans="22:22" x14ac:dyDescent="0.25"/>
    <row r="21" spans="22:22" x14ac:dyDescent="0.25"/>
    <row r="22" spans="22:22" x14ac:dyDescent="0.25"/>
    <row r="23" spans="22:22" x14ac:dyDescent="0.25"/>
    <row r="24" spans="22:22" x14ac:dyDescent="0.25"/>
    <row r="25" spans="22:22" x14ac:dyDescent="0.25"/>
    <row r="26" spans="22:22" x14ac:dyDescent="0.25"/>
    <row r="27" spans="22:22" x14ac:dyDescent="0.25"/>
    <row r="28" spans="22:22" x14ac:dyDescent="0.25"/>
    <row r="29" spans="22:22" x14ac:dyDescent="0.25"/>
    <row r="30" spans="22:22" x14ac:dyDescent="0.25"/>
    <row r="31" spans="22:22" x14ac:dyDescent="0.25"/>
    <row r="32" spans="22:22" x14ac:dyDescent="0.25"/>
    <row r="33" s="7" customFormat="1" x14ac:dyDescent="0.25"/>
    <row r="34" s="7" customFormat="1" x14ac:dyDescent="0.25"/>
    <row r="35" s="7" customFormat="1" x14ac:dyDescent="0.25"/>
    <row r="36" s="7" customFormat="1" x14ac:dyDescent="0.25"/>
    <row r="37" s="7" customFormat="1" x14ac:dyDescent="0.25"/>
    <row r="38" s="7" customFormat="1" x14ac:dyDescent="0.25"/>
    <row r="39" s="7" customFormat="1" x14ac:dyDescent="0.25"/>
    <row r="40" s="7" customFormat="1" x14ac:dyDescent="0.25"/>
    <row r="41" s="7" customFormat="1" x14ac:dyDescent="0.25"/>
    <row r="42" s="7" customFormat="1" x14ac:dyDescent="0.25"/>
    <row r="43" s="7" customFormat="1" ht="9.75" customHeight="1" x14ac:dyDescent="0.25"/>
    <row r="44" s="7" customFormat="1" hidden="1" x14ac:dyDescent="0.25"/>
    <row r="45" s="7" customFormat="1" hidden="1" x14ac:dyDescent="0.25"/>
    <row r="46" s="7" customFormat="1" hidden="1" x14ac:dyDescent="0.25"/>
    <row r="47" s="7" customFormat="1" hidden="1" x14ac:dyDescent="0.25"/>
    <row r="48" s="7" customFormat="1" hidden="1" x14ac:dyDescent="0.25"/>
    <row r="49" s="7" customFormat="1" hidden="1" x14ac:dyDescent="0.25"/>
    <row r="50" s="7" customFormat="1" hidden="1" x14ac:dyDescent="0.25"/>
    <row r="51" s="7" customFormat="1" hidden="1" x14ac:dyDescent="0.25"/>
    <row r="52" s="7" customFormat="1" hidden="1" x14ac:dyDescent="0.25"/>
    <row r="53" s="7" customFormat="1" hidden="1" x14ac:dyDescent="0.25"/>
    <row r="54" s="7" customFormat="1" hidden="1" x14ac:dyDescent="0.25"/>
    <row r="55" s="7" customFormat="1" hidden="1" x14ac:dyDescent="0.25"/>
  </sheetData>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s F A A B Q S w M E F A A C A A g A p A D Z V i P N h p G k A A A A 9 g A A A B I A H A B D b 2 5 m a W c v U G F j a 2 F n Z S 5 4 b W w g o h g A K K A U A A A A A A A A A A A A A A A A A A A A A A A A A A A A h Y + 9 D o I w H M R f h X S n X y 6 E / C m D u k l i Y m J c m 1 K h E Y q h x f J u D j 6 S r y B G U T f H u / t d c n e / 3 i A f 2 y a 6 6 N 6 Z z m a I Y Y o i b V V X G l t l a P D H O E G 5 g K 1 U J 1 n p a I K t S 0 d n M l R 7 f 0 4 J C S H g s M B d X x F O K S O H Y r N T t W 5 l b K z z 0 i q N P q 3 y f w s J 2 L / G C I 4 Z S z C n H F M g s w m F s V + A T 3 u f 6 Y 8 J y 6 H x Q 6 9 F q e P V G s g s g b w / i A d Q S w M E F A A C A A g A p A D Z 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Q A 2 V Y l i J d c p Q I A A P o G A A A T A B w A R m 9 y b X V s Y X M v U 2 V j d G l v b j E u b S C i G A A o o B Q A A A A A A A A A A A A A A A A A A A A A A A A A A A C F V W 1 P 2 z A Q / l 6 p / + G U f Q E p q 8 Y 0 T d M Q H 0 J f a F k L p a m E E C D k J g e 1 6 t i V 7 Z R W F f 9 m / 2 R / b O e k T B t 2 R z 4 k q u + 5 5 + 4 e 3 1 0 N Z p Y r C W n 9 P T p u N p o N M 2 c a c 5 i y m c A j O A G B t t k A e q 5 K F A L p p L v O U L S u l V 7 M l F o c 9 L j A V l t J i 9 K a g 6 j 7 / a 6 T T B N I L p L h T T q F 8 e T y v N u e p n f 9 C X S Y Z Q Y t J J K J j e E G n r m d Q 3 o 1 j G G s n l H D 6 S C u I 7 M S m M z r U H f 1 2 z l X J M T + U O e w F m Y d H c Y g S y F i s L r E w 7 h O t k 7 / o f p Q y n X u 2 9 u B x e I k q o 1 R / I P L f P c r u n + 5 d Q H u d / 4 f o j P 8 9 V P m q C 2 l N d 0 s I 2 K p k K 2 p Z t I 8 K l 2 0 l S g L S T Y 0 B 3 / H i 7 f b K L F W c y d q R H k R A i y u 7 U s M 2 + i 0 N F y i M U A 8 K x S e v d 1 7 Y E 8 I M y o / a H s l B s F m A f c O L p m 2 B d 2 F Z + r m Z c Y q 1 x 5 H 4 b N j s Q S p f L d i K d Q G E S 7 K Y o a a 7 A N p v 3 5 p u c I r w B k 6 n T y / c z W D i S J p 3 x p G j C p g A l L L b G k 8 8 + X K K c 4 L 3 9 F Z j r 5 5 x y Q k l 1 w + V U 4 G h s x Y u E E W y P T j Z / / s k 3 + U P K F / + I / 2 m S o r g d / F m H d A m t l w r K z U m i 4 R X t X 3 Q R 3 G x Q Y m Q Y I O N 5 b J D K G n V Q F 9 V Q Q w f 9 p h / 4 2 3 w 2 V 2 5 Y p r J V 2 T Q U o U 5 p F l O 6 I 3 y L 4 q 9 d 4 k X Y M M 5 E q J F e 7 6 N Q A Y Y j 0 k A d P / Q 4 9 o I 8 0 p 9 k B m w f J f 7 e H c q N e p + m L J J K e W c r s O c x 8 1 R p 3 V I g i m N 9 D n i w A V g d y 2 q K 6 D g l G j + p g J i u o q z J w v 3 6 m L p k b m T O f g t A 2 0 V 2 p V t o D L Z d V e e 9 S b K j d / r i o 3 N m 5 W A k T O D E P + i H B K 5 V H 2 P q T y h M T u p N r s Q w w k t H f 9 v N s I Q V j K n U b V / I 6 p b 1 V Y g B p 7 7 f 4 5 H C m M m K S F + W b a X w 6 b D S 7 3 7 f L j 3 1 B L A Q I t A B Q A A g A I A K Q A 2 V Y j z Y a R p A A A A P Y A A A A S A A A A A A A A A A A A A A A A A A A A A A B D b 2 5 m a W c v U G F j a 2 F n Z S 5 4 b W x Q S w E C L Q A U A A I A C A C k A N l W D 8 r p q 6 Q A A A D p A A A A E w A A A A A A A A A A A A A A A A D w A A A A W 0 N v b n R l b n R f V H l w Z X N d L n h t b F B L A Q I t A B Q A A g A I A K Q A 2 V Y l i J d c p Q I A A P o G A A A T A A A A A A A A A A A A A A A A A O E B A A B G b 3 J t d W x h c y 9 T Z W N 0 a W 9 u M S 5 t U E s F B g A A A A A D A A M A w g A A A N M 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Q j A A A A A A A A 4 i 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D c w I i A v P j x F b n R y e S B U e X B l P S J G a W x s R X J y b 3 J D b 2 R l I i B W Y W x 1 Z T 0 i c 1 V u a 2 5 v d 2 4 i I C 8 + P E V u d H J 5 I F R 5 c G U 9 I k Z p b G x F c n J v c k N v d W 5 0 I i B W Y W x 1 Z T 0 i b D A i I C 8 + P E V u d H J 5 I F R 5 c G U 9 I k Z p b G x M Y X N 0 V X B k Y X R l Z C I g V m F s d W U 9 I m Q y M D I z L T A 2 L T I 0 V D E 5 O j Q 3 O j M 0 L j c w O D U 1 O D Z a I i A v P j x F b n R y e S B U e X B l P S J G a W x s Q 2 9 s d W 1 u V H l w Z X M i I F Z h b H V l P S J z Q m d Z R 0 J n W U d C Z 0 1 H Q m d Z R 0 J n T U R B d 0 1 E Q X d N R E F 3 T U d B d 0 1 E Q X d N R E F 3 T U R B d 0 1 E Q X d N R E F 3 T U R B d 0 0 9 I i A v P j x F b n R y e S B U e X B l P S J G a W x s Q 2 9 s d W 1 u T m F t Z X M i I F Z h b H V l P S J z W y Z x d W 9 0 O 0 F 0 d H J p d G l v b i Z x d W 9 0 O y w m c X V v d D t C d X N p b m V z c y B U c m F 2 Z W w m c X V v d D s s J n F 1 b 3 Q 7 Q 0 Z f Y W d l I G J h b m Q m c X V v d D s s J n F 1 b 3 Q 7 Q 0 Z f Y X R 0 c m l 0 a W 9 u I G x h Y m V s J n F 1 b 3 Q 7 L C Z x d W 9 0 O 0 R l c G F y d G 1 l b n Q m c X V v d D s s J n F 1 b 3 Q 7 R W R 1 Y 2 F 0 a W 9 u I E Z p Z W x k J n F 1 b 3 Q 7 L C Z x d W 9 0 O 2 V t c C B u b y Z x d W 9 0 O y w m c X V v d D t F b X B s b 3 l l Z S B O d W 1 i Z X I m c X V v d D s s J n F 1 b 3 Q 7 R 2 V u Z G V y J n F 1 b 3 Q 7 L C Z x d W 9 0 O 0 p v Y i B S b 2 x l J n F 1 b 3 Q 7 L C Z x d W 9 0 O 0 1 h c m l 0 Y W w g U 3 R h d H V z J n F 1 b 3 Q 7 L C Z x d W 9 0 O 0 9 2 Z X I g V G l t Z S Z x d W 9 0 O y w m c X V v d D t P d m V y M T g m c X V v d D s s J n F 1 b 3 Q 7 V H J h a W 5 p b m c g V G l t Z X M g T G F z d C B Z Z W F y J n F 1 b 3 Q 7 L C Z x d W 9 0 O y 0 y J n F 1 b 3 Q 7 L C Z x d W 9 0 O z A m c X V v d D s s J n F 1 b 3 Q 7 Q W d l J n F 1 b 3 Q 7 L C Z x d W 9 0 O 0 N G X 2 F 0 d H J p d G l v b i B j b 3 V u d C Z x d W 9 0 O y w m c X V v d D t D R l 9 h d H R y a X R p b 2 4 g Y 2 9 1 b n R z J n F 1 b 3 Q 7 L C Z x d W 9 0 O 0 N G X 2 F 0 d H J p d G l v b i B y Y X R l J n F 1 b 3 Q 7 L C Z x d W 9 0 O 0 N G X 2 N 1 c n J l b n Q g R W 1 w b G 9 5 Z W U m c X V v d D s s J n F 1 b 3 Q 7 R G F p b H k g U m F 0 Z S Z x d W 9 0 O y w m c X V v d D t E a X N 0 Y W 5 j Z S B G c m 9 t I E h v b W U m c X V v d D s s J n F 1 b 3 Q 7 R W R 1 Y 2 F 0 a W 9 u J n F 1 b 3 Q 7 L C Z x d W 9 0 O 0 V t c G x v e W V l I E N v d W 5 0 J n F 1 b 3 Q 7 L C Z x d W 9 0 O 0 V u d m l y b 2 5 t Z W 5 0 I F N h d G l z Z m F j d G l v b i Z x d W 9 0 O y w m c X V v d D t I b 3 V y b H k g U m F 0 Z S Z x d W 9 0 O y w m c X V v d D t K b 2 I g S W 5 2 b 2 x 2 Z W 1 l b n Q m c X V v d D s s J n F 1 b 3 Q 7 S m 9 i I E x l d m V s J n F 1 b 3 Q 7 L C Z x d W 9 0 O 0 p v Y i B T Y X R p c 2 Z h Y 3 R p b 2 4 m c X V v d D s s J n F 1 b 3 Q 7 T W 9 u d G h s e S B J b m N v b W U m c X V v d D s s J n F 1 b 3 Q 7 T W 9 u d G h s e S B S Y X R l J n F 1 b 3 Q 7 L C Z x d W 9 0 O 0 5 1 b S B D b 2 1 w Y W 5 p Z X M g V 2 9 y a 2 V k J n F 1 b 3 Q 7 L C Z x d W 9 0 O 1 B l c m N l b n Q g U 2 F s Y X J 5 I E h p a 2 U m c X V v d D s s J n F 1 b 3 Q 7 U G V y Z m 9 y b W F u Y 2 U g U m F 0 a W 5 n J n F 1 b 3 Q 7 L C Z x d W 9 0 O 1 J l b G F 0 a W 9 u c 2 h p c C B T Y X R p c 2 Z h Y 3 R p b 2 4 m c X V v d D s s J n F 1 b 3 Q 7 U 3 R h b m R h c m Q g S G 9 1 c n M m c X V v d D s s J n F 1 b 3 Q 7 U 3 R v Y 2 s g T 3 B 0 a W 9 u I E x l d m V s J n F 1 b 3 Q 7 L C Z x d W 9 0 O 1 R v d G F s I F d v c m t p b m c g W W V h c n M m c X V v d D s s J n F 1 b 3 Q 7 V 2 9 y a y B M a W Z l I E J h b G F u Y 2 U m c X V v d D s s J n F 1 b 3 Q 7 W W V h c n M g Q X Q g Q 2 9 t c G F u e S Z x d W 9 0 O y w m c X V v d D t Z Z W F y c y B J b i B D d X J y Z W 5 0 I F J v b G U m c X V v d D s s J n F 1 b 3 Q 7 W W V h c n M g U 2 l u Y 2 U g T G F z d C B Q c m 9 t b 3 R p b 2 4 m c X V v d D s s J n F 1 b 3 Q 7 W W V h c n M g V 2 l 0 a C B D d X J y I E 1 h b m F n Z X I m c X V v d D t d I i A v P j x F b n R y e S B U e X B l P S J G a W x s U 3 R h d H V z I i B W Y W x 1 Z T 0 i c 0 N v b X B s Z X R l I i A v P j x F b n R y e S B U e X B l P S J S Z W x h d G l v b n N o a X B J b m Z v Q 2 9 u d G F p b m V y I i B W Y W x 1 Z T 0 i c 3 s m c X V v d D t j b 2 x 1 b W 5 D b 3 V u d C Z x d W 9 0 O z o 0 N C w m c X V v d D t r Z X l D b 2 x 1 b W 5 O Y W 1 l c y Z x d W 9 0 O z p b X S w m c X V v d D t x d W V y e V J l b G F 0 a W 9 u c 2 h p c H M m c X V v d D s 6 W 1 0 s J n F 1 b 3 Q 7 Y 2 9 s d W 1 u S W R l b n R p d G l l c y Z x d W 9 0 O z p b J n F 1 b 3 Q 7 U 2 V j d G l v b j E v V G F i b G U x L 0 d l w 6 R u Z G V y d G V y I F R 5 c C 5 7 Q X R 0 c m l 0 a W 9 u L D B 9 J n F 1 b 3 Q 7 L C Z x d W 9 0 O 1 N l Y 3 R p b 2 4 x L 1 R h Y m x l M S 9 H Z c O k b m R l c n R l c i B U e X A u e 0 J 1 c 2 l u Z X N z I F R y Y X Z l b C w x f S Z x d W 9 0 O y w m c X V v d D t T Z W N 0 a W 9 u M S 9 U Y W J s Z T E v R 2 X D p G 5 k Z X J 0 Z X I g V H l w L n t D R l 9 h Z 2 U g Y m F u Z C w y f S Z x d W 9 0 O y w m c X V v d D t T Z W N 0 a W 9 u M S 9 U Y W J s Z T E v R 2 X D p G 5 k Z X J 0 Z X I g V H l w L n t D R l 9 h d H R y a X R p b 2 4 g b G F i Z W w s M 3 0 m c X V v d D s s J n F 1 b 3 Q 7 U 2 V j d G l v b j E v V G F i b G U x L 0 d l w 6 R u Z G V y d G V y I F R 5 c C 5 7 R G V w Y X J 0 b W V u d C w 0 f S Z x d W 9 0 O y w m c X V v d D t T Z W N 0 a W 9 u M S 9 U Y W J s Z T E v R 2 X D p G 5 k Z X J 0 Z X I g V H l w L n t F Z H V j Y X R p b 2 4 g R m l l b G Q s N X 0 m c X V v d D s s J n F 1 b 3 Q 7 U 2 V j d G l v b j E v V G F i b G U x L 0 d l w 6 R u Z G V y d G V y I F R 5 c C 5 7 Z W 1 w I G 5 v L D Z 9 J n F 1 b 3 Q 7 L C Z x d W 9 0 O 1 N l Y 3 R p b 2 4 x L 1 R h Y m x l M S 9 H Z c O k b m R l c n R l c i B U e X A u e 0 V t c G x v e W V l I E 5 1 b W J l c i w 3 f S Z x d W 9 0 O y w m c X V v d D t T Z W N 0 a W 9 u M S 9 U Y W J s Z T E v R 2 X D p G 5 k Z X J 0 Z X I g V H l w L n t H Z W 5 k Z X I s O H 0 m c X V v d D s s J n F 1 b 3 Q 7 U 2 V j d G l v b j E v V G F i b G U x L 0 d l w 6 R u Z G V y d G V y I F R 5 c C 5 7 S m 9 i I F J v b G U s O X 0 m c X V v d D s s J n F 1 b 3 Q 7 U 2 V j d G l v b j E v V G F i b G U x L 0 d l w 6 R u Z G V y d G V y I F R 5 c C 5 7 T W F y a X R h b C B T d G F 0 d X M s M T B 9 J n F 1 b 3 Q 7 L C Z x d W 9 0 O 1 N l Y 3 R p b 2 4 x L 1 R h Y m x l M S 9 H Z c O k b m R l c n R l c i B U e X A u e 0 9 2 Z X I g V G l t Z S w x M X 0 m c X V v d D s s J n F 1 b 3 Q 7 U 2 V j d G l v b j E v V G F i b G U x L 0 d l w 6 R u Z G V y d G V y I F R 5 c C 5 7 T 3 Z l c j E 4 L D E y f S Z x d W 9 0 O y w m c X V v d D t T Z W N 0 a W 9 u M S 9 U Y W J s Z T E v R 2 X D p G 5 k Z X J 0 Z X I g V H l w L n t U c m F p b m l u Z y B U a W 1 l c y B M Y X N 0 I F l l Y X I s M T N 9 J n F 1 b 3 Q 7 L C Z x d W 9 0 O 1 N l Y 3 R p b 2 4 x L 1 R h Y m x l M S 9 H Z c O k b m R l c n R l c i B U e X A u e y 0 y L D E 0 f S Z x d W 9 0 O y w m c X V v d D t T Z W N 0 a W 9 u M S 9 U Y W J s Z T E v R 2 X D p G 5 k Z X J 0 Z X I g V H l w L n s w L D E 1 f S Z x d W 9 0 O y w m c X V v d D t T Z W N 0 a W 9 u M S 9 U Y W J s Z T E v R 2 X D p G 5 k Z X J 0 Z X I g V H l w L n t B Z 2 U s M T Z 9 J n F 1 b 3 Q 7 L C Z x d W 9 0 O 1 N l Y 3 R p b 2 4 x L 1 R h Y m x l M S 9 H Z c O k b m R l c n R l c i B U e X A u e 0 N G X 2 F 0 d H J p d G l v b i B j b 3 V u d C w x N 3 0 m c X V v d D s s J n F 1 b 3 Q 7 U 2 V j d G l v b j E v V G F i b G U x L 0 d l w 6 R u Z G V y d G V y I F R 5 c C 5 7 Q 0 Z f Y X R 0 c m l 0 a W 9 u I G N v d W 5 0 c y w x O H 0 m c X V v d D s s J n F 1 b 3 Q 7 U 2 V j d G l v b j E v V G F i b G U x L 0 d l w 6 R u Z G V y d G V y I F R 5 c C 5 7 Q 0 Z f Y X R 0 c m l 0 a W 9 u I H J h d G U s M T l 9 J n F 1 b 3 Q 7 L C Z x d W 9 0 O 1 N l Y 3 R p b 2 4 x L 1 R h Y m x l M S 9 H Z c O k b m R l c n R l c i B U e X A u e 0 N G X 2 N 1 c n J l b n Q g R W 1 w b G 9 5 Z W U s M j B 9 J n F 1 b 3 Q 7 L C Z x d W 9 0 O 1 N l Y 3 R p b 2 4 x L 1 R h Y m x l M S 9 H Z c O k b m R l c n R l c i B U e X A u e 0 R h a W x 5 I F J h d G U s M j F 9 J n F 1 b 3 Q 7 L C Z x d W 9 0 O 1 N l Y 3 R p b 2 4 x L 1 R h Y m x l M S 9 H Z c O k b m R l c n R l c i B U e X A u e 0 R p c 3 R h b m N l I E Z y b 2 0 g S G 9 t Z S w y M n 0 m c X V v d D s s J n F 1 b 3 Q 7 U 2 V j d G l v b j E v V G F i b G U x L 0 d l w 6 R u Z G V y d G V y I F R 5 c C 5 7 R W R 1 Y 2 F 0 a W 9 u L D I z f S Z x d W 9 0 O y w m c X V v d D t T Z W N 0 a W 9 u M S 9 U Y W J s Z T E v R 2 X D p G 5 k Z X J 0 Z X I g V H l w L n t F b X B s b 3 l l Z S B D b 3 V u d C w y N H 0 m c X V v d D s s J n F 1 b 3 Q 7 U 2 V j d G l v b j E v V G F i b G U x L 0 d l w 6 R u Z G V y d G V y I F R 5 c C 5 7 R W 5 2 a X J v b m 1 l b n Q g U 2 F 0 a X N m Y W N 0 a W 9 u L D I 1 f S Z x d W 9 0 O y w m c X V v d D t T Z W N 0 a W 9 u M S 9 U Y W J s Z T E v R 2 X D p G 5 k Z X J 0 Z X I g V H l w L n t I b 3 V y b H k g U m F 0 Z S w y N n 0 m c X V v d D s s J n F 1 b 3 Q 7 U 2 V j d G l v b j E v V G F i b G U x L 0 d l w 6 R u Z G V y d G V y I F R 5 c C 5 7 S m 9 i I E l u d m 9 s d m V t Z W 5 0 L D I 3 f S Z x d W 9 0 O y w m c X V v d D t T Z W N 0 a W 9 u M S 9 U Y W J s Z T E v R 2 X D p G 5 k Z X J 0 Z X I g V H l w L n t K b 2 I g T G V 2 Z W w s M j h 9 J n F 1 b 3 Q 7 L C Z x d W 9 0 O 1 N l Y 3 R p b 2 4 x L 1 R h Y m x l M S 9 H Z c O k b m R l c n R l c i B U e X A u e 0 p v Y i B T Y X R p c 2 Z h Y 3 R p b 2 4 s M j l 9 J n F 1 b 3 Q 7 L C Z x d W 9 0 O 1 N l Y 3 R p b 2 4 x L 1 R h Y m x l M S 9 H Z c O k b m R l c n R l c i B U e X A u e 0 1 v b n R o b H k g S W 5 j b 2 1 l L D M w f S Z x d W 9 0 O y w m c X V v d D t T Z W N 0 a W 9 u M S 9 U Y W J s Z T E v R 2 X D p G 5 k Z X J 0 Z X I g V H l w L n t N b 2 5 0 a G x 5 I F J h d G U s M z F 9 J n F 1 b 3 Q 7 L C Z x d W 9 0 O 1 N l Y 3 R p b 2 4 x L 1 R h Y m x l M S 9 H Z c O k b m R l c n R l c i B U e X A u e 0 5 1 b S B D b 2 1 w Y W 5 p Z X M g V 2 9 y a 2 V k L D M y f S Z x d W 9 0 O y w m c X V v d D t T Z W N 0 a W 9 u M S 9 U Y W J s Z T E v R 2 X D p G 5 k Z X J 0 Z X I g V H l w L n t Q Z X J j Z W 5 0 I F N h b G F y e S B I a W t l L D M z f S Z x d W 9 0 O y w m c X V v d D t T Z W N 0 a W 9 u M S 9 U Y W J s Z T E v R 2 X D p G 5 k Z X J 0 Z X I g V H l w L n t Q Z X J m b 3 J t Y W 5 j Z S B S Y X R p b m c s M z R 9 J n F 1 b 3 Q 7 L C Z x d W 9 0 O 1 N l Y 3 R p b 2 4 x L 1 R h Y m x l M S 9 H Z c O k b m R l c n R l c i B U e X A u e 1 J l b G F 0 a W 9 u c 2 h p c C B T Y X R p c 2 Z h Y 3 R p b 2 4 s M z V 9 J n F 1 b 3 Q 7 L C Z x d W 9 0 O 1 N l Y 3 R p b 2 4 x L 1 R h Y m x l M S 9 H Z c O k b m R l c n R l c i B U e X A u e 1 N 0 Y W 5 k Y X J k I E h v d X J z L D M 2 f S Z x d W 9 0 O y w m c X V v d D t T Z W N 0 a W 9 u M S 9 U Y W J s Z T E v R 2 X D p G 5 k Z X J 0 Z X I g V H l w L n t T d G 9 j a y B P c H R p b 2 4 g T G V 2 Z W w s M z d 9 J n F 1 b 3 Q 7 L C Z x d W 9 0 O 1 N l Y 3 R p b 2 4 x L 1 R h Y m x l M S 9 H Z c O k b m R l c n R l c i B U e X A u e 1 R v d G F s I F d v c m t p b m c g W W V h c n M s M z h 9 J n F 1 b 3 Q 7 L C Z x d W 9 0 O 1 N l Y 3 R p b 2 4 x L 1 R h Y m x l M S 9 H Z c O k b m R l c n R l c i B U e X A u e 1 d v c m s g T G l m Z S B C Y W x h b m N l L D M 5 f S Z x d W 9 0 O y w m c X V v d D t T Z W N 0 a W 9 u M S 9 U Y W J s Z T E v R 2 X D p G 5 k Z X J 0 Z X I g V H l w L n t Z Z W F y c y B B d C B D b 2 1 w Y W 5 5 L D Q w f S Z x d W 9 0 O y w m c X V v d D t T Z W N 0 a W 9 u M S 9 U Y W J s Z T E v R 2 X D p G 5 k Z X J 0 Z X I g V H l w L n t Z Z W F y c y B J b i B D d X J y Z W 5 0 I F J v b G U s N D F 9 J n F 1 b 3 Q 7 L C Z x d W 9 0 O 1 N l Y 3 R p b 2 4 x L 1 R h Y m x l M S 9 H Z c O k b m R l c n R l c i B U e X A u e 1 l l Y X J z I F N p b m N l I E x h c 3 Q g U H J v b W 9 0 a W 9 u L D Q y f S Z x d W 9 0 O y w m c X V v d D t T Z W N 0 a W 9 u M S 9 U Y W J s Z T E v R 2 X D p G 5 k Z X J 0 Z X I g V H l w L n t Z Z W F y c y B X a X R o I E N 1 c n I g T W F u Y W d l c i w 0 M 3 0 m c X V v d D t d L C Z x d W 9 0 O 0 N v b H V t b k N v d W 5 0 J n F 1 b 3 Q 7 O j Q 0 L C Z x d W 9 0 O 0 t l e U N v b H V t b k 5 h b W V z J n F 1 b 3 Q 7 O l t d L C Z x d W 9 0 O 0 N v b H V t b k l k Z W 5 0 a X R p Z X M m c X V v d D s 6 W y Z x d W 9 0 O 1 N l Y 3 R p b 2 4 x L 1 R h Y m x l M S 9 H Z c O k b m R l c n R l c i B U e X A u e 0 F 0 d H J p d G l v b i w w f S Z x d W 9 0 O y w m c X V v d D t T Z W N 0 a W 9 u M S 9 U Y W J s Z T E v R 2 X D p G 5 k Z X J 0 Z X I g V H l w L n t C d X N p b m V z c y B U c m F 2 Z W w s M X 0 m c X V v d D s s J n F 1 b 3 Q 7 U 2 V j d G l v b j E v V G F i b G U x L 0 d l w 6 R u Z G V y d G V y I F R 5 c C 5 7 Q 0 Z f Y W d l I G J h b m Q s M n 0 m c X V v d D s s J n F 1 b 3 Q 7 U 2 V j d G l v b j E v V G F i b G U x L 0 d l w 6 R u Z G V y d G V y I F R 5 c C 5 7 Q 0 Z f Y X R 0 c m l 0 a W 9 u I G x h Y m V s L D N 9 J n F 1 b 3 Q 7 L C Z x d W 9 0 O 1 N l Y 3 R p b 2 4 x L 1 R h Y m x l M S 9 H Z c O k b m R l c n R l c i B U e X A u e 0 R l c G F y d G 1 l b n Q s N H 0 m c X V v d D s s J n F 1 b 3 Q 7 U 2 V j d G l v b j E v V G F i b G U x L 0 d l w 6 R u Z G V y d G V y I F R 5 c C 5 7 R W R 1 Y 2 F 0 a W 9 u I E Z p Z W x k L D V 9 J n F 1 b 3 Q 7 L C Z x d W 9 0 O 1 N l Y 3 R p b 2 4 x L 1 R h Y m x l M S 9 H Z c O k b m R l c n R l c i B U e X A u e 2 V t c C B u b y w 2 f S Z x d W 9 0 O y w m c X V v d D t T Z W N 0 a W 9 u M S 9 U Y W J s Z T E v R 2 X D p G 5 k Z X J 0 Z X I g V H l w L n t F b X B s b 3 l l Z S B O d W 1 i Z X I s N 3 0 m c X V v d D s s J n F 1 b 3 Q 7 U 2 V j d G l v b j E v V G F i b G U x L 0 d l w 6 R u Z G V y d G V y I F R 5 c C 5 7 R 2 V u Z G V y L D h 9 J n F 1 b 3 Q 7 L C Z x d W 9 0 O 1 N l Y 3 R p b 2 4 x L 1 R h Y m x l M S 9 H Z c O k b m R l c n R l c i B U e X A u e 0 p v Y i B S b 2 x l L D l 9 J n F 1 b 3 Q 7 L C Z x d W 9 0 O 1 N l Y 3 R p b 2 4 x L 1 R h Y m x l M S 9 H Z c O k b m R l c n R l c i B U e X A u e 0 1 h c m l 0 Y W w g U 3 R h d H V z L D E w f S Z x d W 9 0 O y w m c X V v d D t T Z W N 0 a W 9 u M S 9 U Y W J s Z T E v R 2 X D p G 5 k Z X J 0 Z X I g V H l w L n t P d m V y I F R p b W U s M T F 9 J n F 1 b 3 Q 7 L C Z x d W 9 0 O 1 N l Y 3 R p b 2 4 x L 1 R h Y m x l M S 9 H Z c O k b m R l c n R l c i B U e X A u e 0 9 2 Z X I x O C w x M n 0 m c X V v d D s s J n F 1 b 3 Q 7 U 2 V j d G l v b j E v V G F i b G U x L 0 d l w 6 R u Z G V y d G V y I F R 5 c C 5 7 V H J h a W 5 p b m c g V G l t Z X M g T G F z d C B Z Z W F y L D E z f S Z x d W 9 0 O y w m c X V v d D t T Z W N 0 a W 9 u M S 9 U Y W J s Z T E v R 2 X D p G 5 k Z X J 0 Z X I g V H l w L n s t M i w x N H 0 m c X V v d D s s J n F 1 b 3 Q 7 U 2 V j d G l v b j E v V G F i b G U x L 0 d l w 6 R u Z G V y d G V y I F R 5 c C 5 7 M C w x N X 0 m c X V v d D s s J n F 1 b 3 Q 7 U 2 V j d G l v b j E v V G F i b G U x L 0 d l w 6 R u Z G V y d G V y I F R 5 c C 5 7 Q W d l L D E 2 f S Z x d W 9 0 O y w m c X V v d D t T Z W N 0 a W 9 u M S 9 U Y W J s Z T E v R 2 X D p G 5 k Z X J 0 Z X I g V H l w L n t D R l 9 h d H R y a X R p b 2 4 g Y 2 9 1 b n Q s M T d 9 J n F 1 b 3 Q 7 L C Z x d W 9 0 O 1 N l Y 3 R p b 2 4 x L 1 R h Y m x l M S 9 H Z c O k b m R l c n R l c i B U e X A u e 0 N G X 2 F 0 d H J p d G l v b i B j b 3 V u d H M s M T h 9 J n F 1 b 3 Q 7 L C Z x d W 9 0 O 1 N l Y 3 R p b 2 4 x L 1 R h Y m x l M S 9 H Z c O k b m R l c n R l c i B U e X A u e 0 N G X 2 F 0 d H J p d G l v b i B y Y X R l L D E 5 f S Z x d W 9 0 O y w m c X V v d D t T Z W N 0 a W 9 u M S 9 U Y W J s Z T E v R 2 X D p G 5 k Z X J 0 Z X I g V H l w L n t D R l 9 j d X J y Z W 5 0 I E V t c G x v e W V l L D I w f S Z x d W 9 0 O y w m c X V v d D t T Z W N 0 a W 9 u M S 9 U Y W J s Z T E v R 2 X D p G 5 k Z X J 0 Z X I g V H l w L n t E Y W l s e S B S Y X R l L D I x f S Z x d W 9 0 O y w m c X V v d D t T Z W N 0 a W 9 u M S 9 U Y W J s Z T E v R 2 X D p G 5 k Z X J 0 Z X I g V H l w L n t E a X N 0 Y W 5 j Z S B G c m 9 t I E h v b W U s M j J 9 J n F 1 b 3 Q 7 L C Z x d W 9 0 O 1 N l Y 3 R p b 2 4 x L 1 R h Y m x l M S 9 H Z c O k b m R l c n R l c i B U e X A u e 0 V k d W N h d G l v b i w y M 3 0 m c X V v d D s s J n F 1 b 3 Q 7 U 2 V j d G l v b j E v V G F i b G U x L 0 d l w 6 R u Z G V y d G V y I F R 5 c C 5 7 R W 1 w b G 9 5 Z W U g Q 2 9 1 b n Q s M j R 9 J n F 1 b 3 Q 7 L C Z x d W 9 0 O 1 N l Y 3 R p b 2 4 x L 1 R h Y m x l M S 9 H Z c O k b m R l c n R l c i B U e X A u e 0 V u d m l y b 2 5 t Z W 5 0 I F N h d G l z Z m F j d G l v b i w y N X 0 m c X V v d D s s J n F 1 b 3 Q 7 U 2 V j d G l v b j E v V G F i b G U x L 0 d l w 6 R u Z G V y d G V y I F R 5 c C 5 7 S G 9 1 c m x 5 I F J h d G U s M j Z 9 J n F 1 b 3 Q 7 L C Z x d W 9 0 O 1 N l Y 3 R p b 2 4 x L 1 R h Y m x l M S 9 H Z c O k b m R l c n R l c i B U e X A u e 0 p v Y i B J b n Z v b H Z l b W V u d C w y N 3 0 m c X V v d D s s J n F 1 b 3 Q 7 U 2 V j d G l v b j E v V G F i b G U x L 0 d l w 6 R u Z G V y d G V y I F R 5 c C 5 7 S m 9 i I E x l d m V s L D I 4 f S Z x d W 9 0 O y w m c X V v d D t T Z W N 0 a W 9 u M S 9 U Y W J s Z T E v R 2 X D p G 5 k Z X J 0 Z X I g V H l w L n t K b 2 I g U 2 F 0 a X N m Y W N 0 a W 9 u L D I 5 f S Z x d W 9 0 O y w m c X V v d D t T Z W N 0 a W 9 u M S 9 U Y W J s Z T E v R 2 X D p G 5 k Z X J 0 Z X I g V H l w L n t N b 2 5 0 a G x 5 I E l u Y 2 9 t Z S w z M H 0 m c X V v d D s s J n F 1 b 3 Q 7 U 2 V j d G l v b j E v V G F i b G U x L 0 d l w 6 R u Z G V y d G V y I F R 5 c C 5 7 T W 9 u d G h s e S B S Y X R l L D M x f S Z x d W 9 0 O y w m c X V v d D t T Z W N 0 a W 9 u M S 9 U Y W J s Z T E v R 2 X D p G 5 k Z X J 0 Z X I g V H l w L n t O d W 0 g Q 2 9 t c G F u a W V z I F d v c m t l Z C w z M n 0 m c X V v d D s s J n F 1 b 3 Q 7 U 2 V j d G l v b j E v V G F i b G U x L 0 d l w 6 R u Z G V y d G V y I F R 5 c C 5 7 U G V y Y 2 V u d C B T Y W x h c n k g S G l r Z S w z M 3 0 m c X V v d D s s J n F 1 b 3 Q 7 U 2 V j d G l v b j E v V G F i b G U x L 0 d l w 6 R u Z G V y d G V y I F R 5 c C 5 7 U G V y Z m 9 y b W F u Y 2 U g U m F 0 a W 5 n L D M 0 f S Z x d W 9 0 O y w m c X V v d D t T Z W N 0 a W 9 u M S 9 U Y W J s Z T E v R 2 X D p G 5 k Z X J 0 Z X I g V H l w L n t S Z W x h d G l v b n N o a X A g U 2 F 0 a X N m Y W N 0 a W 9 u L D M 1 f S Z x d W 9 0 O y w m c X V v d D t T Z W N 0 a W 9 u M S 9 U Y W J s Z T E v R 2 X D p G 5 k Z X J 0 Z X I g V H l w L n t T d G F u Z G F y Z C B I b 3 V y c y w z N n 0 m c X V v d D s s J n F 1 b 3 Q 7 U 2 V j d G l v b j E v V G F i b G U x L 0 d l w 6 R u Z G V y d G V y I F R 5 c C 5 7 U 3 R v Y 2 s g T 3 B 0 a W 9 u I E x l d m V s L D M 3 f S Z x d W 9 0 O y w m c X V v d D t T Z W N 0 a W 9 u M S 9 U Y W J s Z T E v R 2 X D p G 5 k Z X J 0 Z X I g V H l w L n t U b 3 R h b C B X b 3 J r a W 5 n I F l l Y X J z L D M 4 f S Z x d W 9 0 O y w m c X V v d D t T Z W N 0 a W 9 u M S 9 U Y W J s Z T E v R 2 X D p G 5 k Z X J 0 Z X I g V H l w L n t X b 3 J r I E x p Z m U g Q m F s Y W 5 j Z S w z O X 0 m c X V v d D s s J n F 1 b 3 Q 7 U 2 V j d G l v b j E v V G F i b G U x L 0 d l w 6 R u Z G V y d G V y I F R 5 c C 5 7 W W V h c n M g Q X Q g Q 2 9 t c G F u e S w 0 M H 0 m c X V v d D s s J n F 1 b 3 Q 7 U 2 V j d G l v b j E v V G F i b G U x L 0 d l w 6 R u Z G V y d G V y I F R 5 c C 5 7 W W V h c n M g S W 4 g Q 3 V y c m V u d C B S b 2 x l L D Q x f S Z x d W 9 0 O y w m c X V v d D t T Z W N 0 a W 9 u M S 9 U Y W J s Z T E v R 2 X D p G 5 k Z X J 0 Z X I g V H l w L n t Z Z W F y c y B T a W 5 j Z S B M Y X N 0 I F B y b 2 1 v d G l v b i w 0 M n 0 m c X V v d D s s J n F 1 b 3 Q 7 U 2 V j d G l v b j E v V G F i b G U x L 0 d l w 6 R u Z G V y d G V y I F R 5 c C 5 7 W W V h c n M g V 2 l 0 a C B D d X J y I E 1 h b m F n Z X I s N D N 9 J n F 1 b 3 Q 7 X S w m c X V v d D t S Z W x h d G l v b n N o a X B J b m Z v J n F 1 b 3 Q 7 O l t d f S I g L z 4 8 L 1 N 0 Y W J s Z U V u d H J p Z X M + P C 9 J d G V t P j x J d G V t P j x J d G V t T G 9 j Y X R p b 2 4 + P E l 0 Z W 1 U e X B l P k Z v c m 1 1 b G E 8 L 0 l 0 Z W 1 U e X B l P j x J d G V t U G F 0 a D 5 T Z W N 0 a W 9 u M S 9 U Y W J s Z T E v U X V l b G x 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H Z S V D M y V B N G 5 k Z X J 0 Z X I l M j B U e X A 8 L 0 l 0 Z W 1 Q Y X R o P j w v S X R l b U x v Y 2 F 0 a W 9 u P j x T d G F i b G V F b n R y a W V z I C 8 + P C 9 J d G V t P j w v S X R l b X M + P C 9 M b 2 N h b F B h Y 2 t h Z 2 V N Z X R h Z G F 0 Y U Z p b G U + F g A A A F B L B Q Y A A A A A A A A A A A A A A A A A A A A A A A A m A Q A A A Q A A A N C M n d 8 B F d E R j H o A w E / C l + s B A A A A c F E / N g J e z k O 8 t k i g Q b f P w Q A A A A A C A A A A A A A Q Z g A A A A E A A C A A A A C Y E F N s B H b G o I x 2 M H + q 0 0 H 0 P n n v j k E p i 8 v J H M a 3 h C / 0 B w A A A A A O g A A A A A I A A C A A A A C f N y F s i n 3 B r i u + s z V D Y X t a e P p s f S y Z 3 T A s v 1 9 w W Q L k I F A A A A D 3 r P Y 1 g b s w d L p k C d p 9 s 8 K D 7 / Z 1 W L A C h 0 B S T A I 7 / j 7 U 1 + j Q z R Z A 4 F 9 J l J r 3 y e k y B p s D S s a S R Q q i y 9 v 9 Y 1 o A S m f k C R B 1 W y J E / v f T 5 I a h n g t l f k A A A A C S B G a r G J K o 8 Y J o a I p O Q M v p W 0 r G / C Z w + u H j R n B p G a a A Q I q f + L 1 k r 5 T f x B g l / 1 2 5 B i X + H 2 Y l 5 D l P J F Y + g G O l P a F W < / D a t a M a s h u p > 
</file>

<file path=customXml/itemProps1.xml><?xml version="1.0" encoding="utf-8"?>
<ds:datastoreItem xmlns:ds="http://schemas.openxmlformats.org/officeDocument/2006/customXml" ds:itemID="{95B119D3-9919-4ECE-A6CD-AE36ECD79E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Rating</vt:lpstr>
      <vt:lpstr>Gender</vt:lpstr>
      <vt:lpstr>Education by Attrition</vt:lpstr>
      <vt:lpstr>Attrition by Job Role</vt:lpstr>
      <vt:lpstr>Dept wise Attrition</vt:lpstr>
      <vt:lpstr>Attrition by Age Group</vt:lpstr>
      <vt:lpstr>Marital Status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Worldwideboxes</dc:creator>
  <cp:lastModifiedBy>Franz Scheller </cp:lastModifiedBy>
  <dcterms:created xsi:type="dcterms:W3CDTF">2015-06-05T18:19:34Z</dcterms:created>
  <dcterms:modified xsi:type="dcterms:W3CDTF">2023-06-25T21:44:46Z</dcterms:modified>
</cp:coreProperties>
</file>