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Ex1.xml" ContentType="application/vnd.ms-office.chartex+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hidePivotFieldList="1"/>
  <xr:revisionPtr revIDLastSave="0" documentId="8_{147816F2-EB0E-4ED4-8784-3065652164C7}" xr6:coauthVersionLast="47" xr6:coauthVersionMax="47" xr10:uidLastSave="{00000000-0000-0000-0000-000000000000}"/>
  <bookViews>
    <workbookView xWindow="28680" yWindow="-120" windowWidth="29040" windowHeight="15840" xr2:uid="{00000000-000D-0000-FFFF-FFFF00000000}"/>
  </bookViews>
  <sheets>
    <sheet name="HR_Dashboard" sheetId="5" r:id="rId1"/>
    <sheet name="Pivot Tables" sheetId="6" state="hidden" r:id="rId2"/>
    <sheet name="Data " sheetId="3" r:id="rId3"/>
    <sheet name="Employee Data" sheetId="1" r:id="rId4"/>
    <sheet name="Cost Information" sheetId="2" r:id="rId5"/>
  </sheets>
  <definedNames>
    <definedName name="_xlnm._FilterDatabase" localSheetId="3" hidden="1">'Employee Data'!$B$2:$Q$46</definedName>
    <definedName name="_xlchart.v1.0" hidden="1">'Pivot Tables'!$K$41:$K$42</definedName>
    <definedName name="_xlchart.v1.1" hidden="1">'Pivot Tables'!$L$41:$L$42</definedName>
    <definedName name="Datenschnitt_Department">#N/A</definedName>
    <definedName name="ExterneDaten_1" localSheetId="2" hidden="1">'Data '!$C$1:$R$45</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3" l="1"/>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K8" i="2"/>
  <c r="K7" i="2"/>
  <c r="F3" i="2"/>
  <c r="P46" i="3"/>
  <c r="F23" i="2" s="1"/>
  <c r="K5" i="2" s="1"/>
  <c r="A46" i="3"/>
  <c r="F14" i="2" l="1"/>
  <c r="K4" i="2" s="1"/>
  <c r="G14" i="2"/>
  <c r="G23" i="2"/>
  <c r="D29" i="2" s="1"/>
  <c r="D28" i="2" l="1"/>
  <c r="E29" i="2" s="1"/>
  <c r="G3" i="2"/>
  <c r="D27"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D83728-6F21-420F-9171-9F816CEB852B}" keepAlive="1" name="Abfrage - Tabelle1" description="Verbindung mit der Abfrage 'Tabelle1' in der Arbeitsmappe." type="5" refreshedVersion="8" background="1" saveData="1">
    <dbPr connection="Provider=Microsoft.Mashup.OleDb.1;Data Source=$Workbook$;Location=Tabelle1;Extended Properties=&quot;&quot;" command="SELECT * FROM [Tabelle1]"/>
  </connection>
</connections>
</file>

<file path=xl/sharedStrings.xml><?xml version="1.0" encoding="utf-8"?>
<sst xmlns="http://schemas.openxmlformats.org/spreadsheetml/2006/main" count="1073" uniqueCount="227">
  <si>
    <t>Employee Name</t>
  </si>
  <si>
    <t>Employee Number</t>
  </si>
  <si>
    <t>State</t>
  </si>
  <si>
    <t>Zip</t>
  </si>
  <si>
    <t>DOB</t>
  </si>
  <si>
    <t>Age</t>
  </si>
  <si>
    <t>Sex</t>
  </si>
  <si>
    <t>MaritalDesc</t>
  </si>
  <si>
    <t>CitizenDesc</t>
  </si>
  <si>
    <t>Date of Hire</t>
  </si>
  <si>
    <t>Department</t>
  </si>
  <si>
    <t>Position</t>
  </si>
  <si>
    <t>Pay Rate</t>
  </si>
  <si>
    <t>Manager Name</t>
  </si>
  <si>
    <t>Employee Source</t>
  </si>
  <si>
    <t>Performance Score</t>
  </si>
  <si>
    <t>Brown, Mia</t>
  </si>
  <si>
    <t>MA</t>
  </si>
  <si>
    <t>11/24/1985</t>
  </si>
  <si>
    <t>Female</t>
  </si>
  <si>
    <t>Married</t>
  </si>
  <si>
    <t>US Citizen</t>
  </si>
  <si>
    <t>10/27/2008</t>
  </si>
  <si>
    <t>Admin Offices</t>
  </si>
  <si>
    <t>Accountant I</t>
  </si>
  <si>
    <t>Brandon R. LeBlanc</t>
  </si>
  <si>
    <t>Fully Meets</t>
  </si>
  <si>
    <t xml:space="preserve">LaRotonda, William  </t>
  </si>
  <si>
    <t>4/26/1984</t>
  </si>
  <si>
    <t>Male</t>
  </si>
  <si>
    <t>Divorced</t>
  </si>
  <si>
    <t>Website Banner Ads</t>
  </si>
  <si>
    <t xml:space="preserve">Steans, Tyrone  </t>
  </si>
  <si>
    <t>Single</t>
  </si>
  <si>
    <t>9/29/2014</t>
  </si>
  <si>
    <t>Internet Search</t>
  </si>
  <si>
    <t>Howard, Estelle</t>
  </si>
  <si>
    <t>9/16/1985</t>
  </si>
  <si>
    <t>2/16/2015</t>
  </si>
  <si>
    <t>Administrative Assistant</t>
  </si>
  <si>
    <t>Pay Per Click - Google</t>
  </si>
  <si>
    <t>N/A- too early to review</t>
  </si>
  <si>
    <t xml:space="preserve">Singh, Nan </t>
  </si>
  <si>
    <t>5/19/1988</t>
  </si>
  <si>
    <t>Smith, Leigh Ann</t>
  </si>
  <si>
    <t>6/14/1987</t>
  </si>
  <si>
    <t>9/26/2011</t>
  </si>
  <si>
    <t>LeBlanc, Brandon  R</t>
  </si>
  <si>
    <t>Shared Services Manager</t>
  </si>
  <si>
    <t>Janet King</t>
  </si>
  <si>
    <t>Monster.com</t>
  </si>
  <si>
    <t>Quinn, Sean</t>
  </si>
  <si>
    <t>Eligible NonCitizen</t>
  </si>
  <si>
    <t>2/21/2011</t>
  </si>
  <si>
    <t>Boutwell, Bonalyn</t>
  </si>
  <si>
    <t>Sr. Accountant</t>
  </si>
  <si>
    <t>90-day meets</t>
  </si>
  <si>
    <t>Foster-Baker, Amy</t>
  </si>
  <si>
    <t>4/16/1979</t>
  </si>
  <si>
    <t>Board of Directors</t>
  </si>
  <si>
    <t>Other</t>
  </si>
  <si>
    <t>King, Janet</t>
  </si>
  <si>
    <t>9/21/1954</t>
  </si>
  <si>
    <t>Executive Office</t>
  </si>
  <si>
    <t>President &amp; CEO</t>
  </si>
  <si>
    <t>Zamora, Jennifer</t>
  </si>
  <si>
    <t>8/30/1979</t>
  </si>
  <si>
    <t>IT/IS</t>
  </si>
  <si>
    <t>CIO</t>
  </si>
  <si>
    <t>Employee Referral</t>
  </si>
  <si>
    <t>Exceptional</t>
  </si>
  <si>
    <t>Becker, Renee</t>
  </si>
  <si>
    <t>Database Administrator</t>
  </si>
  <si>
    <t>Simon Roup</t>
  </si>
  <si>
    <t>Search Engine - Google Bing Yahoo</t>
  </si>
  <si>
    <t>Goble, Taisha</t>
  </si>
  <si>
    <t>10/23/1971</t>
  </si>
  <si>
    <t>Glassdoor</t>
  </si>
  <si>
    <t>Hernandez, Daniff</t>
  </si>
  <si>
    <t>Horton, Jayne</t>
  </si>
  <si>
    <t>2/21/1984</t>
  </si>
  <si>
    <t>3/30/2015</t>
  </si>
  <si>
    <t xml:space="preserve">Johnson, Noelle </t>
  </si>
  <si>
    <t>Murray, Thomas</t>
  </si>
  <si>
    <t>TX</t>
  </si>
  <si>
    <t>Pearson, Randall</t>
  </si>
  <si>
    <t>Petrowsky, Thelma</t>
  </si>
  <si>
    <t>9/16/1984</t>
  </si>
  <si>
    <t xml:space="preserve">Roby, Lori </t>
  </si>
  <si>
    <t>Rogers, Ivan</t>
  </si>
  <si>
    <t>8/26/1986</t>
  </si>
  <si>
    <t>Salter, Jason</t>
  </si>
  <si>
    <t>12/17/1987</t>
  </si>
  <si>
    <t>Vendor Referral</t>
  </si>
  <si>
    <t>Simard, Kramer</t>
  </si>
  <si>
    <t>Zhou, Julia</t>
  </si>
  <si>
    <t>2/24/1979</t>
  </si>
  <si>
    <t>Foss, Jason</t>
  </si>
  <si>
    <t>4/15/2011</t>
  </si>
  <si>
    <t>IT Director</t>
  </si>
  <si>
    <t>Jennifer Zamora</t>
  </si>
  <si>
    <t>Professional Society</t>
  </si>
  <si>
    <t>Roup,Simon</t>
  </si>
  <si>
    <t>1/20/2013</t>
  </si>
  <si>
    <t>IT Manager - DB</t>
  </si>
  <si>
    <t>Ruiz, Ricardo</t>
  </si>
  <si>
    <t>Monroe, Peter</t>
  </si>
  <si>
    <t>2/15/2012</t>
  </si>
  <si>
    <t>IT Manager - Infra</t>
  </si>
  <si>
    <t>Needs Improvement</t>
  </si>
  <si>
    <t>Dougall, Eric</t>
  </si>
  <si>
    <t>IT Manager - Support</t>
  </si>
  <si>
    <t>Exceeds</t>
  </si>
  <si>
    <t>Clayton, Rick</t>
  </si>
  <si>
    <t>IT Support</t>
  </si>
  <si>
    <t>Eric Dougall</t>
  </si>
  <si>
    <t>Galia, Lisa</t>
  </si>
  <si>
    <t>CT</t>
  </si>
  <si>
    <t xml:space="preserve">Lindsay, Leonara </t>
  </si>
  <si>
    <t>1/21/2011</t>
  </si>
  <si>
    <t xml:space="preserve">Soto, Julia </t>
  </si>
  <si>
    <t>Information Session</t>
  </si>
  <si>
    <t xml:space="preserve">Bacong, Alejandro </t>
  </si>
  <si>
    <t>Network Engineer</t>
  </si>
  <si>
    <t>Peter Monroe</t>
  </si>
  <si>
    <t>Cisco, Anthony</t>
  </si>
  <si>
    <t>11/24/1989</t>
  </si>
  <si>
    <t>Dolan, Linda</t>
  </si>
  <si>
    <t>7/18/1988</t>
  </si>
  <si>
    <t>Gonzalez, Maria</t>
  </si>
  <si>
    <t>4/16/1981</t>
  </si>
  <si>
    <t>Separated</t>
  </si>
  <si>
    <t>Merlos, Carlos</t>
  </si>
  <si>
    <t>6/18/1987</t>
  </si>
  <si>
    <t>Morway, Tanya</t>
  </si>
  <si>
    <t xml:space="preserve">Shepard, Anita </t>
  </si>
  <si>
    <t>4/14/1981</t>
  </si>
  <si>
    <t>9/30/2014</t>
  </si>
  <si>
    <t xml:space="preserve">Tredinnick, Neville </t>
  </si>
  <si>
    <t>Turpin, Jumil</t>
  </si>
  <si>
    <t>3/31/1969</t>
  </si>
  <si>
    <t xml:space="preserve">Ait Sidi, Karthikeyan   </t>
  </si>
  <si>
    <t>Sr. DBA</t>
  </si>
  <si>
    <t>Company Intranet - Partner</t>
  </si>
  <si>
    <t>Internal</t>
  </si>
  <si>
    <t>Newspaper Ad Cost</t>
  </si>
  <si>
    <t>Agency Fee</t>
  </si>
  <si>
    <t>Web job board fee</t>
  </si>
  <si>
    <t>Background check</t>
  </si>
  <si>
    <t>Medical check-up</t>
  </si>
  <si>
    <t>Travel cost</t>
  </si>
  <si>
    <t>Processing cost</t>
  </si>
  <si>
    <t>External hire (cost per employee)</t>
  </si>
  <si>
    <t>External hire Costs</t>
  </si>
  <si>
    <t>Internal hire (cost per employee)</t>
  </si>
  <si>
    <t>IJP Ad Cost</t>
  </si>
  <si>
    <t>Internal hire cost</t>
  </si>
  <si>
    <t>Total referral bonus</t>
  </si>
  <si>
    <t>Calculate the Cost of Hire, Cost of External Hore and Cost of Internal Hire</t>
  </si>
  <si>
    <t>Cost of Hire</t>
  </si>
  <si>
    <t>Cost of External Hire</t>
  </si>
  <si>
    <t>Cost of Internal Hire</t>
  </si>
  <si>
    <t>Total External Hire</t>
  </si>
  <si>
    <t>Total Internal Hire</t>
  </si>
  <si>
    <t>1450</t>
  </si>
  <si>
    <t>1460</t>
  </si>
  <si>
    <t>2703</t>
  </si>
  <si>
    <t>2170</t>
  </si>
  <si>
    <t>2330</t>
  </si>
  <si>
    <t>1844</t>
  </si>
  <si>
    <t>2045</t>
  </si>
  <si>
    <t>2468</t>
  </si>
  <si>
    <t>2050</t>
  </si>
  <si>
    <t>1902</t>
  </si>
  <si>
    <t>2067</t>
  </si>
  <si>
    <t>2026</t>
  </si>
  <si>
    <t>2127</t>
  </si>
  <si>
    <t>1960</t>
  </si>
  <si>
    <t>2493</t>
  </si>
  <si>
    <t>2301</t>
  </si>
  <si>
    <t>78230</t>
  </si>
  <si>
    <t>2747</t>
  </si>
  <si>
    <t>1886</t>
  </si>
  <si>
    <t>1810</t>
  </si>
  <si>
    <t>2452</t>
  </si>
  <si>
    <t>2110</t>
  </si>
  <si>
    <t>2148</t>
  </si>
  <si>
    <t>2481</t>
  </si>
  <si>
    <t>1915</t>
  </si>
  <si>
    <t>2134</t>
  </si>
  <si>
    <t>6040</t>
  </si>
  <si>
    <t>6070</t>
  </si>
  <si>
    <t>2360</t>
  </si>
  <si>
    <t>2135</t>
  </si>
  <si>
    <t>2119</t>
  </si>
  <si>
    <t>2472</t>
  </si>
  <si>
    <t>2138</t>
  </si>
  <si>
    <t>2048</t>
  </si>
  <si>
    <t>1773</t>
  </si>
  <si>
    <t>1420</t>
  </si>
  <si>
    <t>2343</t>
  </si>
  <si>
    <t>Total Hire</t>
  </si>
  <si>
    <t>S.no</t>
  </si>
  <si>
    <t>Employee Name2</t>
  </si>
  <si>
    <t>Cost Intenal Hire</t>
  </si>
  <si>
    <t>Total Cost Hire</t>
  </si>
  <si>
    <t>For each internal Hire saving</t>
  </si>
  <si>
    <t>Chart Info</t>
  </si>
  <si>
    <t>Spalte1</t>
  </si>
  <si>
    <t>Source</t>
  </si>
  <si>
    <t>Zeilenbeschriftungen</t>
  </si>
  <si>
    <t>Gesamtergebnis</t>
  </si>
  <si>
    <t>Anzahl von Department</t>
  </si>
  <si>
    <t>28-37</t>
  </si>
  <si>
    <t>38-47</t>
  </si>
  <si>
    <t>48-57</t>
  </si>
  <si>
    <t>58-67</t>
  </si>
  <si>
    <t>Anzahl von Sex</t>
  </si>
  <si>
    <t>Spaltenbeschriftungen</t>
  </si>
  <si>
    <t>External</t>
  </si>
  <si>
    <t>Anzahl von Employee Source</t>
  </si>
  <si>
    <t>Total External Hire2</t>
  </si>
  <si>
    <t>Summe von Total Hire</t>
  </si>
  <si>
    <t>Summe von Total Cost Hire</t>
  </si>
  <si>
    <t>New Hires Dashboard</t>
  </si>
  <si>
    <t>Spalte2</t>
  </si>
  <si>
    <t>Anzahl von MaritalDesc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</si>
</sst>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quot;€&quot;"/>
  </numFmts>
  <fonts count="6" x14ac:knownFonts="1">
    <font>
      <sz val="11"/>
      <color theme="1"/>
      <name val="Calibri"/>
      <family val="2"/>
      <scheme val="minor"/>
    </font>
    <font>
      <b/>
      <sz val="11"/>
      <color theme="1"/>
      <name val="Calibri"/>
      <family val="2"/>
      <scheme val="minor"/>
    </font>
    <font>
      <b/>
      <sz val="12"/>
      <color theme="1"/>
      <name val="Calibri"/>
      <family val="2"/>
      <scheme val="minor"/>
    </font>
    <font>
      <sz val="11"/>
      <color rgb="FFFF0000"/>
      <name val="Calibri"/>
      <family val="2"/>
      <scheme val="minor"/>
    </font>
    <font>
      <sz val="11"/>
      <color theme="0"/>
      <name val="Calibri"/>
      <family val="2"/>
      <scheme val="minor"/>
    </font>
    <font>
      <sz val="36"/>
      <color theme="1"/>
      <name val="Calibri"/>
      <family val="2"/>
      <scheme val="minor"/>
    </font>
  </fonts>
  <fills count="1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tint="0.79998168889431442"/>
        <bgColor theme="4" tint="0.79998168889431442"/>
      </patternFill>
    </fill>
    <fill>
      <patternFill patternType="solid">
        <fgColor theme="6" tint="0.59999389629810485"/>
        <bgColor indexed="64"/>
      </patternFill>
    </fill>
    <fill>
      <patternFill patternType="solid">
        <fgColor theme="8"/>
        <bgColor indexed="64"/>
      </patternFill>
    </fill>
    <fill>
      <patternFill patternType="solid">
        <fgColor theme="5" tint="0.79998168889431442"/>
        <bgColor indexed="64"/>
      </patternFill>
    </fill>
    <fill>
      <patternFill patternType="solid">
        <fgColor theme="1"/>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diagonal/>
    </border>
  </borders>
  <cellStyleXfs count="1">
    <xf numFmtId="0" fontId="0" fillId="0" borderId="0"/>
  </cellStyleXfs>
  <cellXfs count="44">
    <xf numFmtId="0" fontId="0" fillId="0" borderId="0" xfId="0"/>
    <xf numFmtId="0" fontId="0" fillId="0" borderId="4" xfId="0" applyBorder="1"/>
    <xf numFmtId="0" fontId="0" fillId="0" borderId="0" xfId="0" applyBorder="1"/>
    <xf numFmtId="0" fontId="0" fillId="0" borderId="5" xfId="0" applyBorder="1"/>
    <xf numFmtId="14" fontId="0" fillId="0" borderId="0" xfId="0" applyNumberFormat="1" applyBorder="1"/>
    <xf numFmtId="0" fontId="0" fillId="0" borderId="6" xfId="0" applyBorder="1"/>
    <xf numFmtId="0" fontId="0" fillId="0" borderId="7" xfId="0" applyBorder="1"/>
    <xf numFmtId="0" fontId="2" fillId="0" borderId="0" xfId="0" applyFont="1"/>
    <xf numFmtId="0" fontId="1" fillId="0" borderId="1" xfId="0" applyFont="1" applyBorder="1"/>
    <xf numFmtId="0" fontId="1" fillId="0" borderId="4" xfId="0" applyFont="1" applyBorder="1"/>
    <xf numFmtId="0" fontId="1" fillId="0" borderId="6" xfId="0" applyFont="1" applyBorder="1"/>
    <xf numFmtId="0" fontId="0" fillId="2" borderId="7" xfId="0" applyFill="1" applyBorder="1"/>
    <xf numFmtId="0" fontId="0" fillId="0" borderId="0" xfId="0" applyNumberFormat="1"/>
    <xf numFmtId="14" fontId="0" fillId="0" borderId="0" xfId="0" applyNumberFormat="1"/>
    <xf numFmtId="0" fontId="2" fillId="4" borderId="1" xfId="0" applyFont="1" applyFill="1" applyBorder="1"/>
    <xf numFmtId="0" fontId="2" fillId="5" borderId="1" xfId="0" applyFont="1" applyFill="1" applyBorder="1"/>
    <xf numFmtId="0" fontId="0" fillId="4" borderId="2" xfId="0" applyFill="1" applyBorder="1"/>
    <xf numFmtId="0" fontId="0" fillId="4" borderId="3" xfId="0" applyFill="1" applyBorder="1"/>
    <xf numFmtId="0" fontId="0" fillId="5" borderId="2" xfId="0" applyFill="1" applyBorder="1"/>
    <xf numFmtId="0" fontId="0" fillId="5" borderId="3" xfId="0" applyFill="1" applyBorder="1"/>
    <xf numFmtId="164" fontId="0" fillId="0" borderId="5" xfId="0" applyNumberFormat="1" applyBorder="1"/>
    <xf numFmtId="164" fontId="0" fillId="0" borderId="8" xfId="0" applyNumberFormat="1" applyBorder="1"/>
    <xf numFmtId="0" fontId="0" fillId="6" borderId="0" xfId="0" applyFill="1"/>
    <xf numFmtId="0" fontId="4" fillId="7" borderId="0" xfId="0" applyFont="1" applyFill="1"/>
    <xf numFmtId="0" fontId="4" fillId="8" borderId="0" xfId="0" applyFont="1" applyFill="1"/>
    <xf numFmtId="0" fontId="0" fillId="0" borderId="0" xfId="0" applyAlignment="1">
      <alignment horizontal="center"/>
    </xf>
    <xf numFmtId="164" fontId="0" fillId="0" borderId="0" xfId="0" applyNumberFormat="1"/>
    <xf numFmtId="0" fontId="0" fillId="9" borderId="0" xfId="0" applyFill="1"/>
    <xf numFmtId="164" fontId="0" fillId="3" borderId="3" xfId="0" applyNumberFormat="1" applyFill="1" applyBorder="1"/>
    <xf numFmtId="164" fontId="0" fillId="3" borderId="8" xfId="0" applyNumberFormat="1" applyFill="1" applyBorder="1"/>
    <xf numFmtId="164" fontId="3" fillId="0" borderId="0" xfId="0" applyNumberFormat="1" applyFont="1"/>
    <xf numFmtId="164" fontId="0" fillId="9" borderId="5" xfId="0" applyNumberFormat="1" applyFill="1" applyBorder="1"/>
    <xf numFmtId="0" fontId="0" fillId="10" borderId="0" xfId="0" applyFill="1"/>
    <xf numFmtId="0" fontId="0" fillId="0" borderId="0" xfId="0" pivotButton="1"/>
    <xf numFmtId="0" fontId="0" fillId="0" borderId="0" xfId="0" applyAlignment="1">
      <alignment horizontal="left"/>
    </xf>
    <xf numFmtId="0" fontId="0" fillId="12" borderId="0" xfId="0" applyFill="1"/>
    <xf numFmtId="0" fontId="5" fillId="12" borderId="0" xfId="0" applyFont="1" applyFill="1" applyAlignment="1">
      <alignment horizontal="center"/>
    </xf>
    <xf numFmtId="0" fontId="0" fillId="13" borderId="0" xfId="0" applyFill="1"/>
    <xf numFmtId="0" fontId="5" fillId="13" borderId="0" xfId="0" applyFont="1" applyFill="1" applyAlignment="1">
      <alignment horizontal="center"/>
    </xf>
    <xf numFmtId="0" fontId="1" fillId="11" borderId="9" xfId="0" applyFont="1" applyFill="1" applyBorder="1" applyAlignment="1">
      <alignment horizontal="left"/>
    </xf>
    <xf numFmtId="0" fontId="1" fillId="11" borderId="9" xfId="0" applyNumberFormat="1" applyFont="1" applyFill="1" applyBorder="1"/>
    <xf numFmtId="0" fontId="0" fillId="14" borderId="0" xfId="0" applyFill="1"/>
    <xf numFmtId="0" fontId="0" fillId="15" borderId="0" xfId="0" applyFill="1"/>
    <xf numFmtId="0" fontId="5" fillId="12" borderId="0" xfId="0" applyFont="1" applyFill="1" applyAlignment="1">
      <alignment horizontal="center"/>
    </xf>
  </cellXfs>
  <cellStyles count="1">
    <cellStyle name="Standard" xfId="0" builtinId="0"/>
  </cellStyles>
  <dxfs count="29">
    <dxf>
      <numFmt numFmtId="164" formatCode="#,##0.00\ &quot;€&quot;"/>
    </dxf>
    <dxf>
      <alignment horizontal="center" vertical="bottom" textRotation="0" wrapText="0" indent="0" justifyLastLine="0" shrinkToFit="0" readingOrder="0"/>
    </dxf>
    <dxf>
      <numFmt numFmtId="164" formatCode="#,##0.00\ &quot;€&quot;"/>
    </dxf>
    <dxf>
      <alignment horizontal="center" vertical="bottom" textRotation="0" wrapText="0" indent="0" justifyLastLine="0" shrinkToFit="0" readingOrder="0"/>
    </dxf>
    <dxf>
      <numFmt numFmtId="164" formatCode="#,##0.00\ &quot;€&quot;"/>
    </dxf>
    <dxf>
      <alignment horizontal="center" vertical="bottom" textRotation="0" wrapText="0" indent="0" justifyLastLine="0" shrinkToFit="0" readingOrder="0"/>
    </dxf>
    <dxf>
      <numFmt numFmtId="19" formatCode="dd/mm/yyyy"/>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0" tint="-0.34998626667073579"/>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font>
        <b/>
        <color theme="1"/>
      </font>
      <border>
        <bottom style="thin">
          <color theme="4"/>
        </bottom>
        <vertical/>
        <horizontal/>
      </border>
    </dxf>
    <dxf>
      <font>
        <b/>
        <i val="0"/>
        <color theme="1"/>
      </font>
      <border>
        <left/>
        <right/>
        <top/>
        <bottom/>
        <vertical/>
        <horizontal/>
      </border>
    </dxf>
    <dxf>
      <font>
        <b/>
        <color theme="1"/>
      </font>
      <border>
        <bottom style="thin">
          <color theme="8"/>
        </bottom>
        <vertical/>
        <horizontal/>
      </border>
    </dxf>
    <dxf>
      <font>
        <color theme="1"/>
      </font>
      <border>
        <left/>
        <right/>
        <top/>
        <bottom/>
        <vertical/>
        <horizontal/>
      </border>
    </dxf>
  </dxfs>
  <tableStyles count="3" defaultTableStyle="TableStyleMedium2" defaultPivotStyle="PivotStyleLight16">
    <tableStyle name="Invisible" pivot="0" table="0" count="0" xr9:uid="{D55FF8B3-2940-453B-884B-C8069AB62A4C}"/>
    <tableStyle name="SlicerStyleDark5 2" pivot="0" table="0" count="10" xr9:uid="{1DFB41D9-1445-4CB3-9117-B64BBB34C2DB}">
      <tableStyleElement type="wholeTable" dxfId="28"/>
      <tableStyleElement type="headerRow" dxfId="27"/>
    </tableStyle>
    <tableStyle name="SlicerStyleLight1 2" pivot="0" table="0" count="10" xr9:uid="{6E8F415A-5886-4CB6-8264-758619D3EB85}">
      <tableStyleElement type="wholeTable" dxfId="26"/>
      <tableStyleElement type="headerRow" dxfId="25"/>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de-DE" b="1"/>
              <a:t>Cost of Hire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1-0F28-4741-B6E6-50492B0E52F8}"/>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F00A-4FD6-9862-9A2BA24A6153}"/>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3-F00A-4FD6-9862-9A2BA24A6153}"/>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 Information'!$C$27:$C$29</c:f>
              <c:strCache>
                <c:ptCount val="3"/>
                <c:pt idx="0">
                  <c:v>Cost of Hire</c:v>
                </c:pt>
                <c:pt idx="1">
                  <c:v>Cost of External Hire</c:v>
                </c:pt>
                <c:pt idx="2">
                  <c:v>Cost of Internal Hire</c:v>
                </c:pt>
              </c:strCache>
            </c:strRef>
          </c:cat>
          <c:val>
            <c:numRef>
              <c:f>'Cost Information'!$D$27:$D$29</c:f>
              <c:numCache>
                <c:formatCode>#,##0.00\ "€"</c:formatCode>
                <c:ptCount val="3"/>
                <c:pt idx="0">
                  <c:v>67477.272727272721</c:v>
                </c:pt>
                <c:pt idx="1">
                  <c:v>75777.777777777781</c:v>
                </c:pt>
                <c:pt idx="2">
                  <c:v>30125</c:v>
                </c:pt>
              </c:numCache>
            </c:numRef>
          </c:val>
          <c:extLst>
            <c:ext xmlns:c16="http://schemas.microsoft.com/office/drawing/2014/chart" uri="{C3380CC4-5D6E-409C-BE32-E72D297353CC}">
              <c16:uniqueId val="{00000000-0F28-4741-B6E6-50492B0E52F8}"/>
            </c:ext>
          </c:extLst>
        </c:ser>
        <c:dLbls>
          <c:dLblPos val="outEnd"/>
          <c:showLegendKey val="0"/>
          <c:showVal val="1"/>
          <c:showCatName val="0"/>
          <c:showSerName val="0"/>
          <c:showPercent val="0"/>
          <c:showBubbleSize val="0"/>
        </c:dLbls>
        <c:gapWidth val="182"/>
        <c:axId val="961346728"/>
        <c:axId val="961352304"/>
      </c:barChart>
      <c:catAx>
        <c:axId val="961346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61352304"/>
        <c:crosses val="autoZero"/>
        <c:auto val="1"/>
        <c:lblAlgn val="ctr"/>
        <c:lblOffset val="100"/>
        <c:noMultiLvlLbl val="0"/>
      </c:catAx>
      <c:valAx>
        <c:axId val="961352304"/>
        <c:scaling>
          <c:orientation val="minMax"/>
        </c:scaling>
        <c:delete val="0"/>
        <c:axPos val="b"/>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61346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Analytics_Case_Study04062022.xlsx]Pivot Tables!PivotTable5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Tables'!$B$41</c:f>
              <c:strCache>
                <c:ptCount val="1"/>
                <c:pt idx="0">
                  <c:v>Ergebnis</c:v>
                </c:pt>
              </c:strCache>
            </c:strRef>
          </c:tx>
          <c:spPr>
            <a:solidFill>
              <a:schemeClr val="accent1"/>
            </a:solidFill>
            <a:ln>
              <a:noFill/>
            </a:ln>
            <a:effectLst/>
          </c:spPr>
          <c:invertIfNegative val="0"/>
          <c:cat>
            <c:strRef>
              <c:f>'Pivot Tables'!$A$42:$A$44</c:f>
              <c:strCache>
                <c:ptCount val="2"/>
                <c:pt idx="0">
                  <c:v>Female</c:v>
                </c:pt>
                <c:pt idx="1">
                  <c:v>Male</c:v>
                </c:pt>
              </c:strCache>
            </c:strRef>
          </c:cat>
          <c:val>
            <c:numRef>
              <c:f>'Pivot Tables'!$B$42:$B$44</c:f>
              <c:numCache>
                <c:formatCode>General</c:formatCode>
                <c:ptCount val="2"/>
                <c:pt idx="0">
                  <c:v>22</c:v>
                </c:pt>
                <c:pt idx="1">
                  <c:v>22</c:v>
                </c:pt>
              </c:numCache>
            </c:numRef>
          </c:val>
          <c:extLst>
            <c:ext xmlns:c16="http://schemas.microsoft.com/office/drawing/2014/chart" uri="{C3380CC4-5D6E-409C-BE32-E72D297353CC}">
              <c16:uniqueId val="{00000000-4109-4BED-B272-C259F852A320}"/>
            </c:ext>
          </c:extLst>
        </c:ser>
        <c:dLbls>
          <c:showLegendKey val="0"/>
          <c:showVal val="0"/>
          <c:showCatName val="0"/>
          <c:showSerName val="0"/>
          <c:showPercent val="0"/>
          <c:showBubbleSize val="0"/>
        </c:dLbls>
        <c:gapWidth val="182"/>
        <c:axId val="1187634096"/>
        <c:axId val="1187633768"/>
      </c:barChart>
      <c:catAx>
        <c:axId val="118763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7633768"/>
        <c:crosses val="autoZero"/>
        <c:auto val="1"/>
        <c:lblAlgn val="ctr"/>
        <c:lblOffset val="100"/>
        <c:noMultiLvlLbl val="0"/>
      </c:catAx>
      <c:valAx>
        <c:axId val="1187633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763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Analytics_Case_Study04062022.xlsx]Pivot Tables!PivotTable7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Marital Status Distribution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Tables'!$B$64</c:f>
              <c:strCache>
                <c:ptCount val="1"/>
                <c:pt idx="0">
                  <c:v>Ergebnis</c:v>
                </c:pt>
              </c:strCache>
            </c:strRef>
          </c:tx>
          <c:spPr>
            <a:solidFill>
              <a:schemeClr val="accent1"/>
            </a:solidFill>
            <a:ln>
              <a:noFill/>
            </a:ln>
            <a:effectLst/>
          </c:spPr>
          <c:invertIfNegative val="0"/>
          <c:cat>
            <c:strRef>
              <c:f>'Pivot Tables'!$A$65:$A$69</c:f>
              <c:strCache>
                <c:ptCount val="4"/>
                <c:pt idx="0">
                  <c:v>Divorced</c:v>
                </c:pt>
                <c:pt idx="1">
                  <c:v>Married</c:v>
                </c:pt>
                <c:pt idx="2">
                  <c:v>Separated</c:v>
                </c:pt>
                <c:pt idx="3">
                  <c:v>Single</c:v>
                </c:pt>
              </c:strCache>
            </c:strRef>
          </c:cat>
          <c:val>
            <c:numRef>
              <c:f>'Pivot Tables'!$B$65:$B$69</c:f>
              <c:numCache>
                <c:formatCode>General</c:formatCode>
                <c:ptCount val="4"/>
                <c:pt idx="0">
                  <c:v>5</c:v>
                </c:pt>
                <c:pt idx="1">
                  <c:v>24</c:v>
                </c:pt>
                <c:pt idx="2">
                  <c:v>1</c:v>
                </c:pt>
                <c:pt idx="3">
                  <c:v>14</c:v>
                </c:pt>
              </c:numCache>
            </c:numRef>
          </c:val>
          <c:extLst>
            <c:ext xmlns:c16="http://schemas.microsoft.com/office/drawing/2014/chart" uri="{C3380CC4-5D6E-409C-BE32-E72D297353CC}">
              <c16:uniqueId val="{00000000-E845-44C1-BA62-E79C58AED489}"/>
            </c:ext>
          </c:extLst>
        </c:ser>
        <c:dLbls>
          <c:showLegendKey val="0"/>
          <c:showVal val="0"/>
          <c:showCatName val="0"/>
          <c:showSerName val="0"/>
          <c:showPercent val="0"/>
          <c:showBubbleSize val="0"/>
        </c:dLbls>
        <c:gapWidth val="182"/>
        <c:axId val="893905856"/>
        <c:axId val="893907168"/>
      </c:barChart>
      <c:catAx>
        <c:axId val="893905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93907168"/>
        <c:crosses val="autoZero"/>
        <c:auto val="1"/>
        <c:lblAlgn val="ctr"/>
        <c:lblOffset val="100"/>
        <c:noMultiLvlLbl val="0"/>
      </c:catAx>
      <c:valAx>
        <c:axId val="893907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9390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Analytics_Case_Study04062022.xlsx]Pivot Tables!PivotTable1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Department wise</a:t>
            </a:r>
            <a:r>
              <a:rPr lang="en-US" b="1" baseline="0"/>
              <a:t> Distribution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pivotFmt>
      <c:pivotFmt>
        <c:idx val="4"/>
        <c:spPr>
          <a:solidFill>
            <a:srgbClr val="FFFF00"/>
          </a:solidFill>
          <a:ln>
            <a:noFill/>
          </a:ln>
          <a:effectLst/>
        </c:spPr>
      </c:pivotFmt>
      <c:pivotFmt>
        <c:idx val="5"/>
        <c:spPr>
          <a:solidFill>
            <a:schemeClr val="accent2">
              <a:lumMod val="60000"/>
              <a:lumOff val="40000"/>
            </a:schemeClr>
          </a:solidFill>
          <a:ln>
            <a:noFill/>
          </a:ln>
          <a:effectLst/>
        </c:spPr>
      </c:pivotFmt>
    </c:pivotFmts>
    <c:plotArea>
      <c:layout/>
      <c:barChart>
        <c:barDir val="bar"/>
        <c:grouping val="clustered"/>
        <c:varyColors val="0"/>
        <c:ser>
          <c:idx val="0"/>
          <c:order val="0"/>
          <c:tx>
            <c:strRef>
              <c:f>'Pivot Tables'!$B$3</c:f>
              <c:strCache>
                <c:ptCount val="1"/>
                <c:pt idx="0">
                  <c:v>Ergebnis</c:v>
                </c:pt>
              </c:strCache>
            </c:strRef>
          </c:tx>
          <c:spPr>
            <a:solidFill>
              <a:schemeClr val="accent1"/>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A17F-455F-A86E-82792E15A7C9}"/>
              </c:ext>
            </c:extLst>
          </c:dPt>
          <c:dPt>
            <c:idx val="1"/>
            <c:invertIfNegative val="0"/>
            <c:bubble3D val="0"/>
            <c:spPr>
              <a:solidFill>
                <a:srgbClr val="FFFF00"/>
              </a:solidFill>
              <a:ln>
                <a:noFill/>
              </a:ln>
              <a:effectLst/>
            </c:spPr>
            <c:extLst>
              <c:ext xmlns:c16="http://schemas.microsoft.com/office/drawing/2014/chart" uri="{C3380CC4-5D6E-409C-BE32-E72D297353CC}">
                <c16:uniqueId val="{00000002-A17F-455F-A86E-82792E15A7C9}"/>
              </c:ext>
            </c:extLst>
          </c:dPt>
          <c:dPt>
            <c:idx val="2"/>
            <c:invertIfNegative val="0"/>
            <c:bubble3D val="0"/>
            <c:spPr>
              <a:solidFill>
                <a:srgbClr val="00B050"/>
              </a:solidFill>
              <a:ln>
                <a:noFill/>
              </a:ln>
              <a:effectLst/>
            </c:spPr>
            <c:extLst>
              <c:ext xmlns:c16="http://schemas.microsoft.com/office/drawing/2014/chart" uri="{C3380CC4-5D6E-409C-BE32-E72D297353CC}">
                <c16:uniqueId val="{00000001-A17F-455F-A86E-82792E15A7C9}"/>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Tables'!$A$4:$A$7</c:f>
              <c:strCache>
                <c:ptCount val="3"/>
                <c:pt idx="0">
                  <c:v>Admin Offices</c:v>
                </c:pt>
                <c:pt idx="1">
                  <c:v>Executive Office</c:v>
                </c:pt>
                <c:pt idx="2">
                  <c:v>IT/IS</c:v>
                </c:pt>
              </c:strCache>
            </c:strRef>
          </c:cat>
          <c:val>
            <c:numRef>
              <c:f>'Pivot Tables'!$B$4:$B$7</c:f>
              <c:numCache>
                <c:formatCode>General</c:formatCode>
                <c:ptCount val="3"/>
                <c:pt idx="0">
                  <c:v>10</c:v>
                </c:pt>
                <c:pt idx="1">
                  <c:v>1</c:v>
                </c:pt>
                <c:pt idx="2">
                  <c:v>33</c:v>
                </c:pt>
              </c:numCache>
            </c:numRef>
          </c:val>
          <c:extLst>
            <c:ext xmlns:c16="http://schemas.microsoft.com/office/drawing/2014/chart" uri="{C3380CC4-5D6E-409C-BE32-E72D297353CC}">
              <c16:uniqueId val="{00000000-A17F-455F-A86E-82792E15A7C9}"/>
            </c:ext>
          </c:extLst>
        </c:ser>
        <c:dLbls>
          <c:showLegendKey val="0"/>
          <c:showVal val="0"/>
          <c:showCatName val="0"/>
          <c:showSerName val="0"/>
          <c:showPercent val="0"/>
          <c:showBubbleSize val="0"/>
        </c:dLbls>
        <c:gapWidth val="182"/>
        <c:axId val="948732224"/>
        <c:axId val="948728288"/>
      </c:barChart>
      <c:catAx>
        <c:axId val="948732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48728288"/>
        <c:crosses val="autoZero"/>
        <c:auto val="1"/>
        <c:lblAlgn val="ctr"/>
        <c:lblOffset val="100"/>
        <c:noMultiLvlLbl val="0"/>
      </c:catAx>
      <c:valAx>
        <c:axId val="948728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4873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Analytics_Case_Study04062022.xlsx]Pivot Tables!PivotTable2</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de-DE" b="1"/>
              <a:t>Ages Distribution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Tables'!$B$15:$B$16</c:f>
              <c:strCache>
                <c:ptCount val="1"/>
                <c:pt idx="0">
                  <c:v>Female</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Tables'!$A$17:$A$21</c:f>
              <c:strCache>
                <c:ptCount val="4"/>
                <c:pt idx="0">
                  <c:v>28-37</c:v>
                </c:pt>
                <c:pt idx="1">
                  <c:v>38-47</c:v>
                </c:pt>
                <c:pt idx="2">
                  <c:v>48-57</c:v>
                </c:pt>
                <c:pt idx="3">
                  <c:v>58-67</c:v>
                </c:pt>
              </c:strCache>
            </c:strRef>
          </c:cat>
          <c:val>
            <c:numRef>
              <c:f>'Pivot Tables'!$B$17:$B$21</c:f>
              <c:numCache>
                <c:formatCode>General</c:formatCode>
                <c:ptCount val="4"/>
                <c:pt idx="0">
                  <c:v>14</c:v>
                </c:pt>
                <c:pt idx="1">
                  <c:v>6</c:v>
                </c:pt>
                <c:pt idx="2">
                  <c:v>1</c:v>
                </c:pt>
                <c:pt idx="3">
                  <c:v>1</c:v>
                </c:pt>
              </c:numCache>
            </c:numRef>
          </c:val>
          <c:extLst>
            <c:ext xmlns:c16="http://schemas.microsoft.com/office/drawing/2014/chart" uri="{C3380CC4-5D6E-409C-BE32-E72D297353CC}">
              <c16:uniqueId val="{00000000-6BC0-4E5A-9EE4-01E9D05714C1}"/>
            </c:ext>
          </c:extLst>
        </c:ser>
        <c:ser>
          <c:idx val="1"/>
          <c:order val="1"/>
          <c:tx>
            <c:strRef>
              <c:f>'Pivot Tables'!$C$15:$C$16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Tables'!$A$17:$A$21</c:f>
              <c:strCache>
                <c:ptCount val="4"/>
                <c:pt idx="0">
                  <c:v>28-37</c:v>
                </c:pt>
                <c:pt idx="1">
                  <c:v>38-47</c:v>
                </c:pt>
                <c:pt idx="2">
                  <c:v>48-57</c:v>
                </c:pt>
                <c:pt idx="3">
                  <c:v>58-67</c:v>
                </c:pt>
              </c:strCache>
            </c:strRef>
          </c:cat>
          <c:val>
            <c:numRef>
              <c:f>'Pivot Tables'!$C$17:$C$21</c:f>
              <c:numCache>
                <c:formatCode>General</c:formatCode>
                <c:ptCount val="4"/>
                <c:pt idx="0">
                  <c:v>16</c:v>
                </c:pt>
                <c:pt idx="1">
                  <c:v>4</c:v>
                </c:pt>
                <c:pt idx="2">
                  <c:v>2</c:v>
                </c:pt>
              </c:numCache>
            </c:numRef>
          </c:val>
          <c:extLst>
            <c:ext xmlns:c16="http://schemas.microsoft.com/office/drawing/2014/chart" uri="{C3380CC4-5D6E-409C-BE32-E72D297353CC}">
              <c16:uniqueId val="{00000001-34EE-4632-845C-46A8B39E2D28}"/>
            </c:ext>
          </c:extLst>
        </c:ser>
        <c:dLbls>
          <c:showLegendKey val="0"/>
          <c:showVal val="0"/>
          <c:showCatName val="0"/>
          <c:showSerName val="0"/>
          <c:showPercent val="0"/>
          <c:showBubbleSize val="0"/>
        </c:dLbls>
        <c:gapWidth val="182"/>
        <c:axId val="958328256"/>
        <c:axId val="958327272"/>
      </c:barChart>
      <c:catAx>
        <c:axId val="95832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327272"/>
        <c:crosses val="autoZero"/>
        <c:auto val="1"/>
        <c:lblAlgn val="ctr"/>
        <c:lblOffset val="100"/>
        <c:noMultiLvlLbl val="0"/>
      </c:catAx>
      <c:valAx>
        <c:axId val="958327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32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Analytics_Case_Study04062022.xlsx]Pivot Tables!PivotTable4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Hiring Source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2">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lumMod val="75000"/>
            </a:schemeClr>
          </a:solidFill>
          <a:ln w="19050">
            <a:solidFill>
              <a:schemeClr val="lt1"/>
            </a:solidFill>
          </a:ln>
          <a:effectLst/>
        </c:spPr>
      </c:pivotFmt>
    </c:pivotFmts>
    <c:plotArea>
      <c:layout/>
      <c:pieChart>
        <c:varyColors val="1"/>
        <c:ser>
          <c:idx val="0"/>
          <c:order val="0"/>
          <c:tx>
            <c:strRef>
              <c:f>'Pivot Tables'!$B$28</c:f>
              <c:strCache>
                <c:ptCount val="1"/>
                <c:pt idx="0">
                  <c:v>Ergebnis</c:v>
                </c:pt>
              </c:strCache>
            </c:strRef>
          </c:tx>
          <c:spPr>
            <a:solidFill>
              <a:schemeClr val="accent2">
                <a:lumMod val="75000"/>
              </a:schemeClr>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5A-49B3-A2AE-E426EEAA84E7}"/>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655A-49B3-A2AE-E426EEAA84E7}"/>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de-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Tables'!$A$29:$A$31</c:f>
              <c:strCache>
                <c:ptCount val="2"/>
                <c:pt idx="0">
                  <c:v>External</c:v>
                </c:pt>
                <c:pt idx="1">
                  <c:v>Internal</c:v>
                </c:pt>
              </c:strCache>
            </c:strRef>
          </c:cat>
          <c:val>
            <c:numRef>
              <c:f>'Pivot Tables'!$B$29:$B$31</c:f>
              <c:numCache>
                <c:formatCode>General</c:formatCode>
                <c:ptCount val="2"/>
                <c:pt idx="0">
                  <c:v>36</c:v>
                </c:pt>
                <c:pt idx="1">
                  <c:v>8</c:v>
                </c:pt>
              </c:numCache>
            </c:numRef>
          </c:val>
          <c:extLst>
            <c:ext xmlns:c16="http://schemas.microsoft.com/office/drawing/2014/chart" uri="{C3380CC4-5D6E-409C-BE32-E72D297353CC}">
              <c16:uniqueId val="{00000004-655A-49B3-A2AE-E426EEAA84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Analytics_Case_Study04062022.xlsx]Pivot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barChart>
        <c:barDir val="bar"/>
        <c:grouping val="clustered"/>
        <c:varyColors val="0"/>
        <c:ser>
          <c:idx val="0"/>
          <c:order val="0"/>
          <c:tx>
            <c:strRef>
              <c:f>'Pivot Tables'!$B$41</c:f>
              <c:strCache>
                <c:ptCount val="1"/>
                <c:pt idx="0">
                  <c:v>Ergebnis</c:v>
                </c:pt>
              </c:strCache>
            </c:strRef>
          </c:tx>
          <c:spPr>
            <a:solidFill>
              <a:schemeClr val="tx1">
                <a:lumMod val="50000"/>
                <a:lumOff val="50000"/>
              </a:schemeClr>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A69F-415D-A7B3-62940FA20071}"/>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Tables'!$A$42:$A$44</c:f>
              <c:strCache>
                <c:ptCount val="2"/>
                <c:pt idx="0">
                  <c:v>Female</c:v>
                </c:pt>
                <c:pt idx="1">
                  <c:v>Male</c:v>
                </c:pt>
              </c:strCache>
            </c:strRef>
          </c:cat>
          <c:val>
            <c:numRef>
              <c:f>'Pivot Tables'!$B$42:$B$44</c:f>
              <c:numCache>
                <c:formatCode>General</c:formatCode>
                <c:ptCount val="2"/>
                <c:pt idx="0">
                  <c:v>22</c:v>
                </c:pt>
                <c:pt idx="1">
                  <c:v>22</c:v>
                </c:pt>
              </c:numCache>
            </c:numRef>
          </c:val>
          <c:extLst>
            <c:ext xmlns:c16="http://schemas.microsoft.com/office/drawing/2014/chart" uri="{C3380CC4-5D6E-409C-BE32-E72D297353CC}">
              <c16:uniqueId val="{00000000-A69F-415D-A7B3-62940FA20071}"/>
            </c:ext>
          </c:extLst>
        </c:ser>
        <c:dLbls>
          <c:showLegendKey val="0"/>
          <c:showVal val="0"/>
          <c:showCatName val="0"/>
          <c:showSerName val="0"/>
          <c:showPercent val="0"/>
          <c:showBubbleSize val="0"/>
        </c:dLbls>
        <c:gapWidth val="182"/>
        <c:axId val="1187634096"/>
        <c:axId val="1187633768"/>
      </c:barChart>
      <c:catAx>
        <c:axId val="118763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7633768"/>
        <c:crosses val="autoZero"/>
        <c:auto val="1"/>
        <c:lblAlgn val="ctr"/>
        <c:lblOffset val="100"/>
        <c:noMultiLvlLbl val="0"/>
      </c:catAx>
      <c:valAx>
        <c:axId val="1187633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8763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Analytics_Case_Study04062022.xlsx]Pivot Tables!PivotTable7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Marital Status Distribution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pivotFmt>
      <c:pivotFmt>
        <c:idx val="4"/>
        <c:spPr>
          <a:solidFill>
            <a:srgbClr val="C00000"/>
          </a:solidFill>
          <a:ln>
            <a:noFill/>
          </a:ln>
          <a:effectLst/>
        </c:spPr>
      </c:pivotFmt>
      <c:pivotFmt>
        <c:idx val="5"/>
        <c:spPr>
          <a:solidFill>
            <a:srgbClr val="FFFF00"/>
          </a:solidFill>
          <a:ln>
            <a:noFill/>
          </a:ln>
          <a:effectLst/>
        </c:spPr>
      </c:pivotFmt>
    </c:pivotFmts>
    <c:plotArea>
      <c:layout/>
      <c:barChart>
        <c:barDir val="bar"/>
        <c:grouping val="clustered"/>
        <c:varyColors val="0"/>
        <c:ser>
          <c:idx val="0"/>
          <c:order val="0"/>
          <c:tx>
            <c:strRef>
              <c:f>'Pivot Tables'!$B$64</c:f>
              <c:strCache>
                <c:ptCount val="1"/>
                <c:pt idx="0">
                  <c:v>Ergebnis</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8421-420D-A541-2EC7BAAB2D43}"/>
              </c:ext>
            </c:extLst>
          </c:dPt>
          <c:dPt>
            <c:idx val="1"/>
            <c:invertIfNegative val="0"/>
            <c:bubble3D val="0"/>
            <c:spPr>
              <a:solidFill>
                <a:srgbClr val="C00000"/>
              </a:solidFill>
              <a:ln>
                <a:noFill/>
              </a:ln>
              <a:effectLst/>
            </c:spPr>
            <c:extLst>
              <c:ext xmlns:c16="http://schemas.microsoft.com/office/drawing/2014/chart" uri="{C3380CC4-5D6E-409C-BE32-E72D297353CC}">
                <c16:uniqueId val="{00000002-8421-420D-A541-2EC7BAAB2D43}"/>
              </c:ext>
            </c:extLst>
          </c:dPt>
          <c:dPt>
            <c:idx val="3"/>
            <c:invertIfNegative val="0"/>
            <c:bubble3D val="0"/>
            <c:spPr>
              <a:solidFill>
                <a:srgbClr val="FFFF00"/>
              </a:solidFill>
              <a:ln>
                <a:noFill/>
              </a:ln>
              <a:effectLst/>
            </c:spPr>
            <c:extLst>
              <c:ext xmlns:c16="http://schemas.microsoft.com/office/drawing/2014/chart" uri="{C3380CC4-5D6E-409C-BE32-E72D297353CC}">
                <c16:uniqueId val="{00000005-E31B-49CC-96BF-71F419C709F0}"/>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Tables'!$A$65:$A$69</c:f>
              <c:strCache>
                <c:ptCount val="4"/>
                <c:pt idx="0">
                  <c:v>Divorced</c:v>
                </c:pt>
                <c:pt idx="1">
                  <c:v>Married</c:v>
                </c:pt>
                <c:pt idx="2">
                  <c:v>Separated</c:v>
                </c:pt>
                <c:pt idx="3">
                  <c:v>Single</c:v>
                </c:pt>
              </c:strCache>
            </c:strRef>
          </c:cat>
          <c:val>
            <c:numRef>
              <c:f>'Pivot Tables'!$B$65:$B$69</c:f>
              <c:numCache>
                <c:formatCode>General</c:formatCode>
                <c:ptCount val="4"/>
                <c:pt idx="0">
                  <c:v>5</c:v>
                </c:pt>
                <c:pt idx="1">
                  <c:v>24</c:v>
                </c:pt>
                <c:pt idx="2">
                  <c:v>1</c:v>
                </c:pt>
                <c:pt idx="3">
                  <c:v>14</c:v>
                </c:pt>
              </c:numCache>
            </c:numRef>
          </c:val>
          <c:extLst>
            <c:ext xmlns:c16="http://schemas.microsoft.com/office/drawing/2014/chart" uri="{C3380CC4-5D6E-409C-BE32-E72D297353CC}">
              <c16:uniqueId val="{00000000-8421-420D-A541-2EC7BAAB2D43}"/>
            </c:ext>
          </c:extLst>
        </c:ser>
        <c:dLbls>
          <c:showLegendKey val="0"/>
          <c:showVal val="0"/>
          <c:showCatName val="0"/>
          <c:showSerName val="0"/>
          <c:showPercent val="0"/>
          <c:showBubbleSize val="0"/>
        </c:dLbls>
        <c:gapWidth val="182"/>
        <c:axId val="893905856"/>
        <c:axId val="893907168"/>
      </c:barChart>
      <c:catAx>
        <c:axId val="893905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93907168"/>
        <c:crosses val="autoZero"/>
        <c:auto val="1"/>
        <c:lblAlgn val="ctr"/>
        <c:lblOffset val="100"/>
        <c:noMultiLvlLbl val="0"/>
      </c:catAx>
      <c:valAx>
        <c:axId val="893907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9390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Analytics_Case_Study04062022.xlsx]Pivot Tables!PivotTable1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Ergebnis</c:v>
                </c:pt>
              </c:strCache>
            </c:strRef>
          </c:tx>
          <c:spPr>
            <a:solidFill>
              <a:schemeClr val="accent1"/>
            </a:solidFill>
            <a:ln>
              <a:noFill/>
            </a:ln>
            <a:effectLst/>
          </c:spPr>
          <c:invertIfNegative val="0"/>
          <c:cat>
            <c:strRef>
              <c:f>'Pivot Tables'!$A$4:$A$7</c:f>
              <c:strCache>
                <c:ptCount val="3"/>
                <c:pt idx="0">
                  <c:v>Admin Offices</c:v>
                </c:pt>
                <c:pt idx="1">
                  <c:v>Executive Office</c:v>
                </c:pt>
                <c:pt idx="2">
                  <c:v>IT/IS</c:v>
                </c:pt>
              </c:strCache>
            </c:strRef>
          </c:cat>
          <c:val>
            <c:numRef>
              <c:f>'Pivot Tables'!$B$4:$B$7</c:f>
              <c:numCache>
                <c:formatCode>General</c:formatCode>
                <c:ptCount val="3"/>
                <c:pt idx="0">
                  <c:v>10</c:v>
                </c:pt>
                <c:pt idx="1">
                  <c:v>1</c:v>
                </c:pt>
                <c:pt idx="2">
                  <c:v>33</c:v>
                </c:pt>
              </c:numCache>
            </c:numRef>
          </c:val>
          <c:extLst>
            <c:ext xmlns:c16="http://schemas.microsoft.com/office/drawing/2014/chart" uri="{C3380CC4-5D6E-409C-BE32-E72D297353CC}">
              <c16:uniqueId val="{00000000-023C-48B3-88CF-829AC48CB4C6}"/>
            </c:ext>
          </c:extLst>
        </c:ser>
        <c:dLbls>
          <c:showLegendKey val="0"/>
          <c:showVal val="0"/>
          <c:showCatName val="0"/>
          <c:showSerName val="0"/>
          <c:showPercent val="0"/>
          <c:showBubbleSize val="0"/>
        </c:dLbls>
        <c:gapWidth val="182"/>
        <c:axId val="948732224"/>
        <c:axId val="948728288"/>
      </c:barChart>
      <c:catAx>
        <c:axId val="948732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48728288"/>
        <c:crosses val="autoZero"/>
        <c:auto val="1"/>
        <c:lblAlgn val="ctr"/>
        <c:lblOffset val="100"/>
        <c:noMultiLvlLbl val="0"/>
      </c:catAx>
      <c:valAx>
        <c:axId val="948728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4873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Analytics_Case_Study04062022.xlsx]Pivot Tables!PivotTable2</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Tables'!$B$15:$B$16</c:f>
              <c:strCache>
                <c:ptCount val="1"/>
                <c:pt idx="0">
                  <c:v>Female</c:v>
                </c:pt>
              </c:strCache>
            </c:strRef>
          </c:tx>
          <c:spPr>
            <a:solidFill>
              <a:schemeClr val="accent1"/>
            </a:solidFill>
            <a:ln>
              <a:noFill/>
            </a:ln>
            <a:effectLst/>
          </c:spPr>
          <c:invertIfNegative val="0"/>
          <c:cat>
            <c:strRef>
              <c:f>'Pivot Tables'!$A$17:$A$21</c:f>
              <c:strCache>
                <c:ptCount val="4"/>
                <c:pt idx="0">
                  <c:v>28-37</c:v>
                </c:pt>
                <c:pt idx="1">
                  <c:v>38-47</c:v>
                </c:pt>
                <c:pt idx="2">
                  <c:v>48-57</c:v>
                </c:pt>
                <c:pt idx="3">
                  <c:v>58-67</c:v>
                </c:pt>
              </c:strCache>
            </c:strRef>
          </c:cat>
          <c:val>
            <c:numRef>
              <c:f>'Pivot Tables'!$B$17:$B$21</c:f>
              <c:numCache>
                <c:formatCode>General</c:formatCode>
                <c:ptCount val="4"/>
                <c:pt idx="0">
                  <c:v>14</c:v>
                </c:pt>
                <c:pt idx="1">
                  <c:v>6</c:v>
                </c:pt>
                <c:pt idx="2">
                  <c:v>1</c:v>
                </c:pt>
                <c:pt idx="3">
                  <c:v>1</c:v>
                </c:pt>
              </c:numCache>
            </c:numRef>
          </c:val>
          <c:extLst>
            <c:ext xmlns:c16="http://schemas.microsoft.com/office/drawing/2014/chart" uri="{C3380CC4-5D6E-409C-BE32-E72D297353CC}">
              <c16:uniqueId val="{00000000-401B-4619-A168-127090411A58}"/>
            </c:ext>
          </c:extLst>
        </c:ser>
        <c:ser>
          <c:idx val="1"/>
          <c:order val="1"/>
          <c:tx>
            <c:strRef>
              <c:f>'Pivot Tables'!$C$15:$C$16</c:f>
              <c:strCache>
                <c:ptCount val="1"/>
                <c:pt idx="0">
                  <c:v>Male</c:v>
                </c:pt>
              </c:strCache>
            </c:strRef>
          </c:tx>
          <c:spPr>
            <a:solidFill>
              <a:schemeClr val="accent2"/>
            </a:solidFill>
            <a:ln>
              <a:noFill/>
            </a:ln>
            <a:effectLst/>
          </c:spPr>
          <c:invertIfNegative val="0"/>
          <c:cat>
            <c:strRef>
              <c:f>'Pivot Tables'!$A$17:$A$21</c:f>
              <c:strCache>
                <c:ptCount val="4"/>
                <c:pt idx="0">
                  <c:v>28-37</c:v>
                </c:pt>
                <c:pt idx="1">
                  <c:v>38-47</c:v>
                </c:pt>
                <c:pt idx="2">
                  <c:v>48-57</c:v>
                </c:pt>
                <c:pt idx="3">
                  <c:v>58-67</c:v>
                </c:pt>
              </c:strCache>
            </c:strRef>
          </c:cat>
          <c:val>
            <c:numRef>
              <c:f>'Pivot Tables'!$C$17:$C$21</c:f>
              <c:numCache>
                <c:formatCode>General</c:formatCode>
                <c:ptCount val="4"/>
                <c:pt idx="0">
                  <c:v>16</c:v>
                </c:pt>
                <c:pt idx="1">
                  <c:v>4</c:v>
                </c:pt>
                <c:pt idx="2">
                  <c:v>2</c:v>
                </c:pt>
              </c:numCache>
            </c:numRef>
          </c:val>
          <c:extLst>
            <c:ext xmlns:c16="http://schemas.microsoft.com/office/drawing/2014/chart" uri="{C3380CC4-5D6E-409C-BE32-E72D297353CC}">
              <c16:uniqueId val="{00000000-8EC2-4D76-819B-3E45E8714029}"/>
            </c:ext>
          </c:extLst>
        </c:ser>
        <c:dLbls>
          <c:showLegendKey val="0"/>
          <c:showVal val="0"/>
          <c:showCatName val="0"/>
          <c:showSerName val="0"/>
          <c:showPercent val="0"/>
          <c:showBubbleSize val="0"/>
        </c:dLbls>
        <c:gapWidth val="182"/>
        <c:axId val="958328256"/>
        <c:axId val="958327272"/>
      </c:barChart>
      <c:catAx>
        <c:axId val="95832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327272"/>
        <c:crosses val="autoZero"/>
        <c:auto val="1"/>
        <c:lblAlgn val="ctr"/>
        <c:lblOffset val="100"/>
        <c:noMultiLvlLbl val="0"/>
      </c:catAx>
      <c:valAx>
        <c:axId val="958327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832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Analytics_Case_Study04062022.xlsx]Pivot Tables!PivotTable4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Tables'!$B$28</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00-4011-9BF4-2CACB93413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00-4011-9BF4-2CACB93413DC}"/>
              </c:ext>
            </c:extLst>
          </c:dPt>
          <c:cat>
            <c:strRef>
              <c:f>'Pivot Tables'!$A$29:$A$31</c:f>
              <c:strCache>
                <c:ptCount val="2"/>
                <c:pt idx="0">
                  <c:v>External</c:v>
                </c:pt>
                <c:pt idx="1">
                  <c:v>Internal</c:v>
                </c:pt>
              </c:strCache>
            </c:strRef>
          </c:cat>
          <c:val>
            <c:numRef>
              <c:f>'Pivot Tables'!$B$29:$B$31</c:f>
              <c:numCache>
                <c:formatCode>General</c:formatCode>
                <c:ptCount val="2"/>
                <c:pt idx="0">
                  <c:v>36</c:v>
                </c:pt>
                <c:pt idx="1">
                  <c:v>8</c:v>
                </c:pt>
              </c:numCache>
            </c:numRef>
          </c:val>
          <c:extLst>
            <c:ext xmlns:c16="http://schemas.microsoft.com/office/drawing/2014/chart" uri="{C3380CC4-5D6E-409C-BE32-E72D297353CC}">
              <c16:uniqueId val="{00000000-5083-40CC-8E31-28BCF72C26F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plotArea>
      <cx:plotAreaRegion>
        <cx:series layoutId="treemap" uniqueId="{9B112873-DE49-470D-9E43-6FADE9720DF4}">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jpeg"/><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microsoft.com/office/2014/relationships/chartEx" Target="../charts/chartEx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652462</xdr:colOff>
      <xdr:row>24</xdr:row>
      <xdr:rowOff>161925</xdr:rowOff>
    </xdr:from>
    <xdr:to>
      <xdr:col>14</xdr:col>
      <xdr:colOff>566737</xdr:colOff>
      <xdr:row>39</xdr:row>
      <xdr:rowOff>47625</xdr:rowOff>
    </xdr:to>
    <xdr:graphicFrame macro="">
      <xdr:nvGraphicFramePr>
        <xdr:cNvPr id="6" name="Diagramm 5">
          <a:extLst>
            <a:ext uri="{FF2B5EF4-FFF2-40B4-BE49-F238E27FC236}">
              <a16:creationId xmlns:a16="http://schemas.microsoft.com/office/drawing/2014/main" id="{526535F0-CD9A-4FA6-A43A-56A93166E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485774</xdr:colOff>
      <xdr:row>22</xdr:row>
      <xdr:rowOff>28575</xdr:rowOff>
    </xdr:from>
    <xdr:to>
      <xdr:col>20</xdr:col>
      <xdr:colOff>761999</xdr:colOff>
      <xdr:row>36</xdr:row>
      <xdr:rowOff>104775</xdr:rowOff>
    </xdr:to>
    <xdr:graphicFrame macro="">
      <xdr:nvGraphicFramePr>
        <xdr:cNvPr id="7" name="Diagramm 6">
          <a:extLst>
            <a:ext uri="{FF2B5EF4-FFF2-40B4-BE49-F238E27FC236}">
              <a16:creationId xmlns:a16="http://schemas.microsoft.com/office/drawing/2014/main" id="{29742FAA-BC50-483E-850F-843B75B2B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xdr:row>
      <xdr:rowOff>514350</xdr:rowOff>
    </xdr:from>
    <xdr:to>
      <xdr:col>6</xdr:col>
      <xdr:colOff>742949</xdr:colOff>
      <xdr:row>19</xdr:row>
      <xdr:rowOff>66675</xdr:rowOff>
    </xdr:to>
    <xdr:graphicFrame macro="">
      <xdr:nvGraphicFramePr>
        <xdr:cNvPr id="8" name="Diagramm 7">
          <a:extLst>
            <a:ext uri="{FF2B5EF4-FFF2-40B4-BE49-F238E27FC236}">
              <a16:creationId xmlns:a16="http://schemas.microsoft.com/office/drawing/2014/main" id="{503ACF0E-623B-4A24-BAEA-F84B03897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500062</xdr:colOff>
      <xdr:row>7</xdr:row>
      <xdr:rowOff>171450</xdr:rowOff>
    </xdr:from>
    <xdr:to>
      <xdr:col>13</xdr:col>
      <xdr:colOff>500062</xdr:colOff>
      <xdr:row>22</xdr:row>
      <xdr:rowOff>57150</xdr:rowOff>
    </xdr:to>
    <xdr:graphicFrame macro="">
      <xdr:nvGraphicFramePr>
        <xdr:cNvPr id="9" name="Diagramm 8">
          <a:extLst>
            <a:ext uri="{FF2B5EF4-FFF2-40B4-BE49-F238E27FC236}">
              <a16:creationId xmlns:a16="http://schemas.microsoft.com/office/drawing/2014/main" id="{30F107ED-FD9F-447B-BA80-184995B92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257175</xdr:colOff>
      <xdr:row>6</xdr:row>
      <xdr:rowOff>514350</xdr:rowOff>
    </xdr:from>
    <xdr:to>
      <xdr:col>21</xdr:col>
      <xdr:colOff>0</xdr:colOff>
      <xdr:row>19</xdr:row>
      <xdr:rowOff>171450</xdr:rowOff>
    </xdr:to>
    <xdr:graphicFrame macro="">
      <xdr:nvGraphicFramePr>
        <xdr:cNvPr id="10" name="Diagramm 9">
          <a:extLst>
            <a:ext uri="{FF2B5EF4-FFF2-40B4-BE49-F238E27FC236}">
              <a16:creationId xmlns:a16="http://schemas.microsoft.com/office/drawing/2014/main" id="{AD7F4908-3FF6-44C8-B80B-009AD4C99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723900</xdr:colOff>
      <xdr:row>6</xdr:row>
      <xdr:rowOff>57150</xdr:rowOff>
    </xdr:from>
    <xdr:to>
      <xdr:col>13</xdr:col>
      <xdr:colOff>285750</xdr:colOff>
      <xdr:row>6</xdr:row>
      <xdr:rowOff>485775</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94289F71-1E97-4272-3CF9-1EB04D9D4C9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619750" y="1171575"/>
              <a:ext cx="4133850" cy="4286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1</xdr:col>
      <xdr:colOff>0</xdr:colOff>
      <xdr:row>22</xdr:row>
      <xdr:rowOff>28575</xdr:rowOff>
    </xdr:from>
    <xdr:to>
      <xdr:col>5</xdr:col>
      <xdr:colOff>733425</xdr:colOff>
      <xdr:row>36</xdr:row>
      <xdr:rowOff>104775</xdr:rowOff>
    </xdr:to>
    <xdr:graphicFrame macro="">
      <xdr:nvGraphicFramePr>
        <xdr:cNvPr id="12" name="Diagramm 11">
          <a:extLst>
            <a:ext uri="{FF2B5EF4-FFF2-40B4-BE49-F238E27FC236}">
              <a16:creationId xmlns:a16="http://schemas.microsoft.com/office/drawing/2014/main" id="{AE205FC1-4F30-43DC-B799-DB95795CB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371475</xdr:colOff>
      <xdr:row>2</xdr:row>
      <xdr:rowOff>44824</xdr:rowOff>
    </xdr:from>
    <xdr:to>
      <xdr:col>21</xdr:col>
      <xdr:colOff>33617</xdr:colOff>
      <xdr:row>6</xdr:row>
      <xdr:rowOff>358589</xdr:rowOff>
    </xdr:to>
    <xdr:sp macro="" textlink="">
      <xdr:nvSpPr>
        <xdr:cNvPr id="13" name="Ellipse 12">
          <a:extLst>
            <a:ext uri="{FF2B5EF4-FFF2-40B4-BE49-F238E27FC236}">
              <a16:creationId xmlns:a16="http://schemas.microsoft.com/office/drawing/2014/main" id="{D4D44284-B74A-28A5-33FB-B9BD2785DF74}"/>
            </a:ext>
          </a:extLst>
        </xdr:cNvPr>
        <xdr:cNvSpPr/>
      </xdr:nvSpPr>
      <xdr:spPr>
        <a:xfrm>
          <a:off x="14411325" y="425824"/>
          <a:ext cx="1186142" cy="1047190"/>
        </a:xfrm>
        <a:prstGeom prst="ellipse">
          <a:avLst/>
        </a:prstGeom>
        <a:blipFill dpi="0" rotWithShape="1">
          <a:blip xmlns:r="http://schemas.openxmlformats.org/officeDocument/2006/relationships" r:embed="rId7" cstate="print">
            <a:extLst>
              <a:ext uri="{28A0092B-C50C-407E-A947-70E740481C1C}">
                <a14:useLocalDpi xmlns:a14="http://schemas.microsoft.com/office/drawing/2010/main" val="0"/>
              </a:ext>
            </a:extLst>
          </a:blip>
          <a:srcRect/>
          <a:stretch>
            <a:fillRect/>
          </a:stretch>
        </a:blipFill>
        <a:ln w="28575">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1</xdr:col>
      <xdr:colOff>0</xdr:colOff>
      <xdr:row>2</xdr:row>
      <xdr:rowOff>179294</xdr:rowOff>
    </xdr:from>
    <xdr:to>
      <xdr:col>2</xdr:col>
      <xdr:colOff>257734</xdr:colOff>
      <xdr:row>6</xdr:row>
      <xdr:rowOff>296182</xdr:rowOff>
    </xdr:to>
    <xdr:pic>
      <xdr:nvPicPr>
        <xdr:cNvPr id="19" name="Grafik 18" descr="Gelbe Stern-Sprechblase">
          <a:extLst>
            <a:ext uri="{FF2B5EF4-FFF2-40B4-BE49-F238E27FC236}">
              <a16:creationId xmlns:a16="http://schemas.microsoft.com/office/drawing/2014/main" id="{DC299DFB-2DC1-09BF-BBCB-98975A96F36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63707" y="560294"/>
          <a:ext cx="1019734" cy="8452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180975</xdr:colOff>
      <xdr:row>1</xdr:row>
      <xdr:rowOff>114300</xdr:rowOff>
    </xdr:from>
    <xdr:to>
      <xdr:col>8</xdr:col>
      <xdr:colOff>180975</xdr:colOff>
      <xdr:row>7</xdr:row>
      <xdr:rowOff>0</xdr:rowOff>
    </xdr:to>
    <xdr:graphicFrame macro="">
      <xdr:nvGraphicFramePr>
        <xdr:cNvPr id="2" name="Diagramm 1">
          <a:extLst>
            <a:ext uri="{FF2B5EF4-FFF2-40B4-BE49-F238E27FC236}">
              <a16:creationId xmlns:a16="http://schemas.microsoft.com/office/drawing/2014/main" id="{94F50B74-26EC-087F-5131-C75D0FFE7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14</xdr:row>
      <xdr:rowOff>9525</xdr:rowOff>
    </xdr:from>
    <xdr:to>
      <xdr:col>10</xdr:col>
      <xdr:colOff>285750</xdr:colOff>
      <xdr:row>21</xdr:row>
      <xdr:rowOff>9525</xdr:rowOff>
    </xdr:to>
    <xdr:graphicFrame macro="">
      <xdr:nvGraphicFramePr>
        <xdr:cNvPr id="3" name="Diagramm 2">
          <a:extLst>
            <a:ext uri="{FF2B5EF4-FFF2-40B4-BE49-F238E27FC236}">
              <a16:creationId xmlns:a16="http://schemas.microsoft.com/office/drawing/2014/main" id="{BEED2827-25C8-1948-D782-1906FC554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161925</xdr:colOff>
      <xdr:row>26</xdr:row>
      <xdr:rowOff>47625</xdr:rowOff>
    </xdr:from>
    <xdr:to>
      <xdr:col>8</xdr:col>
      <xdr:colOff>647700</xdr:colOff>
      <xdr:row>34</xdr:row>
      <xdr:rowOff>161925</xdr:rowOff>
    </xdr:to>
    <xdr:graphicFrame macro="">
      <xdr:nvGraphicFramePr>
        <xdr:cNvPr id="4" name="Diagramm 3">
          <a:extLst>
            <a:ext uri="{FF2B5EF4-FFF2-40B4-BE49-F238E27FC236}">
              <a16:creationId xmlns:a16="http://schemas.microsoft.com/office/drawing/2014/main" id="{09633CDF-4DFF-3B89-6F78-F0F50E7E5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47625</xdr:colOff>
      <xdr:row>36</xdr:row>
      <xdr:rowOff>104775</xdr:rowOff>
    </xdr:from>
    <xdr:to>
      <xdr:col>8</xdr:col>
      <xdr:colOff>533400</xdr:colOff>
      <xdr:row>50</xdr:row>
      <xdr:rowOff>180975</xdr:rowOff>
    </xdr:to>
    <xdr:graphicFrame macro="">
      <xdr:nvGraphicFramePr>
        <xdr:cNvPr id="5" name="Diagramm 4">
          <a:extLst>
            <a:ext uri="{FF2B5EF4-FFF2-40B4-BE49-F238E27FC236}">
              <a16:creationId xmlns:a16="http://schemas.microsoft.com/office/drawing/2014/main" id="{2DF957E9-BEEC-BF77-74CF-6C375E28C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428625</xdr:colOff>
      <xdr:row>31</xdr:row>
      <xdr:rowOff>28575</xdr:rowOff>
    </xdr:from>
    <xdr:to>
      <xdr:col>18</xdr:col>
      <xdr:colOff>428625</xdr:colOff>
      <xdr:row>45</xdr:row>
      <xdr:rowOff>104775</xdr:rowOff>
    </xdr:to>
    <mc:AlternateContent xmlns:mc="http://schemas.openxmlformats.org/markup-compatibility/2006">
      <mc:Choice xmlns:cx1="http://schemas.microsoft.com/office/drawing/2015/9/8/chartex" Requires="cx1">
        <xdr:graphicFrame macro="">
          <xdr:nvGraphicFramePr>
            <xdr:cNvPr id="6" name="Diagramm 5">
              <a:extLst>
                <a:ext uri="{FF2B5EF4-FFF2-40B4-BE49-F238E27FC236}">
                  <a16:creationId xmlns:a16="http://schemas.microsoft.com/office/drawing/2014/main" id="{87A148B5-5054-A594-B8EC-BF81A91D62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896600" y="5934075"/>
              <a:ext cx="4572000" cy="274320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3</xdr:col>
      <xdr:colOff>28575</xdr:colOff>
      <xdr:row>58</xdr:row>
      <xdr:rowOff>171450</xdr:rowOff>
    </xdr:from>
    <xdr:to>
      <xdr:col>8</xdr:col>
      <xdr:colOff>514350</xdr:colOff>
      <xdr:row>73</xdr:row>
      <xdr:rowOff>57150</xdr:rowOff>
    </xdr:to>
    <xdr:graphicFrame macro="">
      <xdr:nvGraphicFramePr>
        <xdr:cNvPr id="7" name="Diagramm 6">
          <a:extLst>
            <a:ext uri="{FF2B5EF4-FFF2-40B4-BE49-F238E27FC236}">
              <a16:creationId xmlns:a16="http://schemas.microsoft.com/office/drawing/2014/main" id="{786DA8AB-42B1-00E3-C6AB-613ACF8ED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4715.976627314813" createdVersion="8" refreshedVersion="8" minRefreshableVersion="3" recordCount="44" xr:uid="{A265E3BC-0E1D-418C-98C3-94CD869559D4}">
  <cacheSource type="worksheet">
    <worksheetSource name="Tabelle1_2"/>
  </cacheSource>
  <cacheFields count="18">
    <cacheField name="S.no" numFmtId="0">
      <sharedItems containsSemiMixedTypes="0" containsString="0" containsNumber="1" containsInteger="1" minValue="1" maxValue="44"/>
    </cacheField>
    <cacheField name="Employee Name2" numFmtId="0">
      <sharedItems/>
    </cacheField>
    <cacheField name="Employee Number" numFmtId="0">
      <sharedItems containsSemiMixedTypes="0" containsString="0" containsNumber="1" containsInteger="1" minValue="602000312" maxValue="1988299991"/>
    </cacheField>
    <cacheField name="State" numFmtId="0">
      <sharedItems/>
    </cacheField>
    <cacheField name="Zip" numFmtId="0">
      <sharedItems/>
    </cacheField>
    <cacheField name="DOB" numFmtId="14">
      <sharedItems containsSemiMixedTypes="0" containsNonDate="0" containsDate="1" containsString="0" minDate="1954-09-21T00:00:00" maxDate="1989-11-25T00:00:00"/>
    </cacheField>
    <cacheField name="Age" numFmtId="0">
      <sharedItems containsSemiMixedTypes="0" containsString="0" containsNumber="1" containsInteger="1" minValue="28" maxValue="63" count="17">
        <n v="32"/>
        <n v="33"/>
        <n v="31"/>
        <n v="29"/>
        <n v="30"/>
        <n v="38"/>
        <n v="63"/>
        <n v="46"/>
        <n v="36"/>
        <n v="47"/>
        <n v="37"/>
        <n v="44"/>
        <n v="54"/>
        <n v="49"/>
        <n v="28"/>
        <n v="48"/>
        <n v="42"/>
      </sharedItems>
      <fieldGroup base="6">
        <rangePr startNum="28" endNum="63" groupInterval="10"/>
        <groupItems count="6">
          <s v="&lt;28"/>
          <s v="28-37"/>
          <s v="38-47"/>
          <s v="48-57"/>
          <s v="58-67"/>
          <s v="&gt;68"/>
        </groupItems>
      </fieldGroup>
    </cacheField>
    <cacheField name="Sex" numFmtId="0">
      <sharedItems count="2">
        <s v="Female"/>
        <s v="Male"/>
      </sharedItems>
    </cacheField>
    <cacheField name="MaritalDesc" numFmtId="0">
      <sharedItems count="4">
        <s v="Married"/>
        <s v="Divorced"/>
        <s v="Single"/>
        <s v="Separated"/>
      </sharedItems>
    </cacheField>
    <cacheField name="CitizenDesc" numFmtId="0">
      <sharedItems/>
    </cacheField>
    <cacheField name="Date of Hire" numFmtId="14">
      <sharedItems containsSemiMixedTypes="0" containsNonDate="0" containsDate="1" containsString="0" minDate="2008-10-27T00:00:00" maxDate="2016-05-02T00:00:00"/>
    </cacheField>
    <cacheField name="Department" numFmtId="0">
      <sharedItems count="3">
        <s v="Admin Offices"/>
        <s v="Executive Office"/>
        <s v="IT/IS"/>
      </sharedItems>
    </cacheField>
    <cacheField name="Position" numFmtId="0">
      <sharedItems/>
    </cacheField>
    <cacheField name="Pay Rate" numFmtId="0">
      <sharedItems containsSemiMixedTypes="0" containsString="0" containsNumber="1" minValue="16.559999999999999" maxValue="80"/>
    </cacheField>
    <cacheField name="Manager Name" numFmtId="0">
      <sharedItems/>
    </cacheField>
    <cacheField name="Employee Source" numFmtId="0">
      <sharedItems/>
    </cacheField>
    <cacheField name="Source" numFmtId="0">
      <sharedItems count="2">
        <s v="Internal"/>
        <s v="External"/>
      </sharedItems>
    </cacheField>
    <cacheField name="Performance Score" numFmtId="0">
      <sharedItems/>
    </cacheField>
  </cacheFields>
  <extLst>
    <ext xmlns:x14="http://schemas.microsoft.com/office/spreadsheetml/2009/9/main" uri="{725AE2AE-9491-48be-B2B4-4EB974FC3084}">
      <x14:pivotCacheDefinition pivotCacheId="12117484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4715.991685300927" createdVersion="8" refreshedVersion="8" minRefreshableVersion="3" recordCount="1" xr:uid="{CD6D9612-ACF8-4C80-9CF5-B55A52B5E74E}">
  <cacheSource type="worksheet">
    <worksheetSource name="Tabelle5"/>
  </cacheSource>
  <cacheFields count="2">
    <cacheField name="Total Hire" numFmtId="0">
      <sharedItems containsSemiMixedTypes="0" containsString="0" containsNumber="1" containsInteger="1" minValue="44" maxValue="44"/>
    </cacheField>
    <cacheField name="Total Cost Hire" numFmtId="164">
      <sharedItems containsSemiMixedTypes="0" containsString="0" containsNumber="1" containsInteger="1" minValue="2969000" maxValue="2969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n v="1"/>
    <s v="Brown, Mia"/>
    <n v="1103024456"/>
    <s v="MA"/>
    <s v="1450"/>
    <d v="1985-11-24T00:00:00"/>
    <x v="0"/>
    <x v="0"/>
    <x v="0"/>
    <s v="US Citizen"/>
    <d v="2008-10-27T00:00:00"/>
    <x v="0"/>
    <s v="Accountant I"/>
    <n v="28.5"/>
    <s v="Brandon R. LeBlanc"/>
    <s v="Internal"/>
    <x v="0"/>
    <s v="Fully Meets"/>
  </r>
  <r>
    <n v="2"/>
    <s v="LaRotonda, William  "/>
    <n v="1106026572"/>
    <s v="MA"/>
    <s v="1460"/>
    <d v="1984-04-26T00:00:00"/>
    <x v="1"/>
    <x v="1"/>
    <x v="1"/>
    <s v="US Citizen"/>
    <d v="2014-06-01T00:00:00"/>
    <x v="0"/>
    <s v="Accountant I"/>
    <n v="23"/>
    <s v="Brandon R. LeBlanc"/>
    <s v="Website Banner Ads"/>
    <x v="1"/>
    <s v="Fully Meets"/>
  </r>
  <r>
    <n v="3"/>
    <s v="Steans, Tyrone  "/>
    <n v="1302053333"/>
    <s v="MA"/>
    <s v="2703"/>
    <d v="1986-01-09T00:00:00"/>
    <x v="2"/>
    <x v="1"/>
    <x v="2"/>
    <s v="US Citizen"/>
    <d v="2014-09-29T00:00:00"/>
    <x v="0"/>
    <s v="Accountant I"/>
    <n v="29"/>
    <s v="Brandon R. LeBlanc"/>
    <s v="Internet Search"/>
    <x v="1"/>
    <s v="Fully Meets"/>
  </r>
  <r>
    <n v="4"/>
    <s v="Howard, Estelle"/>
    <n v="1211050782"/>
    <s v="MA"/>
    <s v="2170"/>
    <d v="1985-09-16T00:00:00"/>
    <x v="0"/>
    <x v="0"/>
    <x v="0"/>
    <s v="US Citizen"/>
    <d v="2015-02-16T00:00:00"/>
    <x v="0"/>
    <s v="Administrative Assistant"/>
    <n v="21.5"/>
    <s v="Brandon R. LeBlanc"/>
    <s v="Pay Per Click - Google"/>
    <x v="1"/>
    <s v="N/A- too early to review"/>
  </r>
  <r>
    <n v="5"/>
    <s v="Singh, Nan "/>
    <n v="1307059817"/>
    <s v="MA"/>
    <s v="2330"/>
    <d v="1988-05-19T00:00:00"/>
    <x v="3"/>
    <x v="0"/>
    <x v="2"/>
    <s v="US Citizen"/>
    <d v="2015-01-05T00:00:00"/>
    <x v="0"/>
    <s v="Administrative Assistant"/>
    <n v="16.559999999999999"/>
    <s v="Brandon R. LeBlanc"/>
    <s v="Website Banner Ads"/>
    <x v="1"/>
    <s v="N/A- too early to review"/>
  </r>
  <r>
    <n v="6"/>
    <s v="Smith, Leigh Ann"/>
    <n v="711007713"/>
    <s v="MA"/>
    <s v="1844"/>
    <d v="1987-06-14T00:00:00"/>
    <x v="4"/>
    <x v="0"/>
    <x v="0"/>
    <s v="US Citizen"/>
    <d v="2011-09-26T00:00:00"/>
    <x v="0"/>
    <s v="Administrative Assistant"/>
    <n v="20.5"/>
    <s v="Brandon R. LeBlanc"/>
    <s v="Internal"/>
    <x v="0"/>
    <s v="Fully Meets"/>
  </r>
  <r>
    <n v="7"/>
    <s v="LeBlanc, Brandon  R"/>
    <n v="1102024115"/>
    <s v="MA"/>
    <s v="1460"/>
    <d v="1984-10-06T00:00:00"/>
    <x v="1"/>
    <x v="1"/>
    <x v="0"/>
    <s v="US Citizen"/>
    <d v="2016-05-01T00:00:00"/>
    <x v="0"/>
    <s v="Shared Services Manager"/>
    <n v="55"/>
    <s v="Janet King"/>
    <s v="Monster.com"/>
    <x v="1"/>
    <s v="Fully Meets"/>
  </r>
  <r>
    <n v="8"/>
    <s v="Quinn, Sean"/>
    <n v="1206043417"/>
    <s v="MA"/>
    <s v="2045"/>
    <d v="1984-06-11T00:00:00"/>
    <x v="1"/>
    <x v="1"/>
    <x v="0"/>
    <s v="Eligible NonCitizen"/>
    <d v="2011-02-21T00:00:00"/>
    <x v="0"/>
    <s v="Shared Services Manager"/>
    <n v="55"/>
    <s v="Janet King"/>
    <s v="Internal"/>
    <x v="0"/>
    <s v="Fully Meets"/>
  </r>
  <r>
    <n v="9"/>
    <s v="Boutwell, Bonalyn"/>
    <n v="1307060188"/>
    <s v="MA"/>
    <s v="2468"/>
    <d v="1987-04-04T00:00:00"/>
    <x v="4"/>
    <x v="0"/>
    <x v="0"/>
    <s v="US Citizen"/>
    <d v="2015-02-16T00:00:00"/>
    <x v="0"/>
    <s v="Sr. Accountant"/>
    <n v="34.950000000000003"/>
    <s v="Brandon R. LeBlanc"/>
    <s v="Internal"/>
    <x v="0"/>
    <s v="90-day meets"/>
  </r>
  <r>
    <n v="10"/>
    <s v="Foster-Baker, Amy"/>
    <n v="1201031308"/>
    <s v="MA"/>
    <s v="2050"/>
    <d v="1979-04-16T00:00:00"/>
    <x v="5"/>
    <x v="0"/>
    <x v="0"/>
    <s v="US Citizen"/>
    <d v="2009-05-01T00:00:00"/>
    <x v="0"/>
    <s v="Sr. Accountant"/>
    <n v="34.950000000000003"/>
    <s v="Board of Directors"/>
    <s v="Other"/>
    <x v="1"/>
    <s v="Fully Meets"/>
  </r>
  <r>
    <n v="11"/>
    <s v="King, Janet"/>
    <n v="1001495124"/>
    <s v="MA"/>
    <s v="1902"/>
    <d v="1954-09-21T00:00:00"/>
    <x v="6"/>
    <x v="0"/>
    <x v="0"/>
    <s v="US Citizen"/>
    <d v="2012-02-07T00:00:00"/>
    <x v="1"/>
    <s v="President &amp; CEO"/>
    <n v="80"/>
    <s v="Board of Directors"/>
    <s v="Pay Per Click - Google"/>
    <x v="1"/>
    <s v="Fully Meets"/>
  </r>
  <r>
    <n v="12"/>
    <s v="Zamora, Jennifer"/>
    <n v="1112030816"/>
    <s v="MA"/>
    <s v="2067"/>
    <d v="1979-08-30T00:00:00"/>
    <x v="5"/>
    <x v="0"/>
    <x v="2"/>
    <s v="US Citizen"/>
    <d v="2010-10-04T00:00:00"/>
    <x v="2"/>
    <s v="CIO"/>
    <n v="65"/>
    <s v="Janet King"/>
    <s v="Employee Referral"/>
    <x v="1"/>
    <s v="Exceptional"/>
  </r>
  <r>
    <n v="13"/>
    <s v="Becker, Renee"/>
    <n v="1102024056"/>
    <s v="MA"/>
    <s v="2026"/>
    <d v="1986-04-04T00:00:00"/>
    <x v="2"/>
    <x v="0"/>
    <x v="2"/>
    <s v="US Citizen"/>
    <d v="2014-07-07T00:00:00"/>
    <x v="2"/>
    <s v="Database Administrator"/>
    <n v="43"/>
    <s v="Simon Roup"/>
    <s v="Search Engine - Google Bing Yahoo"/>
    <x v="1"/>
    <s v="Fully Meets"/>
  </r>
  <r>
    <n v="14"/>
    <s v="Goble, Taisha"/>
    <n v="905013738"/>
    <s v="MA"/>
    <s v="2127"/>
    <d v="1971-10-23T00:00:00"/>
    <x v="7"/>
    <x v="0"/>
    <x v="2"/>
    <s v="US Citizen"/>
    <d v="2015-02-16T00:00:00"/>
    <x v="2"/>
    <s v="Database Administrator"/>
    <n v="48.5"/>
    <s v="Simon Roup"/>
    <s v="Glassdoor"/>
    <x v="1"/>
    <s v="Fully Meets"/>
  </r>
  <r>
    <n v="15"/>
    <s v="Hernandez, Daniff"/>
    <n v="1410071156"/>
    <s v="MA"/>
    <s v="1960"/>
    <d v="1986-07-08T00:00:00"/>
    <x v="2"/>
    <x v="1"/>
    <x v="0"/>
    <s v="US Citizen"/>
    <d v="2015-02-16T00:00:00"/>
    <x v="2"/>
    <s v="Database Administrator"/>
    <n v="40.1"/>
    <s v="Simon Roup"/>
    <s v="Employee Referral"/>
    <x v="1"/>
    <s v="N/A- too early to review"/>
  </r>
  <r>
    <n v="16"/>
    <s v="Horton, Jayne"/>
    <n v="1105025718"/>
    <s v="MA"/>
    <s v="2493"/>
    <d v="1984-02-21T00:00:00"/>
    <x v="1"/>
    <x v="0"/>
    <x v="2"/>
    <s v="US Citizen"/>
    <d v="2015-03-30T00:00:00"/>
    <x v="2"/>
    <s v="Database Administrator"/>
    <n v="34"/>
    <s v="Simon Roup"/>
    <s v="Glassdoor"/>
    <x v="1"/>
    <s v="N/A- too early to review"/>
  </r>
  <r>
    <n v="17"/>
    <s v="Johnson, Noelle "/>
    <n v="1003018246"/>
    <s v="MA"/>
    <s v="2301"/>
    <d v="1986-07-11T00:00:00"/>
    <x v="2"/>
    <x v="0"/>
    <x v="0"/>
    <s v="US Citizen"/>
    <d v="2015-05-01T00:00:00"/>
    <x v="2"/>
    <s v="Database Administrator"/>
    <n v="40"/>
    <s v="Simon Roup"/>
    <s v="Glassdoor"/>
    <x v="1"/>
    <s v="90-day meets"/>
  </r>
  <r>
    <n v="18"/>
    <s v="Murray, Thomas"/>
    <n v="1406068403"/>
    <s v="TX"/>
    <s v="78230"/>
    <d v="1988-04-07T00:00:00"/>
    <x v="3"/>
    <x v="1"/>
    <x v="1"/>
    <s v="US Citizen"/>
    <d v="2014-10-11T00:00:00"/>
    <x v="2"/>
    <s v="Database Administrator"/>
    <n v="35.5"/>
    <s v="Simon Roup"/>
    <s v="Internal"/>
    <x v="0"/>
    <s v="Exceptional"/>
  </r>
  <r>
    <n v="19"/>
    <s v="Pearson, Randall"/>
    <n v="1102023965"/>
    <s v="MA"/>
    <s v="2747"/>
    <d v="1984-05-09T00:00:00"/>
    <x v="1"/>
    <x v="1"/>
    <x v="0"/>
    <s v="US Citizen"/>
    <d v="2014-01-12T00:00:00"/>
    <x v="2"/>
    <s v="Database Administrator"/>
    <n v="41"/>
    <s v="Simon Roup"/>
    <s v="Employee Referral"/>
    <x v="1"/>
    <s v="Fully Meets"/>
  </r>
  <r>
    <n v="20"/>
    <s v="Petrowsky, Thelma"/>
    <n v="1108027853"/>
    <s v="MA"/>
    <s v="1886"/>
    <d v="1984-09-16T00:00:00"/>
    <x v="1"/>
    <x v="0"/>
    <x v="0"/>
    <s v="US Citizen"/>
    <d v="2014-10-11T00:00:00"/>
    <x v="2"/>
    <s v="Database Administrator"/>
    <n v="42.75"/>
    <s v="Simon Roup"/>
    <s v="Employee Referral"/>
    <x v="1"/>
    <s v="Exceptional"/>
  </r>
  <r>
    <n v="21"/>
    <s v="Roby, Lori "/>
    <n v="1407068885"/>
    <s v="MA"/>
    <s v="1886"/>
    <d v="1981-11-10T00:00:00"/>
    <x v="8"/>
    <x v="0"/>
    <x v="0"/>
    <s v="US Citizen"/>
    <d v="2015-02-16T00:00:00"/>
    <x v="2"/>
    <s v="Database Administrator"/>
    <n v="39.549999999999997"/>
    <s v="Simon Roup"/>
    <s v="Employee Referral"/>
    <x v="1"/>
    <s v="Fully Meets"/>
  </r>
  <r>
    <n v="22"/>
    <s v="Rogers, Ivan"/>
    <n v="1203032255"/>
    <s v="MA"/>
    <s v="1810"/>
    <d v="1986-08-26T00:00:00"/>
    <x v="2"/>
    <x v="1"/>
    <x v="0"/>
    <s v="US Citizen"/>
    <d v="2015-03-30T00:00:00"/>
    <x v="2"/>
    <s v="Database Administrator"/>
    <n v="42.2"/>
    <s v="Simon Roup"/>
    <s v="Pay Per Click - Google"/>
    <x v="1"/>
    <s v="N/A- too early to review"/>
  </r>
  <r>
    <n v="23"/>
    <s v="Salter, Jason"/>
    <n v="1111030148"/>
    <s v="MA"/>
    <s v="2452"/>
    <d v="1987-12-17T00:00:00"/>
    <x v="4"/>
    <x v="1"/>
    <x v="1"/>
    <s v="US Citizen"/>
    <d v="2015-05-01T00:00:00"/>
    <x v="2"/>
    <s v="Database Administrator"/>
    <n v="45"/>
    <s v="Simon Roup"/>
    <s v="Vendor Referral"/>
    <x v="1"/>
    <s v="90-day meets"/>
  </r>
  <r>
    <n v="24"/>
    <s v="Simard, Kramer"/>
    <n v="808010278"/>
    <s v="MA"/>
    <s v="2110"/>
    <d v="1970-08-02T00:00:00"/>
    <x v="9"/>
    <x v="1"/>
    <x v="0"/>
    <s v="US Citizen"/>
    <d v="2015-05-01T00:00:00"/>
    <x v="2"/>
    <s v="Database Administrator"/>
    <n v="30.2"/>
    <s v="Simon Roup"/>
    <s v="Employee Referral"/>
    <x v="1"/>
    <s v="90-day meets"/>
  </r>
  <r>
    <n v="25"/>
    <s v="Zhou, Julia"/>
    <n v="1110029732"/>
    <s v="MA"/>
    <s v="2148"/>
    <d v="1979-02-24T00:00:00"/>
    <x v="5"/>
    <x v="0"/>
    <x v="2"/>
    <s v="US Citizen"/>
    <d v="2015-03-30T00:00:00"/>
    <x v="2"/>
    <s v="Database Administrator"/>
    <n v="31.4"/>
    <s v="Simon Roup"/>
    <s v="Employee Referral"/>
    <x v="1"/>
    <s v="90-day meets"/>
  </r>
  <r>
    <n v="26"/>
    <s v="Foss, Jason"/>
    <n v="1192991000"/>
    <s v="MA"/>
    <s v="1460"/>
    <d v="1980-05-07T00:00:00"/>
    <x v="10"/>
    <x v="1"/>
    <x v="2"/>
    <s v="US Citizen"/>
    <d v="2011-04-15T00:00:00"/>
    <x v="2"/>
    <s v="IT Director"/>
    <n v="65"/>
    <s v="Jennifer Zamora"/>
    <s v="Professional Society"/>
    <x v="1"/>
    <s v="Exceptional"/>
  </r>
  <r>
    <n v="27"/>
    <s v="Roup,Simon"/>
    <n v="1106026933"/>
    <s v="MA"/>
    <s v="2481"/>
    <d v="1973-05-04T00:00:00"/>
    <x v="11"/>
    <x v="1"/>
    <x v="2"/>
    <s v="US Citizen"/>
    <d v="2013-01-20T00:00:00"/>
    <x v="2"/>
    <s v="IT Manager - DB"/>
    <n v="62"/>
    <s v="Jennifer Zamora"/>
    <s v="Professional Society"/>
    <x v="1"/>
    <s v="Fully Meets"/>
  </r>
  <r>
    <n v="28"/>
    <s v="Ruiz, Ricardo"/>
    <n v="1001175250"/>
    <s v="MA"/>
    <s v="1915"/>
    <d v="1964-04-01T00:00:00"/>
    <x v="12"/>
    <x v="1"/>
    <x v="1"/>
    <s v="US Citizen"/>
    <d v="2012-09-01T00:00:00"/>
    <x v="2"/>
    <s v="IT Manager - DB"/>
    <n v="21"/>
    <s v="Jennifer Zamora"/>
    <s v="Internal"/>
    <x v="0"/>
    <s v="Fully Meets"/>
  </r>
  <r>
    <n v="29"/>
    <s v="Monroe, Peter"/>
    <n v="1011022863"/>
    <s v="MA"/>
    <s v="2134"/>
    <d v="1986-05-10T00:00:00"/>
    <x v="2"/>
    <x v="1"/>
    <x v="0"/>
    <s v="Eligible NonCitizen"/>
    <d v="2012-02-15T00:00:00"/>
    <x v="2"/>
    <s v="IT Manager - Infra"/>
    <n v="63"/>
    <s v="Jennifer Zamora"/>
    <s v="Internal"/>
    <x v="0"/>
    <s v="Needs Improvement"/>
  </r>
  <r>
    <n v="30"/>
    <s v="Dougall, Eric"/>
    <n v="1101023754"/>
    <s v="MA"/>
    <s v="1886"/>
    <d v="1970-09-07T00:00:00"/>
    <x v="9"/>
    <x v="1"/>
    <x v="2"/>
    <s v="US Citizen"/>
    <d v="2014-05-01T00:00:00"/>
    <x v="2"/>
    <s v="IT Manager - Support"/>
    <n v="64"/>
    <s v="Jennifer Zamora"/>
    <s v="Professional Society"/>
    <x v="1"/>
    <s v="Exceeds"/>
  </r>
  <r>
    <n v="31"/>
    <s v="Clayton, Rick"/>
    <n v="1301052902"/>
    <s v="MA"/>
    <s v="2170"/>
    <d v="1985-05-09T00:00:00"/>
    <x v="0"/>
    <x v="1"/>
    <x v="2"/>
    <s v="US Citizen"/>
    <d v="2012-05-09T00:00:00"/>
    <x v="2"/>
    <s v="IT Support"/>
    <n v="28.99"/>
    <s v="Eric Dougall"/>
    <s v="Glassdoor"/>
    <x v="1"/>
    <s v="Fully Meets"/>
  </r>
  <r>
    <n v="32"/>
    <s v="Galia, Lisa"/>
    <n v="1501072093"/>
    <s v="CT"/>
    <s v="6040"/>
    <d v="1968-06-07T00:00:00"/>
    <x v="13"/>
    <x v="0"/>
    <x v="2"/>
    <s v="US Citizen"/>
    <d v="2010-01-05T00:00:00"/>
    <x v="2"/>
    <s v="IT Support"/>
    <n v="31.4"/>
    <s v="Eric Dougall"/>
    <s v="Vendor Referral"/>
    <x v="1"/>
    <s v="Fully Meets"/>
  </r>
  <r>
    <n v="33"/>
    <s v="Lindsay, Leonara "/>
    <n v="602000312"/>
    <s v="CT"/>
    <s v="6070"/>
    <d v="1988-05-10T00:00:00"/>
    <x v="3"/>
    <x v="0"/>
    <x v="2"/>
    <s v="US Citizen"/>
    <d v="2011-01-21T00:00:00"/>
    <x v="2"/>
    <s v="IT Support"/>
    <n v="26"/>
    <s v="Eric Dougall"/>
    <s v="Internal"/>
    <x v="0"/>
    <s v="Exceeds"/>
  </r>
  <r>
    <n v="34"/>
    <s v="Soto, Julia "/>
    <n v="1203032263"/>
    <s v="MA"/>
    <s v="2360"/>
    <d v="1973-12-03T00:00:00"/>
    <x v="11"/>
    <x v="0"/>
    <x v="0"/>
    <s v="US Citizen"/>
    <d v="2011-10-06T00:00:00"/>
    <x v="2"/>
    <s v="IT Support"/>
    <n v="27.49"/>
    <s v="Eric Dougall"/>
    <s v="Information Session"/>
    <x v="1"/>
    <s v="Fully Meets"/>
  </r>
  <r>
    <n v="35"/>
    <s v="Bacong, Alejandro "/>
    <n v="1212052023"/>
    <s v="MA"/>
    <s v="1886"/>
    <d v="1988-07-01T00:00:00"/>
    <x v="4"/>
    <x v="1"/>
    <x v="1"/>
    <s v="US Citizen"/>
    <d v="2015-05-01T00:00:00"/>
    <x v="2"/>
    <s v="Network Engineer"/>
    <n v="45"/>
    <s v="Peter Monroe"/>
    <s v="Glassdoor"/>
    <x v="1"/>
    <s v="90-day meets"/>
  </r>
  <r>
    <n v="36"/>
    <s v="Cisco, Anthony"/>
    <n v="1102024173"/>
    <s v="MA"/>
    <s v="2135"/>
    <d v="1989-11-24T00:00:00"/>
    <x v="14"/>
    <x v="1"/>
    <x v="0"/>
    <s v="US Citizen"/>
    <d v="2015-03-30T00:00:00"/>
    <x v="2"/>
    <s v="Network Engineer"/>
    <n v="42"/>
    <s v="Peter Monroe"/>
    <s v="Information Session"/>
    <x v="1"/>
    <s v="N/A- too early to review"/>
  </r>
  <r>
    <n v="37"/>
    <s v="Dolan, Linda"/>
    <n v="1101023540"/>
    <s v="MA"/>
    <s v="2119"/>
    <d v="1988-07-18T00:00:00"/>
    <x v="3"/>
    <x v="0"/>
    <x v="0"/>
    <s v="US Citizen"/>
    <d v="2015-05-01T00:00:00"/>
    <x v="2"/>
    <s v="Network Engineer"/>
    <n v="37"/>
    <s v="Peter Monroe"/>
    <s v="Employee Referral"/>
    <x v="1"/>
    <s v="90-day meets"/>
  </r>
  <r>
    <n v="38"/>
    <s v="Gonzalez, Maria"/>
    <n v="1988299991"/>
    <s v="MA"/>
    <s v="2472"/>
    <d v="1981-04-16T00:00:00"/>
    <x v="8"/>
    <x v="0"/>
    <x v="3"/>
    <s v="US Citizen"/>
    <d v="2015-05-01T00:00:00"/>
    <x v="2"/>
    <s v="Network Engineer"/>
    <n v="39"/>
    <s v="Peter Monroe"/>
    <s v="Employee Referral"/>
    <x v="1"/>
    <s v="Fully Meets"/>
  </r>
  <r>
    <n v="39"/>
    <s v="Merlos, Carlos"/>
    <n v="1012023013"/>
    <s v="MA"/>
    <s v="2138"/>
    <d v="1987-06-18T00:00:00"/>
    <x v="4"/>
    <x v="1"/>
    <x v="2"/>
    <s v="US Citizen"/>
    <d v="2015-03-30T00:00:00"/>
    <x v="2"/>
    <s v="Network Engineer"/>
    <n v="43"/>
    <s v="Peter Monroe"/>
    <s v="Vendor Referral"/>
    <x v="1"/>
    <s v="N/A- too early to review"/>
  </r>
  <r>
    <n v="40"/>
    <s v="Morway, Tanya"/>
    <n v="1001956578"/>
    <s v="MA"/>
    <s v="2048"/>
    <d v="1979-04-04T00:00:00"/>
    <x v="5"/>
    <x v="0"/>
    <x v="0"/>
    <s v="US Citizen"/>
    <d v="2015-02-16T00:00:00"/>
    <x v="2"/>
    <s v="Network Engineer"/>
    <n v="27"/>
    <s v="Peter Monroe"/>
    <s v="Monster.com"/>
    <x v="1"/>
    <s v="Fully Meets"/>
  </r>
  <r>
    <n v="41"/>
    <s v="Shepard, Anita "/>
    <n v="906014183"/>
    <s v="MA"/>
    <s v="1773"/>
    <d v="1981-04-14T00:00:00"/>
    <x v="8"/>
    <x v="0"/>
    <x v="0"/>
    <s v="US Citizen"/>
    <d v="2014-09-30T00:00:00"/>
    <x v="2"/>
    <s v="Network Engineer"/>
    <n v="47"/>
    <s v="Peter Monroe"/>
    <s v="Vendor Referral"/>
    <x v="1"/>
    <s v="Fully Meets"/>
  </r>
  <r>
    <n v="42"/>
    <s v="Tredinnick, Neville "/>
    <n v="1104025466"/>
    <s v="MA"/>
    <s v="1420"/>
    <d v="1988-05-05T00:00:00"/>
    <x v="3"/>
    <x v="1"/>
    <x v="0"/>
    <s v="US Citizen"/>
    <d v="2015-05-01T00:00:00"/>
    <x v="2"/>
    <s v="Network Engineer"/>
    <n v="28"/>
    <s v="Peter Monroe"/>
    <s v="Monster.com"/>
    <x v="1"/>
    <s v="Fully Meets"/>
  </r>
  <r>
    <n v="43"/>
    <s v="Turpin, Jumil"/>
    <n v="1411071506"/>
    <s v="MA"/>
    <s v="2343"/>
    <d v="1969-03-31T00:00:00"/>
    <x v="15"/>
    <x v="1"/>
    <x v="0"/>
    <s v="Eligible NonCitizen"/>
    <d v="2015-03-30T00:00:00"/>
    <x v="2"/>
    <s v="Network Engineer"/>
    <n v="49.1"/>
    <s v="Peter Monroe"/>
    <s v="Employee Referral"/>
    <x v="1"/>
    <s v="N/A- too early to review"/>
  </r>
  <r>
    <n v="44"/>
    <s v="Ait Sidi, Karthikeyan   "/>
    <n v="1307060199"/>
    <s v="MA"/>
    <s v="2148"/>
    <d v="1975-05-05T00:00:00"/>
    <x v="16"/>
    <x v="1"/>
    <x v="0"/>
    <s v="US Citizen"/>
    <d v="2015-03-30T00:00:00"/>
    <x v="2"/>
    <s v="Sr. DBA"/>
    <n v="62"/>
    <s v="Simon Roup"/>
    <s v="Company Intranet - Partner"/>
    <x v="1"/>
    <s v="Fully Meet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n v="44"/>
    <n v="296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8F25FF-1A7E-4FBD-B2BA-3E27A48DB2CC}" name="PivotTable7"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4">
  <location ref="A64:B69" firstHeaderRow="1" firstDataRow="1" firstDataCol="1"/>
  <pivotFields count="18">
    <pivotField showAll="0"/>
    <pivotField showAll="0"/>
    <pivotField showAll="0"/>
    <pivotField showAll="0"/>
    <pivotField showAll="0"/>
    <pivotField numFmtId="14" showAll="0"/>
    <pivotField showAll="0"/>
    <pivotField showAll="0"/>
    <pivotField axis="axisRow" dataField="1" showAll="0">
      <items count="5">
        <item x="1"/>
        <item x="0"/>
        <item x="3"/>
        <item x="2"/>
        <item t="default"/>
      </items>
    </pivotField>
    <pivotField showAll="0"/>
    <pivotField numFmtId="14" showAll="0"/>
    <pivotField showAll="0">
      <items count="4">
        <item x="0"/>
        <item x="1"/>
        <item x="2"/>
        <item t="default"/>
      </items>
    </pivotField>
    <pivotField showAll="0"/>
    <pivotField showAll="0"/>
    <pivotField showAll="0"/>
    <pivotField showAll="0"/>
    <pivotField showAll="0"/>
    <pivotField showAll="0"/>
  </pivotFields>
  <rowFields count="1">
    <field x="8"/>
  </rowFields>
  <rowItems count="5">
    <i>
      <x/>
    </i>
    <i>
      <x v="1"/>
    </i>
    <i>
      <x v="2"/>
    </i>
    <i>
      <x v="3"/>
    </i>
    <i t="grand">
      <x/>
    </i>
  </rowItems>
  <colItems count="1">
    <i/>
  </colItems>
  <dataFields count="1">
    <dataField name="Anzahl von MaritalDesc" fld="8" subtotal="count"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0"/>
          </reference>
        </references>
      </pivotArea>
    </chartFormat>
    <chartFormat chart="3" format="4">
      <pivotArea type="data" outline="0" fieldPosition="0">
        <references count="2">
          <reference field="4294967294" count="1" selected="0">
            <x v="0"/>
          </reference>
          <reference field="8" count="1" selected="0">
            <x v="1"/>
          </reference>
        </references>
      </pivotArea>
    </chartFormat>
    <chartFormat chart="3" format="5">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0CC2C3-2F0F-495D-AC99-8EFD0EC01AAF}" name="PivotTable6" cacheId="1"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4">
  <location ref="A57:B58" firstHeaderRow="0" firstDataRow="1" firstDataCol="0"/>
  <pivotFields count="2">
    <pivotField dataField="1" showAll="0"/>
    <pivotField dataField="1" numFmtId="164" showAll="0"/>
  </pivotFields>
  <rowItems count="1">
    <i/>
  </rowItems>
  <colFields count="1">
    <field x="-2"/>
  </colFields>
  <colItems count="2">
    <i>
      <x/>
    </i>
    <i i="1">
      <x v="1"/>
    </i>
  </colItems>
  <dataFields count="2">
    <dataField name="Summe von Total Hire" fld="0" baseField="0" baseItem="0"/>
    <dataField name="Summe von Total Cost Hir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B166BF-86BE-4EE2-A136-24FC93ADC83E}" name="PivotTable5"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4">
  <location ref="A41:B44" firstHeaderRow="1" firstDataRow="1" firstDataCol="1"/>
  <pivotFields count="18">
    <pivotField showAll="0"/>
    <pivotField showAll="0"/>
    <pivotField showAll="0"/>
    <pivotField showAll="0"/>
    <pivotField showAll="0"/>
    <pivotField numFmtId="14" showAll="0"/>
    <pivotField showAll="0"/>
    <pivotField axis="axisRow" dataField="1" showAll="0">
      <items count="3">
        <item x="0"/>
        <item x="1"/>
        <item t="default"/>
      </items>
    </pivotField>
    <pivotField showAll="0"/>
    <pivotField showAll="0"/>
    <pivotField numFmtId="14" showAll="0"/>
    <pivotField showAll="0">
      <items count="4">
        <item x="0"/>
        <item x="1"/>
        <item x="2"/>
        <item t="default"/>
      </items>
    </pivotField>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Anzahl von Sex" fld="7" subtotal="count"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A80F7B-ACD7-4308-B71B-38DEA48A33AB}" name="PivotTable4"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4">
  <location ref="A28:B31" firstHeaderRow="1" firstDataRow="1" firstDataCol="1"/>
  <pivotFields count="18">
    <pivotField showAll="0"/>
    <pivotField showAll="0"/>
    <pivotField showAll="0"/>
    <pivotField showAll="0"/>
    <pivotField showAll="0"/>
    <pivotField numFmtId="14" showAll="0"/>
    <pivotField showAll="0"/>
    <pivotField showAll="0"/>
    <pivotField showAll="0"/>
    <pivotField showAll="0"/>
    <pivotField numFmtId="14" showAll="0"/>
    <pivotField showAll="0">
      <items count="4">
        <item x="0"/>
        <item x="1"/>
        <item x="2"/>
        <item t="default"/>
      </items>
    </pivotField>
    <pivotField showAll="0"/>
    <pivotField showAll="0"/>
    <pivotField showAll="0"/>
    <pivotField dataField="1" showAll="0"/>
    <pivotField axis="axisRow" showAll="0">
      <items count="3">
        <item x="1"/>
        <item x="0"/>
        <item t="default"/>
      </items>
    </pivotField>
    <pivotField showAll="0"/>
  </pivotFields>
  <rowFields count="1">
    <field x="16"/>
  </rowFields>
  <rowItems count="3">
    <i>
      <x/>
    </i>
    <i>
      <x v="1"/>
    </i>
    <i t="grand">
      <x/>
    </i>
  </rowItems>
  <colItems count="1">
    <i/>
  </colItems>
  <dataFields count="1">
    <dataField name="Anzahl von Employee Source" fld="15" subtotal="count"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6" count="1" selected="0">
            <x v="0"/>
          </reference>
        </references>
      </pivotArea>
    </chartFormat>
    <chartFormat chart="3" format="6">
      <pivotArea type="data" outline="0" fieldPosition="0">
        <references count="2">
          <reference field="4294967294" count="1" selected="0">
            <x v="0"/>
          </reference>
          <reference field="16" count="1" selected="0">
            <x v="1"/>
          </reference>
        </references>
      </pivotArea>
    </chartFormat>
    <chartFormat chart="0" format="3">
      <pivotArea type="data" outline="0" fieldPosition="0">
        <references count="2">
          <reference field="4294967294" count="1" selected="0">
            <x v="0"/>
          </reference>
          <reference field="16" count="1" selected="0">
            <x v="0"/>
          </reference>
        </references>
      </pivotArea>
    </chartFormat>
    <chartFormat chart="0" format="4">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71540A-4206-4241-A292-1A48D5DBB615}" name="PivotTable2"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3">
  <location ref="A15:D21" firstHeaderRow="1" firstDataRow="2" firstDataCol="1"/>
  <pivotFields count="18">
    <pivotField showAll="0"/>
    <pivotField showAll="0"/>
    <pivotField showAll="0"/>
    <pivotField showAll="0"/>
    <pivotField showAll="0"/>
    <pivotField numFmtId="14" showAll="0"/>
    <pivotField axis="axisRow" showAll="0">
      <items count="7">
        <item x="0"/>
        <item x="1"/>
        <item x="2"/>
        <item x="3"/>
        <item x="4"/>
        <item x="5"/>
        <item t="default"/>
      </items>
    </pivotField>
    <pivotField axis="axisCol" dataField="1" showAll="0">
      <items count="3">
        <item x="0"/>
        <item x="1"/>
        <item t="default"/>
      </items>
    </pivotField>
    <pivotField showAll="0"/>
    <pivotField showAll="0"/>
    <pivotField numFmtId="14" showAll="0"/>
    <pivotField showAll="0">
      <items count="4">
        <item x="0"/>
        <item x="1"/>
        <item x="2"/>
        <item t="default"/>
      </items>
    </pivotField>
    <pivotField showAll="0"/>
    <pivotField showAll="0"/>
    <pivotField showAll="0"/>
    <pivotField showAll="0"/>
    <pivotField showAll="0"/>
    <pivotField showAll="0"/>
  </pivotFields>
  <rowFields count="1">
    <field x="6"/>
  </rowFields>
  <rowItems count="5">
    <i>
      <x v="1"/>
    </i>
    <i>
      <x v="2"/>
    </i>
    <i>
      <x v="3"/>
    </i>
    <i>
      <x v="4"/>
    </i>
    <i t="grand">
      <x/>
    </i>
  </rowItems>
  <colFields count="1">
    <field x="7"/>
  </colFields>
  <colItems count="3">
    <i>
      <x/>
    </i>
    <i>
      <x v="1"/>
    </i>
    <i t="grand">
      <x/>
    </i>
  </colItems>
  <dataFields count="1">
    <dataField name="Anzahl von Sex" fld="7" subtotal="count" baseField="0" baseItem="0"/>
  </dataFields>
  <chartFormats count="4">
    <chartFormat chart="7" format="0" series="1">
      <pivotArea type="data" outline="0" fieldPosition="0">
        <references count="2">
          <reference field="4294967294" count="1" selected="0">
            <x v="0"/>
          </reference>
          <reference field="7" count="1" selected="0">
            <x v="0"/>
          </reference>
        </references>
      </pivotArea>
    </chartFormat>
    <chartFormat chart="7" format="1" series="1">
      <pivotArea type="data" outline="0" fieldPosition="0">
        <references count="2">
          <reference field="4294967294" count="1" selected="0">
            <x v="0"/>
          </reference>
          <reference field="7" count="1" selected="0">
            <x v="1"/>
          </reference>
        </references>
      </pivotArea>
    </chartFormat>
    <chartFormat chart="12" format="4" series="1">
      <pivotArea type="data" outline="0" fieldPosition="0">
        <references count="2">
          <reference field="4294967294" count="1" selected="0">
            <x v="0"/>
          </reference>
          <reference field="7" count="1" selected="0">
            <x v="0"/>
          </reference>
        </references>
      </pivotArea>
    </chartFormat>
    <chartFormat chart="12"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0990C0-3F48-4F96-9002-DA7F0DE1A1EC}" name="PivotTable1"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7">
  <location ref="A3:B7" firstHeaderRow="1" firstDataRow="1" firstDataCol="1"/>
  <pivotFields count="18">
    <pivotField showAll="0"/>
    <pivotField showAll="0"/>
    <pivotField showAll="0"/>
    <pivotField showAll="0"/>
    <pivotField showAll="0"/>
    <pivotField numFmtId="14" showAll="0"/>
    <pivotField showAll="0">
      <items count="7">
        <item x="0"/>
        <item x="1"/>
        <item x="2"/>
        <item x="3"/>
        <item x="4"/>
        <item x="5"/>
        <item t="default"/>
      </items>
    </pivotField>
    <pivotField showAll="0"/>
    <pivotField showAll="0"/>
    <pivotField showAll="0"/>
    <pivotField numFmtId="14" showAll="0"/>
    <pivotField axis="axisRow" dataField="1" showAll="0">
      <items count="4">
        <item x="0"/>
        <item x="1"/>
        <item x="2"/>
        <item t="default"/>
      </items>
    </pivotField>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Anzahl von Department" fld="11" subtotal="count" baseField="0" baseItem="0"/>
  </dataFields>
  <chartFormats count="5">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1" count="1" selected="0">
            <x v="2"/>
          </reference>
        </references>
      </pivotArea>
    </chartFormat>
    <chartFormat chart="6" format="4">
      <pivotArea type="data" outline="0" fieldPosition="0">
        <references count="2">
          <reference field="4294967294" count="1" selected="0">
            <x v="0"/>
          </reference>
          <reference field="11" count="1" selected="0">
            <x v="1"/>
          </reference>
        </references>
      </pivotArea>
    </chartFormat>
    <chartFormat chart="6" format="5">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EBC5A8B6-590E-42A5-8459-E71F0D5B93BE}" autoFormatId="16" applyNumberFormats="0" applyBorderFormats="0" applyFontFormats="0" applyPatternFormats="0" applyAlignmentFormats="0" applyWidthHeightFormats="0">
  <queryTableRefresh nextId="22" unboundColumnsLeft="2">
    <queryTableFields count="18">
      <queryTableField id="17" dataBound="0" tableColumnId="17"/>
      <queryTableField id="19" dataBound="0" tableColumnId="19"/>
      <queryTableField id="2" name="Employee Number" tableColumnId="2"/>
      <queryTableField id="3" name="State" tableColumnId="3"/>
      <queryTableField id="4" name="Zip" tableColumnId="4"/>
      <queryTableField id="5" name="DOB" tableColumnId="5"/>
      <queryTableField id="6" name="Age" tableColumnId="6"/>
      <queryTableField id="7" name="Sex" tableColumnId="7"/>
      <queryTableField id="8" name="MaritalDesc" tableColumnId="8"/>
      <queryTableField id="9" name="CitizenDesc" tableColumnId="9"/>
      <queryTableField id="10" name="Date of Hire" tableColumnId="10"/>
      <queryTableField id="11" name="Department" tableColumnId="11"/>
      <queryTableField id="12" name="Position" tableColumnId="12"/>
      <queryTableField id="13" name="Pay Rate" tableColumnId="13"/>
      <queryTableField id="14" name="Manager Name" tableColumnId="14"/>
      <queryTableField id="15" name="Employee Source" tableColumnId="15"/>
      <queryTableField id="20" dataBound="0" tableColumnId="1"/>
      <queryTableField id="16" name="Performance Score" tableColumnId="16"/>
    </queryTableFields>
    <queryTableDeletedFields count="1">
      <deletedField name="Employee 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Department" xr10:uid="{A2AB051C-B50E-4CEC-8C8D-B6EF7949E28F}" sourceName="Department">
  <pivotTables>
    <pivotTable tabId="6" name="PivotTable1"/>
    <pivotTable tabId="6" name="PivotTable2"/>
    <pivotTable tabId="6" name="PivotTable4"/>
    <pivotTable tabId="6" name="PivotTable5"/>
    <pivotTable tabId="6" name="PivotTable7"/>
  </pivotTables>
  <data>
    <tabular pivotCacheId="121174843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D6A57588-44AF-4096-9976-762046B561FF}" cache="Datenschnitt_Department" caption="Department" columnCount="3" showCaption="0" style="SlicerStyleDark5 2"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C79E1C-B619-4462-A919-2DA2DDCEC22D}" name="Tabelle6" displayName="Tabelle6" ref="K40:L43" totalsRowShown="0">
  <autoFilter ref="K40:L43" xr:uid="{03C79E1C-B619-4462-A919-2DA2DDCEC22D}"/>
  <tableColumns count="2">
    <tableColumn id="1" xr3:uid="{9690AD84-7D6D-45C7-BF5F-D62F51836557}" name="Spalte1"/>
    <tableColumn id="2" xr3:uid="{B81EFCD5-88F3-429B-8A5F-ECFEECD947A1}" name="Spalte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9F9981-0579-43EE-90D4-AE0979B6411F}" name="Tabelle1_2" displayName="Tabelle1_2" ref="A1:R46" tableType="queryTable" totalsRowCount="1">
  <autoFilter ref="A1:R45" xr:uid="{E99F9981-0579-43EE-90D4-AE0979B6411F}"/>
  <tableColumns count="18">
    <tableColumn id="17" xr3:uid="{4918E489-7200-4C76-A0BA-AA90FE526008}" uniqueName="17" name="S.no" totalsRowFunction="count" queryTableFieldId="17" dataDxfId="24"/>
    <tableColumn id="19" xr3:uid="{F26338A5-A94A-48E6-8849-B999295372B4}" uniqueName="19" name="Employee Name2" queryTableFieldId="19" dataDxfId="23"/>
    <tableColumn id="2" xr3:uid="{1E7C79FA-45C2-4886-809B-1EA95EDC6291}" uniqueName="2" name="Employee Number" queryTableFieldId="2"/>
    <tableColumn id="3" xr3:uid="{3184AB99-BBEC-465E-A578-9CDF0E71C6E2}" uniqueName="3" name="State" queryTableFieldId="3" dataDxfId="22"/>
    <tableColumn id="4" xr3:uid="{D4C2FF6B-3169-4C5A-8997-9FB9321F5FF5}" uniqueName="4" name="Zip" queryTableFieldId="4" dataDxfId="21"/>
    <tableColumn id="5" xr3:uid="{557DBB94-E0CE-405D-A9D3-FA2F15FFC4A6}" uniqueName="5" name="DOB" queryTableFieldId="5" dataDxfId="20"/>
    <tableColumn id="6" xr3:uid="{1AF13A71-F255-41D5-8626-F3119282B4A0}" uniqueName="6" name="Age" queryTableFieldId="6"/>
    <tableColumn id="7" xr3:uid="{F5FB6B3F-DB7B-4F82-8746-40EEC955EBA6}" uniqueName="7" name="Sex" queryTableFieldId="7" dataDxfId="19"/>
    <tableColumn id="8" xr3:uid="{2ED144D9-8BD2-4B9E-9D28-E683766D84CA}" uniqueName="8" name="MaritalDesc" queryTableFieldId="8" dataDxfId="18"/>
    <tableColumn id="9" xr3:uid="{B86A96C3-C521-4890-BB4C-2EE4D7D90998}" uniqueName="9" name="CitizenDesc" queryTableFieldId="9" dataDxfId="17"/>
    <tableColumn id="10" xr3:uid="{7FAE373F-645E-4C94-BBBB-9DAA2D8C52B5}" uniqueName="10" name="Date of Hire" queryTableFieldId="10" dataDxfId="16"/>
    <tableColumn id="11" xr3:uid="{FF941422-DA67-468A-89A2-F7A430B38001}" uniqueName="11" name="Department" queryTableFieldId="11" dataDxfId="15"/>
    <tableColumn id="12" xr3:uid="{3C63E5F0-1F44-4C0F-9D4F-EAD9BA7B8E43}" uniqueName="12" name="Position" queryTableFieldId="12" dataDxfId="14"/>
    <tableColumn id="13" xr3:uid="{EF3D29E1-7736-4ED4-B7C5-40177BF342BE}" uniqueName="13" name="Pay Rate" queryTableFieldId="13"/>
    <tableColumn id="14" xr3:uid="{FEC40CD4-A261-4906-A143-413C7733EB07}" uniqueName="14" name="Manager Name" queryTableFieldId="14" dataDxfId="13"/>
    <tableColumn id="15" xr3:uid="{C9EBEF30-2217-44BB-8DC2-303B716EDDA4}" uniqueName="15" name="Employee Source" totalsRowFunction="count" queryTableFieldId="15" dataDxfId="12"/>
    <tableColumn id="1" xr3:uid="{D33B607C-E5C1-4409-B227-9BC8990B6AEB}" uniqueName="1" name="Source" queryTableFieldId="20" dataDxfId="11">
      <calculatedColumnFormula>IF(Tabelle1_2[[#This Row],[Employee Source]]="Internal","Internal","External")</calculatedColumnFormula>
    </tableColumn>
    <tableColumn id="16" xr3:uid="{7707F1F0-C4DC-476E-87FF-D676317899B4}" uniqueName="16" name="Performance Score" queryTableFieldId="16"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23BCC2-E910-4FBD-8CF9-0959D053850B}" name="Tabelle1" displayName="Tabelle1" ref="B2:Q46" totalsRowShown="0" headerRowDxfId="9" headerRowBorderDxfId="8" tableBorderDxfId="7">
  <autoFilter ref="B2:Q46" xr:uid="{00000000-0009-0000-0000-000000000000}"/>
  <tableColumns count="16">
    <tableColumn id="1" xr3:uid="{17DD1723-E35A-4615-8BDF-5E5E2BAFA8F8}" name="Employee Name"/>
    <tableColumn id="2" xr3:uid="{482EAECB-4617-454C-BA44-51698D2F3DDC}" name="Employee Number"/>
    <tableColumn id="3" xr3:uid="{AEE060E4-44DC-47A8-B6A9-A57F766650FE}" name="State"/>
    <tableColumn id="4" xr3:uid="{AF2148E5-2676-41ED-8BC3-273A9A3925DE}" name="Zip"/>
    <tableColumn id="5" xr3:uid="{E7C1429B-112C-48FD-8A6C-18329DCBD7F0}" name="DOB" dataDxfId="6"/>
    <tableColumn id="6" xr3:uid="{C7B239A6-A6BE-4701-821B-9417DF5C6D7E}" name="Age"/>
    <tableColumn id="7" xr3:uid="{42AE4764-7D85-41EF-8D4C-D21CE6FC898C}" name="Sex"/>
    <tableColumn id="8" xr3:uid="{28474062-7642-41E9-BDE7-868282AFDF25}" name="MaritalDesc"/>
    <tableColumn id="9" xr3:uid="{4FCE8244-62AC-4867-BF00-4CD36C519044}" name="CitizenDesc"/>
    <tableColumn id="10" xr3:uid="{E8332049-466F-43EB-B0CC-B2FC9416997F}" name="Date of Hire"/>
    <tableColumn id="11" xr3:uid="{0A4CCEE6-3C4F-442B-B147-164BAFC8461B}" name="Department"/>
    <tableColumn id="12" xr3:uid="{078F61E2-E0CF-41DB-9C67-18134B18399E}" name="Position"/>
    <tableColumn id="13" xr3:uid="{108FD0F4-BBF0-4732-A478-431BA1CDFD74}" name="Pay Rate"/>
    <tableColumn id="14" xr3:uid="{DCF506CA-AF32-4925-AF45-783B9994FA88}" name="Manager Name"/>
    <tableColumn id="15" xr3:uid="{53E7D13D-1630-417B-9562-B89A62B10090}" name="Employee Source"/>
    <tableColumn id="16" xr3:uid="{AC5950AA-F8E1-4D24-94B9-7EA65A50BCD6}" name="Performance Scor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6960F9-C987-40F2-BF00-A13CCE82CA40}" name="Tabelle3" displayName="Tabelle3" ref="F22:G23" totalsRowShown="0">
  <autoFilter ref="F22:G23" xr:uid="{B06960F9-C987-40F2-BF00-A13CCE82CA40}"/>
  <tableColumns count="2">
    <tableColumn id="1" xr3:uid="{2ED2868F-5997-4BB1-832D-2214358F1AC5}" name="Total Internal Hire" dataDxfId="5">
      <calculatedColumnFormula>COUNTIF(Tabelle1_2[[#Data],[#Totals],[Employee Source]],"Internal")</calculatedColumnFormula>
    </tableColumn>
    <tableColumn id="2" xr3:uid="{D9601107-C4D1-4810-BC33-A8C5432A77C4}" name="Cost Intenal Hire" dataDxfId="4">
      <calculatedColumnFormula>D18+F23*(D22+D23)</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96192F-0338-4D11-8037-34DB97216B31}" name="Tabelle4" displayName="Tabelle4" ref="F13:G14" totalsRowShown="0">
  <autoFilter ref="F13:G14" xr:uid="{D196192F-0338-4D11-8037-34DB97216B31}"/>
  <tableColumns count="2">
    <tableColumn id="1" xr3:uid="{CA5D495F-CB16-44E3-B1BF-5127305D90D6}" name="Total External Hire" dataDxfId="3">
      <calculatedColumnFormula>F3-F23</calculatedColumnFormula>
    </tableColumn>
    <tableColumn id="2" xr3:uid="{762E8DD4-8A7C-43D2-A120-E7380A075A67}" name="Total External Hire2" dataDxfId="2">
      <calculatedColumnFormula>SUM(D4:D7)+F14*SUM(D11:D14)</calculatedColumnFormula>
    </tableColumn>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C8B126C-16E6-41FA-B297-409E8BF0CB61}" name="Tabelle5" displayName="Tabelle5" ref="F2:G3" totalsRowShown="0">
  <autoFilter ref="F2:G3" xr:uid="{3C8B126C-16E6-41FA-B297-409E8BF0CB61}"/>
  <tableColumns count="2">
    <tableColumn id="1" xr3:uid="{D042CECB-4B36-4DF9-A077-0014F4BD7367}" name="Total Hire" dataDxfId="1">
      <calculatedColumnFormula>COUNT(Tabelle1_2[S.no])</calculatedColumnFormula>
    </tableColumn>
    <tableColumn id="2" xr3:uid="{1C7F77B9-9C9A-4613-A9DE-168243C397B4}" name="Total Cost Hire" dataDxfId="0">
      <calculatedColumnFormula>G14+G23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3FC9D-468D-4613-9263-D851CCFED123}">
  <sheetPr>
    <tabColor rgb="FF00B050"/>
  </sheetPr>
  <dimension ref="A1:V40"/>
  <sheetViews>
    <sheetView showGridLines="0" showRowColHeaders="0" tabSelected="1" zoomScaleNormal="100" workbookViewId="0">
      <selection activeCell="M24" sqref="M24"/>
    </sheetView>
  </sheetViews>
  <sheetFormatPr baseColWidth="10" defaultColWidth="0" defaultRowHeight="15" x14ac:dyDescent="0.25"/>
  <cols>
    <col min="1" max="1" width="4.85546875" style="42" customWidth="1"/>
    <col min="2" max="21" width="11.42578125" style="42" customWidth="1"/>
    <col min="22" max="22" width="4.85546875" style="42" customWidth="1"/>
    <col min="23" max="16384" width="11.42578125" style="42" hidden="1"/>
  </cols>
  <sheetData>
    <row r="1" spans="5:18" s="32" customFormat="1" x14ac:dyDescent="0.25"/>
    <row r="2" spans="5:18" s="35" customFormat="1" x14ac:dyDescent="0.25"/>
    <row r="3" spans="5:18" s="35" customFormat="1" x14ac:dyDescent="0.25">
      <c r="E3" s="43" t="s">
        <v>224</v>
      </c>
      <c r="F3" s="43"/>
      <c r="G3" s="43"/>
      <c r="H3" s="43"/>
      <c r="I3" s="43"/>
      <c r="J3" s="43"/>
      <c r="K3" s="43"/>
      <c r="L3" s="43"/>
      <c r="M3" s="43"/>
      <c r="N3" s="43"/>
      <c r="O3" s="43"/>
      <c r="P3" s="43"/>
      <c r="Q3" s="43"/>
      <c r="R3" s="43"/>
    </row>
    <row r="4" spans="5:18" s="35" customFormat="1" x14ac:dyDescent="0.25">
      <c r="E4" s="43"/>
      <c r="F4" s="43"/>
      <c r="G4" s="43"/>
      <c r="H4" s="43"/>
      <c r="I4" s="43"/>
      <c r="J4" s="43"/>
      <c r="K4" s="43"/>
      <c r="L4" s="43"/>
      <c r="M4" s="43"/>
      <c r="N4" s="43"/>
      <c r="O4" s="43"/>
      <c r="P4" s="43"/>
      <c r="Q4" s="43"/>
      <c r="R4" s="43"/>
    </row>
    <row r="5" spans="5:18" s="35" customFormat="1" x14ac:dyDescent="0.25">
      <c r="E5" s="43"/>
      <c r="F5" s="43"/>
      <c r="G5" s="43"/>
      <c r="H5" s="43"/>
      <c r="I5" s="43"/>
      <c r="J5" s="43"/>
      <c r="K5" s="43"/>
      <c r="L5" s="43"/>
      <c r="M5" s="43"/>
      <c r="N5" s="43"/>
      <c r="O5" s="43"/>
      <c r="P5" s="43"/>
      <c r="Q5" s="43"/>
      <c r="R5" s="43"/>
    </row>
    <row r="6" spans="5:18" s="37" customFormat="1" ht="12.75" customHeight="1" x14ac:dyDescent="0.7">
      <c r="E6" s="38"/>
      <c r="F6" s="38"/>
      <c r="G6" s="38"/>
      <c r="H6" s="38"/>
      <c r="I6" s="38"/>
      <c r="J6" s="38"/>
      <c r="K6" s="38"/>
      <c r="L6" s="38"/>
      <c r="M6" s="38"/>
      <c r="N6" s="38"/>
      <c r="O6" s="38"/>
      <c r="P6" s="38"/>
      <c r="Q6" s="38"/>
      <c r="R6" s="38"/>
    </row>
    <row r="7" spans="5:18" s="35" customFormat="1" ht="46.5" x14ac:dyDescent="0.7">
      <c r="E7" s="36"/>
      <c r="F7" s="36"/>
      <c r="G7" s="36"/>
      <c r="H7" s="36"/>
      <c r="I7" s="36"/>
      <c r="J7" s="36"/>
      <c r="K7" s="36"/>
      <c r="L7" s="36"/>
      <c r="M7" s="36"/>
      <c r="N7" s="36"/>
      <c r="O7" s="36"/>
      <c r="P7" s="36"/>
      <c r="Q7" s="36"/>
      <c r="R7" s="36"/>
    </row>
    <row r="8" spans="5:18" s="32" customFormat="1" x14ac:dyDescent="0.25"/>
    <row r="9" spans="5:18" s="41" customFormat="1" x14ac:dyDescent="0.25"/>
    <row r="10" spans="5:18" s="41" customFormat="1" x14ac:dyDescent="0.25"/>
    <row r="11" spans="5:18" s="41" customFormat="1" x14ac:dyDescent="0.25"/>
    <row r="12" spans="5:18" s="41" customFormat="1" x14ac:dyDescent="0.25"/>
    <row r="13" spans="5:18" s="41" customFormat="1" x14ac:dyDescent="0.25"/>
    <row r="14" spans="5:18" s="41" customFormat="1" x14ac:dyDescent="0.25"/>
    <row r="15" spans="5:18" s="41" customFormat="1" x14ac:dyDescent="0.25"/>
    <row r="16" spans="5:18" s="41" customFormat="1" x14ac:dyDescent="0.25"/>
    <row r="17" s="41" customFormat="1" x14ac:dyDescent="0.25"/>
    <row r="18" s="32" customFormat="1" x14ac:dyDescent="0.25"/>
    <row r="19" s="32" customFormat="1" x14ac:dyDescent="0.25"/>
    <row r="20" s="32" customFormat="1" x14ac:dyDescent="0.25"/>
    <row r="21" s="32" customFormat="1" x14ac:dyDescent="0.25"/>
    <row r="22" s="32" customFormat="1" x14ac:dyDescent="0.25"/>
    <row r="23" s="32" customFormat="1" x14ac:dyDescent="0.25"/>
    <row r="24" s="32" customFormat="1" x14ac:dyDescent="0.25"/>
    <row r="25" s="32" customFormat="1" x14ac:dyDescent="0.25"/>
    <row r="26" s="41" customFormat="1" x14ac:dyDescent="0.25"/>
    <row r="27" s="41" customFormat="1" x14ac:dyDescent="0.25"/>
    <row r="28" s="41" customFormat="1" x14ac:dyDescent="0.25"/>
    <row r="29" s="41" customFormat="1" x14ac:dyDescent="0.25"/>
    <row r="30" s="41" customFormat="1" x14ac:dyDescent="0.25"/>
    <row r="31" s="41" customFormat="1" x14ac:dyDescent="0.25"/>
    <row r="32" s="41" customFormat="1" x14ac:dyDescent="0.25"/>
    <row r="33" s="41" customFormat="1" x14ac:dyDescent="0.25"/>
    <row r="34" s="32" customFormat="1" x14ac:dyDescent="0.25"/>
    <row r="35" s="32" customFormat="1" x14ac:dyDescent="0.25"/>
    <row r="36" s="32" customFormat="1" x14ac:dyDescent="0.25"/>
    <row r="37" s="32" customFormat="1" x14ac:dyDescent="0.25"/>
    <row r="38" s="32" customFormat="1" x14ac:dyDescent="0.25"/>
    <row r="39" s="32" customFormat="1" x14ac:dyDescent="0.25"/>
    <row r="40" s="32" customFormat="1" x14ac:dyDescent="0.25"/>
  </sheetData>
  <mergeCells count="1">
    <mergeCell ref="E3:R5"/>
  </mergeCells>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74757-1B9C-466A-B35F-EA037A3AE1E9}">
  <dimension ref="A3:L69"/>
  <sheetViews>
    <sheetView showGridLines="0" topLeftCell="A40" workbookViewId="0">
      <selection activeCell="A65" sqref="A65"/>
    </sheetView>
  </sheetViews>
  <sheetFormatPr baseColWidth="10" defaultRowHeight="15" x14ac:dyDescent="0.25"/>
  <cols>
    <col min="1" max="1" width="22.42578125" bestFit="1" customWidth="1"/>
    <col min="2" max="2" width="22" bestFit="1" customWidth="1"/>
    <col min="3" max="3" width="5.5703125" bestFit="1" customWidth="1"/>
    <col min="4" max="4" width="15.5703125" bestFit="1" customWidth="1"/>
  </cols>
  <sheetData>
    <row r="3" spans="1:4" x14ac:dyDescent="0.25">
      <c r="A3" s="33" t="s">
        <v>210</v>
      </c>
      <c r="B3" t="s">
        <v>212</v>
      </c>
    </row>
    <row r="4" spans="1:4" x14ac:dyDescent="0.25">
      <c r="A4" s="34" t="s">
        <v>23</v>
      </c>
      <c r="B4" s="12">
        <v>10</v>
      </c>
    </row>
    <row r="5" spans="1:4" x14ac:dyDescent="0.25">
      <c r="A5" s="34" t="s">
        <v>63</v>
      </c>
      <c r="B5" s="12">
        <v>1</v>
      </c>
    </row>
    <row r="6" spans="1:4" x14ac:dyDescent="0.25">
      <c r="A6" s="34" t="s">
        <v>67</v>
      </c>
      <c r="B6" s="12">
        <v>33</v>
      </c>
    </row>
    <row r="7" spans="1:4" x14ac:dyDescent="0.25">
      <c r="A7" s="34" t="s">
        <v>211</v>
      </c>
      <c r="B7" s="12">
        <v>44</v>
      </c>
    </row>
    <row r="15" spans="1:4" x14ac:dyDescent="0.25">
      <c r="A15" s="33" t="s">
        <v>217</v>
      </c>
      <c r="B15" s="33" t="s">
        <v>218</v>
      </c>
    </row>
    <row r="16" spans="1:4" x14ac:dyDescent="0.25">
      <c r="A16" s="33" t="s">
        <v>210</v>
      </c>
      <c r="B16" t="s">
        <v>19</v>
      </c>
      <c r="C16" t="s">
        <v>29</v>
      </c>
      <c r="D16" t="s">
        <v>211</v>
      </c>
    </row>
    <row r="17" spans="1:4" x14ac:dyDescent="0.25">
      <c r="A17" s="34" t="s">
        <v>213</v>
      </c>
      <c r="B17" s="12">
        <v>14</v>
      </c>
      <c r="C17" s="12">
        <v>16</v>
      </c>
      <c r="D17" s="12">
        <v>30</v>
      </c>
    </row>
    <row r="18" spans="1:4" x14ac:dyDescent="0.25">
      <c r="A18" s="34" t="s">
        <v>214</v>
      </c>
      <c r="B18" s="12">
        <v>6</v>
      </c>
      <c r="C18" s="12">
        <v>4</v>
      </c>
      <c r="D18" s="12">
        <v>10</v>
      </c>
    </row>
    <row r="19" spans="1:4" x14ac:dyDescent="0.25">
      <c r="A19" s="34" t="s">
        <v>215</v>
      </c>
      <c r="B19" s="12">
        <v>1</v>
      </c>
      <c r="C19" s="12">
        <v>2</v>
      </c>
      <c r="D19" s="12">
        <v>3</v>
      </c>
    </row>
    <row r="20" spans="1:4" x14ac:dyDescent="0.25">
      <c r="A20" s="34" t="s">
        <v>216</v>
      </c>
      <c r="B20" s="12">
        <v>1</v>
      </c>
      <c r="C20" s="12"/>
      <c r="D20" s="12">
        <v>1</v>
      </c>
    </row>
    <row r="21" spans="1:4" x14ac:dyDescent="0.25">
      <c r="A21" s="34" t="s">
        <v>211</v>
      </c>
      <c r="B21" s="12">
        <v>22</v>
      </c>
      <c r="C21" s="12">
        <v>22</v>
      </c>
      <c r="D21" s="12">
        <v>44</v>
      </c>
    </row>
    <row r="28" spans="1:4" x14ac:dyDescent="0.25">
      <c r="A28" s="33" t="s">
        <v>210</v>
      </c>
      <c r="B28" t="s">
        <v>220</v>
      </c>
    </row>
    <row r="29" spans="1:4" x14ac:dyDescent="0.25">
      <c r="A29" s="34" t="s">
        <v>219</v>
      </c>
      <c r="B29" s="12">
        <v>36</v>
      </c>
    </row>
    <row r="30" spans="1:4" x14ac:dyDescent="0.25">
      <c r="A30" s="34" t="s">
        <v>144</v>
      </c>
      <c r="B30" s="12">
        <v>8</v>
      </c>
    </row>
    <row r="31" spans="1:4" x14ac:dyDescent="0.25">
      <c r="A31" s="34" t="s">
        <v>211</v>
      </c>
      <c r="B31" s="12">
        <v>44</v>
      </c>
    </row>
    <row r="40" spans="1:12" x14ac:dyDescent="0.25">
      <c r="K40" s="34" t="s">
        <v>208</v>
      </c>
      <c r="L40" s="12" t="s">
        <v>225</v>
      </c>
    </row>
    <row r="41" spans="1:12" x14ac:dyDescent="0.25">
      <c r="A41" s="33" t="s">
        <v>210</v>
      </c>
      <c r="B41" t="s">
        <v>217</v>
      </c>
      <c r="K41" s="34" t="s">
        <v>19</v>
      </c>
      <c r="L41" s="12">
        <v>22</v>
      </c>
    </row>
    <row r="42" spans="1:12" x14ac:dyDescent="0.25">
      <c r="A42" s="34" t="s">
        <v>19</v>
      </c>
      <c r="B42" s="12">
        <v>22</v>
      </c>
      <c r="K42" s="34" t="s">
        <v>29</v>
      </c>
      <c r="L42" s="12">
        <v>22</v>
      </c>
    </row>
    <row r="43" spans="1:12" x14ac:dyDescent="0.25">
      <c r="A43" s="34" t="s">
        <v>29</v>
      </c>
      <c r="B43" s="12">
        <v>22</v>
      </c>
      <c r="K43" s="39" t="s">
        <v>211</v>
      </c>
      <c r="L43" s="40">
        <v>44</v>
      </c>
    </row>
    <row r="44" spans="1:12" x14ac:dyDescent="0.25">
      <c r="A44" s="34" t="s">
        <v>211</v>
      </c>
      <c r="B44" s="12">
        <v>44</v>
      </c>
    </row>
    <row r="57" spans="1:2" x14ac:dyDescent="0.25">
      <c r="A57" t="s">
        <v>222</v>
      </c>
      <c r="B57" t="s">
        <v>223</v>
      </c>
    </row>
    <row r="58" spans="1:2" x14ac:dyDescent="0.25">
      <c r="A58" s="12">
        <v>44</v>
      </c>
      <c r="B58" s="12">
        <v>2969000</v>
      </c>
    </row>
    <row r="64" spans="1:2" x14ac:dyDescent="0.25">
      <c r="A64" s="33" t="s">
        <v>210</v>
      </c>
      <c r="B64" t="s">
        <v>226</v>
      </c>
    </row>
    <row r="65" spans="1:2" x14ac:dyDescent="0.25">
      <c r="A65" s="34" t="s">
        <v>30</v>
      </c>
      <c r="B65" s="12">
        <v>5</v>
      </c>
    </row>
    <row r="66" spans="1:2" x14ac:dyDescent="0.25">
      <c r="A66" s="34" t="s">
        <v>20</v>
      </c>
      <c r="B66" s="12">
        <v>24</v>
      </c>
    </row>
    <row r="67" spans="1:2" x14ac:dyDescent="0.25">
      <c r="A67" s="34" t="s">
        <v>131</v>
      </c>
      <c r="B67" s="12">
        <v>1</v>
      </c>
    </row>
    <row r="68" spans="1:2" x14ac:dyDescent="0.25">
      <c r="A68" s="34" t="s">
        <v>33</v>
      </c>
      <c r="B68" s="12">
        <v>14</v>
      </c>
    </row>
    <row r="69" spans="1:2" x14ac:dyDescent="0.25">
      <c r="A69" s="34" t="s">
        <v>211</v>
      </c>
      <c r="B69" s="12">
        <v>44</v>
      </c>
    </row>
  </sheetData>
  <pageMargins left="0.7" right="0.7" top="0.78740157499999996" bottom="0.78740157499999996" header="0.3" footer="0.3"/>
  <drawing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A2781-A828-46B8-811C-6A9FD9ADFE1A}">
  <sheetPr>
    <tabColor theme="9" tint="0.39997558519241921"/>
  </sheetPr>
  <dimension ref="A1:R46"/>
  <sheetViews>
    <sheetView workbookViewId="0">
      <selection activeCell="O1" sqref="O1"/>
    </sheetView>
  </sheetViews>
  <sheetFormatPr baseColWidth="10" defaultRowHeight="15" x14ac:dyDescent="0.25"/>
  <cols>
    <col min="1" max="1" width="5.85546875" customWidth="1"/>
    <col min="2" max="3" width="20" bestFit="1" customWidth="1"/>
    <col min="4" max="4" width="10.140625" bestFit="1" customWidth="1"/>
    <col min="5" max="5" width="6.7109375" bestFit="1" customWidth="1"/>
    <col min="6" max="6" width="10.140625" bestFit="1" customWidth="1"/>
    <col min="7" max="7" width="13.85546875" bestFit="1" customWidth="1"/>
    <col min="8" max="8" width="13.85546875" style="25" customWidth="1"/>
    <col min="9" max="9" width="18" bestFit="1" customWidth="1"/>
    <col min="10" max="10" width="13.85546875" bestFit="1" customWidth="1"/>
    <col min="11" max="11" width="15.42578125" bestFit="1" customWidth="1"/>
    <col min="12" max="12" width="23.28515625" bestFit="1" customWidth="1"/>
    <col min="13" max="13" width="10.85546875" bestFit="1" customWidth="1"/>
    <col min="14" max="14" width="17.85546875" bestFit="1" customWidth="1"/>
    <col min="15" max="15" width="11.7109375" customWidth="1"/>
    <col min="16" max="16" width="22.7109375" bestFit="1" customWidth="1"/>
    <col min="17" max="17" width="31.85546875" customWidth="1"/>
    <col min="19" max="19" width="22.7109375" bestFit="1" customWidth="1"/>
  </cols>
  <sheetData>
    <row r="1" spans="1:18" x14ac:dyDescent="0.25">
      <c r="A1" t="s">
        <v>202</v>
      </c>
      <c r="B1" t="s">
        <v>203</v>
      </c>
      <c r="C1" t="s">
        <v>1</v>
      </c>
      <c r="D1" t="s">
        <v>2</v>
      </c>
      <c r="E1" t="s">
        <v>3</v>
      </c>
      <c r="F1" t="s">
        <v>4</v>
      </c>
      <c r="G1" t="s">
        <v>5</v>
      </c>
      <c r="H1" t="s">
        <v>6</v>
      </c>
      <c r="I1" t="s">
        <v>7</v>
      </c>
      <c r="J1" t="s">
        <v>8</v>
      </c>
      <c r="K1" t="s">
        <v>9</v>
      </c>
      <c r="L1" t="s">
        <v>10</v>
      </c>
      <c r="M1" t="s">
        <v>11</v>
      </c>
      <c r="N1" t="s">
        <v>12</v>
      </c>
      <c r="O1" t="s">
        <v>13</v>
      </c>
      <c r="P1" t="s">
        <v>14</v>
      </c>
      <c r="Q1" t="s">
        <v>209</v>
      </c>
      <c r="R1" t="s">
        <v>15</v>
      </c>
    </row>
    <row r="2" spans="1:18" x14ac:dyDescent="0.25">
      <c r="A2" s="12">
        <v>1</v>
      </c>
      <c r="B2" s="12" t="s">
        <v>16</v>
      </c>
      <c r="C2">
        <v>1103024456</v>
      </c>
      <c r="D2" s="12" t="s">
        <v>17</v>
      </c>
      <c r="E2" s="12" t="s">
        <v>164</v>
      </c>
      <c r="F2" s="13">
        <v>31375</v>
      </c>
      <c r="G2">
        <v>32</v>
      </c>
      <c r="H2" s="12" t="s">
        <v>19</v>
      </c>
      <c r="I2" s="12" t="s">
        <v>20</v>
      </c>
      <c r="J2" s="12" t="s">
        <v>21</v>
      </c>
      <c r="K2" s="13">
        <v>39748</v>
      </c>
      <c r="L2" s="12" t="s">
        <v>23</v>
      </c>
      <c r="M2" s="12" t="s">
        <v>24</v>
      </c>
      <c r="N2">
        <v>28.5</v>
      </c>
      <c r="O2" s="12" t="s">
        <v>25</v>
      </c>
      <c r="P2" s="12" t="s">
        <v>144</v>
      </c>
      <c r="Q2" s="12" t="str">
        <f>IF(Tabelle1_2[[#This Row],[Employee Source]]="Internal","Internal","External")</f>
        <v>Internal</v>
      </c>
      <c r="R2" s="12" t="s">
        <v>26</v>
      </c>
    </row>
    <row r="3" spans="1:18" x14ac:dyDescent="0.25">
      <c r="A3" s="12">
        <v>2</v>
      </c>
      <c r="B3" s="12" t="s">
        <v>27</v>
      </c>
      <c r="C3">
        <v>1106026572</v>
      </c>
      <c r="D3" s="12" t="s">
        <v>17</v>
      </c>
      <c r="E3" s="12" t="s">
        <v>165</v>
      </c>
      <c r="F3" s="13">
        <v>30798</v>
      </c>
      <c r="G3">
        <v>33</v>
      </c>
      <c r="H3" s="12" t="s">
        <v>29</v>
      </c>
      <c r="I3" s="12" t="s">
        <v>30</v>
      </c>
      <c r="J3" s="12" t="s">
        <v>21</v>
      </c>
      <c r="K3" s="13">
        <v>41791</v>
      </c>
      <c r="L3" s="12" t="s">
        <v>23</v>
      </c>
      <c r="M3" s="12" t="s">
        <v>24</v>
      </c>
      <c r="N3">
        <v>23</v>
      </c>
      <c r="O3" s="12" t="s">
        <v>25</v>
      </c>
      <c r="P3" s="12" t="s">
        <v>31</v>
      </c>
      <c r="Q3" s="12" t="str">
        <f>IF(Tabelle1_2[[#This Row],[Employee Source]]="Internal","Internal","External")</f>
        <v>External</v>
      </c>
      <c r="R3" s="12" t="s">
        <v>26</v>
      </c>
    </row>
    <row r="4" spans="1:18" x14ac:dyDescent="0.25">
      <c r="A4" s="12">
        <v>3</v>
      </c>
      <c r="B4" s="12" t="s">
        <v>32</v>
      </c>
      <c r="C4">
        <v>1302053333</v>
      </c>
      <c r="D4" s="12" t="s">
        <v>17</v>
      </c>
      <c r="E4" s="12" t="s">
        <v>166</v>
      </c>
      <c r="F4" s="13">
        <v>31421</v>
      </c>
      <c r="G4">
        <v>31</v>
      </c>
      <c r="H4" s="12" t="s">
        <v>29</v>
      </c>
      <c r="I4" s="12" t="s">
        <v>33</v>
      </c>
      <c r="J4" s="12" t="s">
        <v>21</v>
      </c>
      <c r="K4" s="13">
        <v>41911</v>
      </c>
      <c r="L4" s="12" t="s">
        <v>23</v>
      </c>
      <c r="M4" s="12" t="s">
        <v>24</v>
      </c>
      <c r="N4">
        <v>29</v>
      </c>
      <c r="O4" s="12" t="s">
        <v>25</v>
      </c>
      <c r="P4" s="12" t="s">
        <v>35</v>
      </c>
      <c r="Q4" s="12" t="str">
        <f>IF(Tabelle1_2[[#This Row],[Employee Source]]="Internal","Internal","External")</f>
        <v>External</v>
      </c>
      <c r="R4" s="12" t="s">
        <v>26</v>
      </c>
    </row>
    <row r="5" spans="1:18" x14ac:dyDescent="0.25">
      <c r="A5" s="12">
        <v>4</v>
      </c>
      <c r="B5" s="12" t="s">
        <v>36</v>
      </c>
      <c r="C5">
        <v>1211050782</v>
      </c>
      <c r="D5" s="12" t="s">
        <v>17</v>
      </c>
      <c r="E5" s="12" t="s">
        <v>167</v>
      </c>
      <c r="F5" s="13">
        <v>31306</v>
      </c>
      <c r="G5">
        <v>32</v>
      </c>
      <c r="H5" s="12" t="s">
        <v>19</v>
      </c>
      <c r="I5" s="12" t="s">
        <v>20</v>
      </c>
      <c r="J5" s="12" t="s">
        <v>21</v>
      </c>
      <c r="K5" s="13">
        <v>42051</v>
      </c>
      <c r="L5" s="12" t="s">
        <v>23</v>
      </c>
      <c r="M5" s="12" t="s">
        <v>39</v>
      </c>
      <c r="N5">
        <v>21.5</v>
      </c>
      <c r="O5" s="12" t="s">
        <v>25</v>
      </c>
      <c r="P5" s="12" t="s">
        <v>40</v>
      </c>
      <c r="Q5" s="12" t="str">
        <f>IF(Tabelle1_2[[#This Row],[Employee Source]]="Internal","Internal","External")</f>
        <v>External</v>
      </c>
      <c r="R5" s="12" t="s">
        <v>41</v>
      </c>
    </row>
    <row r="6" spans="1:18" x14ac:dyDescent="0.25">
      <c r="A6" s="12">
        <v>5</v>
      </c>
      <c r="B6" s="12" t="s">
        <v>42</v>
      </c>
      <c r="C6">
        <v>1307059817</v>
      </c>
      <c r="D6" s="12" t="s">
        <v>17</v>
      </c>
      <c r="E6" s="12" t="s">
        <v>168</v>
      </c>
      <c r="F6" s="13">
        <v>32282</v>
      </c>
      <c r="G6">
        <v>29</v>
      </c>
      <c r="H6" s="12" t="s">
        <v>19</v>
      </c>
      <c r="I6" s="12" t="s">
        <v>33</v>
      </c>
      <c r="J6" s="12" t="s">
        <v>21</v>
      </c>
      <c r="K6" s="13">
        <v>42009</v>
      </c>
      <c r="L6" s="12" t="s">
        <v>23</v>
      </c>
      <c r="M6" s="12" t="s">
        <v>39</v>
      </c>
      <c r="N6">
        <v>16.559999999999999</v>
      </c>
      <c r="O6" s="12" t="s">
        <v>25</v>
      </c>
      <c r="P6" s="12" t="s">
        <v>31</v>
      </c>
      <c r="Q6" s="12" t="str">
        <f>IF(Tabelle1_2[[#This Row],[Employee Source]]="Internal","Internal","External")</f>
        <v>External</v>
      </c>
      <c r="R6" s="12" t="s">
        <v>41</v>
      </c>
    </row>
    <row r="7" spans="1:18" x14ac:dyDescent="0.25">
      <c r="A7" s="12">
        <v>6</v>
      </c>
      <c r="B7" s="12" t="s">
        <v>44</v>
      </c>
      <c r="C7">
        <v>711007713</v>
      </c>
      <c r="D7" s="12" t="s">
        <v>17</v>
      </c>
      <c r="E7" s="12" t="s">
        <v>169</v>
      </c>
      <c r="F7" s="13">
        <v>31942</v>
      </c>
      <c r="G7">
        <v>30</v>
      </c>
      <c r="H7" s="12" t="s">
        <v>19</v>
      </c>
      <c r="I7" s="12" t="s">
        <v>20</v>
      </c>
      <c r="J7" s="12" t="s">
        <v>21</v>
      </c>
      <c r="K7" s="13">
        <v>40812</v>
      </c>
      <c r="L7" s="12" t="s">
        <v>23</v>
      </c>
      <c r="M7" s="12" t="s">
        <v>39</v>
      </c>
      <c r="N7">
        <v>20.5</v>
      </c>
      <c r="O7" s="12" t="s">
        <v>25</v>
      </c>
      <c r="P7" s="12" t="s">
        <v>144</v>
      </c>
      <c r="Q7" s="12" t="str">
        <f>IF(Tabelle1_2[[#This Row],[Employee Source]]="Internal","Internal","External")</f>
        <v>Internal</v>
      </c>
      <c r="R7" s="12" t="s">
        <v>26</v>
      </c>
    </row>
    <row r="8" spans="1:18" x14ac:dyDescent="0.25">
      <c r="A8" s="12">
        <v>7</v>
      </c>
      <c r="B8" s="12" t="s">
        <v>47</v>
      </c>
      <c r="C8">
        <v>1102024115</v>
      </c>
      <c r="D8" s="12" t="s">
        <v>17</v>
      </c>
      <c r="E8" s="12" t="s">
        <v>165</v>
      </c>
      <c r="F8" s="13">
        <v>30961</v>
      </c>
      <c r="G8">
        <v>33</v>
      </c>
      <c r="H8" s="12" t="s">
        <v>29</v>
      </c>
      <c r="I8" s="12" t="s">
        <v>20</v>
      </c>
      <c r="J8" s="12" t="s">
        <v>21</v>
      </c>
      <c r="K8" s="13">
        <v>42491</v>
      </c>
      <c r="L8" s="12" t="s">
        <v>23</v>
      </c>
      <c r="M8" s="12" t="s">
        <v>48</v>
      </c>
      <c r="N8">
        <v>55</v>
      </c>
      <c r="O8" s="12" t="s">
        <v>49</v>
      </c>
      <c r="P8" s="12" t="s">
        <v>50</v>
      </c>
      <c r="Q8" s="12" t="str">
        <f>IF(Tabelle1_2[[#This Row],[Employee Source]]="Internal","Internal","External")</f>
        <v>External</v>
      </c>
      <c r="R8" s="12" t="s">
        <v>26</v>
      </c>
    </row>
    <row r="9" spans="1:18" x14ac:dyDescent="0.25">
      <c r="A9" s="12">
        <v>8</v>
      </c>
      <c r="B9" s="12" t="s">
        <v>51</v>
      </c>
      <c r="C9">
        <v>1206043417</v>
      </c>
      <c r="D9" s="12" t="s">
        <v>17</v>
      </c>
      <c r="E9" s="12" t="s">
        <v>170</v>
      </c>
      <c r="F9" s="13">
        <v>30844</v>
      </c>
      <c r="G9">
        <v>33</v>
      </c>
      <c r="H9" s="12" t="s">
        <v>29</v>
      </c>
      <c r="I9" s="12" t="s">
        <v>20</v>
      </c>
      <c r="J9" s="12" t="s">
        <v>52</v>
      </c>
      <c r="K9" s="13">
        <v>40595</v>
      </c>
      <c r="L9" s="12" t="s">
        <v>23</v>
      </c>
      <c r="M9" s="12" t="s">
        <v>48</v>
      </c>
      <c r="N9">
        <v>55</v>
      </c>
      <c r="O9" s="12" t="s">
        <v>49</v>
      </c>
      <c r="P9" s="12" t="s">
        <v>144</v>
      </c>
      <c r="Q9" s="12" t="str">
        <f>IF(Tabelle1_2[[#This Row],[Employee Source]]="Internal","Internal","External")</f>
        <v>Internal</v>
      </c>
      <c r="R9" s="12" t="s">
        <v>26</v>
      </c>
    </row>
    <row r="10" spans="1:18" x14ac:dyDescent="0.25">
      <c r="A10" s="12">
        <v>9</v>
      </c>
      <c r="B10" s="12" t="s">
        <v>54</v>
      </c>
      <c r="C10">
        <v>1307060188</v>
      </c>
      <c r="D10" s="12" t="s">
        <v>17</v>
      </c>
      <c r="E10" s="12" t="s">
        <v>171</v>
      </c>
      <c r="F10" s="13">
        <v>31871</v>
      </c>
      <c r="G10">
        <v>30</v>
      </c>
      <c r="H10" s="12" t="s">
        <v>19</v>
      </c>
      <c r="I10" s="12" t="s">
        <v>20</v>
      </c>
      <c r="J10" s="12" t="s">
        <v>21</v>
      </c>
      <c r="K10" s="13">
        <v>42051</v>
      </c>
      <c r="L10" s="12" t="s">
        <v>23</v>
      </c>
      <c r="M10" s="12" t="s">
        <v>55</v>
      </c>
      <c r="N10">
        <v>34.950000000000003</v>
      </c>
      <c r="O10" s="12" t="s">
        <v>25</v>
      </c>
      <c r="P10" s="12" t="s">
        <v>144</v>
      </c>
      <c r="Q10" s="12" t="str">
        <f>IF(Tabelle1_2[[#This Row],[Employee Source]]="Internal","Internal","External")</f>
        <v>Internal</v>
      </c>
      <c r="R10" s="12" t="s">
        <v>56</v>
      </c>
    </row>
    <row r="11" spans="1:18" x14ac:dyDescent="0.25">
      <c r="A11" s="12">
        <v>10</v>
      </c>
      <c r="B11" s="12" t="s">
        <v>57</v>
      </c>
      <c r="C11">
        <v>1201031308</v>
      </c>
      <c r="D11" s="12" t="s">
        <v>17</v>
      </c>
      <c r="E11" s="12" t="s">
        <v>172</v>
      </c>
      <c r="F11" s="13">
        <v>28961</v>
      </c>
      <c r="G11">
        <v>38</v>
      </c>
      <c r="H11" s="12" t="s">
        <v>19</v>
      </c>
      <c r="I11" s="12" t="s">
        <v>20</v>
      </c>
      <c r="J11" s="12" t="s">
        <v>21</v>
      </c>
      <c r="K11" s="13">
        <v>39934</v>
      </c>
      <c r="L11" s="12" t="s">
        <v>23</v>
      </c>
      <c r="M11" s="12" t="s">
        <v>55</v>
      </c>
      <c r="N11">
        <v>34.950000000000003</v>
      </c>
      <c r="O11" s="12" t="s">
        <v>59</v>
      </c>
      <c r="P11" s="12" t="s">
        <v>60</v>
      </c>
      <c r="Q11" s="12" t="str">
        <f>IF(Tabelle1_2[[#This Row],[Employee Source]]="Internal","Internal","External")</f>
        <v>External</v>
      </c>
      <c r="R11" s="12" t="s">
        <v>26</v>
      </c>
    </row>
    <row r="12" spans="1:18" x14ac:dyDescent="0.25">
      <c r="A12" s="12">
        <v>11</v>
      </c>
      <c r="B12" s="12" t="s">
        <v>61</v>
      </c>
      <c r="C12">
        <v>1001495124</v>
      </c>
      <c r="D12" s="12" t="s">
        <v>17</v>
      </c>
      <c r="E12" s="12" t="s">
        <v>173</v>
      </c>
      <c r="F12" s="13">
        <v>19988</v>
      </c>
      <c r="G12">
        <v>63</v>
      </c>
      <c r="H12" s="12" t="s">
        <v>19</v>
      </c>
      <c r="I12" s="12" t="s">
        <v>20</v>
      </c>
      <c r="J12" s="12" t="s">
        <v>21</v>
      </c>
      <c r="K12" s="13">
        <v>40946</v>
      </c>
      <c r="L12" s="12" t="s">
        <v>63</v>
      </c>
      <c r="M12" s="12" t="s">
        <v>64</v>
      </c>
      <c r="N12">
        <v>80</v>
      </c>
      <c r="O12" s="12" t="s">
        <v>59</v>
      </c>
      <c r="P12" s="12" t="s">
        <v>40</v>
      </c>
      <c r="Q12" s="12" t="str">
        <f>IF(Tabelle1_2[[#This Row],[Employee Source]]="Internal","Internal","External")</f>
        <v>External</v>
      </c>
      <c r="R12" s="12" t="s">
        <v>26</v>
      </c>
    </row>
    <row r="13" spans="1:18" x14ac:dyDescent="0.25">
      <c r="A13" s="12">
        <v>12</v>
      </c>
      <c r="B13" s="12" t="s">
        <v>65</v>
      </c>
      <c r="C13">
        <v>1112030816</v>
      </c>
      <c r="D13" s="12" t="s">
        <v>17</v>
      </c>
      <c r="E13" s="12" t="s">
        <v>174</v>
      </c>
      <c r="F13" s="13">
        <v>29097</v>
      </c>
      <c r="G13">
        <v>38</v>
      </c>
      <c r="H13" s="12" t="s">
        <v>19</v>
      </c>
      <c r="I13" s="12" t="s">
        <v>33</v>
      </c>
      <c r="J13" s="12" t="s">
        <v>21</v>
      </c>
      <c r="K13" s="13">
        <v>40455</v>
      </c>
      <c r="L13" s="12" t="s">
        <v>67</v>
      </c>
      <c r="M13" s="12" t="s">
        <v>68</v>
      </c>
      <c r="N13">
        <v>65</v>
      </c>
      <c r="O13" s="12" t="s">
        <v>49</v>
      </c>
      <c r="P13" s="12" t="s">
        <v>69</v>
      </c>
      <c r="Q13" s="12" t="str">
        <f>IF(Tabelle1_2[[#This Row],[Employee Source]]="Internal","Internal","External")</f>
        <v>External</v>
      </c>
      <c r="R13" s="12" t="s">
        <v>70</v>
      </c>
    </row>
    <row r="14" spans="1:18" x14ac:dyDescent="0.25">
      <c r="A14" s="12">
        <v>13</v>
      </c>
      <c r="B14" s="12" t="s">
        <v>71</v>
      </c>
      <c r="C14">
        <v>1102024056</v>
      </c>
      <c r="D14" s="12" t="s">
        <v>17</v>
      </c>
      <c r="E14" s="12" t="s">
        <v>175</v>
      </c>
      <c r="F14" s="13">
        <v>31506</v>
      </c>
      <c r="G14">
        <v>31</v>
      </c>
      <c r="H14" s="12" t="s">
        <v>19</v>
      </c>
      <c r="I14" s="12" t="s">
        <v>33</v>
      </c>
      <c r="J14" s="12" t="s">
        <v>21</v>
      </c>
      <c r="K14" s="13">
        <v>41827</v>
      </c>
      <c r="L14" s="12" t="s">
        <v>67</v>
      </c>
      <c r="M14" s="12" t="s">
        <v>72</v>
      </c>
      <c r="N14">
        <v>43</v>
      </c>
      <c r="O14" s="12" t="s">
        <v>73</v>
      </c>
      <c r="P14" s="12" t="s">
        <v>74</v>
      </c>
      <c r="Q14" s="12" t="str">
        <f>IF(Tabelle1_2[[#This Row],[Employee Source]]="Internal","Internal","External")</f>
        <v>External</v>
      </c>
      <c r="R14" s="12" t="s">
        <v>26</v>
      </c>
    </row>
    <row r="15" spans="1:18" x14ac:dyDescent="0.25">
      <c r="A15" s="12">
        <v>14</v>
      </c>
      <c r="B15" s="12" t="s">
        <v>75</v>
      </c>
      <c r="C15">
        <v>905013738</v>
      </c>
      <c r="D15" s="12" t="s">
        <v>17</v>
      </c>
      <c r="E15" s="12" t="s">
        <v>176</v>
      </c>
      <c r="F15" s="13">
        <v>26229</v>
      </c>
      <c r="G15">
        <v>46</v>
      </c>
      <c r="H15" s="12" t="s">
        <v>19</v>
      </c>
      <c r="I15" s="12" t="s">
        <v>33</v>
      </c>
      <c r="J15" s="12" t="s">
        <v>21</v>
      </c>
      <c r="K15" s="13">
        <v>42051</v>
      </c>
      <c r="L15" s="12" t="s">
        <v>67</v>
      </c>
      <c r="M15" s="12" t="s">
        <v>72</v>
      </c>
      <c r="N15">
        <v>48.5</v>
      </c>
      <c r="O15" s="12" t="s">
        <v>73</v>
      </c>
      <c r="P15" s="12" t="s">
        <v>77</v>
      </c>
      <c r="Q15" s="12" t="str">
        <f>IF(Tabelle1_2[[#This Row],[Employee Source]]="Internal","Internal","External")</f>
        <v>External</v>
      </c>
      <c r="R15" s="12" t="s">
        <v>26</v>
      </c>
    </row>
    <row r="16" spans="1:18" x14ac:dyDescent="0.25">
      <c r="A16" s="12">
        <v>15</v>
      </c>
      <c r="B16" s="12" t="s">
        <v>78</v>
      </c>
      <c r="C16">
        <v>1410071156</v>
      </c>
      <c r="D16" s="12" t="s">
        <v>17</v>
      </c>
      <c r="E16" s="12" t="s">
        <v>177</v>
      </c>
      <c r="F16" s="13">
        <v>31601</v>
      </c>
      <c r="G16">
        <v>31</v>
      </c>
      <c r="H16" s="12" t="s">
        <v>29</v>
      </c>
      <c r="I16" s="12" t="s">
        <v>20</v>
      </c>
      <c r="J16" s="12" t="s">
        <v>21</v>
      </c>
      <c r="K16" s="13">
        <v>42051</v>
      </c>
      <c r="L16" s="12" t="s">
        <v>67</v>
      </c>
      <c r="M16" s="12" t="s">
        <v>72</v>
      </c>
      <c r="N16">
        <v>40.1</v>
      </c>
      <c r="O16" s="12" t="s">
        <v>73</v>
      </c>
      <c r="P16" s="12" t="s">
        <v>69</v>
      </c>
      <c r="Q16" s="12" t="str">
        <f>IF(Tabelle1_2[[#This Row],[Employee Source]]="Internal","Internal","External")</f>
        <v>External</v>
      </c>
      <c r="R16" s="12" t="s">
        <v>41</v>
      </c>
    </row>
    <row r="17" spans="1:18" x14ac:dyDescent="0.25">
      <c r="A17" s="12">
        <v>16</v>
      </c>
      <c r="B17" s="12" t="s">
        <v>79</v>
      </c>
      <c r="C17">
        <v>1105025718</v>
      </c>
      <c r="D17" s="12" t="s">
        <v>17</v>
      </c>
      <c r="E17" s="12" t="s">
        <v>178</v>
      </c>
      <c r="F17" s="13">
        <v>30733</v>
      </c>
      <c r="G17">
        <v>33</v>
      </c>
      <c r="H17" s="12" t="s">
        <v>19</v>
      </c>
      <c r="I17" s="12" t="s">
        <v>33</v>
      </c>
      <c r="J17" s="12" t="s">
        <v>21</v>
      </c>
      <c r="K17" s="13">
        <v>42093</v>
      </c>
      <c r="L17" s="12" t="s">
        <v>67</v>
      </c>
      <c r="M17" s="12" t="s">
        <v>72</v>
      </c>
      <c r="N17">
        <v>34</v>
      </c>
      <c r="O17" s="12" t="s">
        <v>73</v>
      </c>
      <c r="P17" s="12" t="s">
        <v>77</v>
      </c>
      <c r="Q17" s="12" t="str">
        <f>IF(Tabelle1_2[[#This Row],[Employee Source]]="Internal","Internal","External")</f>
        <v>External</v>
      </c>
      <c r="R17" s="12" t="s">
        <v>41</v>
      </c>
    </row>
    <row r="18" spans="1:18" x14ac:dyDescent="0.25">
      <c r="A18" s="12">
        <v>17</v>
      </c>
      <c r="B18" s="12" t="s">
        <v>82</v>
      </c>
      <c r="C18">
        <v>1003018246</v>
      </c>
      <c r="D18" s="12" t="s">
        <v>17</v>
      </c>
      <c r="E18" s="12" t="s">
        <v>179</v>
      </c>
      <c r="F18" s="13">
        <v>31604</v>
      </c>
      <c r="G18">
        <v>31</v>
      </c>
      <c r="H18" s="12" t="s">
        <v>19</v>
      </c>
      <c r="I18" s="12" t="s">
        <v>20</v>
      </c>
      <c r="J18" s="12" t="s">
        <v>21</v>
      </c>
      <c r="K18" s="13">
        <v>42125</v>
      </c>
      <c r="L18" s="12" t="s">
        <v>67</v>
      </c>
      <c r="M18" s="12" t="s">
        <v>72</v>
      </c>
      <c r="N18">
        <v>40</v>
      </c>
      <c r="O18" s="12" t="s">
        <v>73</v>
      </c>
      <c r="P18" s="12" t="s">
        <v>77</v>
      </c>
      <c r="Q18" s="12" t="str">
        <f>IF(Tabelle1_2[[#This Row],[Employee Source]]="Internal","Internal","External")</f>
        <v>External</v>
      </c>
      <c r="R18" s="12" t="s">
        <v>56</v>
      </c>
    </row>
    <row r="19" spans="1:18" x14ac:dyDescent="0.25">
      <c r="A19" s="12">
        <v>18</v>
      </c>
      <c r="B19" s="12" t="s">
        <v>83</v>
      </c>
      <c r="C19">
        <v>1406068403</v>
      </c>
      <c r="D19" s="12" t="s">
        <v>84</v>
      </c>
      <c r="E19" s="12" t="s">
        <v>180</v>
      </c>
      <c r="F19" s="13">
        <v>32240</v>
      </c>
      <c r="G19">
        <v>29</v>
      </c>
      <c r="H19" s="12" t="s">
        <v>29</v>
      </c>
      <c r="I19" s="12" t="s">
        <v>30</v>
      </c>
      <c r="J19" s="12" t="s">
        <v>21</v>
      </c>
      <c r="K19" s="13">
        <v>41923</v>
      </c>
      <c r="L19" s="12" t="s">
        <v>67</v>
      </c>
      <c r="M19" s="12" t="s">
        <v>72</v>
      </c>
      <c r="N19">
        <v>35.5</v>
      </c>
      <c r="O19" s="12" t="s">
        <v>73</v>
      </c>
      <c r="P19" s="12" t="s">
        <v>144</v>
      </c>
      <c r="Q19" s="12" t="str">
        <f>IF(Tabelle1_2[[#This Row],[Employee Source]]="Internal","Internal","External")</f>
        <v>Internal</v>
      </c>
      <c r="R19" s="12" t="s">
        <v>70</v>
      </c>
    </row>
    <row r="20" spans="1:18" x14ac:dyDescent="0.25">
      <c r="A20" s="12">
        <v>19</v>
      </c>
      <c r="B20" s="12" t="s">
        <v>85</v>
      </c>
      <c r="C20">
        <v>1102023965</v>
      </c>
      <c r="D20" s="12" t="s">
        <v>17</v>
      </c>
      <c r="E20" s="12" t="s">
        <v>181</v>
      </c>
      <c r="F20" s="13">
        <v>30811</v>
      </c>
      <c r="G20">
        <v>33</v>
      </c>
      <c r="H20" s="12" t="s">
        <v>29</v>
      </c>
      <c r="I20" s="12" t="s">
        <v>20</v>
      </c>
      <c r="J20" s="12" t="s">
        <v>21</v>
      </c>
      <c r="K20" s="13">
        <v>41651</v>
      </c>
      <c r="L20" s="12" t="s">
        <v>67</v>
      </c>
      <c r="M20" s="12" t="s">
        <v>72</v>
      </c>
      <c r="N20">
        <v>41</v>
      </c>
      <c r="O20" s="12" t="s">
        <v>73</v>
      </c>
      <c r="P20" s="12" t="s">
        <v>69</v>
      </c>
      <c r="Q20" s="12" t="str">
        <f>IF(Tabelle1_2[[#This Row],[Employee Source]]="Internal","Internal","External")</f>
        <v>External</v>
      </c>
      <c r="R20" s="12" t="s">
        <v>26</v>
      </c>
    </row>
    <row r="21" spans="1:18" x14ac:dyDescent="0.25">
      <c r="A21" s="12">
        <v>20</v>
      </c>
      <c r="B21" s="12" t="s">
        <v>86</v>
      </c>
      <c r="C21">
        <v>1108027853</v>
      </c>
      <c r="D21" s="12" t="s">
        <v>17</v>
      </c>
      <c r="E21" s="12" t="s">
        <v>182</v>
      </c>
      <c r="F21" s="13">
        <v>30941</v>
      </c>
      <c r="G21">
        <v>33</v>
      </c>
      <c r="H21" s="12" t="s">
        <v>19</v>
      </c>
      <c r="I21" s="12" t="s">
        <v>20</v>
      </c>
      <c r="J21" s="12" t="s">
        <v>21</v>
      </c>
      <c r="K21" s="13">
        <v>41923</v>
      </c>
      <c r="L21" s="12" t="s">
        <v>67</v>
      </c>
      <c r="M21" s="12" t="s">
        <v>72</v>
      </c>
      <c r="N21">
        <v>42.75</v>
      </c>
      <c r="O21" s="12" t="s">
        <v>73</v>
      </c>
      <c r="P21" s="12" t="s">
        <v>69</v>
      </c>
      <c r="Q21" s="12" t="str">
        <f>IF(Tabelle1_2[[#This Row],[Employee Source]]="Internal","Internal","External")</f>
        <v>External</v>
      </c>
      <c r="R21" s="12" t="s">
        <v>70</v>
      </c>
    </row>
    <row r="22" spans="1:18" x14ac:dyDescent="0.25">
      <c r="A22" s="12">
        <v>21</v>
      </c>
      <c r="B22" s="12" t="s">
        <v>88</v>
      </c>
      <c r="C22">
        <v>1407068885</v>
      </c>
      <c r="D22" s="12" t="s">
        <v>17</v>
      </c>
      <c r="E22" s="12" t="s">
        <v>182</v>
      </c>
      <c r="F22" s="13">
        <v>29900</v>
      </c>
      <c r="G22">
        <v>36</v>
      </c>
      <c r="H22" s="12" t="s">
        <v>19</v>
      </c>
      <c r="I22" s="12" t="s">
        <v>20</v>
      </c>
      <c r="J22" s="12" t="s">
        <v>21</v>
      </c>
      <c r="K22" s="13">
        <v>42051</v>
      </c>
      <c r="L22" s="12" t="s">
        <v>67</v>
      </c>
      <c r="M22" s="12" t="s">
        <v>72</v>
      </c>
      <c r="N22">
        <v>39.549999999999997</v>
      </c>
      <c r="O22" s="12" t="s">
        <v>73</v>
      </c>
      <c r="P22" s="12" t="s">
        <v>69</v>
      </c>
      <c r="Q22" s="12" t="str">
        <f>IF(Tabelle1_2[[#This Row],[Employee Source]]="Internal","Internal","External")</f>
        <v>External</v>
      </c>
      <c r="R22" s="12" t="s">
        <v>26</v>
      </c>
    </row>
    <row r="23" spans="1:18" x14ac:dyDescent="0.25">
      <c r="A23" s="12">
        <v>22</v>
      </c>
      <c r="B23" s="12" t="s">
        <v>89</v>
      </c>
      <c r="C23">
        <v>1203032255</v>
      </c>
      <c r="D23" s="12" t="s">
        <v>17</v>
      </c>
      <c r="E23" s="12" t="s">
        <v>183</v>
      </c>
      <c r="F23" s="13">
        <v>31650</v>
      </c>
      <c r="G23">
        <v>31</v>
      </c>
      <c r="H23" s="12" t="s">
        <v>29</v>
      </c>
      <c r="I23" s="12" t="s">
        <v>20</v>
      </c>
      <c r="J23" s="12" t="s">
        <v>21</v>
      </c>
      <c r="K23" s="13">
        <v>42093</v>
      </c>
      <c r="L23" s="12" t="s">
        <v>67</v>
      </c>
      <c r="M23" s="12" t="s">
        <v>72</v>
      </c>
      <c r="N23">
        <v>42.2</v>
      </c>
      <c r="O23" s="12" t="s">
        <v>73</v>
      </c>
      <c r="P23" s="12" t="s">
        <v>40</v>
      </c>
      <c r="Q23" s="12" t="str">
        <f>IF(Tabelle1_2[[#This Row],[Employee Source]]="Internal","Internal","External")</f>
        <v>External</v>
      </c>
      <c r="R23" s="12" t="s">
        <v>41</v>
      </c>
    </row>
    <row r="24" spans="1:18" x14ac:dyDescent="0.25">
      <c r="A24" s="12">
        <v>23</v>
      </c>
      <c r="B24" s="12" t="s">
        <v>91</v>
      </c>
      <c r="C24">
        <v>1111030148</v>
      </c>
      <c r="D24" s="12" t="s">
        <v>17</v>
      </c>
      <c r="E24" s="12" t="s">
        <v>184</v>
      </c>
      <c r="F24" s="13">
        <v>32128</v>
      </c>
      <c r="G24">
        <v>30</v>
      </c>
      <c r="H24" s="12" t="s">
        <v>29</v>
      </c>
      <c r="I24" s="12" t="s">
        <v>30</v>
      </c>
      <c r="J24" s="12" t="s">
        <v>21</v>
      </c>
      <c r="K24" s="13">
        <v>42125</v>
      </c>
      <c r="L24" s="12" t="s">
        <v>67</v>
      </c>
      <c r="M24" s="12" t="s">
        <v>72</v>
      </c>
      <c r="N24">
        <v>45</v>
      </c>
      <c r="O24" s="12" t="s">
        <v>73</v>
      </c>
      <c r="P24" s="12" t="s">
        <v>93</v>
      </c>
      <c r="Q24" s="12" t="str">
        <f>IF(Tabelle1_2[[#This Row],[Employee Source]]="Internal","Internal","External")</f>
        <v>External</v>
      </c>
      <c r="R24" s="12" t="s">
        <v>56</v>
      </c>
    </row>
    <row r="25" spans="1:18" x14ac:dyDescent="0.25">
      <c r="A25" s="12">
        <v>24</v>
      </c>
      <c r="B25" s="12" t="s">
        <v>94</v>
      </c>
      <c r="C25">
        <v>808010278</v>
      </c>
      <c r="D25" s="12" t="s">
        <v>17</v>
      </c>
      <c r="E25" s="12" t="s">
        <v>185</v>
      </c>
      <c r="F25" s="13">
        <v>25782</v>
      </c>
      <c r="G25">
        <v>47</v>
      </c>
      <c r="H25" s="12" t="s">
        <v>29</v>
      </c>
      <c r="I25" s="12" t="s">
        <v>20</v>
      </c>
      <c r="J25" s="12" t="s">
        <v>21</v>
      </c>
      <c r="K25" s="13">
        <v>42125</v>
      </c>
      <c r="L25" s="12" t="s">
        <v>67</v>
      </c>
      <c r="M25" s="12" t="s">
        <v>72</v>
      </c>
      <c r="N25">
        <v>30.2</v>
      </c>
      <c r="O25" s="12" t="s">
        <v>73</v>
      </c>
      <c r="P25" s="12" t="s">
        <v>69</v>
      </c>
      <c r="Q25" s="12" t="str">
        <f>IF(Tabelle1_2[[#This Row],[Employee Source]]="Internal","Internal","External")</f>
        <v>External</v>
      </c>
      <c r="R25" s="12" t="s">
        <v>56</v>
      </c>
    </row>
    <row r="26" spans="1:18" x14ac:dyDescent="0.25">
      <c r="A26" s="12">
        <v>25</v>
      </c>
      <c r="B26" s="12" t="s">
        <v>95</v>
      </c>
      <c r="C26">
        <v>1110029732</v>
      </c>
      <c r="D26" s="12" t="s">
        <v>17</v>
      </c>
      <c r="E26" s="12" t="s">
        <v>186</v>
      </c>
      <c r="F26" s="13">
        <v>28910</v>
      </c>
      <c r="G26">
        <v>38</v>
      </c>
      <c r="H26" s="12" t="s">
        <v>19</v>
      </c>
      <c r="I26" s="12" t="s">
        <v>33</v>
      </c>
      <c r="J26" s="12" t="s">
        <v>21</v>
      </c>
      <c r="K26" s="13">
        <v>42093</v>
      </c>
      <c r="L26" s="12" t="s">
        <v>67</v>
      </c>
      <c r="M26" s="12" t="s">
        <v>72</v>
      </c>
      <c r="N26">
        <v>31.4</v>
      </c>
      <c r="O26" s="12" t="s">
        <v>73</v>
      </c>
      <c r="P26" s="12" t="s">
        <v>69</v>
      </c>
      <c r="Q26" s="12" t="str">
        <f>IF(Tabelle1_2[[#This Row],[Employee Source]]="Internal","Internal","External")</f>
        <v>External</v>
      </c>
      <c r="R26" s="12" t="s">
        <v>56</v>
      </c>
    </row>
    <row r="27" spans="1:18" x14ac:dyDescent="0.25">
      <c r="A27" s="12">
        <v>26</v>
      </c>
      <c r="B27" s="12" t="s">
        <v>97</v>
      </c>
      <c r="C27">
        <v>1192991000</v>
      </c>
      <c r="D27" s="12" t="s">
        <v>17</v>
      </c>
      <c r="E27" s="12" t="s">
        <v>165</v>
      </c>
      <c r="F27" s="13">
        <v>29348</v>
      </c>
      <c r="G27">
        <v>37</v>
      </c>
      <c r="H27" s="12" t="s">
        <v>29</v>
      </c>
      <c r="I27" s="12" t="s">
        <v>33</v>
      </c>
      <c r="J27" s="12" t="s">
        <v>21</v>
      </c>
      <c r="K27" s="13">
        <v>40648</v>
      </c>
      <c r="L27" s="12" t="s">
        <v>67</v>
      </c>
      <c r="M27" s="12" t="s">
        <v>99</v>
      </c>
      <c r="N27">
        <v>65</v>
      </c>
      <c r="O27" s="12" t="s">
        <v>100</v>
      </c>
      <c r="P27" s="12" t="s">
        <v>101</v>
      </c>
      <c r="Q27" s="12" t="str">
        <f>IF(Tabelle1_2[[#This Row],[Employee Source]]="Internal","Internal","External")</f>
        <v>External</v>
      </c>
      <c r="R27" s="12" t="s">
        <v>70</v>
      </c>
    </row>
    <row r="28" spans="1:18" x14ac:dyDescent="0.25">
      <c r="A28" s="12">
        <v>27</v>
      </c>
      <c r="B28" s="12" t="s">
        <v>102</v>
      </c>
      <c r="C28">
        <v>1106026933</v>
      </c>
      <c r="D28" s="12" t="s">
        <v>17</v>
      </c>
      <c r="E28" s="12" t="s">
        <v>187</v>
      </c>
      <c r="F28" s="13">
        <v>26788</v>
      </c>
      <c r="G28">
        <v>44</v>
      </c>
      <c r="H28" s="12" t="s">
        <v>29</v>
      </c>
      <c r="I28" s="12" t="s">
        <v>33</v>
      </c>
      <c r="J28" s="12" t="s">
        <v>21</v>
      </c>
      <c r="K28" s="13">
        <v>41294</v>
      </c>
      <c r="L28" s="12" t="s">
        <v>67</v>
      </c>
      <c r="M28" s="12" t="s">
        <v>104</v>
      </c>
      <c r="N28">
        <v>62</v>
      </c>
      <c r="O28" s="12" t="s">
        <v>100</v>
      </c>
      <c r="P28" s="12" t="s">
        <v>101</v>
      </c>
      <c r="Q28" s="12" t="str">
        <f>IF(Tabelle1_2[[#This Row],[Employee Source]]="Internal","Internal","External")</f>
        <v>External</v>
      </c>
      <c r="R28" s="12" t="s">
        <v>26</v>
      </c>
    </row>
    <row r="29" spans="1:18" x14ac:dyDescent="0.25">
      <c r="A29" s="12">
        <v>28</v>
      </c>
      <c r="B29" s="12" t="s">
        <v>105</v>
      </c>
      <c r="C29">
        <v>1001175250</v>
      </c>
      <c r="D29" s="12" t="s">
        <v>17</v>
      </c>
      <c r="E29" s="12" t="s">
        <v>188</v>
      </c>
      <c r="F29" s="13">
        <v>23468</v>
      </c>
      <c r="G29">
        <v>54</v>
      </c>
      <c r="H29" s="12" t="s">
        <v>29</v>
      </c>
      <c r="I29" s="12" t="s">
        <v>30</v>
      </c>
      <c r="J29" s="12" t="s">
        <v>21</v>
      </c>
      <c r="K29" s="13">
        <v>41153</v>
      </c>
      <c r="L29" s="12" t="s">
        <v>67</v>
      </c>
      <c r="M29" s="12" t="s">
        <v>104</v>
      </c>
      <c r="N29">
        <v>21</v>
      </c>
      <c r="O29" s="12" t="s">
        <v>100</v>
      </c>
      <c r="P29" s="12" t="s">
        <v>144</v>
      </c>
      <c r="Q29" s="12" t="str">
        <f>IF(Tabelle1_2[[#This Row],[Employee Source]]="Internal","Internal","External")</f>
        <v>Internal</v>
      </c>
      <c r="R29" s="12" t="s">
        <v>26</v>
      </c>
    </row>
    <row r="30" spans="1:18" x14ac:dyDescent="0.25">
      <c r="A30" s="12">
        <v>29</v>
      </c>
      <c r="B30" s="12" t="s">
        <v>106</v>
      </c>
      <c r="C30">
        <v>1011022863</v>
      </c>
      <c r="D30" s="12" t="s">
        <v>17</v>
      </c>
      <c r="E30" s="12" t="s">
        <v>189</v>
      </c>
      <c r="F30" s="13">
        <v>31542</v>
      </c>
      <c r="G30">
        <v>31</v>
      </c>
      <c r="H30" s="12" t="s">
        <v>29</v>
      </c>
      <c r="I30" s="12" t="s">
        <v>20</v>
      </c>
      <c r="J30" s="12" t="s">
        <v>52</v>
      </c>
      <c r="K30" s="13">
        <v>40954</v>
      </c>
      <c r="L30" s="12" t="s">
        <v>67</v>
      </c>
      <c r="M30" s="12" t="s">
        <v>108</v>
      </c>
      <c r="N30">
        <v>63</v>
      </c>
      <c r="O30" s="12" t="s">
        <v>100</v>
      </c>
      <c r="P30" s="12" t="s">
        <v>144</v>
      </c>
      <c r="Q30" s="12" t="str">
        <f>IF(Tabelle1_2[[#This Row],[Employee Source]]="Internal","Internal","External")</f>
        <v>Internal</v>
      </c>
      <c r="R30" s="12" t="s">
        <v>109</v>
      </c>
    </row>
    <row r="31" spans="1:18" x14ac:dyDescent="0.25">
      <c r="A31" s="12">
        <v>30</v>
      </c>
      <c r="B31" s="12" t="s">
        <v>110</v>
      </c>
      <c r="C31">
        <v>1101023754</v>
      </c>
      <c r="D31" s="12" t="s">
        <v>17</v>
      </c>
      <c r="E31" s="12" t="s">
        <v>182</v>
      </c>
      <c r="F31" s="13">
        <v>25818</v>
      </c>
      <c r="G31">
        <v>47</v>
      </c>
      <c r="H31" s="12" t="s">
        <v>29</v>
      </c>
      <c r="I31" s="12" t="s">
        <v>33</v>
      </c>
      <c r="J31" s="12" t="s">
        <v>21</v>
      </c>
      <c r="K31" s="13">
        <v>41760</v>
      </c>
      <c r="L31" s="12" t="s">
        <v>67</v>
      </c>
      <c r="M31" s="12" t="s">
        <v>111</v>
      </c>
      <c r="N31">
        <v>64</v>
      </c>
      <c r="O31" s="12" t="s">
        <v>100</v>
      </c>
      <c r="P31" s="12" t="s">
        <v>101</v>
      </c>
      <c r="Q31" s="12" t="str">
        <f>IF(Tabelle1_2[[#This Row],[Employee Source]]="Internal","Internal","External")</f>
        <v>External</v>
      </c>
      <c r="R31" s="12" t="s">
        <v>112</v>
      </c>
    </row>
    <row r="32" spans="1:18" x14ac:dyDescent="0.25">
      <c r="A32" s="12">
        <v>31</v>
      </c>
      <c r="B32" s="12" t="s">
        <v>113</v>
      </c>
      <c r="C32">
        <v>1301052902</v>
      </c>
      <c r="D32" s="12" t="s">
        <v>17</v>
      </c>
      <c r="E32" s="12" t="s">
        <v>167</v>
      </c>
      <c r="F32" s="13">
        <v>31176</v>
      </c>
      <c r="G32">
        <v>32</v>
      </c>
      <c r="H32" s="12" t="s">
        <v>29</v>
      </c>
      <c r="I32" s="12" t="s">
        <v>33</v>
      </c>
      <c r="J32" s="12" t="s">
        <v>21</v>
      </c>
      <c r="K32" s="13">
        <v>41038</v>
      </c>
      <c r="L32" s="12" t="s">
        <v>67</v>
      </c>
      <c r="M32" s="12" t="s">
        <v>114</v>
      </c>
      <c r="N32">
        <v>28.99</v>
      </c>
      <c r="O32" s="12" t="s">
        <v>115</v>
      </c>
      <c r="P32" s="12" t="s">
        <v>77</v>
      </c>
      <c r="Q32" s="12" t="str">
        <f>IF(Tabelle1_2[[#This Row],[Employee Source]]="Internal","Internal","External")</f>
        <v>External</v>
      </c>
      <c r="R32" s="12" t="s">
        <v>26</v>
      </c>
    </row>
    <row r="33" spans="1:18" x14ac:dyDescent="0.25">
      <c r="A33" s="12">
        <v>32</v>
      </c>
      <c r="B33" s="12" t="s">
        <v>116</v>
      </c>
      <c r="C33">
        <v>1501072093</v>
      </c>
      <c r="D33" s="12" t="s">
        <v>117</v>
      </c>
      <c r="E33" s="12" t="s">
        <v>190</v>
      </c>
      <c r="F33" s="13">
        <v>24996</v>
      </c>
      <c r="G33">
        <v>49</v>
      </c>
      <c r="H33" s="12" t="s">
        <v>19</v>
      </c>
      <c r="I33" s="12" t="s">
        <v>33</v>
      </c>
      <c r="J33" s="12" t="s">
        <v>21</v>
      </c>
      <c r="K33" s="13">
        <v>40183</v>
      </c>
      <c r="L33" s="12" t="s">
        <v>67</v>
      </c>
      <c r="M33" s="12" t="s">
        <v>114</v>
      </c>
      <c r="N33">
        <v>31.4</v>
      </c>
      <c r="O33" s="12" t="s">
        <v>115</v>
      </c>
      <c r="P33" s="12" t="s">
        <v>93</v>
      </c>
      <c r="Q33" s="12" t="str">
        <f>IF(Tabelle1_2[[#This Row],[Employee Source]]="Internal","Internal","External")</f>
        <v>External</v>
      </c>
      <c r="R33" s="12" t="s">
        <v>26</v>
      </c>
    </row>
    <row r="34" spans="1:18" x14ac:dyDescent="0.25">
      <c r="A34" s="12">
        <v>33</v>
      </c>
      <c r="B34" s="12" t="s">
        <v>118</v>
      </c>
      <c r="C34">
        <v>602000312</v>
      </c>
      <c r="D34" s="12" t="s">
        <v>117</v>
      </c>
      <c r="E34" s="12" t="s">
        <v>191</v>
      </c>
      <c r="F34" s="13">
        <v>32273</v>
      </c>
      <c r="G34">
        <v>29</v>
      </c>
      <c r="H34" s="12" t="s">
        <v>19</v>
      </c>
      <c r="I34" s="12" t="s">
        <v>33</v>
      </c>
      <c r="J34" s="12" t="s">
        <v>21</v>
      </c>
      <c r="K34" s="13">
        <v>40564</v>
      </c>
      <c r="L34" s="12" t="s">
        <v>67</v>
      </c>
      <c r="M34" s="12" t="s">
        <v>114</v>
      </c>
      <c r="N34">
        <v>26</v>
      </c>
      <c r="O34" s="12" t="s">
        <v>115</v>
      </c>
      <c r="P34" s="12" t="s">
        <v>144</v>
      </c>
      <c r="Q34" s="12" t="str">
        <f>IF(Tabelle1_2[[#This Row],[Employee Source]]="Internal","Internal","External")</f>
        <v>Internal</v>
      </c>
      <c r="R34" s="12" t="s">
        <v>112</v>
      </c>
    </row>
    <row r="35" spans="1:18" x14ac:dyDescent="0.25">
      <c r="A35" s="12">
        <v>34</v>
      </c>
      <c r="B35" s="12" t="s">
        <v>120</v>
      </c>
      <c r="C35">
        <v>1203032263</v>
      </c>
      <c r="D35" s="12" t="s">
        <v>17</v>
      </c>
      <c r="E35" s="12" t="s">
        <v>192</v>
      </c>
      <c r="F35" s="13">
        <v>27001</v>
      </c>
      <c r="G35">
        <v>44</v>
      </c>
      <c r="H35" s="12" t="s">
        <v>19</v>
      </c>
      <c r="I35" s="12" t="s">
        <v>20</v>
      </c>
      <c r="J35" s="12" t="s">
        <v>21</v>
      </c>
      <c r="K35" s="13">
        <v>40822</v>
      </c>
      <c r="L35" s="12" t="s">
        <v>67</v>
      </c>
      <c r="M35" s="12" t="s">
        <v>114</v>
      </c>
      <c r="N35">
        <v>27.49</v>
      </c>
      <c r="O35" s="12" t="s">
        <v>115</v>
      </c>
      <c r="P35" s="12" t="s">
        <v>121</v>
      </c>
      <c r="Q35" s="12" t="str">
        <f>IF(Tabelle1_2[[#This Row],[Employee Source]]="Internal","Internal","External")</f>
        <v>External</v>
      </c>
      <c r="R35" s="12" t="s">
        <v>26</v>
      </c>
    </row>
    <row r="36" spans="1:18" x14ac:dyDescent="0.25">
      <c r="A36" s="12">
        <v>35</v>
      </c>
      <c r="B36" s="12" t="s">
        <v>122</v>
      </c>
      <c r="C36">
        <v>1212052023</v>
      </c>
      <c r="D36" s="12" t="s">
        <v>17</v>
      </c>
      <c r="E36" s="12" t="s">
        <v>182</v>
      </c>
      <c r="F36" s="13">
        <v>32325</v>
      </c>
      <c r="G36">
        <v>30</v>
      </c>
      <c r="H36" s="12" t="s">
        <v>29</v>
      </c>
      <c r="I36" s="12" t="s">
        <v>30</v>
      </c>
      <c r="J36" s="12" t="s">
        <v>21</v>
      </c>
      <c r="K36" s="13">
        <v>42125</v>
      </c>
      <c r="L36" s="12" t="s">
        <v>67</v>
      </c>
      <c r="M36" s="12" t="s">
        <v>123</v>
      </c>
      <c r="N36">
        <v>45</v>
      </c>
      <c r="O36" s="12" t="s">
        <v>124</v>
      </c>
      <c r="P36" s="12" t="s">
        <v>77</v>
      </c>
      <c r="Q36" s="12" t="str">
        <f>IF(Tabelle1_2[[#This Row],[Employee Source]]="Internal","Internal","External")</f>
        <v>External</v>
      </c>
      <c r="R36" s="12" t="s">
        <v>56</v>
      </c>
    </row>
    <row r="37" spans="1:18" x14ac:dyDescent="0.25">
      <c r="A37" s="12">
        <v>36</v>
      </c>
      <c r="B37" s="12" t="s">
        <v>125</v>
      </c>
      <c r="C37">
        <v>1102024173</v>
      </c>
      <c r="D37" s="12" t="s">
        <v>17</v>
      </c>
      <c r="E37" s="12" t="s">
        <v>193</v>
      </c>
      <c r="F37" s="13">
        <v>32836</v>
      </c>
      <c r="G37">
        <v>28</v>
      </c>
      <c r="H37" s="12" t="s">
        <v>29</v>
      </c>
      <c r="I37" s="12" t="s">
        <v>20</v>
      </c>
      <c r="J37" s="12" t="s">
        <v>21</v>
      </c>
      <c r="K37" s="13">
        <v>42093</v>
      </c>
      <c r="L37" s="12" t="s">
        <v>67</v>
      </c>
      <c r="M37" s="12" t="s">
        <v>123</v>
      </c>
      <c r="N37">
        <v>42</v>
      </c>
      <c r="O37" s="12" t="s">
        <v>124</v>
      </c>
      <c r="P37" s="12" t="s">
        <v>121</v>
      </c>
      <c r="Q37" s="12" t="str">
        <f>IF(Tabelle1_2[[#This Row],[Employee Source]]="Internal","Internal","External")</f>
        <v>External</v>
      </c>
      <c r="R37" s="12" t="s">
        <v>41</v>
      </c>
    </row>
    <row r="38" spans="1:18" x14ac:dyDescent="0.25">
      <c r="A38" s="12">
        <v>37</v>
      </c>
      <c r="B38" s="12" t="s">
        <v>127</v>
      </c>
      <c r="C38">
        <v>1101023540</v>
      </c>
      <c r="D38" s="12" t="s">
        <v>17</v>
      </c>
      <c r="E38" s="12" t="s">
        <v>194</v>
      </c>
      <c r="F38" s="13">
        <v>32342</v>
      </c>
      <c r="G38">
        <v>29</v>
      </c>
      <c r="H38" s="12" t="s">
        <v>19</v>
      </c>
      <c r="I38" s="12" t="s">
        <v>20</v>
      </c>
      <c r="J38" s="12" t="s">
        <v>21</v>
      </c>
      <c r="K38" s="13">
        <v>42125</v>
      </c>
      <c r="L38" s="12" t="s">
        <v>67</v>
      </c>
      <c r="M38" s="12" t="s">
        <v>123</v>
      </c>
      <c r="N38">
        <v>37</v>
      </c>
      <c r="O38" s="12" t="s">
        <v>124</v>
      </c>
      <c r="P38" s="12" t="s">
        <v>69</v>
      </c>
      <c r="Q38" s="12" t="str">
        <f>IF(Tabelle1_2[[#This Row],[Employee Source]]="Internal","Internal","External")</f>
        <v>External</v>
      </c>
      <c r="R38" s="12" t="s">
        <v>56</v>
      </c>
    </row>
    <row r="39" spans="1:18" x14ac:dyDescent="0.25">
      <c r="A39" s="12">
        <v>38</v>
      </c>
      <c r="B39" s="12" t="s">
        <v>129</v>
      </c>
      <c r="C39">
        <v>1988299991</v>
      </c>
      <c r="D39" s="12" t="s">
        <v>17</v>
      </c>
      <c r="E39" s="12" t="s">
        <v>195</v>
      </c>
      <c r="F39" s="13">
        <v>29692</v>
      </c>
      <c r="G39">
        <v>36</v>
      </c>
      <c r="H39" s="12" t="s">
        <v>19</v>
      </c>
      <c r="I39" s="12" t="s">
        <v>131</v>
      </c>
      <c r="J39" s="12" t="s">
        <v>21</v>
      </c>
      <c r="K39" s="13">
        <v>42125</v>
      </c>
      <c r="L39" s="12" t="s">
        <v>67</v>
      </c>
      <c r="M39" s="12" t="s">
        <v>123</v>
      </c>
      <c r="N39">
        <v>39</v>
      </c>
      <c r="O39" s="12" t="s">
        <v>124</v>
      </c>
      <c r="P39" s="12" t="s">
        <v>69</v>
      </c>
      <c r="Q39" s="12" t="str">
        <f>IF(Tabelle1_2[[#This Row],[Employee Source]]="Internal","Internal","External")</f>
        <v>External</v>
      </c>
      <c r="R39" s="12" t="s">
        <v>26</v>
      </c>
    </row>
    <row r="40" spans="1:18" x14ac:dyDescent="0.25">
      <c r="A40" s="12">
        <v>39</v>
      </c>
      <c r="B40" s="12" t="s">
        <v>132</v>
      </c>
      <c r="C40">
        <v>1012023013</v>
      </c>
      <c r="D40" s="12" t="s">
        <v>17</v>
      </c>
      <c r="E40" s="12" t="s">
        <v>196</v>
      </c>
      <c r="F40" s="13">
        <v>31946</v>
      </c>
      <c r="G40">
        <v>30</v>
      </c>
      <c r="H40" s="12" t="s">
        <v>29</v>
      </c>
      <c r="I40" s="12" t="s">
        <v>33</v>
      </c>
      <c r="J40" s="12" t="s">
        <v>21</v>
      </c>
      <c r="K40" s="13">
        <v>42093</v>
      </c>
      <c r="L40" s="12" t="s">
        <v>67</v>
      </c>
      <c r="M40" s="12" t="s">
        <v>123</v>
      </c>
      <c r="N40">
        <v>43</v>
      </c>
      <c r="O40" s="12" t="s">
        <v>124</v>
      </c>
      <c r="P40" s="12" t="s">
        <v>93</v>
      </c>
      <c r="Q40" s="12" t="str">
        <f>IF(Tabelle1_2[[#This Row],[Employee Source]]="Internal","Internal","External")</f>
        <v>External</v>
      </c>
      <c r="R40" s="12" t="s">
        <v>41</v>
      </c>
    </row>
    <row r="41" spans="1:18" x14ac:dyDescent="0.25">
      <c r="A41" s="12">
        <v>40</v>
      </c>
      <c r="B41" s="12" t="s">
        <v>134</v>
      </c>
      <c r="C41">
        <v>1001956578</v>
      </c>
      <c r="D41" s="12" t="s">
        <v>17</v>
      </c>
      <c r="E41" s="12" t="s">
        <v>197</v>
      </c>
      <c r="F41" s="13">
        <v>28949</v>
      </c>
      <c r="G41">
        <v>38</v>
      </c>
      <c r="H41" s="12" t="s">
        <v>19</v>
      </c>
      <c r="I41" s="12" t="s">
        <v>20</v>
      </c>
      <c r="J41" s="12" t="s">
        <v>21</v>
      </c>
      <c r="K41" s="13">
        <v>42051</v>
      </c>
      <c r="L41" s="12" t="s">
        <v>67</v>
      </c>
      <c r="M41" s="12" t="s">
        <v>123</v>
      </c>
      <c r="N41">
        <v>27</v>
      </c>
      <c r="O41" s="12" t="s">
        <v>124</v>
      </c>
      <c r="P41" s="12" t="s">
        <v>50</v>
      </c>
      <c r="Q41" s="12" t="str">
        <f>IF(Tabelle1_2[[#This Row],[Employee Source]]="Internal","Internal","External")</f>
        <v>External</v>
      </c>
      <c r="R41" s="12" t="s">
        <v>26</v>
      </c>
    </row>
    <row r="42" spans="1:18" x14ac:dyDescent="0.25">
      <c r="A42" s="12">
        <v>41</v>
      </c>
      <c r="B42" s="12" t="s">
        <v>135</v>
      </c>
      <c r="C42">
        <v>906014183</v>
      </c>
      <c r="D42" s="12" t="s">
        <v>17</v>
      </c>
      <c r="E42" s="12" t="s">
        <v>198</v>
      </c>
      <c r="F42" s="13">
        <v>29690</v>
      </c>
      <c r="G42">
        <v>36</v>
      </c>
      <c r="H42" s="12" t="s">
        <v>19</v>
      </c>
      <c r="I42" s="12" t="s">
        <v>20</v>
      </c>
      <c r="J42" s="12" t="s">
        <v>21</v>
      </c>
      <c r="K42" s="13">
        <v>41912</v>
      </c>
      <c r="L42" s="12" t="s">
        <v>67</v>
      </c>
      <c r="M42" s="12" t="s">
        <v>123</v>
      </c>
      <c r="N42">
        <v>47</v>
      </c>
      <c r="O42" s="12" t="s">
        <v>124</v>
      </c>
      <c r="P42" s="12" t="s">
        <v>93</v>
      </c>
      <c r="Q42" s="12" t="str">
        <f>IF(Tabelle1_2[[#This Row],[Employee Source]]="Internal","Internal","External")</f>
        <v>External</v>
      </c>
      <c r="R42" s="12" t="s">
        <v>26</v>
      </c>
    </row>
    <row r="43" spans="1:18" x14ac:dyDescent="0.25">
      <c r="A43" s="12">
        <v>42</v>
      </c>
      <c r="B43" s="12" t="s">
        <v>138</v>
      </c>
      <c r="C43">
        <v>1104025466</v>
      </c>
      <c r="D43" s="12" t="s">
        <v>17</v>
      </c>
      <c r="E43" s="12" t="s">
        <v>199</v>
      </c>
      <c r="F43" s="13">
        <v>32268</v>
      </c>
      <c r="G43">
        <v>29</v>
      </c>
      <c r="H43" s="12" t="s">
        <v>29</v>
      </c>
      <c r="I43" s="12" t="s">
        <v>20</v>
      </c>
      <c r="J43" s="12" t="s">
        <v>21</v>
      </c>
      <c r="K43" s="13">
        <v>42125</v>
      </c>
      <c r="L43" s="12" t="s">
        <v>67</v>
      </c>
      <c r="M43" s="12" t="s">
        <v>123</v>
      </c>
      <c r="N43">
        <v>28</v>
      </c>
      <c r="O43" s="12" t="s">
        <v>124</v>
      </c>
      <c r="P43" s="12" t="s">
        <v>50</v>
      </c>
      <c r="Q43" s="12" t="str">
        <f>IF(Tabelle1_2[[#This Row],[Employee Source]]="Internal","Internal","External")</f>
        <v>External</v>
      </c>
      <c r="R43" s="12" t="s">
        <v>26</v>
      </c>
    </row>
    <row r="44" spans="1:18" x14ac:dyDescent="0.25">
      <c r="A44" s="12">
        <v>43</v>
      </c>
      <c r="B44" s="12" t="s">
        <v>139</v>
      </c>
      <c r="C44">
        <v>1411071506</v>
      </c>
      <c r="D44" s="12" t="s">
        <v>17</v>
      </c>
      <c r="E44" s="12" t="s">
        <v>200</v>
      </c>
      <c r="F44" s="13">
        <v>25293</v>
      </c>
      <c r="G44">
        <v>48</v>
      </c>
      <c r="H44" s="12" t="s">
        <v>29</v>
      </c>
      <c r="I44" s="12" t="s">
        <v>20</v>
      </c>
      <c r="J44" s="12" t="s">
        <v>52</v>
      </c>
      <c r="K44" s="13">
        <v>42093</v>
      </c>
      <c r="L44" s="12" t="s">
        <v>67</v>
      </c>
      <c r="M44" s="12" t="s">
        <v>123</v>
      </c>
      <c r="N44">
        <v>49.1</v>
      </c>
      <c r="O44" s="12" t="s">
        <v>124</v>
      </c>
      <c r="P44" s="12" t="s">
        <v>69</v>
      </c>
      <c r="Q44" s="12" t="str">
        <f>IF(Tabelle1_2[[#This Row],[Employee Source]]="Internal","Internal","External")</f>
        <v>External</v>
      </c>
      <c r="R44" s="12" t="s">
        <v>41</v>
      </c>
    </row>
    <row r="45" spans="1:18" x14ac:dyDescent="0.25">
      <c r="A45" s="12">
        <v>44</v>
      </c>
      <c r="B45" s="12" t="s">
        <v>141</v>
      </c>
      <c r="C45">
        <v>1307060199</v>
      </c>
      <c r="D45" s="12" t="s">
        <v>17</v>
      </c>
      <c r="E45" s="12" t="s">
        <v>186</v>
      </c>
      <c r="F45" s="13">
        <v>27519</v>
      </c>
      <c r="G45">
        <v>42</v>
      </c>
      <c r="H45" s="12" t="s">
        <v>29</v>
      </c>
      <c r="I45" s="12" t="s">
        <v>20</v>
      </c>
      <c r="J45" s="12" t="s">
        <v>21</v>
      </c>
      <c r="K45" s="13">
        <v>42093</v>
      </c>
      <c r="L45" s="12" t="s">
        <v>67</v>
      </c>
      <c r="M45" s="12" t="s">
        <v>142</v>
      </c>
      <c r="N45">
        <v>62</v>
      </c>
      <c r="O45" s="12" t="s">
        <v>73</v>
      </c>
      <c r="P45" s="12" t="s">
        <v>143</v>
      </c>
      <c r="Q45" s="12" t="str">
        <f>IF(Tabelle1_2[[#This Row],[Employee Source]]="Internal","Internal","External")</f>
        <v>External</v>
      </c>
      <c r="R45" s="12" t="s">
        <v>26</v>
      </c>
    </row>
    <row r="46" spans="1:18" x14ac:dyDescent="0.25">
      <c r="A46">
        <f>SUBTOTAL(103,Tabelle1_2[S.no])</f>
        <v>44</v>
      </c>
      <c r="H46"/>
      <c r="P46">
        <f>SUBTOTAL(103,Tabelle1_2[Employee Source])</f>
        <v>44</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B2:Q46"/>
  <sheetViews>
    <sheetView topLeftCell="A2" workbookViewId="0">
      <selection activeCell="C26" sqref="C26"/>
    </sheetView>
  </sheetViews>
  <sheetFormatPr baseColWidth="10" defaultColWidth="9.140625" defaultRowHeight="15" x14ac:dyDescent="0.25"/>
  <cols>
    <col min="2" max="2" width="20.42578125" bestFit="1" customWidth="1"/>
    <col min="3" max="3" width="19.7109375" customWidth="1"/>
    <col min="4" max="4" width="7.7109375" customWidth="1"/>
    <col min="5" max="5" width="6" bestFit="1" customWidth="1"/>
    <col min="6" max="6" width="10.7109375" bestFit="1" customWidth="1"/>
    <col min="7" max="7" width="6.5703125" customWidth="1"/>
    <col min="8" max="8" width="7.5703125" bestFit="1" customWidth="1"/>
    <col min="9" max="9" width="13.7109375" customWidth="1"/>
    <col min="10" max="10" width="18.140625" bestFit="1" customWidth="1"/>
    <col min="11" max="11" width="13.7109375" customWidth="1"/>
    <col min="12" max="12" width="15.5703125" bestFit="1" customWidth="1"/>
    <col min="13" max="13" width="23.42578125" bestFit="1" customWidth="1"/>
    <col min="14" max="14" width="10.7109375" customWidth="1"/>
    <col min="15" max="15" width="18" bestFit="1" customWidth="1"/>
    <col min="16" max="16" width="32" bestFit="1" customWidth="1"/>
    <col min="17" max="17" width="22.85546875" bestFit="1" customWidth="1"/>
  </cols>
  <sheetData>
    <row r="2" spans="2:17" x14ac:dyDescent="0.25">
      <c r="B2" s="11" t="s">
        <v>0</v>
      </c>
      <c r="C2" s="11" t="s">
        <v>1</v>
      </c>
      <c r="D2" s="11" t="s">
        <v>2</v>
      </c>
      <c r="E2" s="11" t="s">
        <v>3</v>
      </c>
      <c r="F2" s="11" t="s">
        <v>4</v>
      </c>
      <c r="G2" s="11" t="s">
        <v>5</v>
      </c>
      <c r="H2" s="11" t="s">
        <v>6</v>
      </c>
      <c r="I2" s="11" t="s">
        <v>7</v>
      </c>
      <c r="J2" s="11" t="s">
        <v>8</v>
      </c>
      <c r="K2" s="11" t="s">
        <v>9</v>
      </c>
      <c r="L2" s="11" t="s">
        <v>10</v>
      </c>
      <c r="M2" s="11" t="s">
        <v>11</v>
      </c>
      <c r="N2" s="11" t="s">
        <v>12</v>
      </c>
      <c r="O2" s="11" t="s">
        <v>13</v>
      </c>
      <c r="P2" s="11" t="s">
        <v>14</v>
      </c>
      <c r="Q2" s="11" t="s">
        <v>15</v>
      </c>
    </row>
    <row r="3" spans="2:17" x14ac:dyDescent="0.25">
      <c r="B3" s="2" t="s">
        <v>16</v>
      </c>
      <c r="C3" s="2">
        <v>1103024456</v>
      </c>
      <c r="D3" s="2" t="s">
        <v>17</v>
      </c>
      <c r="E3" s="2">
        <v>1450</v>
      </c>
      <c r="F3" s="2" t="s">
        <v>18</v>
      </c>
      <c r="G3" s="2">
        <v>32</v>
      </c>
      <c r="H3" s="2" t="s">
        <v>19</v>
      </c>
      <c r="I3" s="2" t="s">
        <v>20</v>
      </c>
      <c r="J3" s="2" t="s">
        <v>21</v>
      </c>
      <c r="K3" s="2" t="s">
        <v>22</v>
      </c>
      <c r="L3" s="2" t="s">
        <v>23</v>
      </c>
      <c r="M3" s="2" t="s">
        <v>24</v>
      </c>
      <c r="N3" s="2">
        <v>28.5</v>
      </c>
      <c r="O3" s="2" t="s">
        <v>25</v>
      </c>
      <c r="P3" s="2" t="s">
        <v>144</v>
      </c>
      <c r="Q3" s="2" t="s">
        <v>26</v>
      </c>
    </row>
    <row r="4" spans="2:17" x14ac:dyDescent="0.25">
      <c r="B4" s="2" t="s">
        <v>27</v>
      </c>
      <c r="C4" s="2">
        <v>1106026572</v>
      </c>
      <c r="D4" s="2" t="s">
        <v>17</v>
      </c>
      <c r="E4" s="2">
        <v>1460</v>
      </c>
      <c r="F4" s="2" t="s">
        <v>28</v>
      </c>
      <c r="G4" s="2">
        <v>33</v>
      </c>
      <c r="H4" s="2" t="s">
        <v>29</v>
      </c>
      <c r="I4" s="2" t="s">
        <v>30</v>
      </c>
      <c r="J4" s="2" t="s">
        <v>21</v>
      </c>
      <c r="K4" s="4">
        <v>41791</v>
      </c>
      <c r="L4" s="2" t="s">
        <v>23</v>
      </c>
      <c r="M4" s="2" t="s">
        <v>24</v>
      </c>
      <c r="N4" s="2">
        <v>23</v>
      </c>
      <c r="O4" s="2" t="s">
        <v>25</v>
      </c>
      <c r="P4" s="2" t="s">
        <v>31</v>
      </c>
      <c r="Q4" s="2" t="s">
        <v>26</v>
      </c>
    </row>
    <row r="5" spans="2:17" x14ac:dyDescent="0.25">
      <c r="B5" s="2" t="s">
        <v>32</v>
      </c>
      <c r="C5" s="2">
        <v>1302053333</v>
      </c>
      <c r="D5" s="2" t="s">
        <v>17</v>
      </c>
      <c r="E5" s="2">
        <v>2703</v>
      </c>
      <c r="F5" s="4">
        <v>31421</v>
      </c>
      <c r="G5" s="2">
        <v>31</v>
      </c>
      <c r="H5" s="2" t="s">
        <v>29</v>
      </c>
      <c r="I5" s="2" t="s">
        <v>33</v>
      </c>
      <c r="J5" s="2" t="s">
        <v>21</v>
      </c>
      <c r="K5" s="2" t="s">
        <v>34</v>
      </c>
      <c r="L5" s="2" t="s">
        <v>23</v>
      </c>
      <c r="M5" s="2" t="s">
        <v>24</v>
      </c>
      <c r="N5" s="2">
        <v>29</v>
      </c>
      <c r="O5" s="2" t="s">
        <v>25</v>
      </c>
      <c r="P5" s="2" t="s">
        <v>35</v>
      </c>
      <c r="Q5" s="2" t="s">
        <v>26</v>
      </c>
    </row>
    <row r="6" spans="2:17" x14ac:dyDescent="0.25">
      <c r="B6" s="2" t="s">
        <v>36</v>
      </c>
      <c r="C6" s="2">
        <v>1211050782</v>
      </c>
      <c r="D6" s="2" t="s">
        <v>17</v>
      </c>
      <c r="E6" s="2">
        <v>2170</v>
      </c>
      <c r="F6" s="2" t="s">
        <v>37</v>
      </c>
      <c r="G6" s="2">
        <v>32</v>
      </c>
      <c r="H6" s="2" t="s">
        <v>19</v>
      </c>
      <c r="I6" s="2" t="s">
        <v>20</v>
      </c>
      <c r="J6" s="2" t="s">
        <v>21</v>
      </c>
      <c r="K6" s="2" t="s">
        <v>38</v>
      </c>
      <c r="L6" s="2" t="s">
        <v>23</v>
      </c>
      <c r="M6" s="2" t="s">
        <v>39</v>
      </c>
      <c r="N6" s="2">
        <v>21.5</v>
      </c>
      <c r="O6" s="2" t="s">
        <v>25</v>
      </c>
      <c r="P6" s="2" t="s">
        <v>40</v>
      </c>
      <c r="Q6" s="2" t="s">
        <v>41</v>
      </c>
    </row>
    <row r="7" spans="2:17" x14ac:dyDescent="0.25">
      <c r="B7" s="2" t="s">
        <v>42</v>
      </c>
      <c r="C7" s="2">
        <v>1307059817</v>
      </c>
      <c r="D7" s="2" t="s">
        <v>17</v>
      </c>
      <c r="E7" s="2">
        <v>2330</v>
      </c>
      <c r="F7" s="2" t="s">
        <v>43</v>
      </c>
      <c r="G7" s="2">
        <v>29</v>
      </c>
      <c r="H7" s="2" t="s">
        <v>19</v>
      </c>
      <c r="I7" s="2" t="s">
        <v>33</v>
      </c>
      <c r="J7" s="2" t="s">
        <v>21</v>
      </c>
      <c r="K7" s="4">
        <v>42009</v>
      </c>
      <c r="L7" s="2" t="s">
        <v>23</v>
      </c>
      <c r="M7" s="2" t="s">
        <v>39</v>
      </c>
      <c r="N7" s="2">
        <v>16.559999999999999</v>
      </c>
      <c r="O7" s="2" t="s">
        <v>25</v>
      </c>
      <c r="P7" s="2" t="s">
        <v>31</v>
      </c>
      <c r="Q7" s="2" t="s">
        <v>41</v>
      </c>
    </row>
    <row r="8" spans="2:17" x14ac:dyDescent="0.25">
      <c r="B8" s="2" t="s">
        <v>44</v>
      </c>
      <c r="C8" s="2">
        <v>711007713</v>
      </c>
      <c r="D8" s="2" t="s">
        <v>17</v>
      </c>
      <c r="E8" s="2">
        <v>1844</v>
      </c>
      <c r="F8" s="2" t="s">
        <v>45</v>
      </c>
      <c r="G8" s="2">
        <v>30</v>
      </c>
      <c r="H8" s="2" t="s">
        <v>19</v>
      </c>
      <c r="I8" s="2" t="s">
        <v>20</v>
      </c>
      <c r="J8" s="2" t="s">
        <v>21</v>
      </c>
      <c r="K8" s="2" t="s">
        <v>46</v>
      </c>
      <c r="L8" s="2" t="s">
        <v>23</v>
      </c>
      <c r="M8" s="2" t="s">
        <v>39</v>
      </c>
      <c r="N8" s="2">
        <v>20.5</v>
      </c>
      <c r="O8" s="2" t="s">
        <v>25</v>
      </c>
      <c r="P8" s="2" t="s">
        <v>144</v>
      </c>
      <c r="Q8" s="2" t="s">
        <v>26</v>
      </c>
    </row>
    <row r="9" spans="2:17" x14ac:dyDescent="0.25">
      <c r="B9" s="2" t="s">
        <v>47</v>
      </c>
      <c r="C9" s="2">
        <v>1102024115</v>
      </c>
      <c r="D9" s="2" t="s">
        <v>17</v>
      </c>
      <c r="E9" s="2">
        <v>1460</v>
      </c>
      <c r="F9" s="4">
        <v>30961</v>
      </c>
      <c r="G9" s="2">
        <v>33</v>
      </c>
      <c r="H9" s="2" t="s">
        <v>29</v>
      </c>
      <c r="I9" s="2" t="s">
        <v>20</v>
      </c>
      <c r="J9" s="2" t="s">
        <v>21</v>
      </c>
      <c r="K9" s="4">
        <v>42491</v>
      </c>
      <c r="L9" s="2" t="s">
        <v>23</v>
      </c>
      <c r="M9" s="2" t="s">
        <v>48</v>
      </c>
      <c r="N9" s="2">
        <v>55</v>
      </c>
      <c r="O9" s="2" t="s">
        <v>49</v>
      </c>
      <c r="P9" s="2" t="s">
        <v>50</v>
      </c>
      <c r="Q9" s="2" t="s">
        <v>26</v>
      </c>
    </row>
    <row r="10" spans="2:17" x14ac:dyDescent="0.25">
      <c r="B10" s="2" t="s">
        <v>51</v>
      </c>
      <c r="C10" s="2">
        <v>1206043417</v>
      </c>
      <c r="D10" s="2" t="s">
        <v>17</v>
      </c>
      <c r="E10" s="2">
        <v>2045</v>
      </c>
      <c r="F10" s="4">
        <v>30844</v>
      </c>
      <c r="G10" s="2">
        <v>33</v>
      </c>
      <c r="H10" s="2" t="s">
        <v>29</v>
      </c>
      <c r="I10" s="2" t="s">
        <v>20</v>
      </c>
      <c r="J10" s="2" t="s">
        <v>52</v>
      </c>
      <c r="K10" s="2" t="s">
        <v>53</v>
      </c>
      <c r="L10" s="2" t="s">
        <v>23</v>
      </c>
      <c r="M10" s="2" t="s">
        <v>48</v>
      </c>
      <c r="N10" s="2">
        <v>55</v>
      </c>
      <c r="O10" s="2" t="s">
        <v>49</v>
      </c>
      <c r="P10" s="2" t="s">
        <v>144</v>
      </c>
      <c r="Q10" s="2" t="s">
        <v>26</v>
      </c>
    </row>
    <row r="11" spans="2:17" x14ac:dyDescent="0.25">
      <c r="B11" s="2" t="s">
        <v>54</v>
      </c>
      <c r="C11" s="2">
        <v>1307060188</v>
      </c>
      <c r="D11" s="2" t="s">
        <v>17</v>
      </c>
      <c r="E11" s="2">
        <v>2468</v>
      </c>
      <c r="F11" s="4">
        <v>31871</v>
      </c>
      <c r="G11" s="2">
        <v>30</v>
      </c>
      <c r="H11" s="2" t="s">
        <v>19</v>
      </c>
      <c r="I11" s="2" t="s">
        <v>20</v>
      </c>
      <c r="J11" s="2" t="s">
        <v>21</v>
      </c>
      <c r="K11" s="2" t="s">
        <v>38</v>
      </c>
      <c r="L11" s="2" t="s">
        <v>23</v>
      </c>
      <c r="M11" s="2" t="s">
        <v>55</v>
      </c>
      <c r="N11" s="2">
        <v>34.950000000000003</v>
      </c>
      <c r="O11" s="2" t="s">
        <v>25</v>
      </c>
      <c r="P11" s="2" t="s">
        <v>144</v>
      </c>
      <c r="Q11" s="2" t="s">
        <v>56</v>
      </c>
    </row>
    <row r="12" spans="2:17" x14ac:dyDescent="0.25">
      <c r="B12" s="2" t="s">
        <v>57</v>
      </c>
      <c r="C12" s="2">
        <v>1201031308</v>
      </c>
      <c r="D12" s="2" t="s">
        <v>17</v>
      </c>
      <c r="E12" s="2">
        <v>2050</v>
      </c>
      <c r="F12" s="2" t="s">
        <v>58</v>
      </c>
      <c r="G12" s="2">
        <v>38</v>
      </c>
      <c r="H12" s="2" t="s">
        <v>19</v>
      </c>
      <c r="I12" s="2" t="s">
        <v>20</v>
      </c>
      <c r="J12" s="2" t="s">
        <v>21</v>
      </c>
      <c r="K12" s="4">
        <v>39934</v>
      </c>
      <c r="L12" s="2" t="s">
        <v>23</v>
      </c>
      <c r="M12" s="2" t="s">
        <v>55</v>
      </c>
      <c r="N12" s="2">
        <v>34.950000000000003</v>
      </c>
      <c r="O12" s="2" t="s">
        <v>59</v>
      </c>
      <c r="P12" s="2" t="s">
        <v>60</v>
      </c>
      <c r="Q12" s="2" t="s">
        <v>26</v>
      </c>
    </row>
    <row r="13" spans="2:17" x14ac:dyDescent="0.25">
      <c r="B13" s="2" t="s">
        <v>61</v>
      </c>
      <c r="C13" s="2">
        <v>1001495124</v>
      </c>
      <c r="D13" s="2" t="s">
        <v>17</v>
      </c>
      <c r="E13" s="2">
        <v>1902</v>
      </c>
      <c r="F13" s="2" t="s">
        <v>62</v>
      </c>
      <c r="G13" s="2">
        <v>63</v>
      </c>
      <c r="H13" s="2" t="s">
        <v>19</v>
      </c>
      <c r="I13" s="2" t="s">
        <v>20</v>
      </c>
      <c r="J13" s="2" t="s">
        <v>21</v>
      </c>
      <c r="K13" s="4">
        <v>40946</v>
      </c>
      <c r="L13" s="2" t="s">
        <v>63</v>
      </c>
      <c r="M13" s="2" t="s">
        <v>64</v>
      </c>
      <c r="N13" s="2">
        <v>80</v>
      </c>
      <c r="O13" s="2" t="s">
        <v>59</v>
      </c>
      <c r="P13" s="2" t="s">
        <v>40</v>
      </c>
      <c r="Q13" s="2" t="s">
        <v>26</v>
      </c>
    </row>
    <row r="14" spans="2:17" x14ac:dyDescent="0.25">
      <c r="B14" s="2" t="s">
        <v>65</v>
      </c>
      <c r="C14" s="2">
        <v>1112030816</v>
      </c>
      <c r="D14" s="2" t="s">
        <v>17</v>
      </c>
      <c r="E14" s="2">
        <v>2067</v>
      </c>
      <c r="F14" s="2" t="s">
        <v>66</v>
      </c>
      <c r="G14" s="2">
        <v>38</v>
      </c>
      <c r="H14" s="2" t="s">
        <v>19</v>
      </c>
      <c r="I14" s="2" t="s">
        <v>33</v>
      </c>
      <c r="J14" s="2" t="s">
        <v>21</v>
      </c>
      <c r="K14" s="4">
        <v>40455</v>
      </c>
      <c r="L14" s="2" t="s">
        <v>67</v>
      </c>
      <c r="M14" s="2" t="s">
        <v>68</v>
      </c>
      <c r="N14" s="2">
        <v>65</v>
      </c>
      <c r="O14" s="2" t="s">
        <v>49</v>
      </c>
      <c r="P14" s="2" t="s">
        <v>69</v>
      </c>
      <c r="Q14" s="2" t="s">
        <v>70</v>
      </c>
    </row>
    <row r="15" spans="2:17" x14ac:dyDescent="0.25">
      <c r="B15" s="2" t="s">
        <v>71</v>
      </c>
      <c r="C15" s="2">
        <v>1102024056</v>
      </c>
      <c r="D15" s="2" t="s">
        <v>17</v>
      </c>
      <c r="E15" s="2">
        <v>2026</v>
      </c>
      <c r="F15" s="4">
        <v>31506</v>
      </c>
      <c r="G15" s="2">
        <v>31</v>
      </c>
      <c r="H15" s="2" t="s">
        <v>19</v>
      </c>
      <c r="I15" s="2" t="s">
        <v>33</v>
      </c>
      <c r="J15" s="2" t="s">
        <v>21</v>
      </c>
      <c r="K15" s="4">
        <v>41827</v>
      </c>
      <c r="L15" s="2" t="s">
        <v>67</v>
      </c>
      <c r="M15" s="2" t="s">
        <v>72</v>
      </c>
      <c r="N15" s="2">
        <v>43</v>
      </c>
      <c r="O15" s="2" t="s">
        <v>73</v>
      </c>
      <c r="P15" s="2" t="s">
        <v>74</v>
      </c>
      <c r="Q15" s="2" t="s">
        <v>26</v>
      </c>
    </row>
    <row r="16" spans="2:17" x14ac:dyDescent="0.25">
      <c r="B16" s="2" t="s">
        <v>75</v>
      </c>
      <c r="C16" s="2">
        <v>905013738</v>
      </c>
      <c r="D16" s="2" t="s">
        <v>17</v>
      </c>
      <c r="E16" s="2">
        <v>2127</v>
      </c>
      <c r="F16" s="2" t="s">
        <v>76</v>
      </c>
      <c r="G16" s="2">
        <v>46</v>
      </c>
      <c r="H16" s="2" t="s">
        <v>19</v>
      </c>
      <c r="I16" s="2" t="s">
        <v>33</v>
      </c>
      <c r="J16" s="2" t="s">
        <v>21</v>
      </c>
      <c r="K16" s="2" t="s">
        <v>38</v>
      </c>
      <c r="L16" s="2" t="s">
        <v>67</v>
      </c>
      <c r="M16" s="2" t="s">
        <v>72</v>
      </c>
      <c r="N16" s="2">
        <v>48.5</v>
      </c>
      <c r="O16" s="2" t="s">
        <v>73</v>
      </c>
      <c r="P16" s="2" t="s">
        <v>77</v>
      </c>
      <c r="Q16" s="2" t="s">
        <v>26</v>
      </c>
    </row>
    <row r="17" spans="2:17" x14ac:dyDescent="0.25">
      <c r="B17" s="2" t="s">
        <v>78</v>
      </c>
      <c r="C17" s="2">
        <v>1410071156</v>
      </c>
      <c r="D17" s="2" t="s">
        <v>17</v>
      </c>
      <c r="E17" s="2">
        <v>1960</v>
      </c>
      <c r="F17" s="4">
        <v>31601</v>
      </c>
      <c r="G17" s="2">
        <v>31</v>
      </c>
      <c r="H17" s="2" t="s">
        <v>29</v>
      </c>
      <c r="I17" s="2" t="s">
        <v>20</v>
      </c>
      <c r="J17" s="2" t="s">
        <v>21</v>
      </c>
      <c r="K17" s="2" t="s">
        <v>38</v>
      </c>
      <c r="L17" s="2" t="s">
        <v>67</v>
      </c>
      <c r="M17" s="2" t="s">
        <v>72</v>
      </c>
      <c r="N17" s="2">
        <v>40.1</v>
      </c>
      <c r="O17" s="2" t="s">
        <v>73</v>
      </c>
      <c r="P17" s="2" t="s">
        <v>69</v>
      </c>
      <c r="Q17" s="2" t="s">
        <v>41</v>
      </c>
    </row>
    <row r="18" spans="2:17" x14ac:dyDescent="0.25">
      <c r="B18" s="2" t="s">
        <v>79</v>
      </c>
      <c r="C18" s="2">
        <v>1105025718</v>
      </c>
      <c r="D18" s="2" t="s">
        <v>17</v>
      </c>
      <c r="E18" s="2">
        <v>2493</v>
      </c>
      <c r="F18" s="2" t="s">
        <v>80</v>
      </c>
      <c r="G18" s="2">
        <v>33</v>
      </c>
      <c r="H18" s="2" t="s">
        <v>19</v>
      </c>
      <c r="I18" s="2" t="s">
        <v>33</v>
      </c>
      <c r="J18" s="2" t="s">
        <v>21</v>
      </c>
      <c r="K18" s="2" t="s">
        <v>81</v>
      </c>
      <c r="L18" s="2" t="s">
        <v>67</v>
      </c>
      <c r="M18" s="2" t="s">
        <v>72</v>
      </c>
      <c r="N18" s="2">
        <v>34</v>
      </c>
      <c r="O18" s="2" t="s">
        <v>73</v>
      </c>
      <c r="P18" s="2" t="s">
        <v>77</v>
      </c>
      <c r="Q18" s="2" t="s">
        <v>41</v>
      </c>
    </row>
    <row r="19" spans="2:17" x14ac:dyDescent="0.25">
      <c r="B19" s="2" t="s">
        <v>82</v>
      </c>
      <c r="C19" s="2">
        <v>1003018246</v>
      </c>
      <c r="D19" s="2" t="s">
        <v>17</v>
      </c>
      <c r="E19" s="2">
        <v>2301</v>
      </c>
      <c r="F19" s="4">
        <v>31604</v>
      </c>
      <c r="G19" s="2">
        <v>31</v>
      </c>
      <c r="H19" s="2" t="s">
        <v>19</v>
      </c>
      <c r="I19" s="2" t="s">
        <v>20</v>
      </c>
      <c r="J19" s="2" t="s">
        <v>21</v>
      </c>
      <c r="K19" s="4">
        <v>42125</v>
      </c>
      <c r="L19" s="2" t="s">
        <v>67</v>
      </c>
      <c r="M19" s="2" t="s">
        <v>72</v>
      </c>
      <c r="N19" s="2">
        <v>40</v>
      </c>
      <c r="O19" s="2" t="s">
        <v>73</v>
      </c>
      <c r="P19" s="2" t="s">
        <v>77</v>
      </c>
      <c r="Q19" s="2" t="s">
        <v>56</v>
      </c>
    </row>
    <row r="20" spans="2:17" x14ac:dyDescent="0.25">
      <c r="B20" s="2" t="s">
        <v>83</v>
      </c>
      <c r="C20" s="2">
        <v>1406068403</v>
      </c>
      <c r="D20" s="2" t="s">
        <v>84</v>
      </c>
      <c r="E20" s="2">
        <v>78230</v>
      </c>
      <c r="F20" s="4">
        <v>32240</v>
      </c>
      <c r="G20" s="2">
        <v>29</v>
      </c>
      <c r="H20" s="2" t="s">
        <v>29</v>
      </c>
      <c r="I20" s="2" t="s">
        <v>30</v>
      </c>
      <c r="J20" s="2" t="s">
        <v>21</v>
      </c>
      <c r="K20" s="4">
        <v>41923</v>
      </c>
      <c r="L20" s="2" t="s">
        <v>67</v>
      </c>
      <c r="M20" s="2" t="s">
        <v>72</v>
      </c>
      <c r="N20" s="2">
        <v>35.5</v>
      </c>
      <c r="O20" s="2" t="s">
        <v>73</v>
      </c>
      <c r="P20" s="2" t="s">
        <v>144</v>
      </c>
      <c r="Q20" s="2" t="s">
        <v>70</v>
      </c>
    </row>
    <row r="21" spans="2:17" x14ac:dyDescent="0.25">
      <c r="B21" s="2" t="s">
        <v>85</v>
      </c>
      <c r="C21" s="2">
        <v>1102023965</v>
      </c>
      <c r="D21" s="2" t="s">
        <v>17</v>
      </c>
      <c r="E21" s="2">
        <v>2747</v>
      </c>
      <c r="F21" s="4">
        <v>30811</v>
      </c>
      <c r="G21" s="2">
        <v>33</v>
      </c>
      <c r="H21" s="2" t="s">
        <v>29</v>
      </c>
      <c r="I21" s="2" t="s">
        <v>20</v>
      </c>
      <c r="J21" s="2" t="s">
        <v>21</v>
      </c>
      <c r="K21" s="4">
        <v>41651</v>
      </c>
      <c r="L21" s="2" t="s">
        <v>67</v>
      </c>
      <c r="M21" s="2" t="s">
        <v>72</v>
      </c>
      <c r="N21" s="2">
        <v>41</v>
      </c>
      <c r="O21" s="2" t="s">
        <v>73</v>
      </c>
      <c r="P21" s="2" t="s">
        <v>69</v>
      </c>
      <c r="Q21" s="2" t="s">
        <v>26</v>
      </c>
    </row>
    <row r="22" spans="2:17" x14ac:dyDescent="0.25">
      <c r="B22" s="2" t="s">
        <v>86</v>
      </c>
      <c r="C22" s="2">
        <v>1108027853</v>
      </c>
      <c r="D22" s="2" t="s">
        <v>17</v>
      </c>
      <c r="E22" s="2">
        <v>1886</v>
      </c>
      <c r="F22" s="2" t="s">
        <v>87</v>
      </c>
      <c r="G22" s="2">
        <v>33</v>
      </c>
      <c r="H22" s="2" t="s">
        <v>19</v>
      </c>
      <c r="I22" s="2" t="s">
        <v>20</v>
      </c>
      <c r="J22" s="2" t="s">
        <v>21</v>
      </c>
      <c r="K22" s="4">
        <v>41923</v>
      </c>
      <c r="L22" s="2" t="s">
        <v>67</v>
      </c>
      <c r="M22" s="2" t="s">
        <v>72</v>
      </c>
      <c r="N22" s="2">
        <v>42.75</v>
      </c>
      <c r="O22" s="2" t="s">
        <v>73</v>
      </c>
      <c r="P22" s="2" t="s">
        <v>69</v>
      </c>
      <c r="Q22" s="2" t="s">
        <v>70</v>
      </c>
    </row>
    <row r="23" spans="2:17" x14ac:dyDescent="0.25">
      <c r="B23" s="2" t="s">
        <v>88</v>
      </c>
      <c r="C23" s="2">
        <v>1407068885</v>
      </c>
      <c r="D23" s="2" t="s">
        <v>17</v>
      </c>
      <c r="E23" s="2">
        <v>1886</v>
      </c>
      <c r="F23" s="4">
        <v>29900</v>
      </c>
      <c r="G23" s="2">
        <v>36</v>
      </c>
      <c r="H23" s="2" t="s">
        <v>19</v>
      </c>
      <c r="I23" s="2" t="s">
        <v>20</v>
      </c>
      <c r="J23" s="2" t="s">
        <v>21</v>
      </c>
      <c r="K23" s="2" t="s">
        <v>38</v>
      </c>
      <c r="L23" s="2" t="s">
        <v>67</v>
      </c>
      <c r="M23" s="2" t="s">
        <v>72</v>
      </c>
      <c r="N23" s="2">
        <v>39.549999999999997</v>
      </c>
      <c r="O23" s="2" t="s">
        <v>73</v>
      </c>
      <c r="P23" s="2" t="s">
        <v>69</v>
      </c>
      <c r="Q23" s="2" t="s">
        <v>26</v>
      </c>
    </row>
    <row r="24" spans="2:17" x14ac:dyDescent="0.25">
      <c r="B24" s="2" t="s">
        <v>89</v>
      </c>
      <c r="C24" s="2">
        <v>1203032255</v>
      </c>
      <c r="D24" s="2" t="s">
        <v>17</v>
      </c>
      <c r="E24" s="2">
        <v>1810</v>
      </c>
      <c r="F24" s="2" t="s">
        <v>90</v>
      </c>
      <c r="G24" s="2">
        <v>31</v>
      </c>
      <c r="H24" s="2" t="s">
        <v>29</v>
      </c>
      <c r="I24" s="2" t="s">
        <v>20</v>
      </c>
      <c r="J24" s="2" t="s">
        <v>21</v>
      </c>
      <c r="K24" s="2" t="s">
        <v>81</v>
      </c>
      <c r="L24" s="2" t="s">
        <v>67</v>
      </c>
      <c r="M24" s="2" t="s">
        <v>72</v>
      </c>
      <c r="N24" s="2">
        <v>42.2</v>
      </c>
      <c r="O24" s="2" t="s">
        <v>73</v>
      </c>
      <c r="P24" s="2" t="s">
        <v>40</v>
      </c>
      <c r="Q24" s="2" t="s">
        <v>41</v>
      </c>
    </row>
    <row r="25" spans="2:17" x14ac:dyDescent="0.25">
      <c r="B25" s="2" t="s">
        <v>91</v>
      </c>
      <c r="C25" s="2">
        <v>1111030148</v>
      </c>
      <c r="D25" s="2" t="s">
        <v>17</v>
      </c>
      <c r="E25" s="2">
        <v>2452</v>
      </c>
      <c r="F25" s="2" t="s">
        <v>92</v>
      </c>
      <c r="G25" s="2">
        <v>30</v>
      </c>
      <c r="H25" s="2" t="s">
        <v>29</v>
      </c>
      <c r="I25" s="2" t="s">
        <v>30</v>
      </c>
      <c r="J25" s="2" t="s">
        <v>21</v>
      </c>
      <c r="K25" s="4">
        <v>42125</v>
      </c>
      <c r="L25" s="2" t="s">
        <v>67</v>
      </c>
      <c r="M25" s="2" t="s">
        <v>72</v>
      </c>
      <c r="N25" s="2">
        <v>45</v>
      </c>
      <c r="O25" s="2" t="s">
        <v>73</v>
      </c>
      <c r="P25" s="2" t="s">
        <v>93</v>
      </c>
      <c r="Q25" s="2" t="s">
        <v>56</v>
      </c>
    </row>
    <row r="26" spans="2:17" x14ac:dyDescent="0.25">
      <c r="B26" s="2" t="s">
        <v>94</v>
      </c>
      <c r="C26" s="2">
        <v>808010278</v>
      </c>
      <c r="D26" s="2" t="s">
        <v>17</v>
      </c>
      <c r="E26" s="2">
        <v>2110</v>
      </c>
      <c r="F26" s="4">
        <v>25782</v>
      </c>
      <c r="G26" s="2">
        <v>47</v>
      </c>
      <c r="H26" s="2" t="s">
        <v>29</v>
      </c>
      <c r="I26" s="2" t="s">
        <v>20</v>
      </c>
      <c r="J26" s="2" t="s">
        <v>21</v>
      </c>
      <c r="K26" s="4">
        <v>42125</v>
      </c>
      <c r="L26" s="2" t="s">
        <v>67</v>
      </c>
      <c r="M26" s="2" t="s">
        <v>72</v>
      </c>
      <c r="N26" s="2">
        <v>30.2</v>
      </c>
      <c r="O26" s="2" t="s">
        <v>73</v>
      </c>
      <c r="P26" s="2" t="s">
        <v>69</v>
      </c>
      <c r="Q26" s="2" t="s">
        <v>56</v>
      </c>
    </row>
    <row r="27" spans="2:17" x14ac:dyDescent="0.25">
      <c r="B27" s="2" t="s">
        <v>95</v>
      </c>
      <c r="C27" s="2">
        <v>1110029732</v>
      </c>
      <c r="D27" s="2" t="s">
        <v>17</v>
      </c>
      <c r="E27" s="2">
        <v>2148</v>
      </c>
      <c r="F27" s="2" t="s">
        <v>96</v>
      </c>
      <c r="G27" s="2">
        <v>38</v>
      </c>
      <c r="H27" s="2" t="s">
        <v>19</v>
      </c>
      <c r="I27" s="2" t="s">
        <v>33</v>
      </c>
      <c r="J27" s="2" t="s">
        <v>21</v>
      </c>
      <c r="K27" s="2" t="s">
        <v>81</v>
      </c>
      <c r="L27" s="2" t="s">
        <v>67</v>
      </c>
      <c r="M27" s="2" t="s">
        <v>72</v>
      </c>
      <c r="N27" s="2">
        <v>31.4</v>
      </c>
      <c r="O27" s="2" t="s">
        <v>73</v>
      </c>
      <c r="P27" s="2" t="s">
        <v>69</v>
      </c>
      <c r="Q27" s="2" t="s">
        <v>56</v>
      </c>
    </row>
    <row r="28" spans="2:17" x14ac:dyDescent="0.25">
      <c r="B28" s="2" t="s">
        <v>97</v>
      </c>
      <c r="C28" s="2">
        <v>1192991000</v>
      </c>
      <c r="D28" s="2" t="s">
        <v>17</v>
      </c>
      <c r="E28" s="2">
        <v>1460</v>
      </c>
      <c r="F28" s="4">
        <v>29348</v>
      </c>
      <c r="G28" s="2">
        <v>37</v>
      </c>
      <c r="H28" s="2" t="s">
        <v>29</v>
      </c>
      <c r="I28" s="2" t="s">
        <v>33</v>
      </c>
      <c r="J28" s="2" t="s">
        <v>21</v>
      </c>
      <c r="K28" s="2" t="s">
        <v>98</v>
      </c>
      <c r="L28" s="2" t="s">
        <v>67</v>
      </c>
      <c r="M28" s="2" t="s">
        <v>99</v>
      </c>
      <c r="N28" s="2">
        <v>65</v>
      </c>
      <c r="O28" s="2" t="s">
        <v>100</v>
      </c>
      <c r="P28" s="2" t="s">
        <v>101</v>
      </c>
      <c r="Q28" s="2" t="s">
        <v>70</v>
      </c>
    </row>
    <row r="29" spans="2:17" x14ac:dyDescent="0.25">
      <c r="B29" s="2" t="s">
        <v>102</v>
      </c>
      <c r="C29" s="2">
        <v>1106026933</v>
      </c>
      <c r="D29" s="2" t="s">
        <v>17</v>
      </c>
      <c r="E29" s="2">
        <v>2481</v>
      </c>
      <c r="F29" s="4">
        <v>26788</v>
      </c>
      <c r="G29" s="2">
        <v>44</v>
      </c>
      <c r="H29" s="2" t="s">
        <v>29</v>
      </c>
      <c r="I29" s="2" t="s">
        <v>33</v>
      </c>
      <c r="J29" s="2" t="s">
        <v>21</v>
      </c>
      <c r="K29" s="2" t="s">
        <v>103</v>
      </c>
      <c r="L29" s="2" t="s">
        <v>67</v>
      </c>
      <c r="M29" s="2" t="s">
        <v>104</v>
      </c>
      <c r="N29" s="2">
        <v>62</v>
      </c>
      <c r="O29" s="2" t="s">
        <v>100</v>
      </c>
      <c r="P29" s="2" t="s">
        <v>101</v>
      </c>
      <c r="Q29" s="2" t="s">
        <v>26</v>
      </c>
    </row>
    <row r="30" spans="2:17" x14ac:dyDescent="0.25">
      <c r="B30" s="2" t="s">
        <v>105</v>
      </c>
      <c r="C30" s="2">
        <v>1001175250</v>
      </c>
      <c r="D30" s="2" t="s">
        <v>17</v>
      </c>
      <c r="E30" s="2">
        <v>1915</v>
      </c>
      <c r="F30" s="4">
        <v>23468</v>
      </c>
      <c r="G30" s="2">
        <v>54</v>
      </c>
      <c r="H30" s="2" t="s">
        <v>29</v>
      </c>
      <c r="I30" s="2" t="s">
        <v>30</v>
      </c>
      <c r="J30" s="2" t="s">
        <v>21</v>
      </c>
      <c r="K30" s="4">
        <v>41153</v>
      </c>
      <c r="L30" s="2" t="s">
        <v>67</v>
      </c>
      <c r="M30" s="2" t="s">
        <v>104</v>
      </c>
      <c r="N30" s="2">
        <v>21</v>
      </c>
      <c r="O30" s="2" t="s">
        <v>100</v>
      </c>
      <c r="P30" s="2" t="s">
        <v>144</v>
      </c>
      <c r="Q30" s="2" t="s">
        <v>26</v>
      </c>
    </row>
    <row r="31" spans="2:17" x14ac:dyDescent="0.25">
      <c r="B31" s="2" t="s">
        <v>106</v>
      </c>
      <c r="C31" s="2">
        <v>1011022863</v>
      </c>
      <c r="D31" s="2" t="s">
        <v>17</v>
      </c>
      <c r="E31" s="2">
        <v>2134</v>
      </c>
      <c r="F31" s="4">
        <v>31542</v>
      </c>
      <c r="G31" s="2">
        <v>31</v>
      </c>
      <c r="H31" s="2" t="s">
        <v>29</v>
      </c>
      <c r="I31" s="2" t="s">
        <v>20</v>
      </c>
      <c r="J31" s="2" t="s">
        <v>52</v>
      </c>
      <c r="K31" s="2" t="s">
        <v>107</v>
      </c>
      <c r="L31" s="2" t="s">
        <v>67</v>
      </c>
      <c r="M31" s="2" t="s">
        <v>108</v>
      </c>
      <c r="N31" s="2">
        <v>63</v>
      </c>
      <c r="O31" s="2" t="s">
        <v>100</v>
      </c>
      <c r="P31" s="2" t="s">
        <v>144</v>
      </c>
      <c r="Q31" s="2" t="s">
        <v>109</v>
      </c>
    </row>
    <row r="32" spans="2:17" x14ac:dyDescent="0.25">
      <c r="B32" s="2" t="s">
        <v>110</v>
      </c>
      <c r="C32" s="2">
        <v>1101023754</v>
      </c>
      <c r="D32" s="2" t="s">
        <v>17</v>
      </c>
      <c r="E32" s="2">
        <v>1886</v>
      </c>
      <c r="F32" s="4">
        <v>25818</v>
      </c>
      <c r="G32" s="2">
        <v>47</v>
      </c>
      <c r="H32" s="2" t="s">
        <v>29</v>
      </c>
      <c r="I32" s="2" t="s">
        <v>33</v>
      </c>
      <c r="J32" s="2" t="s">
        <v>21</v>
      </c>
      <c r="K32" s="4">
        <v>41760</v>
      </c>
      <c r="L32" s="2" t="s">
        <v>67</v>
      </c>
      <c r="M32" s="2" t="s">
        <v>111</v>
      </c>
      <c r="N32" s="2">
        <v>64</v>
      </c>
      <c r="O32" s="2" t="s">
        <v>100</v>
      </c>
      <c r="P32" s="2" t="s">
        <v>101</v>
      </c>
      <c r="Q32" s="2" t="s">
        <v>112</v>
      </c>
    </row>
    <row r="33" spans="2:17" x14ac:dyDescent="0.25">
      <c r="B33" s="2" t="s">
        <v>113</v>
      </c>
      <c r="C33" s="2">
        <v>1301052902</v>
      </c>
      <c r="D33" s="2" t="s">
        <v>17</v>
      </c>
      <c r="E33" s="2">
        <v>2170</v>
      </c>
      <c r="F33" s="4">
        <v>31176</v>
      </c>
      <c r="G33" s="2">
        <v>32</v>
      </c>
      <c r="H33" s="2" t="s">
        <v>29</v>
      </c>
      <c r="I33" s="2" t="s">
        <v>33</v>
      </c>
      <c r="J33" s="2" t="s">
        <v>21</v>
      </c>
      <c r="K33" s="4">
        <v>41038</v>
      </c>
      <c r="L33" s="2" t="s">
        <v>67</v>
      </c>
      <c r="M33" s="2" t="s">
        <v>114</v>
      </c>
      <c r="N33" s="2">
        <v>28.99</v>
      </c>
      <c r="O33" s="2" t="s">
        <v>115</v>
      </c>
      <c r="P33" s="2" t="s">
        <v>77</v>
      </c>
      <c r="Q33" s="2" t="s">
        <v>26</v>
      </c>
    </row>
    <row r="34" spans="2:17" x14ac:dyDescent="0.25">
      <c r="B34" s="2" t="s">
        <v>116</v>
      </c>
      <c r="C34" s="2">
        <v>1501072093</v>
      </c>
      <c r="D34" s="2" t="s">
        <v>117</v>
      </c>
      <c r="E34" s="2">
        <v>6040</v>
      </c>
      <c r="F34" s="4">
        <v>24996</v>
      </c>
      <c r="G34" s="2">
        <v>49</v>
      </c>
      <c r="H34" s="2" t="s">
        <v>19</v>
      </c>
      <c r="I34" s="2" t="s">
        <v>33</v>
      </c>
      <c r="J34" s="2" t="s">
        <v>21</v>
      </c>
      <c r="K34" s="4">
        <v>40183</v>
      </c>
      <c r="L34" s="2" t="s">
        <v>67</v>
      </c>
      <c r="M34" s="2" t="s">
        <v>114</v>
      </c>
      <c r="N34" s="2">
        <v>31.4</v>
      </c>
      <c r="O34" s="2" t="s">
        <v>115</v>
      </c>
      <c r="P34" s="2" t="s">
        <v>93</v>
      </c>
      <c r="Q34" s="2" t="s">
        <v>26</v>
      </c>
    </row>
    <row r="35" spans="2:17" x14ac:dyDescent="0.25">
      <c r="B35" s="2" t="s">
        <v>118</v>
      </c>
      <c r="C35" s="2">
        <v>602000312</v>
      </c>
      <c r="D35" s="2" t="s">
        <v>117</v>
      </c>
      <c r="E35" s="2">
        <v>6070</v>
      </c>
      <c r="F35" s="4">
        <v>32273</v>
      </c>
      <c r="G35" s="2">
        <v>29</v>
      </c>
      <c r="H35" s="2" t="s">
        <v>19</v>
      </c>
      <c r="I35" s="2" t="s">
        <v>33</v>
      </c>
      <c r="J35" s="2" t="s">
        <v>21</v>
      </c>
      <c r="K35" s="2" t="s">
        <v>119</v>
      </c>
      <c r="L35" s="2" t="s">
        <v>67</v>
      </c>
      <c r="M35" s="2" t="s">
        <v>114</v>
      </c>
      <c r="N35" s="2">
        <v>26</v>
      </c>
      <c r="O35" s="2" t="s">
        <v>115</v>
      </c>
      <c r="P35" s="2" t="s">
        <v>144</v>
      </c>
      <c r="Q35" s="2" t="s">
        <v>112</v>
      </c>
    </row>
    <row r="36" spans="2:17" x14ac:dyDescent="0.25">
      <c r="B36" s="2" t="s">
        <v>120</v>
      </c>
      <c r="C36" s="2">
        <v>1203032263</v>
      </c>
      <c r="D36" s="2" t="s">
        <v>17</v>
      </c>
      <c r="E36" s="2">
        <v>2360</v>
      </c>
      <c r="F36" s="4">
        <v>27001</v>
      </c>
      <c r="G36" s="2">
        <v>44</v>
      </c>
      <c r="H36" s="2" t="s">
        <v>19</v>
      </c>
      <c r="I36" s="2" t="s">
        <v>20</v>
      </c>
      <c r="J36" s="2" t="s">
        <v>21</v>
      </c>
      <c r="K36" s="4">
        <v>40822</v>
      </c>
      <c r="L36" s="2" t="s">
        <v>67</v>
      </c>
      <c r="M36" s="2" t="s">
        <v>114</v>
      </c>
      <c r="N36" s="2">
        <v>27.49</v>
      </c>
      <c r="O36" s="2" t="s">
        <v>115</v>
      </c>
      <c r="P36" s="2" t="s">
        <v>121</v>
      </c>
      <c r="Q36" s="2" t="s">
        <v>26</v>
      </c>
    </row>
    <row r="37" spans="2:17" x14ac:dyDescent="0.25">
      <c r="B37" s="2" t="s">
        <v>122</v>
      </c>
      <c r="C37" s="2">
        <v>1212052023</v>
      </c>
      <c r="D37" s="2" t="s">
        <v>17</v>
      </c>
      <c r="E37" s="2">
        <v>1886</v>
      </c>
      <c r="F37" s="4">
        <v>32325</v>
      </c>
      <c r="G37" s="2">
        <v>30</v>
      </c>
      <c r="H37" s="2" t="s">
        <v>29</v>
      </c>
      <c r="I37" s="2" t="s">
        <v>30</v>
      </c>
      <c r="J37" s="2" t="s">
        <v>21</v>
      </c>
      <c r="K37" s="4">
        <v>42125</v>
      </c>
      <c r="L37" s="2" t="s">
        <v>67</v>
      </c>
      <c r="M37" s="2" t="s">
        <v>123</v>
      </c>
      <c r="N37" s="2">
        <v>45</v>
      </c>
      <c r="O37" s="2" t="s">
        <v>124</v>
      </c>
      <c r="P37" s="2" t="s">
        <v>77</v>
      </c>
      <c r="Q37" s="2" t="s">
        <v>56</v>
      </c>
    </row>
    <row r="38" spans="2:17" x14ac:dyDescent="0.25">
      <c r="B38" s="2" t="s">
        <v>125</v>
      </c>
      <c r="C38" s="2">
        <v>1102024173</v>
      </c>
      <c r="D38" s="2" t="s">
        <v>17</v>
      </c>
      <c r="E38" s="2">
        <v>2135</v>
      </c>
      <c r="F38" s="2" t="s">
        <v>126</v>
      </c>
      <c r="G38" s="2">
        <v>28</v>
      </c>
      <c r="H38" s="2" t="s">
        <v>29</v>
      </c>
      <c r="I38" s="2" t="s">
        <v>20</v>
      </c>
      <c r="J38" s="2" t="s">
        <v>21</v>
      </c>
      <c r="K38" s="2" t="s">
        <v>81</v>
      </c>
      <c r="L38" s="2" t="s">
        <v>67</v>
      </c>
      <c r="M38" s="2" t="s">
        <v>123</v>
      </c>
      <c r="N38" s="2">
        <v>42</v>
      </c>
      <c r="O38" s="2" t="s">
        <v>124</v>
      </c>
      <c r="P38" s="2" t="s">
        <v>121</v>
      </c>
      <c r="Q38" s="2" t="s">
        <v>41</v>
      </c>
    </row>
    <row r="39" spans="2:17" x14ac:dyDescent="0.25">
      <c r="B39" s="2" t="s">
        <v>127</v>
      </c>
      <c r="C39" s="2">
        <v>1101023540</v>
      </c>
      <c r="D39" s="2" t="s">
        <v>17</v>
      </c>
      <c r="E39" s="2">
        <v>2119</v>
      </c>
      <c r="F39" s="2" t="s">
        <v>128</v>
      </c>
      <c r="G39" s="2">
        <v>29</v>
      </c>
      <c r="H39" s="2" t="s">
        <v>19</v>
      </c>
      <c r="I39" s="2" t="s">
        <v>20</v>
      </c>
      <c r="J39" s="2" t="s">
        <v>21</v>
      </c>
      <c r="K39" s="4">
        <v>42125</v>
      </c>
      <c r="L39" s="2" t="s">
        <v>67</v>
      </c>
      <c r="M39" s="2" t="s">
        <v>123</v>
      </c>
      <c r="N39" s="2">
        <v>37</v>
      </c>
      <c r="O39" s="2" t="s">
        <v>124</v>
      </c>
      <c r="P39" s="2" t="s">
        <v>69</v>
      </c>
      <c r="Q39" s="2" t="s">
        <v>56</v>
      </c>
    </row>
    <row r="40" spans="2:17" x14ac:dyDescent="0.25">
      <c r="B40" s="2" t="s">
        <v>129</v>
      </c>
      <c r="C40" s="2">
        <v>1988299991</v>
      </c>
      <c r="D40" s="2" t="s">
        <v>17</v>
      </c>
      <c r="E40" s="2">
        <v>2472</v>
      </c>
      <c r="F40" s="2" t="s">
        <v>130</v>
      </c>
      <c r="G40" s="2">
        <v>36</v>
      </c>
      <c r="H40" s="2" t="s">
        <v>19</v>
      </c>
      <c r="I40" s="2" t="s">
        <v>131</v>
      </c>
      <c r="J40" s="2" t="s">
        <v>21</v>
      </c>
      <c r="K40" s="4">
        <v>42125</v>
      </c>
      <c r="L40" s="2" t="s">
        <v>67</v>
      </c>
      <c r="M40" s="2" t="s">
        <v>123</v>
      </c>
      <c r="N40" s="2">
        <v>39</v>
      </c>
      <c r="O40" s="2" t="s">
        <v>124</v>
      </c>
      <c r="P40" s="2" t="s">
        <v>69</v>
      </c>
      <c r="Q40" s="2" t="s">
        <v>26</v>
      </c>
    </row>
    <row r="41" spans="2:17" x14ac:dyDescent="0.25">
      <c r="B41" s="2" t="s">
        <v>132</v>
      </c>
      <c r="C41" s="2">
        <v>1012023013</v>
      </c>
      <c r="D41" s="2" t="s">
        <v>17</v>
      </c>
      <c r="E41" s="2">
        <v>2138</v>
      </c>
      <c r="F41" s="2" t="s">
        <v>133</v>
      </c>
      <c r="G41" s="2">
        <v>30</v>
      </c>
      <c r="H41" s="2" t="s">
        <v>29</v>
      </c>
      <c r="I41" s="2" t="s">
        <v>33</v>
      </c>
      <c r="J41" s="2" t="s">
        <v>21</v>
      </c>
      <c r="K41" s="2" t="s">
        <v>81</v>
      </c>
      <c r="L41" s="2" t="s">
        <v>67</v>
      </c>
      <c r="M41" s="2" t="s">
        <v>123</v>
      </c>
      <c r="N41" s="2">
        <v>43</v>
      </c>
      <c r="O41" s="2" t="s">
        <v>124</v>
      </c>
      <c r="P41" s="2" t="s">
        <v>93</v>
      </c>
      <c r="Q41" s="2" t="s">
        <v>41</v>
      </c>
    </row>
    <row r="42" spans="2:17" x14ac:dyDescent="0.25">
      <c r="B42" s="2" t="s">
        <v>134</v>
      </c>
      <c r="C42" s="2">
        <v>1001956578</v>
      </c>
      <c r="D42" s="2" t="s">
        <v>17</v>
      </c>
      <c r="E42" s="2">
        <v>2048</v>
      </c>
      <c r="F42" s="4">
        <v>28949</v>
      </c>
      <c r="G42" s="2">
        <v>38</v>
      </c>
      <c r="H42" s="2" t="s">
        <v>19</v>
      </c>
      <c r="I42" s="2" t="s">
        <v>20</v>
      </c>
      <c r="J42" s="2" t="s">
        <v>21</v>
      </c>
      <c r="K42" s="2" t="s">
        <v>38</v>
      </c>
      <c r="L42" s="2" t="s">
        <v>67</v>
      </c>
      <c r="M42" s="2" t="s">
        <v>123</v>
      </c>
      <c r="N42" s="2">
        <v>27</v>
      </c>
      <c r="O42" s="2" t="s">
        <v>124</v>
      </c>
      <c r="P42" s="2" t="s">
        <v>50</v>
      </c>
      <c r="Q42" s="2" t="s">
        <v>26</v>
      </c>
    </row>
    <row r="43" spans="2:17" x14ac:dyDescent="0.25">
      <c r="B43" s="2" t="s">
        <v>135</v>
      </c>
      <c r="C43" s="2">
        <v>906014183</v>
      </c>
      <c r="D43" s="2" t="s">
        <v>17</v>
      </c>
      <c r="E43" s="2">
        <v>1773</v>
      </c>
      <c r="F43" s="2" t="s">
        <v>136</v>
      </c>
      <c r="G43" s="2">
        <v>36</v>
      </c>
      <c r="H43" s="2" t="s">
        <v>19</v>
      </c>
      <c r="I43" s="2" t="s">
        <v>20</v>
      </c>
      <c r="J43" s="2" t="s">
        <v>21</v>
      </c>
      <c r="K43" s="2" t="s">
        <v>137</v>
      </c>
      <c r="L43" s="2" t="s">
        <v>67</v>
      </c>
      <c r="M43" s="2" t="s">
        <v>123</v>
      </c>
      <c r="N43" s="2">
        <v>47</v>
      </c>
      <c r="O43" s="2" t="s">
        <v>124</v>
      </c>
      <c r="P43" s="2" t="s">
        <v>93</v>
      </c>
      <c r="Q43" s="2" t="s">
        <v>26</v>
      </c>
    </row>
    <row r="44" spans="2:17" x14ac:dyDescent="0.25">
      <c r="B44" s="2" t="s">
        <v>138</v>
      </c>
      <c r="C44" s="2">
        <v>1104025466</v>
      </c>
      <c r="D44" s="2" t="s">
        <v>17</v>
      </c>
      <c r="E44" s="2">
        <v>1420</v>
      </c>
      <c r="F44" s="4">
        <v>32268</v>
      </c>
      <c r="G44" s="2">
        <v>29</v>
      </c>
      <c r="H44" s="2" t="s">
        <v>29</v>
      </c>
      <c r="I44" s="2" t="s">
        <v>20</v>
      </c>
      <c r="J44" s="2" t="s">
        <v>21</v>
      </c>
      <c r="K44" s="4">
        <v>42125</v>
      </c>
      <c r="L44" s="2" t="s">
        <v>67</v>
      </c>
      <c r="M44" s="2" t="s">
        <v>123</v>
      </c>
      <c r="N44" s="2">
        <v>28</v>
      </c>
      <c r="O44" s="2" t="s">
        <v>124</v>
      </c>
      <c r="P44" s="2" t="s">
        <v>50</v>
      </c>
      <c r="Q44" s="2" t="s">
        <v>26</v>
      </c>
    </row>
    <row r="45" spans="2:17" x14ac:dyDescent="0.25">
      <c r="B45" s="2" t="s">
        <v>139</v>
      </c>
      <c r="C45" s="2">
        <v>1411071506</v>
      </c>
      <c r="D45" s="2" t="s">
        <v>17</v>
      </c>
      <c r="E45" s="2">
        <v>2343</v>
      </c>
      <c r="F45" s="2" t="s">
        <v>140</v>
      </c>
      <c r="G45" s="2">
        <v>48</v>
      </c>
      <c r="H45" s="2" t="s">
        <v>29</v>
      </c>
      <c r="I45" s="2" t="s">
        <v>20</v>
      </c>
      <c r="J45" s="2" t="s">
        <v>52</v>
      </c>
      <c r="K45" s="2" t="s">
        <v>81</v>
      </c>
      <c r="L45" s="2" t="s">
        <v>67</v>
      </c>
      <c r="M45" s="2" t="s">
        <v>123</v>
      </c>
      <c r="N45" s="2">
        <v>49.1</v>
      </c>
      <c r="O45" s="2" t="s">
        <v>124</v>
      </c>
      <c r="P45" s="2" t="s">
        <v>69</v>
      </c>
      <c r="Q45" s="2" t="s">
        <v>41</v>
      </c>
    </row>
    <row r="46" spans="2:17" x14ac:dyDescent="0.25">
      <c r="B46" s="2" t="s">
        <v>141</v>
      </c>
      <c r="C46" s="2">
        <v>1307060199</v>
      </c>
      <c r="D46" s="2" t="s">
        <v>17</v>
      </c>
      <c r="E46" s="2">
        <v>2148</v>
      </c>
      <c r="F46" s="4">
        <v>27519</v>
      </c>
      <c r="G46" s="2">
        <v>42</v>
      </c>
      <c r="H46" s="2" t="s">
        <v>29</v>
      </c>
      <c r="I46" s="2" t="s">
        <v>20</v>
      </c>
      <c r="J46" s="2" t="s">
        <v>21</v>
      </c>
      <c r="K46" s="2" t="s">
        <v>81</v>
      </c>
      <c r="L46" s="2" t="s">
        <v>67</v>
      </c>
      <c r="M46" s="2" t="s">
        <v>142</v>
      </c>
      <c r="N46" s="2">
        <v>62</v>
      </c>
      <c r="O46" s="2" t="s">
        <v>73</v>
      </c>
      <c r="P46" s="2" t="s">
        <v>143</v>
      </c>
      <c r="Q46" s="2" t="s">
        <v>26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2:K30"/>
  <sheetViews>
    <sheetView workbookViewId="0">
      <selection activeCell="G23" sqref="G23"/>
    </sheetView>
  </sheetViews>
  <sheetFormatPr baseColWidth="10" defaultColWidth="9.140625" defaultRowHeight="15" x14ac:dyDescent="0.25"/>
  <cols>
    <col min="3" max="3" width="18.7109375" bestFit="1" customWidth="1"/>
    <col min="4" max="4" width="11.5703125" bestFit="1" customWidth="1"/>
    <col min="5" max="5" width="10.5703125" bestFit="1" customWidth="1"/>
    <col min="6" max="6" width="19.42578125" customWidth="1"/>
    <col min="7" max="7" width="20.42578125" customWidth="1"/>
  </cols>
  <sheetData>
    <row r="2" spans="2:11" ht="15.75" x14ac:dyDescent="0.25">
      <c r="B2" s="15" t="s">
        <v>153</v>
      </c>
      <c r="C2" s="18"/>
      <c r="D2" s="19"/>
      <c r="F2" s="22" t="s">
        <v>201</v>
      </c>
      <c r="G2" s="27" t="s">
        <v>205</v>
      </c>
    </row>
    <row r="3" spans="2:11" x14ac:dyDescent="0.25">
      <c r="B3" s="1"/>
      <c r="C3" s="2"/>
      <c r="D3" s="3"/>
      <c r="F3" s="25">
        <f>COUNT(Tabelle1_2[S.no])</f>
        <v>44</v>
      </c>
      <c r="G3" s="26">
        <f>G14+G23</f>
        <v>2969000</v>
      </c>
      <c r="J3" t="s">
        <v>207</v>
      </c>
    </row>
    <row r="4" spans="2:11" x14ac:dyDescent="0.25">
      <c r="B4" s="1">
        <v>1</v>
      </c>
      <c r="C4" s="2" t="s">
        <v>145</v>
      </c>
      <c r="D4" s="20">
        <v>150000</v>
      </c>
      <c r="J4" t="s">
        <v>162</v>
      </c>
      <c r="K4">
        <f>F14</f>
        <v>36</v>
      </c>
    </row>
    <row r="5" spans="2:11" x14ac:dyDescent="0.25">
      <c r="B5" s="1">
        <v>2</v>
      </c>
      <c r="C5" s="2" t="s">
        <v>146</v>
      </c>
      <c r="D5" s="20">
        <v>600000</v>
      </c>
      <c r="J5" t="s">
        <v>163</v>
      </c>
      <c r="K5">
        <f>F23</f>
        <v>8</v>
      </c>
    </row>
    <row r="6" spans="2:11" x14ac:dyDescent="0.25">
      <c r="B6" s="1">
        <v>3</v>
      </c>
      <c r="C6" s="2" t="s">
        <v>157</v>
      </c>
      <c r="D6" s="20">
        <v>180000</v>
      </c>
    </row>
    <row r="7" spans="2:11" x14ac:dyDescent="0.25">
      <c r="B7" s="1">
        <v>4</v>
      </c>
      <c r="C7" s="6" t="s">
        <v>147</v>
      </c>
      <c r="D7" s="21">
        <v>250000</v>
      </c>
      <c r="J7" t="s">
        <v>19</v>
      </c>
      <c r="K7">
        <f>COUNTIF(Tabelle1_2[Sex],'Cost Information'!J7)</f>
        <v>22</v>
      </c>
    </row>
    <row r="8" spans="2:11" x14ac:dyDescent="0.25">
      <c r="J8" t="s">
        <v>29</v>
      </c>
      <c r="K8">
        <f>COUNTIF(Tabelle1_2[Sex],'Cost Information'!J8)</f>
        <v>22</v>
      </c>
    </row>
    <row r="9" spans="2:11" ht="15.75" x14ac:dyDescent="0.25">
      <c r="B9" s="15" t="s">
        <v>152</v>
      </c>
      <c r="C9" s="18"/>
      <c r="D9" s="19"/>
    </row>
    <row r="10" spans="2:11" x14ac:dyDescent="0.25">
      <c r="B10" s="1"/>
      <c r="C10" s="2"/>
      <c r="D10" s="3"/>
    </row>
    <row r="11" spans="2:11" x14ac:dyDescent="0.25">
      <c r="B11" s="1">
        <v>1</v>
      </c>
      <c r="C11" s="2" t="s">
        <v>148</v>
      </c>
      <c r="D11" s="20">
        <v>5000</v>
      </c>
    </row>
    <row r="12" spans="2:11" x14ac:dyDescent="0.25">
      <c r="B12" s="1">
        <v>2</v>
      </c>
      <c r="C12" s="2" t="s">
        <v>149</v>
      </c>
      <c r="D12" s="20">
        <v>3000</v>
      </c>
    </row>
    <row r="13" spans="2:11" x14ac:dyDescent="0.25">
      <c r="B13" s="1">
        <v>3</v>
      </c>
      <c r="C13" s="2" t="s">
        <v>150</v>
      </c>
      <c r="D13" s="20">
        <v>25000</v>
      </c>
      <c r="F13" s="23" t="s">
        <v>162</v>
      </c>
      <c r="G13" s="27" t="s">
        <v>221</v>
      </c>
    </row>
    <row r="14" spans="2:11" x14ac:dyDescent="0.25">
      <c r="B14" s="1">
        <v>4</v>
      </c>
      <c r="C14" s="6" t="s">
        <v>151</v>
      </c>
      <c r="D14" s="21">
        <v>10000</v>
      </c>
      <c r="F14" s="25">
        <f>F3-F23</f>
        <v>36</v>
      </c>
      <c r="G14" s="26">
        <f>SUM(D4:D7)+F14*SUM(D11:D14)</f>
        <v>2728000</v>
      </c>
    </row>
    <row r="16" spans="2:11" ht="15.75" x14ac:dyDescent="0.25">
      <c r="B16" s="14" t="s">
        <v>156</v>
      </c>
      <c r="C16" s="16"/>
      <c r="D16" s="17"/>
    </row>
    <row r="17" spans="2:7" x14ac:dyDescent="0.25">
      <c r="B17" s="1"/>
      <c r="C17" s="2"/>
      <c r="D17" s="3"/>
    </row>
    <row r="18" spans="2:7" x14ac:dyDescent="0.25">
      <c r="B18" s="5">
        <v>1</v>
      </c>
      <c r="C18" s="6" t="s">
        <v>155</v>
      </c>
      <c r="D18" s="21">
        <v>25000</v>
      </c>
    </row>
    <row r="20" spans="2:7" ht="15.75" x14ac:dyDescent="0.25">
      <c r="B20" s="14" t="s">
        <v>154</v>
      </c>
      <c r="C20" s="16"/>
      <c r="D20" s="17"/>
    </row>
    <row r="21" spans="2:7" x14ac:dyDescent="0.25">
      <c r="B21" s="1"/>
      <c r="C21" s="2"/>
      <c r="D21" s="3"/>
    </row>
    <row r="22" spans="2:7" x14ac:dyDescent="0.25">
      <c r="B22" s="1">
        <v>1</v>
      </c>
      <c r="C22" s="2" t="s">
        <v>150</v>
      </c>
      <c r="D22" s="20">
        <v>25000</v>
      </c>
      <c r="F22" s="24" t="s">
        <v>163</v>
      </c>
      <c r="G22" s="27" t="s">
        <v>204</v>
      </c>
    </row>
    <row r="23" spans="2:7" x14ac:dyDescent="0.25">
      <c r="B23" s="5">
        <v>2</v>
      </c>
      <c r="C23" s="6" t="s">
        <v>151</v>
      </c>
      <c r="D23" s="21">
        <v>2000</v>
      </c>
      <c r="F23" s="25">
        <f>COUNTIF(Tabelle1_2[[#Data],[#Totals],[Employee Source]],"Internal")</f>
        <v>8</v>
      </c>
      <c r="G23" s="26">
        <f>D18+F23*(D22+D23)</f>
        <v>241000</v>
      </c>
    </row>
    <row r="24" spans="2:7" ht="15.75" x14ac:dyDescent="0.25">
      <c r="E24" s="7"/>
    </row>
    <row r="25" spans="2:7" x14ac:dyDescent="0.25">
      <c r="B25" t="s">
        <v>158</v>
      </c>
    </row>
    <row r="27" spans="2:7" x14ac:dyDescent="0.25">
      <c r="C27" s="8" t="s">
        <v>159</v>
      </c>
      <c r="D27" s="28">
        <f>G3/F3</f>
        <v>67477.272727272721</v>
      </c>
    </row>
    <row r="28" spans="2:7" ht="15.75" x14ac:dyDescent="0.25">
      <c r="C28" s="9" t="s">
        <v>160</v>
      </c>
      <c r="D28" s="31">
        <f>G14/F14</f>
        <v>75777.777777777781</v>
      </c>
      <c r="E28" s="7"/>
    </row>
    <row r="29" spans="2:7" x14ac:dyDescent="0.25">
      <c r="C29" s="10" t="s">
        <v>161</v>
      </c>
      <c r="D29" s="29">
        <f>G23/F23</f>
        <v>30125</v>
      </c>
      <c r="E29" s="30">
        <f>D28-D29</f>
        <v>45652.777777777781</v>
      </c>
    </row>
    <row r="30" spans="2:7" x14ac:dyDescent="0.25">
      <c r="E30" t="s">
        <v>206</v>
      </c>
    </row>
  </sheetData>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A E A A B Q S w M E F A A C A A g A u K j D V F D u f E e l A A A A 9 g A A A B I A H A B D b 2 5 m a W c v U G F j a 2 F n Z S 5 4 b W w g o h g A K K A U A A A A A A A A A A A A A A A A A A A A A A A A A A A A h Y + x D o I w G I R f h X S n L U U T Q 0 o Z X C U x I R r X p l R o h B 9 D i + X d H H w k X 0 G M o m 6 O d / d d c n e / 3 n g 2 t k 1 w 0 b 0 1 H a Q o w h Q F G l R X G q h S N L h j u E K Z 4 F u p T r L S w Q S D T U Z r U l Q 7 d 0 4 I 8 d 5 j H + O u r w i j N C K H f F O o W r c y N G C d B K X R p 1 X + b y H B 9 6 8 x g u G I L n G 8 Y J h y M p s 8 N / A F 2 L T 3 m f 6 Y f D 0 0 b u i 1 0 B D u C k 5 m y c n 7 g 3 g A U E s D B B Q A A g A I A L i o w 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4 q M N U D m 4 v 5 1 k B A A B l A w A A E w A c A E Z v c m 1 1 b G F z L 1 N l Y 3 R p b 2 4 x L m 0 g o h g A K K A U A A A A A A A A A A A A A A A A A A A A A A A A A A A A p Z L P S s N A E M b v g b z D s F 5 a i I W A e C k e N C 3 V g 7 W a i m D p Y Z N O 2 6 X 7 J + x u o L X k b X w T X 8 x N Q 6 m 4 F S v m E v i + m f l + O 7 s G c 8 u U h L T 5 x 9 0 w C A O z p B p n M K Y Z c o 4 x X A F H G w b g v s e y l p z S X + f I O 0 m p N U r 7 o v Q q U 2 r V a m 8 n Q y r w i u x 7 y b S a J E p a V z S N m h F n Z I A f 7 3 K G 2 q K G 8 a Y A w S w M M G N o j c m X K C h x A W 4 C x 8 5 Y U 2 n m S o t E 8 V J I V 4 2 m 1 U B E s N 2 S 3 s M N i c A 6 G W b U Y l V F Q F C e P 6 e k f X p c / E v e K c Q N j U M A N Y d b p v G v W P 9 n i E n k G E Z 0 A 0 8 u c 5 8 v S 5 G h d g D O Q l 2 P p T J H S H N 1 Y L S 4 t r u K v i i 4 2 q C z V a l z 3 7 + n k i 5 c f n 3 J n j l S h t W P y D N 6 W F B t h X s D n p W 4 j j e U P T T 5 k T D N L O V H v R T X n n a 9 q J n u p L 2 8 6 N R L 2 4 m v r P C b 7 Z f 9 + G c f 7 j b m j z o U f D 9 9 1 Q 4 D J n + 6 2 O 4 n U E s B A i 0 A F A A C A A g A u K j D V F D u f E e l A A A A 9 g A A A B I A A A A A A A A A A A A A A A A A A A A A A E N v b m Z p Z y 9 Q Y W N r Y W d l L n h t b F B L A Q I t A B Q A A g A I A L i o w 1 Q P y u m r p A A A A O k A A A A T A A A A A A A A A A A A A A A A A P E A A A B b Q 2 9 u d G V u d F 9 U e X B l c 1 0 u e G 1 s U E s B A i 0 A F A A C A A g A u K j D V A 5 u L + d Z A Q A A Z Q M A A B M A A A A A A A A A A A A A A A A A 4 g E A A E Z v c m 1 1 b G F z L 1 N l Y 3 R p b 2 4 x L m 1 Q S w U G A A A A A A M A A w D C A A A A i 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T x I A A A A A A A A t E 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V s 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V s b G U x X z I i I C 8 + P E V u d H J 5 I F R 5 c G U 9 I k Z p b G x l Z E N v b X B s Z X R l U m V z d W x 0 V G 9 X b 3 J r c 2 h l Z X Q i I F Z h b H V l P S J s M S I g L z 4 8 R W 5 0 c n k g V H l w Z T 0 i Q W R k Z W R U b 0 R h d G F N b 2 R l b C I g V m F s d W U 9 I m w w I i A v P j x F b n R y e S B U e X B l P S J G a W x s Q 2 9 1 b n Q i I F Z h b H V l P S J s N D Q i I C 8 + P E V u d H J 5 I F R 5 c G U 9 I k Z p b G x F c n J v c k N v Z G U i I F Z h b H V l P S J z V W 5 r b m 9 3 b i I g L z 4 8 R W 5 0 c n k g V H l w Z T 0 i R m l s b E V y c m 9 y Q 2 9 1 b n Q i I F Z h b H V l P S J s M C I g L z 4 8 R W 5 0 c n k g V H l w Z T 0 i R m l s b E x h c 3 R V c G R h d G V k I i B W Y W x 1 Z T 0 i Z D I w M j I t M D Y t M D N U M T k 6 M D U 6 N D g u O T k 3 N z k 5 M 1 o i I C 8 + P E V u d H J 5 I F R 5 c G U 9 I k Z p b G x D b 2 x 1 b W 5 U e X B l c y I g V m F s d W U 9 I n N C Z 0 1 H Q m d r R E J n W U d D U V l H Q l F Z R 0 J n P T 0 i I C 8 + P E V u d H J 5 I F R 5 c G U 9 I k Z p b G x D b 2 x 1 b W 5 O Y W 1 l c y I g V m F s d W U 9 I n N b J n F 1 b 3 Q 7 R W 1 w b G 9 5 Z W U g T m F t Z S Z x d W 9 0 O y w m c X V v d D t F b X B s b 3 l l Z S B O d W 1 i Z X I m c X V v d D s s J n F 1 b 3 Q 7 U 3 R h d G U m c X V v d D s s J n F 1 b 3 Q 7 W m l w J n F 1 b 3 Q 7 L C Z x d W 9 0 O 0 R P Q i Z x d W 9 0 O y w m c X V v d D t B Z 2 U m c X V v d D s s J n F 1 b 3 Q 7 U 2 V 4 J n F 1 b 3 Q 7 L C Z x d W 9 0 O 0 1 h c m l 0 Y W x E Z X N j J n F 1 b 3 Q 7 L C Z x d W 9 0 O 0 N p d G l 6 Z W 5 E Z X N j J n F 1 b 3 Q 7 L C Z x d W 9 0 O 0 R h d G U g b 2 Y g S G l y Z S Z x d W 9 0 O y w m c X V v d D t E Z X B h c n R t Z W 5 0 J n F 1 b 3 Q 7 L C Z x d W 9 0 O 1 B v c 2 l 0 a W 9 u J n F 1 b 3 Q 7 L C Z x d W 9 0 O 1 B h e S B S Y X R l J n F 1 b 3 Q 7 L C Z x d W 9 0 O 0 1 h b m F n Z X I g T m F t Z S Z x d W 9 0 O y w m c X V v d D t F b X B s b 3 l l Z S B T b 3 V y Y 2 U m c X V v d D s s J n F 1 b 3 Q 7 U G V y Z m 9 y b W F u Y 2 U g U 2 N v c m U 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V G F i Z W x s Z T E v Q X V 0 b 1 J l b W 9 2 Z W R D b 2 x 1 b W 5 z M S 5 7 R W 1 w b G 9 5 Z W U g T m F t Z S w w f S Z x d W 9 0 O y w m c X V v d D t T Z W N 0 a W 9 u M S 9 U Y W J l b G x l M S 9 B d X R v U m V t b 3 Z l Z E N v b H V t b n M x L n t F b X B s b 3 l l Z S B O d W 1 i Z X I s M X 0 m c X V v d D s s J n F 1 b 3 Q 7 U 2 V j d G l v b j E v V G F i Z W x s Z T E v Q X V 0 b 1 J l b W 9 2 Z W R D b 2 x 1 b W 5 z M S 5 7 U 3 R h d G U s M n 0 m c X V v d D s s J n F 1 b 3 Q 7 U 2 V j d G l v b j E v V G F i Z W x s Z T E v Q X V 0 b 1 J l b W 9 2 Z W R D b 2 x 1 b W 5 z M S 5 7 W m l w L D N 9 J n F 1 b 3 Q 7 L C Z x d W 9 0 O 1 N l Y 3 R p b 2 4 x L 1 R h Y m V s b G U x L 0 F 1 d G 9 S Z W 1 v d m V k Q 2 9 s d W 1 u c z E u e 0 R P Q i w 0 f S Z x d W 9 0 O y w m c X V v d D t T Z W N 0 a W 9 u M S 9 U Y W J l b G x l M S 9 B d X R v U m V t b 3 Z l Z E N v b H V t b n M x L n t B Z 2 U s N X 0 m c X V v d D s s J n F 1 b 3 Q 7 U 2 V j d G l v b j E v V G F i Z W x s Z T E v Q X V 0 b 1 J l b W 9 2 Z W R D b 2 x 1 b W 5 z M S 5 7 U 2 V 4 L D Z 9 J n F 1 b 3 Q 7 L C Z x d W 9 0 O 1 N l Y 3 R p b 2 4 x L 1 R h Y m V s b G U x L 0 F 1 d G 9 S Z W 1 v d m V k Q 2 9 s d W 1 u c z E u e 0 1 h c m l 0 Y W x E Z X N j L D d 9 J n F 1 b 3 Q 7 L C Z x d W 9 0 O 1 N l Y 3 R p b 2 4 x L 1 R h Y m V s b G U x L 0 F 1 d G 9 S Z W 1 v d m V k Q 2 9 s d W 1 u c z E u e 0 N p d G l 6 Z W 5 E Z X N j L D h 9 J n F 1 b 3 Q 7 L C Z x d W 9 0 O 1 N l Y 3 R p b 2 4 x L 1 R h Y m V s b G U x L 0 F 1 d G 9 S Z W 1 v d m V k Q 2 9 s d W 1 u c z E u e 0 R h d G U g b 2 Y g S G l y Z S w 5 f S Z x d W 9 0 O y w m c X V v d D t T Z W N 0 a W 9 u M S 9 U Y W J l b G x l M S 9 B d X R v U m V t b 3 Z l Z E N v b H V t b n M x L n t E Z X B h c n R t Z W 5 0 L D E w f S Z x d W 9 0 O y w m c X V v d D t T Z W N 0 a W 9 u M S 9 U Y W J l b G x l M S 9 B d X R v U m V t b 3 Z l Z E N v b H V t b n M x L n t Q b 3 N p d G l v b i w x M X 0 m c X V v d D s s J n F 1 b 3 Q 7 U 2 V j d G l v b j E v V G F i Z W x s Z T E v Q X V 0 b 1 J l b W 9 2 Z W R D b 2 x 1 b W 5 z M S 5 7 U G F 5 I F J h d G U s M T J 9 J n F 1 b 3 Q 7 L C Z x d W 9 0 O 1 N l Y 3 R p b 2 4 x L 1 R h Y m V s b G U x L 0 F 1 d G 9 S Z W 1 v d m V k Q 2 9 s d W 1 u c z E u e 0 1 h b m F n Z X I g T m F t Z S w x M 3 0 m c X V v d D s s J n F 1 b 3 Q 7 U 2 V j d G l v b j E v V G F i Z W x s Z T E v Q X V 0 b 1 J l b W 9 2 Z W R D b 2 x 1 b W 5 z M S 5 7 R W 1 w b G 9 5 Z W U g U 2 9 1 c m N l L D E 0 f S Z x d W 9 0 O y w m c X V v d D t T Z W N 0 a W 9 u M S 9 U Y W J l b G x l M S 9 B d X R v U m V t b 3 Z l Z E N v b H V t b n M x L n t Q Z X J m b 3 J t Y W 5 j Z S B T Y 2 9 y Z S w x N X 0 m c X V v d D t d L C Z x d W 9 0 O 0 N v b H V t b k N v d W 5 0 J n F 1 b 3 Q 7 O j E 2 L C Z x d W 9 0 O 0 t l e U N v b H V t b k 5 h b W V z J n F 1 b 3 Q 7 O l t d L C Z x d W 9 0 O 0 N v b H V t b k l k Z W 5 0 a X R p Z X M m c X V v d D s 6 W y Z x d W 9 0 O 1 N l Y 3 R p b 2 4 x L 1 R h Y m V s b G U x L 0 F 1 d G 9 S Z W 1 v d m V k Q 2 9 s d W 1 u c z E u e 0 V t c G x v e W V l I E 5 h b W U s M H 0 m c X V v d D s s J n F 1 b 3 Q 7 U 2 V j d G l v b j E v V G F i Z W x s Z T E v Q X V 0 b 1 J l b W 9 2 Z W R D b 2 x 1 b W 5 z M S 5 7 R W 1 w b G 9 5 Z W U g T n V t Y m V y L D F 9 J n F 1 b 3 Q 7 L C Z x d W 9 0 O 1 N l Y 3 R p b 2 4 x L 1 R h Y m V s b G U x L 0 F 1 d G 9 S Z W 1 v d m V k Q 2 9 s d W 1 u c z E u e 1 N 0 Y X R l L D J 9 J n F 1 b 3 Q 7 L C Z x d W 9 0 O 1 N l Y 3 R p b 2 4 x L 1 R h Y m V s b G U x L 0 F 1 d G 9 S Z W 1 v d m V k Q 2 9 s d W 1 u c z E u e 1 p p c C w z f S Z x d W 9 0 O y w m c X V v d D t T Z W N 0 a W 9 u M S 9 U Y W J l b G x l M S 9 B d X R v U m V t b 3 Z l Z E N v b H V t b n M x L n t E T 0 I s N H 0 m c X V v d D s s J n F 1 b 3 Q 7 U 2 V j d G l v b j E v V G F i Z W x s Z T E v Q X V 0 b 1 J l b W 9 2 Z W R D b 2 x 1 b W 5 z M S 5 7 Q W d l L D V 9 J n F 1 b 3 Q 7 L C Z x d W 9 0 O 1 N l Y 3 R p b 2 4 x L 1 R h Y m V s b G U x L 0 F 1 d G 9 S Z W 1 v d m V k Q 2 9 s d W 1 u c z E u e 1 N l e C w 2 f S Z x d W 9 0 O y w m c X V v d D t T Z W N 0 a W 9 u M S 9 U Y W J l b G x l M S 9 B d X R v U m V t b 3 Z l Z E N v b H V t b n M x L n t N Y X J p d G F s R G V z Y y w 3 f S Z x d W 9 0 O y w m c X V v d D t T Z W N 0 a W 9 u M S 9 U Y W J l b G x l M S 9 B d X R v U m V t b 3 Z l Z E N v b H V t b n M x L n t D a X R p e m V u R G V z Y y w 4 f S Z x d W 9 0 O y w m c X V v d D t T Z W N 0 a W 9 u M S 9 U Y W J l b G x l M S 9 B d X R v U m V t b 3 Z l Z E N v b H V t b n M x L n t E Y X R l I G 9 m I E h p c m U s O X 0 m c X V v d D s s J n F 1 b 3 Q 7 U 2 V j d G l v b j E v V G F i Z W x s Z T E v Q X V 0 b 1 J l b W 9 2 Z W R D b 2 x 1 b W 5 z M S 5 7 R G V w Y X J 0 b W V u d C w x M H 0 m c X V v d D s s J n F 1 b 3 Q 7 U 2 V j d G l v b j E v V G F i Z W x s Z T E v Q X V 0 b 1 J l b W 9 2 Z W R D b 2 x 1 b W 5 z M S 5 7 U G 9 z a X R p b 2 4 s M T F 9 J n F 1 b 3 Q 7 L C Z x d W 9 0 O 1 N l Y 3 R p b 2 4 x L 1 R h Y m V s b G U x L 0 F 1 d G 9 S Z W 1 v d m V k Q 2 9 s d W 1 u c z E u e 1 B h e S B S Y X R l L D E y f S Z x d W 9 0 O y w m c X V v d D t T Z W N 0 a W 9 u M S 9 U Y W J l b G x l M S 9 B d X R v U m V t b 3 Z l Z E N v b H V t b n M x L n t N Y W 5 h Z 2 V y I E 5 h b W U s M T N 9 J n F 1 b 3 Q 7 L C Z x d W 9 0 O 1 N l Y 3 R p b 2 4 x L 1 R h Y m V s b G U x L 0 F 1 d G 9 S Z W 1 v d m V k Q 2 9 s d W 1 u c z E u e 0 V t c G x v e W V l I F N v d X J j Z S w x N H 0 m c X V v d D s s J n F 1 b 3 Q 7 U 2 V j d G l v b j E v V G F i Z W x s Z T E v Q X V 0 b 1 J l b W 9 2 Z W R D b 2 x 1 b W 5 z M S 5 7 U G V y Z m 9 y b W F u Y 2 U g U 2 N v c m U s M T V 9 J n F 1 b 3 Q 7 X S w m c X V v d D t S Z W x h d G l v b n N o a X B J b m Z v J n F 1 b 3 Q 7 O l t d f S I g L z 4 8 L 1 N 0 Y W J s Z U V u d H J p Z X M + P C 9 J d G V t P j x J d G V t P j x J d G V t T G 9 j Y X R p b 2 4 + P E l 0 Z W 1 U e X B l P k Z v c m 1 1 b G E 8 L 0 l 0 Z W 1 U e X B l P j x J d G V t U G F 0 a D 5 T Z W N 0 a W 9 u M S 9 U Y W J l b G x l M S 9 R d W V s b G U 8 L 0 l 0 Z W 1 Q Y X R o P j w v S X R l b U x v Y 2 F 0 a W 9 u P j x T d G F i b G V F b n R y a W V z I C 8 + P C 9 J d G V t P j x J d G V t P j x J d G V t T G 9 j Y X R p b 2 4 + P E l 0 Z W 1 U e X B l P k Z v c m 1 1 b G E 8 L 0 l 0 Z W 1 U e X B l P j x J d G V t U G F 0 a D 5 T Z W N 0 a W 9 u M S 9 U Y W J l b G x l M S 9 H Z S V D M y V B N G 5 k Z X J 0 Z X I l M j B U e X A l M j B t a X Q l M j B H Z W J p Z X R z c 2 N o Z W 1 h P C 9 J d G V t U G F 0 a D 4 8 L 0 l 0 Z W 1 M b 2 N h d G l v b j 4 8 U 3 R h Y m x l R W 5 0 c m l l c y A v P j w v S X R l b T 4 8 S X R l b T 4 8 S X R l b U x v Y 2 F 0 a W 9 u P j x J d G V t V H l w Z T 5 G b 3 J t d W x h P C 9 J d G V t V H l w Z T 4 8 S X R l b V B h d G g + U 2 V j d G l v b j E v V G F i Z W x s Z T E v R 2 U l Q z M l Q T R u Z G V y d G V y J T I w V H l w J T I w b W l 0 J T I w R 2 V i a W V 0 c 3 N j a G V t Y T E 8 L 0 l 0 Z W 1 Q Y X R o P j w v S X R l b U x v Y 2 F 0 a W 9 u P j x T d G F i b G V F b n R y a W V z I C 8 + P C 9 J d G V t P j x J d G V t P j x J d G V t T G 9 j Y X R p b 2 4 + P E l 0 Z W 1 U e X B l P k Z v c m 1 1 b G E 8 L 0 l 0 Z W 1 U e X B l P j x J d G V t U G F 0 a D 5 T Z W N 0 a W 9 u M S 9 U Y W J l b G x l M S 9 H Z S V D M y V B N G 5 k Z X J 0 Z X I l M j B U e X A 8 L 0 l 0 Z W 1 Q Y X R o P j w v S X R l b U x v Y 2 F 0 a W 9 u P j x T d G F i b G V F b n R y a W V z I C 8 + P C 9 J d G V t P j w v S X R l b X M + P C 9 M b 2 N h b F B h Y 2 t h Z 2 V N Z X R h Z G F 0 Y U Z p b G U + F g A A A F B L B Q Y A A A A A A A A A A A A A A A A A A A A A A A A m A Q A A A Q A A A N C M n d 8 B F d E R j H o A w E / C l + s B A A A A 3 m b Z 5 A T 2 8 U G F b 5 f A m I D c + A A A A A A C A A A A A A A Q Z g A A A A E A A C A A A A A y 3 x t Y I Y 5 8 k 8 N U 9 x 7 x u s / t 0 4 X x x H y b A c u o G y C y 7 7 d p V Q A A A A A O g A A A A A I A A C A A A A C l W z C 0 g x j 7 A b A u 3 y J p Y o e I J Y 8 b I i j j L m 6 y Z n l Q z h w v X l A A A A D N 8 4 V w M 4 b b V A H H 8 g q a C R 3 q T B O C c D D e D n q r h s H j z V g H o x M E / X j C W X w Z v 4 S 0 D 9 J W z r d W m Q r C D I e S 5 U 8 9 E i M t v 4 2 I f e 2 w q 3 i b x G w n 6 l 9 g 7 0 d i K E A A A A D p U b 3 r H V K f w A p n 4 P G k T t M s t S s d I m z o b / h P A 6 p r o L 0 M Y Y n y Q C Y R 9 H 5 D r k + b s X g 2 8 K p r b D Y K k p R o g O C c M R N R D l Z l < / D a t a M a s h u p > 
</file>

<file path=customXml/itemProps1.xml><?xml version="1.0" encoding="utf-8"?>
<ds:datastoreItem xmlns:ds="http://schemas.openxmlformats.org/officeDocument/2006/customXml" ds:itemID="{F911F0A3-6D11-4760-9CD1-13401AF781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HR_Dashboard</vt:lpstr>
      <vt:lpstr>Pivot Tables</vt:lpstr>
      <vt:lpstr>Data </vt:lpstr>
      <vt:lpstr>Employee Data</vt:lpstr>
      <vt:lpstr>Cost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2022-06-04T18:06:15Z</dcterms:modified>
</cp:coreProperties>
</file>