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DATA ANALYST PROJECTS\Sales Data Analysis with Excel\Project\"/>
    </mc:Choice>
  </mc:AlternateContent>
  <xr:revisionPtr revIDLastSave="0" documentId="13_ncr:1_{41EC8F37-0D06-4DBC-9606-FD8FBF6C213E}" xr6:coauthVersionLast="47" xr6:coauthVersionMax="47" xr10:uidLastSave="{00000000-0000-0000-0000-000000000000}"/>
  <bookViews>
    <workbookView xWindow="-120" yWindow="-120" windowWidth="29040" windowHeight="15840" activeTab="1" xr2:uid="{EA8A9EA3-FA99-4265-AB05-D593E75E9AE1}"/>
  </bookViews>
  <sheets>
    <sheet name="Tabelle1" sheetId="1" r:id="rId1"/>
    <sheet name="Dashboard" sheetId="2" r:id="rId2"/>
    <sheet name="Pivottables " sheetId="3" r:id="rId3"/>
  </sheets>
  <definedNames>
    <definedName name="Datenschnitt_Category">#N/A</definedName>
    <definedName name="Datenschnitt_Category1">#N/A</definedName>
    <definedName name="Datenschnitt_Category2">#N/A</definedName>
    <definedName name="Datenschnitt_Segment">#N/A</definedName>
    <definedName name="Datenschnitt_Segment1">#N/A</definedName>
    <definedName name="Datenschnitt_Segment2">#N/A</definedName>
    <definedName name="Datenschnitt_Ship_Mode">#N/A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ource_data_8b00765a-32cd-4e69-be34-7a34b448e116" name="Source_data" connection="Abfrage - Source_data"/>
        </x15:modelTables>
        <x15:extLst>
          <ext xmlns:x16="http://schemas.microsoft.com/office/spreadsheetml/2014/11/main" uri="{9835A34E-60A6-4A7C-AAB8-D5F71C897F49}">
            <x16:modelTimeGroupings>
              <x16:modelTimeGrouping tableName="Source_data" columnName="Order Date" columnId="Order Date">
                <x16:calculatedTimeColumn columnName="Order Date (Jahr)" columnId="Order Date (Jahr)" contentType="years" isSelected="1"/>
                <x16:calculatedTimeColumn columnName="Order Date (Quartal)" columnId="Order Date (Quartal)" contentType="quarters" isSelected="1"/>
                <x16:calculatedTimeColumn columnName="Order Date (Monatsindex)" columnId="Order Date (Monatsindex)" contentType="monthsindex" isSelected="1"/>
                <x16:calculatedTimeColumn columnName="Order Date (Monat)" columnId="Order Date (Monat)"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8" i="3" l="1"/>
  <c r="E30" i="2" l="1"/>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H30" i="2"/>
  <c r="H29" i="2"/>
  <c r="H28" i="2"/>
  <c r="H27" i="2"/>
  <c r="H26" i="2"/>
  <c r="H25" i="2"/>
  <c r="H24" i="2"/>
  <c r="H23" i="2"/>
  <c r="H22" i="2"/>
  <c r="H21" i="2"/>
  <c r="S21" i="2"/>
  <c r="T21" i="2"/>
  <c r="S22" i="2"/>
  <c r="T22" i="2"/>
  <c r="S23" i="2"/>
  <c r="T23" i="2"/>
  <c r="S24" i="2"/>
  <c r="T24" i="2"/>
  <c r="S25" i="2"/>
  <c r="T25" i="2"/>
  <c r="S26" i="2"/>
  <c r="T26" i="2"/>
  <c r="S27" i="2"/>
  <c r="T27" i="2"/>
  <c r="S28" i="2"/>
  <c r="T28" i="2"/>
  <c r="S29" i="2"/>
  <c r="T29" i="2"/>
  <c r="S30" i="2"/>
  <c r="T30" i="2"/>
  <c r="S31" i="2"/>
  <c r="T31" i="2"/>
  <c r="R22" i="2"/>
  <c r="R23" i="2"/>
  <c r="R24" i="2"/>
  <c r="R25" i="2"/>
  <c r="R26" i="2"/>
  <c r="R27" i="2"/>
  <c r="R28" i="2"/>
  <c r="R29" i="2"/>
  <c r="R30" i="2"/>
  <c r="R21" i="2"/>
  <c r="N21" i="2"/>
  <c r="O21" i="2"/>
  <c r="N22" i="2"/>
  <c r="O22" i="2"/>
  <c r="N23" i="2"/>
  <c r="O23" i="2"/>
  <c r="N24" i="2"/>
  <c r="O24" i="2"/>
  <c r="N25" i="2"/>
  <c r="O25" i="2"/>
  <c r="N26" i="2"/>
  <c r="O26" i="2"/>
  <c r="N27" i="2"/>
  <c r="O27" i="2"/>
  <c r="N28" i="2"/>
  <c r="O28" i="2"/>
  <c r="N29" i="2"/>
  <c r="O29" i="2"/>
  <c r="N30" i="2"/>
  <c r="O30" i="2"/>
  <c r="N31" i="2"/>
  <c r="O31" i="2"/>
  <c r="M22" i="2"/>
  <c r="M23" i="2"/>
  <c r="M24" i="2"/>
  <c r="M25" i="2"/>
  <c r="M26" i="2"/>
  <c r="M27" i="2"/>
  <c r="M28" i="2"/>
  <c r="M29" i="2"/>
  <c r="M30" i="2"/>
  <c r="M21" i="2"/>
  <c r="I21" i="2"/>
  <c r="J21" i="2"/>
  <c r="I22" i="2"/>
  <c r="J22" i="2"/>
  <c r="I23" i="2"/>
  <c r="J23" i="2"/>
  <c r="I24" i="2"/>
  <c r="J24" i="2"/>
  <c r="I25" i="2"/>
  <c r="J25" i="2"/>
  <c r="I26" i="2"/>
  <c r="J26" i="2"/>
  <c r="I27" i="2"/>
  <c r="J27" i="2"/>
  <c r="I28" i="2"/>
  <c r="J28" i="2"/>
  <c r="I29" i="2"/>
  <c r="J29" i="2"/>
  <c r="I30" i="2"/>
  <c r="J30" i="2"/>
  <c r="I31" i="2"/>
  <c r="J31" i="2"/>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69" i="3"/>
  <c r="H48" i="3"/>
  <c r="I48" i="3" s="1"/>
  <c r="G49" i="3"/>
  <c r="H49" i="3"/>
  <c r="I49" i="3" s="1"/>
  <c r="G50" i="3"/>
  <c r="H50" i="3"/>
  <c r="I50" i="3" s="1"/>
  <c r="G51" i="3"/>
  <c r="H51" i="3"/>
  <c r="I51" i="3" s="1"/>
  <c r="G52" i="3"/>
  <c r="H52" i="3"/>
  <c r="I52" i="3" s="1"/>
  <c r="G53" i="3"/>
  <c r="H53" i="3"/>
  <c r="I53" i="3" s="1"/>
  <c r="G54" i="3"/>
  <c r="H54" i="3"/>
  <c r="I54" i="3" s="1"/>
  <c r="G55" i="3"/>
  <c r="H55" i="3"/>
  <c r="I55" i="3" s="1"/>
  <c r="G56" i="3"/>
  <c r="H56" i="3"/>
  <c r="I56" i="3" s="1"/>
  <c r="G57" i="3"/>
  <c r="H57" i="3"/>
  <c r="I57" i="3" s="1"/>
  <c r="G58" i="3"/>
  <c r="H58" i="3"/>
  <c r="I58" i="3" s="1"/>
  <c r="G59" i="3"/>
  <c r="H59" i="3"/>
  <c r="I59" i="3" s="1"/>
  <c r="G60" i="3"/>
  <c r="H60" i="3"/>
  <c r="I60" i="3" s="1"/>
  <c r="G61" i="3"/>
  <c r="H61" i="3"/>
  <c r="I61" i="3" s="1"/>
  <c r="G62" i="3"/>
  <c r="H62" i="3"/>
  <c r="I62" i="3" s="1"/>
  <c r="G63" i="3"/>
  <c r="H63" i="3"/>
  <c r="I63" i="3" s="1"/>
  <c r="F52" i="3"/>
  <c r="F56" i="3"/>
  <c r="F60" i="3"/>
  <c r="F48" i="3"/>
  <c r="F5" i="3"/>
  <c r="E5" i="3"/>
  <c r="F26" i="2" l="1"/>
  <c r="F30" i="2"/>
  <c r="F27" i="2"/>
  <c r="F22" i="2"/>
  <c r="E31" i="2"/>
  <c r="F23" i="2"/>
  <c r="D31" i="2"/>
  <c r="F24" i="2"/>
  <c r="F28" i="2"/>
  <c r="F21" i="2"/>
  <c r="F25" i="2"/>
  <c r="F29" i="2"/>
  <c r="U28" i="2"/>
  <c r="P30" i="2"/>
  <c r="P26" i="2"/>
  <c r="P22" i="2"/>
  <c r="K28" i="2"/>
  <c r="K24" i="2"/>
  <c r="P31" i="2"/>
  <c r="P29" i="2"/>
  <c r="P27" i="2"/>
  <c r="P25" i="2"/>
  <c r="P23" i="2"/>
  <c r="P21" i="2"/>
  <c r="K31" i="2"/>
  <c r="K29" i="2"/>
  <c r="K27" i="2"/>
  <c r="K25" i="2"/>
  <c r="K23" i="2"/>
  <c r="K21" i="2"/>
  <c r="U30" i="2"/>
  <c r="U26" i="2"/>
  <c r="U24" i="2"/>
  <c r="U22" i="2"/>
  <c r="K30" i="2"/>
  <c r="K26" i="2"/>
  <c r="K22" i="2"/>
  <c r="P28" i="2"/>
  <c r="P24" i="2"/>
  <c r="U31" i="2"/>
  <c r="U29" i="2"/>
  <c r="U27" i="2"/>
  <c r="U25" i="2"/>
  <c r="U23" i="2"/>
  <c r="U21" i="2"/>
  <c r="F3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1B49EF-E06D-400E-B8B6-A67CB75B5AD6}" name="Abfrage - Source_data" description="Verbindung mit der Abfrage 'Source_data' in der Arbeitsmappe." type="100" refreshedVersion="8" minRefreshableVersion="5" saveData="1">
    <extLst>
      <ext xmlns:x15="http://schemas.microsoft.com/office/spreadsheetml/2010/11/main" uri="{DE250136-89BD-433C-8126-D09CA5730AF9}">
        <x15:connection id="2b36f212-a6dd-4293-972c-0846114dc186"/>
      </ext>
    </extLst>
  </connection>
  <connection id="2" xr16:uid="{2DF9046C-8D86-4061-9AB3-18E0EDC06C98}" keepAlive="1" name="ThisWorkbookDataModel" description="Daten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<sst xmlns="http://schemas.openxmlformats.org/spreadsheetml/2006/main" count="170" uniqueCount="100">
  <si>
    <t>Zeilenbeschriftungen</t>
  </si>
  <si>
    <t>Gesamtergebnis</t>
  </si>
  <si>
    <t>2014</t>
  </si>
  <si>
    <t>Quartal1</t>
  </si>
  <si>
    <t>Quartal2</t>
  </si>
  <si>
    <t>Quartal3</t>
  </si>
  <si>
    <t>Quartal4</t>
  </si>
  <si>
    <t>2015</t>
  </si>
  <si>
    <t>2016</t>
  </si>
  <si>
    <t>2017</t>
  </si>
  <si>
    <t>Summe von Sales</t>
  </si>
  <si>
    <t>Summe von Profit</t>
  </si>
  <si>
    <t>Sales vs PY</t>
  </si>
  <si>
    <t>Profit vs PY</t>
  </si>
  <si>
    <t>Sales For latest Year</t>
  </si>
  <si>
    <t>Accessories</t>
  </si>
  <si>
    <t>Appliances</t>
  </si>
  <si>
    <t>Binders</t>
  </si>
  <si>
    <t>Chairs</t>
  </si>
  <si>
    <t>Copiers</t>
  </si>
  <si>
    <t>Furnishings</t>
  </si>
  <si>
    <t>Machines</t>
  </si>
  <si>
    <t>Phones</t>
  </si>
  <si>
    <t>Storage</t>
  </si>
  <si>
    <t>Tables</t>
  </si>
  <si>
    <t>Spaltenbeschriftungen</t>
  </si>
  <si>
    <t>Chicago</t>
  </si>
  <si>
    <t>Columbus</t>
  </si>
  <si>
    <t>Detroit</t>
  </si>
  <si>
    <t>Houston</t>
  </si>
  <si>
    <t>Lafayette</t>
  </si>
  <si>
    <t>Los Angeles</t>
  </si>
  <si>
    <t>New York City</t>
  </si>
  <si>
    <t>Philadelphia</t>
  </si>
  <si>
    <t>San Francisco</t>
  </si>
  <si>
    <t>Seattle</t>
  </si>
  <si>
    <t>Washington</t>
  </si>
  <si>
    <t>Data for Table 1 and Table 2</t>
  </si>
  <si>
    <t>Data for Table 3 and 4</t>
  </si>
  <si>
    <t>Summe von Quantity</t>
  </si>
  <si>
    <t>Order Date (Jahr)</t>
  </si>
  <si>
    <t>Order Date (Quartal)</t>
  </si>
  <si>
    <t xml:space="preserve">Sales </t>
  </si>
  <si>
    <t>Price</t>
  </si>
  <si>
    <t>State</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</si>
  <si>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</si>
  <si>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</si>
  <si>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</si>
  <si>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</si>
  <si>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</si>
  <si>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</si>
  <si>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</si>
  <si>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</si>
  <si>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</si>
  <si>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</si>
  <si>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</si>
  <si>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</si>
  <si>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</si>
  <si>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</si>
  <si>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</si>
  <si>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</si>
  <si>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</si>
  <si>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</si>
  <si>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</si>
  <si>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</si>
  <si>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</si>
  <si>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</si>
  <si>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</si>
  <si>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</si>
  <si>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</si>
  <si>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</si>
  <si>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</si>
  <si>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</si>
  <si>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</si>
  <si>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</si>
  <si>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</si>
  <si>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</si>
  <si>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</si>
  <si>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</si>
  <si>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</si>
  <si>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</si>
  <si>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</si>
  <si>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</si>
  <si>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</si>
  <si>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</si>
  <si>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</si>
  <si>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</si>
  <si>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</si>
  <si>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</si>
  <si>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</si>
  <si>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</si>
  <si>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</si>
  <si>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Wyoming</t>
  </si>
  <si>
    <t>Data for Chart 1</t>
  </si>
  <si>
    <t>Data for Chart 2</t>
  </si>
  <si>
    <t>Chart Data</t>
  </si>
  <si>
    <t>Sales</t>
  </si>
  <si>
    <t>Sub Category</t>
  </si>
  <si>
    <t>vs PY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</si>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</sst>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0\ &quot;€&quot;;\-#,##0\ &quot;€&quot;"/>
    <numFmt numFmtId="7" formatCode="#,##0.00\ &quot;€&quot;;\-#,##0.00\ &quot;€&quot;"/>
    <numFmt numFmtId="164" formatCode="#,##0.00\ &quot;€&quot;"/>
    <numFmt numFmtId="165" formatCode="0.0%"/>
    <numFmt numFmtId="166" formatCode="#,##0\ &quot;€&quot;"/>
    <numFmt numFmtId="167" formatCode="[Color10]0.0%\ \▲\ ;[Red]\(0.0\)%\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right/>
      <top style="medium">
        <color theme="1" tint="0.34998626667073579"/>
      </top>
      <bottom style="double">
        <color theme="1" tint="0.34998626667073579"/>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2" borderId="0" xfId="0" applyFill="1"/>
    <xf numFmtId="0" fontId="0" fillId="0" borderId="0" xfId="0" pivotButton="1"/>
    <xf numFmtId="0" fontId="0" fillId="0" borderId="0" xfId="0" applyAlignment="1">
      <alignment horizontal="left"/>
    </xf>
    <xf numFmtId="7" fontId="0" fillId="0" borderId="0" xfId="0" applyNumberFormat="1"/>
    <xf numFmtId="5" fontId="0" fillId="0" borderId="0" xfId="0" applyNumberFormat="1"/>
    <xf numFmtId="164" fontId="0" fillId="0" borderId="0" xfId="0" applyNumberFormat="1"/>
    <xf numFmtId="164" fontId="0" fillId="0" borderId="0" xfId="0" applyNumberFormat="1" applyAlignment="1">
      <alignment horizontal="center"/>
    </xf>
    <xf numFmtId="0" fontId="2" fillId="2" borderId="0" xfId="0" applyFont="1" applyFill="1"/>
    <xf numFmtId="0" fontId="2" fillId="2" borderId="0" xfId="0" applyFont="1" applyFill="1" applyAlignment="1">
      <alignment horizontal="right"/>
    </xf>
    <xf numFmtId="165" fontId="0" fillId="0" borderId="0" xfId="1" applyNumberFormat="1" applyFont="1"/>
    <xf numFmtId="166" fontId="0" fillId="2" borderId="0" xfId="0" applyNumberFormat="1" applyFill="1"/>
    <xf numFmtId="167" fontId="0" fillId="2" borderId="0" xfId="1" applyNumberFormat="1" applyFont="1" applyFill="1"/>
    <xf numFmtId="49" fontId="0" fillId="0" borderId="0" xfId="0" applyNumberFormat="1"/>
    <xf numFmtId="166" fontId="2" fillId="2" borderId="1" xfId="0" applyNumberFormat="1" applyFont="1" applyFill="1" applyBorder="1"/>
    <xf numFmtId="167" fontId="2" fillId="2" borderId="1" xfId="1" applyNumberFormat="1" applyFont="1" applyFill="1" applyBorder="1"/>
    <xf numFmtId="0" fontId="2" fillId="2" borderId="1" xfId="0" applyFont="1" applyFill="1" applyBorder="1"/>
    <xf numFmtId="0" fontId="0" fillId="2" borderId="0" xfId="0" applyFill="1" applyAlignment="1">
      <alignment horizontal="center"/>
    </xf>
  </cellXfs>
  <cellStyles count="2">
    <cellStyle name="Prozent" xfId="1" builtinId="5"/>
    <cellStyle name="Standard" xfId="0" builtinId="0"/>
  </cellStyles>
  <dxfs count="5">
    <dxf>
      <numFmt numFmtId="9" formatCode="#,##0\ &quot;€&quot;;\-#,##0\ &quot;€&quot;"/>
    </dxf>
    <dxf>
      <numFmt numFmtId="9" formatCode="#,##0\ &quot;€&quot;;\-#,##0\ &quot;€&quot;"/>
    </dxf>
    <dxf>
      <numFmt numFmtId="11" formatCode="#,##0.00\ &quot;€&quot;;\-#,##0.00\ &quot;€&quot;"/>
    </dxf>
    <dxf>
      <font>
        <b/>
        <color theme="1"/>
      </font>
      <border>
        <bottom style="thin">
          <color theme="4"/>
        </bottom>
        <vertical/>
        <horizontal/>
      </border>
    </dxf>
    <dxf>
      <font>
        <color theme="1"/>
      </font>
      <fill>
        <patternFill patternType="solid">
          <bgColor rgb="FFD9D9D9"/>
        </patternFill>
      </fill>
      <border diagonalDown="1">
        <left/>
        <right/>
        <top/>
        <bottom/>
        <diagonal style="thin">
          <color theme="4"/>
        </diagonal>
        <vertical/>
        <horizontal/>
      </border>
    </dxf>
  </dxfs>
  <tableStyles count="2" defaultTableStyle="TableStyleMedium2" defaultPivotStyle="PivotStyleLight16">
    <tableStyle name="Dashslicer" pivot="0" table="0" count="10" xr9:uid="{77494081-4D80-4644-AE46-67B3E1438943}">
      <tableStyleElement type="wholeTable" dxfId="4"/>
      <tableStyleElement type="headerRow" dxfId="3"/>
    </tableStyle>
    <tableStyle name="Invisible" pivot="0" table="0" count="0" xr9:uid="{242EAB2A-4F09-4891-8344-44A7033D3AA9}"/>
  </tableStyles>
  <colors>
    <mruColors>
      <color rgb="FFD9D9D9"/>
      <color rgb="FF19727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sh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'Pivottables '!$H$47</c:f>
              <c:strCache>
                <c:ptCount val="1"/>
                <c:pt idx="0">
                  <c:v>Sales </c:v>
                </c:pt>
              </c:strCache>
            </c:strRef>
          </c:tx>
          <c:spPr>
            <a:solidFill>
              <a:schemeClr val="accent1"/>
            </a:solidFill>
            <a:ln>
              <a:noFill/>
            </a:ln>
            <a:effectLst>
              <a:outerShdw blurRad="50800" dist="38100" dir="8100000" algn="tr" rotWithShape="0">
                <a:prstClr val="black">
                  <a:alpha val="40000"/>
                </a:prstClr>
              </a:outerShdw>
            </a:effectLst>
          </c:spPr>
          <c:invertIfNegative val="0"/>
          <c:cat>
            <c:multiLvlStrRef>
              <c:f>'Pivottables '!$F$48:$G$63</c:f>
              <c:multiLvlStrCache>
                <c:ptCount val="16"/>
                <c:lvl>
                  <c:pt idx="0">
                    <c:v>Quartal1</c:v>
                  </c:pt>
                  <c:pt idx="1">
                    <c:v>Quartal2</c:v>
                  </c:pt>
                  <c:pt idx="2">
                    <c:v>Quartal3</c:v>
                  </c:pt>
                  <c:pt idx="3">
                    <c:v>Quartal4</c:v>
                  </c:pt>
                  <c:pt idx="4">
                    <c:v>Quartal1</c:v>
                  </c:pt>
                  <c:pt idx="5">
                    <c:v>Quartal2</c:v>
                  </c:pt>
                  <c:pt idx="6">
                    <c:v>Quartal3</c:v>
                  </c:pt>
                  <c:pt idx="7">
                    <c:v>Quartal4</c:v>
                  </c:pt>
                  <c:pt idx="8">
                    <c:v>Quartal1</c:v>
                  </c:pt>
                  <c:pt idx="9">
                    <c:v>Quartal2</c:v>
                  </c:pt>
                  <c:pt idx="10">
                    <c:v>Quartal3</c:v>
                  </c:pt>
                  <c:pt idx="11">
                    <c:v>Quartal4</c:v>
                  </c:pt>
                  <c:pt idx="12">
                    <c:v>Quartal1</c:v>
                  </c:pt>
                  <c:pt idx="13">
                    <c:v>Quartal2</c:v>
                  </c:pt>
                  <c:pt idx="14">
                    <c:v>Quartal3</c:v>
                  </c:pt>
                  <c:pt idx="15">
                    <c:v>Quartal4</c:v>
                  </c:pt>
                </c:lvl>
                <c:lvl>
                  <c:pt idx="0">
                    <c:v>2014</c:v>
                  </c:pt>
                  <c:pt idx="4">
                    <c:v>2015</c:v>
                  </c:pt>
                  <c:pt idx="8">
                    <c:v>2016</c:v>
                  </c:pt>
                  <c:pt idx="12">
                    <c:v>2017</c:v>
                  </c:pt>
                </c:lvl>
              </c:multiLvlStrCache>
            </c:multiLvlStrRef>
          </c:cat>
          <c:val>
            <c:numRef>
              <c:f>'Pivottables '!$H$48:$H$63</c:f>
              <c:numCache>
                <c:formatCode>#,##0.00\ "€"</c:formatCode>
                <c:ptCount val="16"/>
                <c:pt idx="0">
                  <c:v>74447.796000000002</c:v>
                </c:pt>
                <c:pt idx="1">
                  <c:v>86538.759600000005</c:v>
                </c:pt>
                <c:pt idx="2">
                  <c:v>143633.21230000001</c:v>
                </c:pt>
                <c:pt idx="3">
                  <c:v>179627.73019999999</c:v>
                </c:pt>
                <c:pt idx="4">
                  <c:v>68851.738599999997</c:v>
                </c:pt>
                <c:pt idx="5">
                  <c:v>89124.187000000005</c:v>
                </c:pt>
                <c:pt idx="6">
                  <c:v>130259.57520000001</c:v>
                </c:pt>
                <c:pt idx="7">
                  <c:v>182297.00820000001</c:v>
                </c:pt>
                <c:pt idx="8">
                  <c:v>93237.180999999997</c:v>
                </c:pt>
                <c:pt idx="9">
                  <c:v>136082.30100000001</c:v>
                </c:pt>
                <c:pt idx="10">
                  <c:v>143787.3622</c:v>
                </c:pt>
                <c:pt idx="11">
                  <c:v>236098.75380000001</c:v>
                </c:pt>
                <c:pt idx="12">
                  <c:v>123144.8602</c:v>
                </c:pt>
                <c:pt idx="13">
                  <c:v>133764.372</c:v>
                </c:pt>
                <c:pt idx="14">
                  <c:v>196251.95600000001</c:v>
                </c:pt>
                <c:pt idx="15">
                  <c:v>280054.06699999998</c:v>
                </c:pt>
              </c:numCache>
            </c:numRef>
          </c:val>
          <c:extLst>
            <c:ext xmlns:c16="http://schemas.microsoft.com/office/drawing/2014/chart" uri="{C3380CC4-5D6E-409C-BE32-E72D297353CC}">
              <c16:uniqueId val="{00000000-2AB9-4364-8028-4A2AC8B1BF91}"/>
            </c:ext>
          </c:extLst>
        </c:ser>
        <c:dLbls>
          <c:showLegendKey val="0"/>
          <c:showVal val="0"/>
          <c:showCatName val="0"/>
          <c:showSerName val="0"/>
          <c:showPercent val="0"/>
          <c:showBubbleSize val="0"/>
        </c:dLbls>
        <c:gapWidth val="65"/>
        <c:overlap val="-27"/>
        <c:axId val="488326840"/>
        <c:axId val="488328280"/>
      </c:barChart>
      <c:lineChart>
        <c:grouping val="standard"/>
        <c:varyColors val="0"/>
        <c:ser>
          <c:idx val="1"/>
          <c:order val="1"/>
          <c:tx>
            <c:strRef>
              <c:f>'Pivottables '!$I$47</c:f>
              <c:strCache>
                <c:ptCount val="1"/>
                <c:pt idx="0">
                  <c:v>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 '!$F$48:$G$63</c:f>
              <c:multiLvlStrCache>
                <c:ptCount val="16"/>
                <c:lvl>
                  <c:pt idx="0">
                    <c:v>Quartal1</c:v>
                  </c:pt>
                  <c:pt idx="1">
                    <c:v>Quartal2</c:v>
                  </c:pt>
                  <c:pt idx="2">
                    <c:v>Quartal3</c:v>
                  </c:pt>
                  <c:pt idx="3">
                    <c:v>Quartal4</c:v>
                  </c:pt>
                  <c:pt idx="4">
                    <c:v>Quartal1</c:v>
                  </c:pt>
                  <c:pt idx="5">
                    <c:v>Quartal2</c:v>
                  </c:pt>
                  <c:pt idx="6">
                    <c:v>Quartal3</c:v>
                  </c:pt>
                  <c:pt idx="7">
                    <c:v>Quartal4</c:v>
                  </c:pt>
                  <c:pt idx="8">
                    <c:v>Quartal1</c:v>
                  </c:pt>
                  <c:pt idx="9">
                    <c:v>Quartal2</c:v>
                  </c:pt>
                  <c:pt idx="10">
                    <c:v>Quartal3</c:v>
                  </c:pt>
                  <c:pt idx="11">
                    <c:v>Quartal4</c:v>
                  </c:pt>
                  <c:pt idx="12">
                    <c:v>Quartal1</c:v>
                  </c:pt>
                  <c:pt idx="13">
                    <c:v>Quartal2</c:v>
                  </c:pt>
                  <c:pt idx="14">
                    <c:v>Quartal3</c:v>
                  </c:pt>
                  <c:pt idx="15">
                    <c:v>Quartal4</c:v>
                  </c:pt>
                </c:lvl>
                <c:lvl>
                  <c:pt idx="0">
                    <c:v>2014</c:v>
                  </c:pt>
                  <c:pt idx="4">
                    <c:v>2015</c:v>
                  </c:pt>
                  <c:pt idx="8">
                    <c:v>2016</c:v>
                  </c:pt>
                  <c:pt idx="12">
                    <c:v>2017</c:v>
                  </c:pt>
                </c:lvl>
              </c:multiLvlStrCache>
            </c:multiLvlStrRef>
          </c:cat>
          <c:val>
            <c:numRef>
              <c:f>'Pivottables '!$I$48:$I$63</c:f>
              <c:numCache>
                <c:formatCode>#,##0.00\ "€"</c:formatCode>
                <c:ptCount val="16"/>
                <c:pt idx="0">
                  <c:v>72.420035019455256</c:v>
                </c:pt>
                <c:pt idx="1">
                  <c:v>56.821247275114906</c:v>
                </c:pt>
                <c:pt idx="2">
                  <c:v>66.527657387679483</c:v>
                </c:pt>
                <c:pt idx="3">
                  <c:v>62.566259212817833</c:v>
                </c:pt>
                <c:pt idx="4">
                  <c:v>69.547210707070704</c:v>
                </c:pt>
                <c:pt idx="5">
                  <c:v>55.563707605985037</c:v>
                </c:pt>
                <c:pt idx="6">
                  <c:v>58.12564712182062</c:v>
                </c:pt>
                <c:pt idx="7">
                  <c:v>57.982508969465655</c:v>
                </c:pt>
                <c:pt idx="8">
                  <c:v>75.009799678197908</c:v>
                </c:pt>
                <c:pt idx="9">
                  <c:v>60.75102723214286</c:v>
                </c:pt>
                <c:pt idx="10">
                  <c:v>51.965074882544272</c:v>
                </c:pt>
                <c:pt idx="11">
                  <c:v>65.820672930025097</c:v>
                </c:pt>
                <c:pt idx="12">
                  <c:v>66.745181680216803</c:v>
                </c:pt>
                <c:pt idx="13">
                  <c:v>52.436053312426502</c:v>
                </c:pt>
                <c:pt idx="14">
                  <c:v>57.9940768321513</c:v>
                </c:pt>
                <c:pt idx="15">
                  <c:v>59.636726362862007</c:v>
                </c:pt>
              </c:numCache>
            </c:numRef>
          </c:val>
          <c:smooth val="0"/>
          <c:extLst>
            <c:ext xmlns:c16="http://schemas.microsoft.com/office/drawing/2014/chart" uri="{C3380CC4-5D6E-409C-BE32-E72D297353CC}">
              <c16:uniqueId val="{00000001-2AB9-4364-8028-4A2AC8B1BF91}"/>
            </c:ext>
          </c:extLst>
        </c:ser>
        <c:dLbls>
          <c:showLegendKey val="0"/>
          <c:showVal val="0"/>
          <c:showCatName val="0"/>
          <c:showSerName val="0"/>
          <c:showPercent val="0"/>
          <c:showBubbleSize val="0"/>
        </c:dLbls>
        <c:marker val="1"/>
        <c:smooth val="0"/>
        <c:axId val="73690335"/>
        <c:axId val="73696815"/>
      </c:lineChart>
      <c:catAx>
        <c:axId val="488326840"/>
        <c:scaling>
          <c:orientation val="minMax"/>
        </c:scaling>
        <c:delete val="0"/>
        <c:axPos val="b"/>
        <c:numFmt formatCode="#,##0.00\ &quot;€&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8328280"/>
        <c:crosses val="autoZero"/>
        <c:auto val="1"/>
        <c:lblAlgn val="ctr"/>
        <c:lblOffset val="100"/>
        <c:noMultiLvlLbl val="0"/>
      </c:catAx>
      <c:valAx>
        <c:axId val="488328280"/>
        <c:scaling>
          <c:orientation val="minMax"/>
        </c:scaling>
        <c:delete val="0"/>
        <c:axPos val="l"/>
        <c:numFmt formatCode="#,##0.0\ &quot;€&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48832684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dispUnitsLbl>
        </c:dispUnits>
      </c:valAx>
      <c:valAx>
        <c:axId val="73696815"/>
        <c:scaling>
          <c:orientation val="minMax"/>
        </c:scaling>
        <c:delete val="0"/>
        <c:axPos val="r"/>
        <c:numFmt formatCode="#,##0.00\ &quot;€&quot;"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690335"/>
        <c:crosses val="max"/>
        <c:crossBetween val="between"/>
      </c:valAx>
      <c:catAx>
        <c:axId val="73690335"/>
        <c:scaling>
          <c:orientation val="minMax"/>
        </c:scaling>
        <c:delete val="1"/>
        <c:axPos val="b"/>
        <c:numFmt formatCode="General" sourceLinked="1"/>
        <c:majorTickMark val="out"/>
        <c:minorTickMark val="none"/>
        <c:tickLblPos val="nextTo"/>
        <c:crossAx val="736968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D9D9"/>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Statest with</a:t>
            </a:r>
            <a:r>
              <a:rPr lang="en-US" baseline="0"/>
              <a:t> highest all time Sales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'Pivottables '!$E$68</c:f>
              <c:strCache>
                <c:ptCount val="1"/>
                <c:pt idx="0">
                  <c:v>Sales</c:v>
                </c:pt>
              </c:strCache>
            </c:strRef>
          </c:tx>
          <c:spPr>
            <a:solidFill>
              <a:schemeClr val="accent1"/>
            </a:solidFill>
            <a:ln>
              <a:noFill/>
            </a:ln>
            <a:effectLst>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 '!$D$69:$D$78</c:f>
              <c:strCache>
                <c:ptCount val="10"/>
                <c:pt idx="0">
                  <c:v>California</c:v>
                </c:pt>
                <c:pt idx="1">
                  <c:v>New York</c:v>
                </c:pt>
                <c:pt idx="2">
                  <c:v>Texas</c:v>
                </c:pt>
                <c:pt idx="3">
                  <c:v>Washington</c:v>
                </c:pt>
                <c:pt idx="4">
                  <c:v>Pennsylvania</c:v>
                </c:pt>
                <c:pt idx="5">
                  <c:v>Florida</c:v>
                </c:pt>
                <c:pt idx="6">
                  <c:v>Illinois</c:v>
                </c:pt>
                <c:pt idx="7">
                  <c:v>Ohio</c:v>
                </c:pt>
                <c:pt idx="8">
                  <c:v>Michigan</c:v>
                </c:pt>
                <c:pt idx="9">
                  <c:v>Virginia</c:v>
                </c:pt>
              </c:strCache>
            </c:strRef>
          </c:cat>
          <c:val>
            <c:numRef>
              <c:f>'Pivottables '!$E$69:$E$78</c:f>
              <c:numCache>
                <c:formatCode>"€"#,##0.00_);\("€"#,##0.00\)</c:formatCode>
                <c:ptCount val="10"/>
                <c:pt idx="0">
                  <c:v>457687.63150000002</c:v>
                </c:pt>
                <c:pt idx="1">
                  <c:v>310876.27100000001</c:v>
                </c:pt>
                <c:pt idx="2">
                  <c:v>170188.04579999999</c:v>
                </c:pt>
                <c:pt idx="3">
                  <c:v>138641.26999999999</c:v>
                </c:pt>
                <c:pt idx="4">
                  <c:v>116511.914</c:v>
                </c:pt>
                <c:pt idx="5">
                  <c:v>89473.707999999999</c:v>
                </c:pt>
                <c:pt idx="6">
                  <c:v>80166.100999999995</c:v>
                </c:pt>
                <c:pt idx="7">
                  <c:v>78258.135999999999</c:v>
                </c:pt>
                <c:pt idx="8">
                  <c:v>76269.614000000001</c:v>
                </c:pt>
                <c:pt idx="9">
                  <c:v>70636.72</c:v>
                </c:pt>
              </c:numCache>
            </c:numRef>
          </c:val>
          <c:extLst>
            <c:ext xmlns:c16="http://schemas.microsoft.com/office/drawing/2014/chart" uri="{C3380CC4-5D6E-409C-BE32-E72D297353CC}">
              <c16:uniqueId val="{00000000-3CF4-4E5C-A74B-5F55EE0B6128}"/>
            </c:ext>
          </c:extLst>
        </c:ser>
        <c:dLbls>
          <c:showLegendKey val="0"/>
          <c:showVal val="0"/>
          <c:showCatName val="0"/>
          <c:showSerName val="0"/>
          <c:showPercent val="0"/>
          <c:showBubbleSize val="0"/>
        </c:dLbls>
        <c:gapWidth val="65"/>
        <c:overlap val="-27"/>
        <c:axId val="73715175"/>
        <c:axId val="73718415"/>
      </c:barChart>
      <c:catAx>
        <c:axId val="73715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18415"/>
        <c:crosses val="autoZero"/>
        <c:auto val="1"/>
        <c:lblAlgn val="ctr"/>
        <c:lblOffset val="100"/>
        <c:noMultiLvlLbl val="0"/>
      </c:catAx>
      <c:valAx>
        <c:axId val="73718415"/>
        <c:scaling>
          <c:orientation val="minMax"/>
        </c:scaling>
        <c:delete val="1"/>
        <c:axPos val="l"/>
        <c:numFmt formatCode="#,##0.0\ &quot;€&quot;;\-#,##0.0\ &quot;€&quot;" sourceLinked="0"/>
        <c:majorTickMark val="none"/>
        <c:minorTickMark val="none"/>
        <c:tickLblPos val="nextTo"/>
        <c:crossAx val="7371517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D9D9"/>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123826</xdr:colOff>
      <xdr:row>0</xdr:row>
      <xdr:rowOff>149680</xdr:rowOff>
    </xdr:from>
    <xdr:to>
      <xdr:col>4</xdr:col>
      <xdr:colOff>40821</xdr:colOff>
      <xdr:row>6</xdr:row>
      <xdr:rowOff>162541</xdr:rowOff>
    </xdr:to>
    <xdr:pic>
      <xdr:nvPicPr>
        <xdr:cNvPr id="3" name="Grafik 2">
          <a:extLst>
            <a:ext uri="{FF2B5EF4-FFF2-40B4-BE49-F238E27FC236}">
              <a16:creationId xmlns:a16="http://schemas.microsoft.com/office/drawing/2014/main" id="{B29592AA-2590-59FC-4317-EAA3363594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4826" y="149680"/>
          <a:ext cx="1699531" cy="1155861"/>
        </a:xfrm>
        <a:prstGeom prst="rect">
          <a:avLst/>
        </a:prstGeom>
      </xdr:spPr>
    </xdr:pic>
    <xdr:clientData/>
  </xdr:twoCellAnchor>
  <xdr:twoCellAnchor>
    <xdr:from>
      <xdr:col>1</xdr:col>
      <xdr:colOff>247650</xdr:colOff>
      <xdr:row>7</xdr:row>
      <xdr:rowOff>85724</xdr:rowOff>
    </xdr:from>
    <xdr:to>
      <xdr:col>3</xdr:col>
      <xdr:colOff>704850</xdr:colOff>
      <xdr:row>12</xdr:row>
      <xdr:rowOff>76199</xdr:rowOff>
    </xdr:to>
    <xdr:sp macro="" textlink="'Pivottables '!B5">
      <xdr:nvSpPr>
        <xdr:cNvPr id="4" name="Rechteck: abgerundete Ecken 3">
          <a:extLst>
            <a:ext uri="{FF2B5EF4-FFF2-40B4-BE49-F238E27FC236}">
              <a16:creationId xmlns:a16="http://schemas.microsoft.com/office/drawing/2014/main" id="{14926F64-5014-6606-9753-96713E1E934B}"/>
            </a:ext>
          </a:extLst>
        </xdr:cNvPr>
        <xdr:cNvSpPr/>
      </xdr:nvSpPr>
      <xdr:spPr>
        <a:xfrm>
          <a:off x="1009650" y="1609724"/>
          <a:ext cx="1981200" cy="942975"/>
        </a:xfrm>
        <a:prstGeom prst="roundRect">
          <a:avLst/>
        </a:prstGeom>
        <a:solidFill>
          <a:srgbClr val="19727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CBD3E6E-828A-4B99-9E10-9BBB2F26E2C2}" type="TxLink">
            <a:rPr lang="en-US" sz="2000" b="1" i="0" u="none" strike="noStrike">
              <a:solidFill>
                <a:schemeClr val="bg1"/>
              </a:solidFill>
              <a:latin typeface="Calibri"/>
              <a:cs typeface="Calibri"/>
            </a:rPr>
            <a:pPr algn="ctr"/>
            <a:t>733.215 €</a:t>
          </a:fld>
          <a:endParaRPr lang="de-DE" sz="2000" b="1">
            <a:solidFill>
              <a:schemeClr val="bg1"/>
            </a:solidFill>
          </a:endParaRPr>
        </a:p>
      </xdr:txBody>
    </xdr:sp>
    <xdr:clientData/>
  </xdr:twoCellAnchor>
  <xdr:twoCellAnchor>
    <xdr:from>
      <xdr:col>1</xdr:col>
      <xdr:colOff>400610</xdr:colOff>
      <xdr:row>8</xdr:row>
      <xdr:rowOff>142875</xdr:rowOff>
    </xdr:from>
    <xdr:to>
      <xdr:col>3</xdr:col>
      <xdr:colOff>551890</xdr:colOff>
      <xdr:row>10</xdr:row>
      <xdr:rowOff>9525</xdr:rowOff>
    </xdr:to>
    <xdr:sp macro="" textlink="">
      <xdr:nvSpPr>
        <xdr:cNvPr id="8" name="Textfeld 7">
          <a:extLst>
            <a:ext uri="{FF2B5EF4-FFF2-40B4-BE49-F238E27FC236}">
              <a16:creationId xmlns:a16="http://schemas.microsoft.com/office/drawing/2014/main" id="{8100D464-E4BA-3E15-E96E-29BC2BECFCF1}"/>
            </a:ext>
          </a:extLst>
        </xdr:cNvPr>
        <xdr:cNvSpPr txBox="1"/>
      </xdr:nvSpPr>
      <xdr:spPr>
        <a:xfrm>
          <a:off x="1162610" y="1857375"/>
          <a:ext cx="1675280" cy="247650"/>
        </a:xfrm>
        <a:prstGeom prst="rect">
          <a:avLst/>
        </a:prstGeom>
        <a:solidFill>
          <a:srgbClr val="1972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a:solidFill>
                <a:schemeClr val="bg1"/>
              </a:solidFill>
            </a:rPr>
            <a:t>Sales Latest Year</a:t>
          </a:r>
        </a:p>
      </xdr:txBody>
    </xdr:sp>
    <xdr:clientData/>
  </xdr:twoCellAnchor>
  <xdr:twoCellAnchor>
    <xdr:from>
      <xdr:col>4</xdr:col>
      <xdr:colOff>506058</xdr:colOff>
      <xdr:row>7</xdr:row>
      <xdr:rowOff>85724</xdr:rowOff>
    </xdr:from>
    <xdr:to>
      <xdr:col>7</xdr:col>
      <xdr:colOff>201258</xdr:colOff>
      <xdr:row>12</xdr:row>
      <xdr:rowOff>76199</xdr:rowOff>
    </xdr:to>
    <xdr:sp macro="" textlink="'Pivottables '!B4">
      <xdr:nvSpPr>
        <xdr:cNvPr id="9" name="Rechteck: abgerundete Ecken 8">
          <a:extLst>
            <a:ext uri="{FF2B5EF4-FFF2-40B4-BE49-F238E27FC236}">
              <a16:creationId xmlns:a16="http://schemas.microsoft.com/office/drawing/2014/main" id="{2FE53950-DE89-4898-A9AE-875A5202DB9E}"/>
            </a:ext>
          </a:extLst>
        </xdr:cNvPr>
        <xdr:cNvSpPr/>
      </xdr:nvSpPr>
      <xdr:spPr>
        <a:xfrm>
          <a:off x="2677758" y="1609724"/>
          <a:ext cx="1981200" cy="942975"/>
        </a:xfrm>
        <a:prstGeom prst="roundRect">
          <a:avLst/>
        </a:prstGeom>
        <a:solidFill>
          <a:srgbClr val="19727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D78807C-1F8B-4318-BC83-E7F02BFD9918}" type="TxLink">
            <a:rPr lang="en-US" sz="2000" b="1" i="0" u="none" strike="noStrike">
              <a:solidFill>
                <a:schemeClr val="bg1"/>
              </a:solidFill>
              <a:latin typeface="Calibri"/>
              <a:ea typeface="+mn-ea"/>
              <a:cs typeface="Calibri"/>
            </a:rPr>
            <a:pPr marL="0" indent="0" algn="ctr"/>
            <a:t>609.206 €</a:t>
          </a:fld>
          <a:endParaRPr lang="de-DE" sz="2000" b="1" i="0" u="none" strike="noStrike">
            <a:solidFill>
              <a:schemeClr val="bg1"/>
            </a:solidFill>
            <a:latin typeface="Calibri"/>
            <a:ea typeface="+mn-ea"/>
            <a:cs typeface="Calibri"/>
          </a:endParaRPr>
        </a:p>
      </xdr:txBody>
    </xdr:sp>
    <xdr:clientData/>
  </xdr:twoCellAnchor>
  <xdr:twoCellAnchor>
    <xdr:from>
      <xdr:col>4</xdr:col>
      <xdr:colOff>676163</xdr:colOff>
      <xdr:row>8</xdr:row>
      <xdr:rowOff>142875</xdr:rowOff>
    </xdr:from>
    <xdr:to>
      <xdr:col>7</xdr:col>
      <xdr:colOff>65443</xdr:colOff>
      <xdr:row>10</xdr:row>
      <xdr:rowOff>9525</xdr:rowOff>
    </xdr:to>
    <xdr:sp macro="" textlink="">
      <xdr:nvSpPr>
        <xdr:cNvPr id="10" name="Textfeld 9">
          <a:extLst>
            <a:ext uri="{FF2B5EF4-FFF2-40B4-BE49-F238E27FC236}">
              <a16:creationId xmlns:a16="http://schemas.microsoft.com/office/drawing/2014/main" id="{5C840E69-2EE1-4340-97ED-971C27EE0760}"/>
            </a:ext>
          </a:extLst>
        </xdr:cNvPr>
        <xdr:cNvSpPr txBox="1"/>
      </xdr:nvSpPr>
      <xdr:spPr>
        <a:xfrm>
          <a:off x="2847863" y="1857375"/>
          <a:ext cx="1675280" cy="247650"/>
        </a:xfrm>
        <a:prstGeom prst="rect">
          <a:avLst/>
        </a:prstGeom>
        <a:solidFill>
          <a:srgbClr val="1972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a:solidFill>
                <a:schemeClr val="bg1"/>
              </a:solidFill>
            </a:rPr>
            <a:t>Sales Last Year</a:t>
          </a:r>
        </a:p>
      </xdr:txBody>
    </xdr:sp>
    <xdr:clientData/>
  </xdr:twoCellAnchor>
  <xdr:twoCellAnchor>
    <xdr:from>
      <xdr:col>7</xdr:col>
      <xdr:colOff>764466</xdr:colOff>
      <xdr:row>7</xdr:row>
      <xdr:rowOff>85724</xdr:rowOff>
    </xdr:from>
    <xdr:to>
      <xdr:col>10</xdr:col>
      <xdr:colOff>459666</xdr:colOff>
      <xdr:row>12</xdr:row>
      <xdr:rowOff>76199</xdr:rowOff>
    </xdr:to>
    <xdr:sp macro="" textlink="'Pivottables '!E5">
      <xdr:nvSpPr>
        <xdr:cNvPr id="11" name="Rechteck: abgerundete Ecken 10">
          <a:extLst>
            <a:ext uri="{FF2B5EF4-FFF2-40B4-BE49-F238E27FC236}">
              <a16:creationId xmlns:a16="http://schemas.microsoft.com/office/drawing/2014/main" id="{0B200507-5BE8-4A5F-9965-2E92CD7FCEC9}"/>
            </a:ext>
          </a:extLst>
        </xdr:cNvPr>
        <xdr:cNvSpPr/>
      </xdr:nvSpPr>
      <xdr:spPr>
        <a:xfrm>
          <a:off x="5222166" y="1609724"/>
          <a:ext cx="2095500" cy="942975"/>
        </a:xfrm>
        <a:prstGeom prst="roundRect">
          <a:avLst/>
        </a:prstGeom>
        <a:solidFill>
          <a:srgbClr val="19727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F436814-F503-4838-8DFE-5B182EBECA00}" type="TxLink">
            <a:rPr lang="en-US" sz="2000" b="1" i="0" u="none" strike="noStrike">
              <a:solidFill>
                <a:schemeClr val="bg1"/>
              </a:solidFill>
              <a:latin typeface="Calibri"/>
              <a:ea typeface="+mn-ea"/>
              <a:cs typeface="Calibri"/>
            </a:rPr>
            <a:pPr marL="0" indent="0" algn="ctr"/>
            <a:t>20,4%</a:t>
          </a:fld>
          <a:endParaRPr lang="de-DE" sz="2000" b="1" i="0" u="none" strike="noStrike">
            <a:solidFill>
              <a:schemeClr val="bg1"/>
            </a:solidFill>
            <a:latin typeface="Calibri"/>
            <a:ea typeface="+mn-ea"/>
            <a:cs typeface="Calibri"/>
          </a:endParaRPr>
        </a:p>
      </xdr:txBody>
    </xdr:sp>
    <xdr:clientData/>
  </xdr:twoCellAnchor>
  <xdr:twoCellAnchor>
    <xdr:from>
      <xdr:col>8</xdr:col>
      <xdr:colOff>41126</xdr:colOff>
      <xdr:row>8</xdr:row>
      <xdr:rowOff>142875</xdr:rowOff>
    </xdr:from>
    <xdr:to>
      <xdr:col>10</xdr:col>
      <xdr:colOff>306706</xdr:colOff>
      <xdr:row>10</xdr:row>
      <xdr:rowOff>9525</xdr:rowOff>
    </xdr:to>
    <xdr:sp macro="" textlink="">
      <xdr:nvSpPr>
        <xdr:cNvPr id="12" name="Textfeld 11">
          <a:extLst>
            <a:ext uri="{FF2B5EF4-FFF2-40B4-BE49-F238E27FC236}">
              <a16:creationId xmlns:a16="http://schemas.microsoft.com/office/drawing/2014/main" id="{EA19EF39-A9E3-4F3C-911B-808DC747F185}"/>
            </a:ext>
          </a:extLst>
        </xdr:cNvPr>
        <xdr:cNvSpPr txBox="1"/>
      </xdr:nvSpPr>
      <xdr:spPr>
        <a:xfrm>
          <a:off x="5375126" y="1857375"/>
          <a:ext cx="1789580" cy="247650"/>
        </a:xfrm>
        <a:prstGeom prst="rect">
          <a:avLst/>
        </a:prstGeom>
        <a:solidFill>
          <a:srgbClr val="1972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a:solidFill>
                <a:schemeClr val="bg1"/>
              </a:solidFill>
            </a:rPr>
            <a:t>Sales growth</a:t>
          </a:r>
          <a:r>
            <a:rPr lang="de-DE" sz="1400" baseline="0">
              <a:solidFill>
                <a:schemeClr val="bg1"/>
              </a:solidFill>
            </a:rPr>
            <a:t> vs PY</a:t>
          </a:r>
          <a:endParaRPr lang="de-DE" sz="1400">
            <a:solidFill>
              <a:schemeClr val="bg1"/>
            </a:solidFill>
          </a:endParaRPr>
        </a:p>
      </xdr:txBody>
    </xdr:sp>
    <xdr:clientData/>
  </xdr:twoCellAnchor>
  <xdr:twoCellAnchor>
    <xdr:from>
      <xdr:col>11</xdr:col>
      <xdr:colOff>260874</xdr:colOff>
      <xdr:row>7</xdr:row>
      <xdr:rowOff>85724</xdr:rowOff>
    </xdr:from>
    <xdr:to>
      <xdr:col>13</xdr:col>
      <xdr:colOff>718074</xdr:colOff>
      <xdr:row>12</xdr:row>
      <xdr:rowOff>76199</xdr:rowOff>
    </xdr:to>
    <xdr:sp macro="" textlink="'Pivottables '!C5">
      <xdr:nvSpPr>
        <xdr:cNvPr id="13" name="Rechteck: abgerundete Ecken 12">
          <a:extLst>
            <a:ext uri="{FF2B5EF4-FFF2-40B4-BE49-F238E27FC236}">
              <a16:creationId xmlns:a16="http://schemas.microsoft.com/office/drawing/2014/main" id="{238BEEBE-85DE-4327-8BAE-54ED80C0D268}"/>
            </a:ext>
          </a:extLst>
        </xdr:cNvPr>
        <xdr:cNvSpPr/>
      </xdr:nvSpPr>
      <xdr:spPr>
        <a:xfrm>
          <a:off x="7880874" y="1609724"/>
          <a:ext cx="2143125" cy="942975"/>
        </a:xfrm>
        <a:prstGeom prst="roundRect">
          <a:avLst/>
        </a:prstGeom>
        <a:solidFill>
          <a:srgbClr val="19727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9E3B93A-0E59-492E-BB19-631E34D7544C}" type="TxLink">
            <a:rPr lang="en-US" sz="2000" b="1" i="0" u="none" strike="noStrike">
              <a:solidFill>
                <a:schemeClr val="bg1"/>
              </a:solidFill>
              <a:latin typeface="Calibri"/>
              <a:ea typeface="+mn-ea"/>
              <a:cs typeface="Calibri"/>
            </a:rPr>
            <a:pPr marL="0" indent="0" algn="ctr"/>
            <a:t>93.439 €</a:t>
          </a:fld>
          <a:endParaRPr lang="de-DE" sz="2000" b="1" i="0" u="none" strike="noStrike">
            <a:solidFill>
              <a:schemeClr val="bg1"/>
            </a:solidFill>
            <a:latin typeface="Calibri"/>
            <a:ea typeface="+mn-ea"/>
            <a:cs typeface="Calibri"/>
          </a:endParaRPr>
        </a:p>
      </xdr:txBody>
    </xdr:sp>
    <xdr:clientData/>
  </xdr:twoCellAnchor>
  <xdr:twoCellAnchor>
    <xdr:from>
      <xdr:col>11</xdr:col>
      <xdr:colOff>427169</xdr:colOff>
      <xdr:row>8</xdr:row>
      <xdr:rowOff>142875</xdr:rowOff>
    </xdr:from>
    <xdr:to>
      <xdr:col>13</xdr:col>
      <xdr:colOff>578449</xdr:colOff>
      <xdr:row>10</xdr:row>
      <xdr:rowOff>9525</xdr:rowOff>
    </xdr:to>
    <xdr:sp macro="" textlink="">
      <xdr:nvSpPr>
        <xdr:cNvPr id="14" name="Textfeld 13">
          <a:extLst>
            <a:ext uri="{FF2B5EF4-FFF2-40B4-BE49-F238E27FC236}">
              <a16:creationId xmlns:a16="http://schemas.microsoft.com/office/drawing/2014/main" id="{11A5E261-1B0A-46A2-82C1-1F7BAA41F8F9}"/>
            </a:ext>
          </a:extLst>
        </xdr:cNvPr>
        <xdr:cNvSpPr txBox="1"/>
      </xdr:nvSpPr>
      <xdr:spPr>
        <a:xfrm>
          <a:off x="8047169" y="1857375"/>
          <a:ext cx="1837205" cy="247650"/>
        </a:xfrm>
        <a:prstGeom prst="rect">
          <a:avLst/>
        </a:prstGeom>
        <a:solidFill>
          <a:srgbClr val="1972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a:solidFill>
                <a:schemeClr val="bg1"/>
              </a:solidFill>
            </a:rPr>
            <a:t>Profit Latest</a:t>
          </a:r>
          <a:r>
            <a:rPr lang="de-DE" sz="1400" baseline="0">
              <a:solidFill>
                <a:schemeClr val="bg1"/>
              </a:solidFill>
            </a:rPr>
            <a:t> Year</a:t>
          </a:r>
          <a:endParaRPr lang="de-DE" sz="1400">
            <a:solidFill>
              <a:schemeClr val="bg1"/>
            </a:solidFill>
          </a:endParaRPr>
        </a:p>
      </xdr:txBody>
    </xdr:sp>
    <xdr:clientData/>
  </xdr:twoCellAnchor>
  <xdr:twoCellAnchor>
    <xdr:from>
      <xdr:col>18</xdr:col>
      <xdr:colOff>101413</xdr:colOff>
      <xdr:row>7</xdr:row>
      <xdr:rowOff>114299</xdr:rowOff>
    </xdr:from>
    <xdr:to>
      <xdr:col>20</xdr:col>
      <xdr:colOff>634813</xdr:colOff>
      <xdr:row>12</xdr:row>
      <xdr:rowOff>104774</xdr:rowOff>
    </xdr:to>
    <xdr:sp macro="" textlink="'Pivottables '!F5">
      <xdr:nvSpPr>
        <xdr:cNvPr id="15" name="Rechteck: abgerundete Ecken 14">
          <a:extLst>
            <a:ext uri="{FF2B5EF4-FFF2-40B4-BE49-F238E27FC236}">
              <a16:creationId xmlns:a16="http://schemas.microsoft.com/office/drawing/2014/main" id="{80EE18F2-DB6A-54A5-B0D9-7D861984AD5D}"/>
            </a:ext>
          </a:extLst>
        </xdr:cNvPr>
        <xdr:cNvSpPr/>
      </xdr:nvSpPr>
      <xdr:spPr>
        <a:xfrm>
          <a:off x="13131613" y="1638299"/>
          <a:ext cx="2057400" cy="942975"/>
        </a:xfrm>
        <a:prstGeom prst="roundRect">
          <a:avLst/>
        </a:prstGeom>
        <a:solidFill>
          <a:srgbClr val="19727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E68F36C-C86D-4F6F-9A43-90B5580DBF2C}" type="TxLink">
            <a:rPr lang="en-US" sz="2000" b="1" i="0" u="none" strike="noStrike">
              <a:solidFill>
                <a:schemeClr val="bg1"/>
              </a:solidFill>
              <a:latin typeface="Calibri"/>
              <a:ea typeface="+mn-ea"/>
              <a:cs typeface="Calibri"/>
            </a:rPr>
            <a:pPr marL="0" indent="0" algn="ctr"/>
            <a:t>14,2%</a:t>
          </a:fld>
          <a:endParaRPr lang="de-DE" sz="2000" b="1" i="0" u="none" strike="noStrike">
            <a:solidFill>
              <a:schemeClr val="bg1"/>
            </a:solidFill>
            <a:latin typeface="Calibri"/>
            <a:ea typeface="+mn-ea"/>
            <a:cs typeface="Calibri"/>
          </a:endParaRPr>
        </a:p>
      </xdr:txBody>
    </xdr:sp>
    <xdr:clientData/>
  </xdr:twoCellAnchor>
  <xdr:twoCellAnchor>
    <xdr:from>
      <xdr:col>18</xdr:col>
      <xdr:colOff>244848</xdr:colOff>
      <xdr:row>8</xdr:row>
      <xdr:rowOff>142875</xdr:rowOff>
    </xdr:from>
    <xdr:to>
      <xdr:col>20</xdr:col>
      <xdr:colOff>472328</xdr:colOff>
      <xdr:row>10</xdr:row>
      <xdr:rowOff>9525</xdr:rowOff>
    </xdr:to>
    <xdr:sp macro="" textlink="">
      <xdr:nvSpPr>
        <xdr:cNvPr id="16" name="Textfeld 15">
          <a:extLst>
            <a:ext uri="{FF2B5EF4-FFF2-40B4-BE49-F238E27FC236}">
              <a16:creationId xmlns:a16="http://schemas.microsoft.com/office/drawing/2014/main" id="{75043907-7E98-721D-E844-58A453A9FBE8}"/>
            </a:ext>
          </a:extLst>
        </xdr:cNvPr>
        <xdr:cNvSpPr txBox="1"/>
      </xdr:nvSpPr>
      <xdr:spPr>
        <a:xfrm>
          <a:off x="13275048" y="1857375"/>
          <a:ext cx="1751480" cy="247650"/>
        </a:xfrm>
        <a:prstGeom prst="rect">
          <a:avLst/>
        </a:prstGeom>
        <a:solidFill>
          <a:srgbClr val="1972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a:solidFill>
                <a:schemeClr val="bg1"/>
              </a:solidFill>
            </a:rPr>
            <a:t>Profit growth vs</a:t>
          </a:r>
          <a:r>
            <a:rPr lang="de-DE" sz="1400" baseline="0">
              <a:solidFill>
                <a:schemeClr val="bg1"/>
              </a:solidFill>
            </a:rPr>
            <a:t> PY</a:t>
          </a:r>
          <a:endParaRPr lang="de-DE" sz="1400">
            <a:solidFill>
              <a:schemeClr val="bg1"/>
            </a:solidFill>
          </a:endParaRPr>
        </a:p>
      </xdr:txBody>
    </xdr:sp>
    <xdr:clientData/>
  </xdr:twoCellAnchor>
  <xdr:twoCellAnchor>
    <xdr:from>
      <xdr:col>14</xdr:col>
      <xdr:colOff>519282</xdr:colOff>
      <xdr:row>7</xdr:row>
      <xdr:rowOff>85724</xdr:rowOff>
    </xdr:from>
    <xdr:to>
      <xdr:col>17</xdr:col>
      <xdr:colOff>376407</xdr:colOff>
      <xdr:row>12</xdr:row>
      <xdr:rowOff>76199</xdr:rowOff>
    </xdr:to>
    <xdr:sp macro="" textlink="'Pivottables '!C4">
      <xdr:nvSpPr>
        <xdr:cNvPr id="17" name="Rechteck: abgerundete Ecken 16">
          <a:extLst>
            <a:ext uri="{FF2B5EF4-FFF2-40B4-BE49-F238E27FC236}">
              <a16:creationId xmlns:a16="http://schemas.microsoft.com/office/drawing/2014/main" id="{3BC40567-19EE-E1EC-0F47-730E8DB70AD7}"/>
            </a:ext>
          </a:extLst>
        </xdr:cNvPr>
        <xdr:cNvSpPr/>
      </xdr:nvSpPr>
      <xdr:spPr>
        <a:xfrm>
          <a:off x="10587207" y="1609724"/>
          <a:ext cx="1981200" cy="942975"/>
        </a:xfrm>
        <a:prstGeom prst="roundRect">
          <a:avLst/>
        </a:prstGeom>
        <a:solidFill>
          <a:srgbClr val="19727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D0F39E9-A36F-4925-8EFD-2F9D2D74ADC4}" type="TxLink">
            <a:rPr lang="en-US" sz="2000" b="1" i="0" u="none" strike="noStrike">
              <a:solidFill>
                <a:schemeClr val="bg1"/>
              </a:solidFill>
              <a:latin typeface="Calibri"/>
              <a:ea typeface="+mn-ea"/>
              <a:cs typeface="Calibri"/>
            </a:rPr>
            <a:pPr marL="0" indent="0" algn="ctr"/>
            <a:t>81.795 €</a:t>
          </a:fld>
          <a:endParaRPr lang="de-DE" sz="2000" b="1" i="0" u="none" strike="noStrike">
            <a:solidFill>
              <a:schemeClr val="bg1"/>
            </a:solidFill>
            <a:latin typeface="Calibri"/>
            <a:ea typeface="+mn-ea"/>
            <a:cs typeface="Calibri"/>
          </a:endParaRPr>
        </a:p>
      </xdr:txBody>
    </xdr:sp>
    <xdr:clientData/>
  </xdr:twoCellAnchor>
  <xdr:twoCellAnchor>
    <xdr:from>
      <xdr:col>14</xdr:col>
      <xdr:colOff>702722</xdr:colOff>
      <xdr:row>8</xdr:row>
      <xdr:rowOff>142875</xdr:rowOff>
    </xdr:from>
    <xdr:to>
      <xdr:col>17</xdr:col>
      <xdr:colOff>253927</xdr:colOff>
      <xdr:row>10</xdr:row>
      <xdr:rowOff>9525</xdr:rowOff>
    </xdr:to>
    <xdr:sp macro="" textlink="">
      <xdr:nvSpPr>
        <xdr:cNvPr id="18" name="Textfeld 17">
          <a:extLst>
            <a:ext uri="{FF2B5EF4-FFF2-40B4-BE49-F238E27FC236}">
              <a16:creationId xmlns:a16="http://schemas.microsoft.com/office/drawing/2014/main" id="{19DAE2B0-CF2E-D195-8D22-6B4AEBAC1C38}"/>
            </a:ext>
          </a:extLst>
        </xdr:cNvPr>
        <xdr:cNvSpPr txBox="1"/>
      </xdr:nvSpPr>
      <xdr:spPr>
        <a:xfrm>
          <a:off x="10770647" y="1857375"/>
          <a:ext cx="1675280" cy="247650"/>
        </a:xfrm>
        <a:prstGeom prst="rect">
          <a:avLst/>
        </a:prstGeom>
        <a:solidFill>
          <a:srgbClr val="1972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a:solidFill>
                <a:schemeClr val="bg1"/>
              </a:solidFill>
            </a:rPr>
            <a:t>Profit Last</a:t>
          </a:r>
          <a:r>
            <a:rPr lang="de-DE" sz="1400" baseline="0">
              <a:solidFill>
                <a:schemeClr val="bg1"/>
              </a:solidFill>
            </a:rPr>
            <a:t> Year</a:t>
          </a:r>
          <a:endParaRPr lang="de-DE" sz="1400">
            <a:solidFill>
              <a:schemeClr val="bg1"/>
            </a:solidFill>
          </a:endParaRPr>
        </a:p>
      </xdr:txBody>
    </xdr:sp>
    <xdr:clientData/>
  </xdr:twoCellAnchor>
  <xdr:twoCellAnchor>
    <xdr:from>
      <xdr:col>1</xdr:col>
      <xdr:colOff>95250</xdr:colOff>
      <xdr:row>14</xdr:row>
      <xdr:rowOff>57150</xdr:rowOff>
    </xdr:from>
    <xdr:to>
      <xdr:col>21</xdr:col>
      <xdr:colOff>95250</xdr:colOff>
      <xdr:row>14</xdr:row>
      <xdr:rowOff>76200</xdr:rowOff>
    </xdr:to>
    <xdr:cxnSp macro="">
      <xdr:nvCxnSpPr>
        <xdr:cNvPr id="20" name="Gerader Verbinder 19">
          <a:extLst>
            <a:ext uri="{FF2B5EF4-FFF2-40B4-BE49-F238E27FC236}">
              <a16:creationId xmlns:a16="http://schemas.microsoft.com/office/drawing/2014/main" id="{4C81B569-5E8F-2F8C-8671-7F1808CF2C53}"/>
            </a:ext>
          </a:extLst>
        </xdr:cNvPr>
        <xdr:cNvCxnSpPr/>
      </xdr:nvCxnSpPr>
      <xdr:spPr>
        <a:xfrm>
          <a:off x="476250" y="2914650"/>
          <a:ext cx="14887575" cy="19050"/>
        </a:xfrm>
        <a:prstGeom prst="line">
          <a:avLst/>
        </a:prstGeom>
        <a:ln w="38100">
          <a:solidFill>
            <a:srgbClr val="1972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32</xdr:row>
      <xdr:rowOff>171450</xdr:rowOff>
    </xdr:from>
    <xdr:to>
      <xdr:col>21</xdr:col>
      <xdr:colOff>95250</xdr:colOff>
      <xdr:row>33</xdr:row>
      <xdr:rowOff>0</xdr:rowOff>
    </xdr:to>
    <xdr:cxnSp macro="">
      <xdr:nvCxnSpPr>
        <xdr:cNvPr id="24" name="Gerader Verbinder 23">
          <a:extLst>
            <a:ext uri="{FF2B5EF4-FFF2-40B4-BE49-F238E27FC236}">
              <a16:creationId xmlns:a16="http://schemas.microsoft.com/office/drawing/2014/main" id="{1027E89F-83F2-8275-5C2E-2DA2720064D0}"/>
            </a:ext>
          </a:extLst>
        </xdr:cNvPr>
        <xdr:cNvCxnSpPr/>
      </xdr:nvCxnSpPr>
      <xdr:spPr>
        <a:xfrm>
          <a:off x="476250" y="6267450"/>
          <a:ext cx="14887575" cy="19050"/>
        </a:xfrm>
        <a:prstGeom prst="line">
          <a:avLst/>
        </a:prstGeom>
        <a:ln w="38100">
          <a:solidFill>
            <a:srgbClr val="1972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152398</xdr:colOff>
      <xdr:row>37</xdr:row>
      <xdr:rowOff>85725</xdr:rowOff>
    </xdr:from>
    <xdr:to>
      <xdr:col>11</xdr:col>
      <xdr:colOff>761999</xdr:colOff>
      <xdr:row>51</xdr:row>
      <xdr:rowOff>161925</xdr:rowOff>
    </xdr:to>
    <xdr:graphicFrame macro="">
      <xdr:nvGraphicFramePr>
        <xdr:cNvPr id="25" name="Diagramm 24">
          <a:extLst>
            <a:ext uri="{FF2B5EF4-FFF2-40B4-BE49-F238E27FC236}">
              <a16:creationId xmlns:a16="http://schemas.microsoft.com/office/drawing/2014/main" id="{81E996DE-44B7-4F6A-A27C-F0D926F7A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347383</xdr:colOff>
      <xdr:row>37</xdr:row>
      <xdr:rowOff>85724</xdr:rowOff>
    </xdr:from>
    <xdr:to>
      <xdr:col>21</xdr:col>
      <xdr:colOff>76199</xdr:colOff>
      <xdr:row>50</xdr:row>
      <xdr:rowOff>168088</xdr:rowOff>
    </xdr:to>
    <xdr:graphicFrame macro="">
      <xdr:nvGraphicFramePr>
        <xdr:cNvPr id="26" name="Diagramm 25">
          <a:extLst>
            <a:ext uri="{FF2B5EF4-FFF2-40B4-BE49-F238E27FC236}">
              <a16:creationId xmlns:a16="http://schemas.microsoft.com/office/drawing/2014/main" id="{34CA51D6-4635-4F4E-8C81-1DBD2E096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104774</xdr:colOff>
      <xdr:row>4</xdr:row>
      <xdr:rowOff>30819</xdr:rowOff>
    </xdr:from>
    <xdr:to>
      <xdr:col>12</xdr:col>
      <xdr:colOff>781050</xdr:colOff>
      <xdr:row>6</xdr:row>
      <xdr:rowOff>59394</xdr:rowOff>
    </xdr:to>
    <mc:AlternateContent xmlns:mc="http://schemas.openxmlformats.org/markup-compatibility/2006" xmlns:a14="http://schemas.microsoft.com/office/drawing/2010/main">
      <mc:Choice Requires="a14">
        <xdr:graphicFrame macro="">
          <xdr:nvGraphicFramePr>
            <xdr:cNvPr id="27" name="Category">
              <a:extLst>
                <a:ext uri="{FF2B5EF4-FFF2-40B4-BE49-F238E27FC236}">
                  <a16:creationId xmlns:a16="http://schemas.microsoft.com/office/drawing/2014/main" id="{F0BA85BB-484D-4F01-8B28-CA8B7F7722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19599" y="792819"/>
              <a:ext cx="4552951" cy="4095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15</xdr:col>
      <xdr:colOff>238125</xdr:colOff>
      <xdr:row>4</xdr:row>
      <xdr:rowOff>30819</xdr:rowOff>
    </xdr:from>
    <xdr:to>
      <xdr:col>20</xdr:col>
      <xdr:colOff>47625</xdr:colOff>
      <xdr:row>6</xdr:row>
      <xdr:rowOff>59394</xdr:rowOff>
    </xdr:to>
    <mc:AlternateContent xmlns:mc="http://schemas.openxmlformats.org/markup-compatibility/2006" xmlns:a14="http://schemas.microsoft.com/office/drawing/2010/main">
      <mc:Choice Requires="a14">
        <xdr:graphicFrame macro="">
          <xdr:nvGraphicFramePr>
            <xdr:cNvPr id="28" name="Segment">
              <a:extLst>
                <a:ext uri="{FF2B5EF4-FFF2-40B4-BE49-F238E27FC236}">
                  <a16:creationId xmlns:a16="http://schemas.microsoft.com/office/drawing/2014/main" id="{645EE3CE-27EE-4379-95AD-2137C163C39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877550" y="792819"/>
              <a:ext cx="3533775" cy="4095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9525</xdr:colOff>
      <xdr:row>15</xdr:row>
      <xdr:rowOff>76201</xdr:rowOff>
    </xdr:from>
    <xdr:to>
      <xdr:col>10</xdr:col>
      <xdr:colOff>676275</xdr:colOff>
      <xdr:row>17</xdr:row>
      <xdr:rowOff>133350</xdr:rowOff>
    </xdr:to>
    <mc:AlternateContent xmlns:mc="http://schemas.openxmlformats.org/markup-compatibility/2006" xmlns:a14="http://schemas.microsoft.com/office/drawing/2010/main">
      <mc:Choice Requires="a14">
        <xdr:graphicFrame macro="">
          <xdr:nvGraphicFramePr>
            <xdr:cNvPr id="31" name="Category _Table1">
              <a:extLst>
                <a:ext uri="{FF2B5EF4-FFF2-40B4-BE49-F238E27FC236}">
                  <a16:creationId xmlns:a16="http://schemas.microsoft.com/office/drawing/2014/main" id="{8990E912-75EA-4CE2-86D4-CF54A3304268}"/>
                </a:ext>
              </a:extLst>
            </xdr:cNvPr>
            <xdr:cNvGraphicFramePr/>
          </xdr:nvGraphicFramePr>
          <xdr:xfrm>
            <a:off x="0" y="0"/>
            <a:ext cx="0" cy="0"/>
          </xdr:xfrm>
          <a:graphic>
            <a:graphicData uri="http://schemas.microsoft.com/office/drawing/2010/slicer">
              <sle:slicer xmlns:sle="http://schemas.microsoft.com/office/drawing/2010/slicer" name="Category _Table1"/>
            </a:graphicData>
          </a:graphic>
        </xdr:graphicFrame>
      </mc:Choice>
      <mc:Fallback xmlns="">
        <xdr:sp macro="" textlink="">
          <xdr:nvSpPr>
            <xdr:cNvPr id="0" name=""/>
            <xdr:cNvSpPr>
              <a:spLocks noTextEdit="1"/>
            </xdr:cNvSpPr>
          </xdr:nvSpPr>
          <xdr:spPr>
            <a:xfrm>
              <a:off x="457200" y="2886076"/>
              <a:ext cx="6886575" cy="43814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11</xdr:col>
      <xdr:colOff>733425</xdr:colOff>
      <xdr:row>15</xdr:row>
      <xdr:rowOff>76201</xdr:rowOff>
    </xdr:from>
    <xdr:to>
      <xdr:col>20</xdr:col>
      <xdr:colOff>714375</xdr:colOff>
      <xdr:row>17</xdr:row>
      <xdr:rowOff>133350</xdr:rowOff>
    </xdr:to>
    <mc:AlternateContent xmlns:mc="http://schemas.openxmlformats.org/markup-compatibility/2006" xmlns:a14="http://schemas.microsoft.com/office/drawing/2010/main">
      <mc:Choice Requires="a14">
        <xdr:graphicFrame macro="">
          <xdr:nvGraphicFramePr>
            <xdr:cNvPr id="32" name="Segment for table">
              <a:extLst>
                <a:ext uri="{FF2B5EF4-FFF2-40B4-BE49-F238E27FC236}">
                  <a16:creationId xmlns:a16="http://schemas.microsoft.com/office/drawing/2014/main" id="{E2982D7C-E105-4240-94F1-2A95CEED5336}"/>
                </a:ext>
              </a:extLst>
            </xdr:cNvPr>
            <xdr:cNvGraphicFramePr/>
          </xdr:nvGraphicFramePr>
          <xdr:xfrm>
            <a:off x="0" y="0"/>
            <a:ext cx="0" cy="0"/>
          </xdr:xfrm>
          <a:graphic>
            <a:graphicData uri="http://schemas.microsoft.com/office/drawing/2010/slicer">
              <sle:slicer xmlns:sle="http://schemas.microsoft.com/office/drawing/2010/slicer" name="Segment for table"/>
            </a:graphicData>
          </a:graphic>
        </xdr:graphicFrame>
      </mc:Choice>
      <mc:Fallback xmlns="">
        <xdr:sp macro="" textlink="">
          <xdr:nvSpPr>
            <xdr:cNvPr id="0" name=""/>
            <xdr:cNvSpPr>
              <a:spLocks noTextEdit="1"/>
            </xdr:cNvSpPr>
          </xdr:nvSpPr>
          <xdr:spPr>
            <a:xfrm>
              <a:off x="8162925" y="2886076"/>
              <a:ext cx="6915150" cy="43814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190499</xdr:colOff>
      <xdr:row>33</xdr:row>
      <xdr:rowOff>167964</xdr:rowOff>
    </xdr:from>
    <xdr:to>
      <xdr:col>7</xdr:col>
      <xdr:colOff>619125</xdr:colOff>
      <xdr:row>36</xdr:row>
      <xdr:rowOff>12073</xdr:rowOff>
    </xdr:to>
    <mc:AlternateContent xmlns:mc="http://schemas.openxmlformats.org/markup-compatibility/2006" xmlns:a14="http://schemas.microsoft.com/office/drawing/2010/main">
      <mc:Choice Requires="a14">
        <xdr:graphicFrame macro="">
          <xdr:nvGraphicFramePr>
            <xdr:cNvPr id="33" name="Segment_charts">
              <a:extLst>
                <a:ext uri="{FF2B5EF4-FFF2-40B4-BE49-F238E27FC236}">
                  <a16:creationId xmlns:a16="http://schemas.microsoft.com/office/drawing/2014/main" id="{BDCE7934-04E2-4ED8-AE4F-832769D470DA}"/>
                </a:ext>
              </a:extLst>
            </xdr:cNvPr>
            <xdr:cNvGraphicFramePr/>
          </xdr:nvGraphicFramePr>
          <xdr:xfrm>
            <a:off x="0" y="0"/>
            <a:ext cx="0" cy="0"/>
          </xdr:xfrm>
          <a:graphic>
            <a:graphicData uri="http://schemas.microsoft.com/office/drawing/2010/slicer">
              <sle:slicer xmlns:sle="http://schemas.microsoft.com/office/drawing/2010/slicer" name="Segment_charts"/>
            </a:graphicData>
          </a:graphic>
        </xdr:graphicFrame>
      </mc:Choice>
      <mc:Fallback xmlns="">
        <xdr:sp macro="" textlink="">
          <xdr:nvSpPr>
            <xdr:cNvPr id="0" name=""/>
            <xdr:cNvSpPr>
              <a:spLocks noTextEdit="1"/>
            </xdr:cNvSpPr>
          </xdr:nvSpPr>
          <xdr:spPr>
            <a:xfrm>
              <a:off x="571499" y="6364817"/>
              <a:ext cx="4507567" cy="44922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16</xdr:col>
      <xdr:colOff>38099</xdr:colOff>
      <xdr:row>33</xdr:row>
      <xdr:rowOff>167964</xdr:rowOff>
    </xdr:from>
    <xdr:to>
      <xdr:col>21</xdr:col>
      <xdr:colOff>57149</xdr:colOff>
      <xdr:row>35</xdr:row>
      <xdr:rowOff>167961</xdr:rowOff>
    </xdr:to>
    <mc:AlternateContent xmlns:mc="http://schemas.openxmlformats.org/markup-compatibility/2006" xmlns:a14="http://schemas.microsoft.com/office/drawing/2010/main">
      <mc:Choice Requires="a14">
        <xdr:graphicFrame macro="">
          <xdr:nvGraphicFramePr>
            <xdr:cNvPr id="34" name="Category_charts">
              <a:extLst>
                <a:ext uri="{FF2B5EF4-FFF2-40B4-BE49-F238E27FC236}">
                  <a16:creationId xmlns:a16="http://schemas.microsoft.com/office/drawing/2014/main" id="{E64E6CBA-8B93-40DE-AAE6-0F0BBF94C594}"/>
                </a:ext>
              </a:extLst>
            </xdr:cNvPr>
            <xdr:cNvGraphicFramePr/>
          </xdr:nvGraphicFramePr>
          <xdr:xfrm>
            <a:off x="0" y="0"/>
            <a:ext cx="0" cy="0"/>
          </xdr:xfrm>
          <a:graphic>
            <a:graphicData uri="http://schemas.microsoft.com/office/drawing/2010/slicer">
              <sle:slicer xmlns:sle="http://schemas.microsoft.com/office/drawing/2010/slicer" name="Category_charts"/>
            </a:graphicData>
          </a:graphic>
        </xdr:graphicFrame>
      </mc:Choice>
      <mc:Fallback xmlns="">
        <xdr:sp macro="" textlink="">
          <xdr:nvSpPr>
            <xdr:cNvPr id="0" name=""/>
            <xdr:cNvSpPr>
              <a:spLocks noTextEdit="1"/>
            </xdr:cNvSpPr>
          </xdr:nvSpPr>
          <xdr:spPr>
            <a:xfrm>
              <a:off x="11580158" y="6364817"/>
              <a:ext cx="3750609" cy="41461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9</xdr:col>
      <xdr:colOff>14287</xdr:colOff>
      <xdr:row>33</xdr:row>
      <xdr:rowOff>167964</xdr:rowOff>
    </xdr:from>
    <xdr:to>
      <xdr:col>14</xdr:col>
      <xdr:colOff>576263</xdr:colOff>
      <xdr:row>35</xdr:row>
      <xdr:rowOff>161924</xdr:rowOff>
    </xdr:to>
    <mc:AlternateContent xmlns:mc="http://schemas.openxmlformats.org/markup-compatibility/2006" xmlns:a14="http://schemas.microsoft.com/office/drawing/2010/main">
      <mc:Choice Requires="a14">
        <xdr:graphicFrame macro="">
          <xdr:nvGraphicFramePr>
            <xdr:cNvPr id="35" name="Ship Mode_charts">
              <a:extLst>
                <a:ext uri="{FF2B5EF4-FFF2-40B4-BE49-F238E27FC236}">
                  <a16:creationId xmlns:a16="http://schemas.microsoft.com/office/drawing/2014/main" id="{8C55C9C2-6621-41C6-BE8C-816F570752E1}"/>
                </a:ext>
              </a:extLst>
            </xdr:cNvPr>
            <xdr:cNvGraphicFramePr/>
          </xdr:nvGraphicFramePr>
          <xdr:xfrm>
            <a:off x="0" y="0"/>
            <a:ext cx="0" cy="0"/>
          </xdr:xfrm>
          <a:graphic>
            <a:graphicData uri="http://schemas.microsoft.com/office/drawing/2010/slicer">
              <sle:slicer xmlns:sle="http://schemas.microsoft.com/office/drawing/2010/slicer" name="Ship Mode_charts"/>
            </a:graphicData>
          </a:graphic>
        </xdr:graphicFrame>
      </mc:Choice>
      <mc:Fallback xmlns="">
        <xdr:sp macro="" textlink="">
          <xdr:nvSpPr>
            <xdr:cNvPr id="0" name=""/>
            <xdr:cNvSpPr>
              <a:spLocks noTextEdit="1"/>
            </xdr:cNvSpPr>
          </xdr:nvSpPr>
          <xdr:spPr>
            <a:xfrm>
              <a:off x="6065463" y="6364817"/>
              <a:ext cx="4528859" cy="40857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705970</xdr:colOff>
      <xdr:row>3</xdr:row>
      <xdr:rowOff>156882</xdr:rowOff>
    </xdr:from>
    <xdr:to>
      <xdr:col>6</xdr:col>
      <xdr:colOff>481852</xdr:colOff>
      <xdr:row>6</xdr:row>
      <xdr:rowOff>11205</xdr:rowOff>
    </xdr:to>
    <xdr:sp macro="" textlink="">
      <xdr:nvSpPr>
        <xdr:cNvPr id="5" name="Textfeld 4">
          <a:extLst>
            <a:ext uri="{FF2B5EF4-FFF2-40B4-BE49-F238E27FC236}">
              <a16:creationId xmlns:a16="http://schemas.microsoft.com/office/drawing/2014/main" id="{A34C5B02-0C47-608B-EC00-0951A94921A5}"/>
            </a:ext>
          </a:extLst>
        </xdr:cNvPr>
        <xdr:cNvSpPr txBox="1"/>
      </xdr:nvSpPr>
      <xdr:spPr>
        <a:xfrm>
          <a:off x="1972235" y="728382"/>
          <a:ext cx="2061882" cy="425823"/>
        </a:xfrm>
        <a:prstGeom prst="rect">
          <a:avLst/>
        </a:prstGeom>
        <a:solidFill>
          <a:srgbClr val="D9D9D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Sales</a:t>
          </a:r>
          <a:r>
            <a:rPr lang="de-DE" sz="2000" b="1" baseline="0"/>
            <a:t> Analysis</a:t>
          </a:r>
          <a:endParaRPr lang="de-DE" sz="20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17471180558" backgroundQuery="1" createdVersion="8" refreshedVersion="8" minRefreshableVersion="3" recordCount="0" supportSubquery="1" supportAdvancedDrill="1" xr:uid="{00F6346E-A00D-4453-8E3F-0BCAF2D9EDBD}">
  <cacheSource type="external" connectionId="2"/>
  <cacheFields count="5">
    <cacheField name="[Source_data].[Order Date (Jahr)].[Order Date (Jahr)]" caption="Order Date (Jahr)" numFmtId="0" hierarchy="21" level="1">
      <sharedItems count="4">
        <s v="2014"/>
        <s v="2015"/>
        <s v="2016"/>
        <s v="2017"/>
      </sharedItems>
    </cacheField>
    <cacheField name="[Source_data].[Order Date (Quartal)].[Order Date (Quartal)]" caption="Order Date (Quartal)" numFmtId="0" hierarchy="22" level="1">
      <sharedItems count="4">
        <s v="Quartal1"/>
        <s v="Quartal2"/>
        <s v="Quartal3"/>
        <s v="Quartal4"/>
      </sharedItems>
    </cacheField>
    <cacheField name="[Measures].[Summe von Sales]" caption="Summe von Sales" numFmtId="0" hierarchy="27" level="32767"/>
    <cacheField name="[Measures].[Summe von Quantity]" caption="Summe von Quantity" numFmtId="0" hierarchy="30" level="32767"/>
    <cacheField name="[Source_data].[Segment].[Segment]" caption="Segment" numFmtId="0" hierarchy="7"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2"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fieldsUsage count="2">
        <fieldUsage x="-1"/>
        <fieldUsage x="4"/>
      </fieldsUsage>
    </cacheHierarchy>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cacheHierarchy uniqueName="[Source_data].[Sub-Category]" caption="Sub-Category" attribute="1" defaultMemberUniqueName="[Source_data].[Sub-Category].[All]" allUniqueName="[Source_data].[Sub-Category].[All]" dimensionUniqueName="[Source_data]" displayFolder="" count="0" memberValueDatatype="130" unbalanced="0"/>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fieldsUsage count="2">
        <fieldUsage x="-1"/>
        <fieldUsage x="0"/>
      </fieldsUsage>
    </cacheHierarchy>
    <cacheHierarchy uniqueName="[Source_data].[Order Date (Quartal)]" caption="Order Date (Quartal)" attribute="1" defaultMemberUniqueName="[Source_data].[Order Date (Quartal)].[All]" allUniqueName="[Source_data].[Order Date (Quartal)].[All]" dimensionUniqueName="[Source_data]" displayFolder="" count="2" memberValueDatatype="130" unbalanced="0">
      <fieldsUsage count="2">
        <fieldUsage x="-1"/>
        <fieldUsage x="1"/>
      </fieldsUsage>
    </cacheHierarchy>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17471874997" backgroundQuery="1" createdVersion="8" refreshedVersion="8" minRefreshableVersion="3" recordCount="0" supportSubquery="1" supportAdvancedDrill="1" xr:uid="{D4C653DB-CC2C-4928-90ED-90A7A5FB9F9A}">
  <cacheSource type="external" connectionId="2"/>
  <cacheFields count="3">
    <cacheField name="[Measures].[Summe von Sales]" caption="Summe von Sales" numFmtId="0" hierarchy="27" level="32767"/>
    <cacheField name="[Source_data].[State].[State]" caption="State" numFmtId="0" hierarchy="10"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Source_data].[Segment].[Segment]" caption="Segment" numFmtId="0" hierarchy="7"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2"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fieldsUsage count="2">
        <fieldUsage x="-1"/>
        <fieldUsage x="2"/>
      </fieldsUsage>
    </cacheHierarchy>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2" memberValueDatatype="130" unbalanced="0">
      <fieldsUsage count="2">
        <fieldUsage x="-1"/>
        <fieldUsage x="1"/>
      </fieldsUsage>
    </cacheHierarchy>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cacheHierarchy uniqueName="[Source_data].[Sub-Category]" caption="Sub-Category" attribute="1" defaultMemberUniqueName="[Source_data].[Sub-Category].[All]" allUniqueName="[Source_data].[Sub-Category].[All]" dimensionUniqueName="[Source_data]" displayFolder="" count="0" memberValueDatatype="130" unbalanced="0"/>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cacheHierarchy uniqueName="[Source_data].[Order Date (Quartal)]" caption="Order Date (Quartal)" attribute="1" defaultMemberUniqueName="[Source_data].[Order Date (Quartal)].[All]" allUniqueName="[Source_data].[Order Date (Quartal)].[All]" dimensionUniqueName="[Source_data]" displayFolder="" count="2"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17558333332" backgroundQuery="1" createdVersion="8" refreshedVersion="8" minRefreshableVersion="3" recordCount="0" supportSubquery="1" supportAdvancedDrill="1" xr:uid="{D93F338C-1A05-4D53-940C-A967035B8D2E}">
  <cacheSource type="external" connectionId="2"/>
  <cacheFields count="4">
    <cacheField name="[Source_data].[Sub-Category].[Sub-Category]" caption="Sub-Category" numFmtId="0" hierarchy="15" level="1">
      <sharedItems count="10">
        <s v="Accessories"/>
        <s v="Appliances"/>
        <s v="Binders"/>
        <s v="Chairs"/>
        <s v="Copiers"/>
        <s v="Furnishings"/>
        <s v="Machines"/>
        <s v="Phones"/>
        <s v="Storage"/>
        <s v="Tables"/>
      </sharedItems>
    </cacheField>
    <cacheField name="[Measures].[Summe von Sales]" caption="Summe von Sales" numFmtId="0" hierarchy="27" level="32767"/>
    <cacheField name="[Source_data].[Order Date (Jahr)].[Order Date (Jahr)]" caption="Order Date (Jahr)" numFmtId="0" hierarchy="21" level="1">
      <sharedItems count="2">
        <s v="2016"/>
        <s v="2017"/>
      </sharedItems>
    </cacheField>
    <cacheField name="[Source_data].[Category].[Category]" caption="Category" numFmtId="0" hierarchy="14"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0"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0" memberValueDatatype="130" unbalanced="0"/>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fieldsUsage count="2">
        <fieldUsage x="-1"/>
        <fieldUsage x="3"/>
      </fieldsUsage>
    </cacheHierarchy>
    <cacheHierarchy uniqueName="[Source_data].[Sub-Category]" caption="Sub-Category" attribute="1" defaultMemberUniqueName="[Source_data].[Sub-Category].[All]" allUniqueName="[Source_data].[Sub-Category].[All]" dimensionUniqueName="[Source_data]" displayFolder="" count="2" memberValueDatatype="130" unbalanced="0">
      <fieldsUsage count="2">
        <fieldUsage x="-1"/>
        <fieldUsage x="0"/>
      </fieldsUsage>
    </cacheHierarchy>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fieldsUsage count="2">
        <fieldUsage x="-1"/>
        <fieldUsage x="2"/>
      </fieldsUsage>
    </cacheHierarchy>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17559027778" backgroundQuery="1" createdVersion="8" refreshedVersion="8" minRefreshableVersion="3" recordCount="0" supportSubquery="1" supportAdvancedDrill="1" xr:uid="{CEB8CCD4-0152-4EDA-A16C-C8739308FB01}">
  <cacheSource type="external" connectionId="2"/>
  <cacheFields count="5">
    <cacheField name="[Source_data].[Sub-Category].[Sub-Category]" caption="Sub-Category" numFmtId="0" hierarchy="15" level="1">
      <sharedItems count="10">
        <s v="Accessories"/>
        <s v="Appliances"/>
        <s v="Binders"/>
        <s v="Chairs"/>
        <s v="Copiers"/>
        <s v="Furnishings"/>
        <s v="Machines"/>
        <s v="Phones"/>
        <s v="Storage"/>
        <s v="Tables"/>
      </sharedItems>
    </cacheField>
    <cacheField name="[Measures].[Summe von Sales]" caption="Summe von Sales" numFmtId="0" hierarchy="27" level="32767"/>
    <cacheField name="[Source_data].[Order Date (Jahr)].[Order Date (Jahr)]" caption="Order Date (Jahr)" numFmtId="0" hierarchy="21" level="1">
      <sharedItems count="2">
        <s v="2016"/>
        <s v="2017"/>
      </sharedItems>
    </cacheField>
    <cacheField name="[Source_data].[City].[City]" caption="City" numFmtId="0" hierarchy="9" level="1">
      <sharedItems count="10">
        <s v="Chicago"/>
        <s v="Columbus"/>
        <s v="Detroit"/>
        <s v="Houston"/>
        <s v="Lafayette"/>
        <s v="Los Angeles"/>
        <s v="New York City"/>
        <s v="Philadelphia"/>
        <s v="San Francisco"/>
        <s v="Seattle"/>
      </sharedItems>
    </cacheField>
    <cacheField name="[Source_data].[Category].[Category]" caption="Category" numFmtId="0" hierarchy="14"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0"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0" memberValueDatatype="130" unbalanced="0"/>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2" memberValueDatatype="130" unbalanced="0">
      <fieldsUsage count="2">
        <fieldUsage x="-1"/>
        <fieldUsage x="3"/>
      </fieldsUsage>
    </cacheHierarchy>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fieldsUsage count="2">
        <fieldUsage x="-1"/>
        <fieldUsage x="4"/>
      </fieldsUsage>
    </cacheHierarchy>
    <cacheHierarchy uniqueName="[Source_data].[Sub-Category]" caption="Sub-Category" attribute="1" defaultMemberUniqueName="[Source_data].[Sub-Category].[All]" allUniqueName="[Source_data].[Sub-Category].[All]" dimensionUniqueName="[Source_data]" displayFolder="" count="2" memberValueDatatype="130" unbalanced="0">
      <fieldsUsage count="2">
        <fieldUsage x="-1"/>
        <fieldUsage x="0"/>
      </fieldsUsage>
    </cacheHierarchy>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fieldsUsage count="2">
        <fieldUsage x="-1"/>
        <fieldUsage x="2"/>
      </fieldsUsage>
    </cacheHierarchy>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21414004629" backgroundQuery="1" createdVersion="8" refreshedVersion="8" minRefreshableVersion="3" recordCount="0" supportSubquery="1" supportAdvancedDrill="1" xr:uid="{BB7079A6-67D1-490D-8CA1-CCB5C4F31EB1}">
  <cacheSource type="external" connectionId="2"/>
  <cacheFields count="4">
    <cacheField name="[Source_data].[Sub-Category].[Sub-Category]" caption="Sub-Category" numFmtId="0" hierarchy="15" level="1">
      <sharedItems count="10">
        <s v="Accessories"/>
        <s v="Appliances"/>
        <s v="Binders"/>
        <s v="Chairs"/>
        <s v="Copiers"/>
        <s v="Furnishings"/>
        <s v="Machines"/>
        <s v="Phones"/>
        <s v="Storage"/>
        <s v="Tables"/>
      </sharedItems>
    </cacheField>
    <cacheField name="[Measures].[Summe von Sales]" caption="Summe von Sales" numFmtId="0" hierarchy="27" level="32767"/>
    <cacheField name="[Source_data].[Order Date (Jahr)].[Order Date (Jahr)]" caption="Order Date (Jahr)" numFmtId="0" hierarchy="21" level="1">
      <sharedItems count="2">
        <s v="2016"/>
        <s v="2017"/>
      </sharedItems>
    </cacheField>
    <cacheField name="[Source_data].[Segment].[Segment]" caption="Segment" numFmtId="0" hierarchy="7"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0"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fieldsUsage count="2">
        <fieldUsage x="-1"/>
        <fieldUsage x="3"/>
      </fieldsUsage>
    </cacheHierarchy>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0" memberValueDatatype="130" unbalanced="0"/>
    <cacheHierarchy uniqueName="[Source_data].[Sub-Category]" caption="Sub-Category" attribute="1" defaultMemberUniqueName="[Source_data].[Sub-Category].[All]" allUniqueName="[Source_data].[Sub-Category].[All]" dimensionUniqueName="[Source_data]" displayFolder="" count="2" memberValueDatatype="130" unbalanced="0">
      <fieldsUsage count="2">
        <fieldUsage x="-1"/>
        <fieldUsage x="0"/>
      </fieldsUsage>
    </cacheHierarchy>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fieldsUsage count="2">
        <fieldUsage x="-1"/>
        <fieldUsage x="2"/>
      </fieldsUsage>
    </cacheHierarchy>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21414814814" backgroundQuery="1" createdVersion="8" refreshedVersion="8" minRefreshableVersion="3" recordCount="0" supportSubquery="1" supportAdvancedDrill="1" xr:uid="{7A40D57C-19E6-4168-9720-5FFFF72A0870}">
  <cacheSource type="external" connectionId="2"/>
  <cacheFields count="5">
    <cacheField name="[Source_data].[Sub-Category].[Sub-Category]" caption="Sub-Category" numFmtId="0" hierarchy="15" level="1">
      <sharedItems count="10">
        <s v="Accessories"/>
        <s v="Appliances"/>
        <s v="Binders"/>
        <s v="Chairs"/>
        <s v="Copiers"/>
        <s v="Furnishings"/>
        <s v="Machines"/>
        <s v="Phones"/>
        <s v="Storage"/>
        <s v="Tables"/>
      </sharedItems>
    </cacheField>
    <cacheField name="[Measures].[Summe von Sales]" caption="Summe von Sales" numFmtId="0" hierarchy="27" level="32767"/>
    <cacheField name="[Source_data].[Order Date (Jahr)].[Order Date (Jahr)]" caption="Order Date (Jahr)" numFmtId="0" hierarchy="21" level="1">
      <sharedItems count="2">
        <s v="2016"/>
        <s v="2017"/>
      </sharedItems>
    </cacheField>
    <cacheField name="[Source_data].[City].[City]" caption="City" numFmtId="0" hierarchy="9" level="1">
      <sharedItems count="10">
        <s v="Chicago"/>
        <s v="Columbus"/>
        <s v="Detroit"/>
        <s v="Houston"/>
        <s v="Lafayette"/>
        <s v="Los Angeles"/>
        <s v="New York City"/>
        <s v="Philadelphia"/>
        <s v="San Francisco"/>
        <s v="Seattle"/>
      </sharedItems>
    </cacheField>
    <cacheField name="[Source_data].[Segment].[Segment]" caption="Segment" numFmtId="0" hierarchy="7"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0"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fieldsUsage count="2">
        <fieldUsage x="-1"/>
        <fieldUsage x="4"/>
      </fieldsUsage>
    </cacheHierarchy>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2" memberValueDatatype="130" unbalanced="0">
      <fieldsUsage count="2">
        <fieldUsage x="-1"/>
        <fieldUsage x="3"/>
      </fieldsUsage>
    </cacheHierarchy>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0" memberValueDatatype="130" unbalanced="0"/>
    <cacheHierarchy uniqueName="[Source_data].[Sub-Category]" caption="Sub-Category" attribute="1" defaultMemberUniqueName="[Source_data].[Sub-Category].[All]" allUniqueName="[Source_data].[Sub-Category].[All]" dimensionUniqueName="[Source_data]" displayFolder="" count="2" memberValueDatatype="130" unbalanced="0">
      <fieldsUsage count="2">
        <fieldUsage x="-1"/>
        <fieldUsage x="0"/>
      </fieldsUsage>
    </cacheHierarchy>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fieldsUsage count="2">
        <fieldUsage x="-1"/>
        <fieldUsage x="2"/>
      </fieldsUsage>
    </cacheHierarchy>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2.62906655093" backgroundQuery="1" createdVersion="8" refreshedVersion="8" minRefreshableVersion="3" recordCount="0" supportSubquery="1" supportAdvancedDrill="1" xr:uid="{73687195-2E2B-4ED1-AC77-EF5BC46EB122}">
  <cacheSource type="external" connectionId="2"/>
  <cacheFields count="4">
    <cacheField name="[Source_data].[Order Date (Jahr)].[Order Date (Jahr)]" caption="Order Date (Jahr)" numFmtId="0" hierarchy="21" level="1">
      <sharedItems count="2">
        <s v="2016"/>
        <s v="2017"/>
      </sharedItems>
    </cacheField>
    <cacheField name="[Measures].[Summe von Sales]" caption="Summe von Sales" numFmtId="0" hierarchy="27" level="32767"/>
    <cacheField name="[Measures].[Summe von Profit]" caption="Summe von Profit" numFmtId="0" hierarchy="28" level="32767"/>
    <cacheField name="[Source_data].[Segment].[Segment]" caption="Segment" numFmtId="0" hierarchy="7" level="1">
      <sharedItems containsSemiMixedTypes="0" containsNonDate="0" containsString="0"/>
    </cacheField>
  </cacheFields>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0"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fieldsUsage count="2">
        <fieldUsage x="-1"/>
        <fieldUsage x="3"/>
      </fieldsUsage>
    </cacheHierarchy>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cacheHierarchy uniqueName="[Source_data].[Sub-Category]" caption="Sub-Category" attribute="1" defaultMemberUniqueName="[Source_data].[Sub-Category].[All]" allUniqueName="[Source_data].[Sub-Category].[All]" dimensionUniqueName="[Source_data]" displayFolder="" count="0" memberValueDatatype="130" unbalanced="0"/>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2" memberValueDatatype="130" unbalanced="0">
      <fieldsUsage count="2">
        <fieldUsage x="-1"/>
        <fieldUsage x="0"/>
      </fieldsUsage>
    </cacheHierarchy>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oneField="1" hidden="1">
      <fieldsUsage count="1">
        <fieldUsage x="2"/>
      </fieldsUsage>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914505092594" backgroundQuery="1" createdVersion="3" refreshedVersion="8" minRefreshableVersion="3" recordCount="0" supportSubquery="1" supportAdvancedDrill="1" xr:uid="{1220FD80-4F39-44B8-AC37-8DE2A63B6A3C}">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0"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cacheHierarchy uniqueName="[Source_data].[Sub-Category]" caption="Sub-Category" attribute="1" defaultMemberUniqueName="[Source_data].[Sub-Category].[All]" allUniqueName="[Source_data].[Sub-Category].[All]" dimensionUniqueName="[Source_data]" displayFolder="" count="0" memberValueDatatype="130" unbalanced="0"/>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0" memberValueDatatype="130" unbalanced="0"/>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hidden="1">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6972517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041.939127199075" backgroundQuery="1" createdVersion="3" refreshedVersion="8" minRefreshableVersion="3" recordCount="0" supportSubquery="1" supportAdvancedDrill="1" xr:uid="{B1990B53-CCFC-41CD-94BF-5BA5788A584B}">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Source_data].[Row ID]" caption="Row ID" attribute="1" defaultMemberUniqueName="[Source_data].[Row ID].[All]" allUniqueName="[Source_data].[Row ID].[All]" dimensionUniqueName="[Source_data]" displayFolder="" count="0" memberValueDatatype="20" unbalanced="0"/>
    <cacheHierarchy uniqueName="[Source_data].[Order ID]" caption="Order ID" attribute="1" defaultMemberUniqueName="[Source_data].[Order ID].[All]" allUniqueName="[Source_data].[Order ID].[All]" dimensionUniqueName="[Source_data]" displayFolder="" count="0" memberValueDatatype="130" unbalanced="0"/>
    <cacheHierarchy uniqueName="[Source_data].[Order Date]" caption="Order Date" attribute="1" time="1" defaultMemberUniqueName="[Source_data].[Order Date].[All]" allUniqueName="[Source_data].[Order Date].[All]" dimensionUniqueName="[Source_data]" displayFolder="" count="0" memberValueDatatype="7" unbalanced="0"/>
    <cacheHierarchy uniqueName="[Source_data].[Ship Date]" caption="Ship Date" attribute="1" time="1" defaultMemberUniqueName="[Source_data].[Ship Date].[All]" allUniqueName="[Source_data].[Ship Date].[All]" dimensionUniqueName="[Source_data]" displayFolder="" count="0" memberValueDatatype="7" unbalanced="0"/>
    <cacheHierarchy uniqueName="[Source_data].[Ship Mode]" caption="Ship Mode" attribute="1" defaultMemberUniqueName="[Source_data].[Ship Mode].[All]" allUniqueName="[Source_data].[Ship Mode].[All]" dimensionUniqueName="[Source_data]" displayFolder="" count="2" memberValueDatatype="130" unbalanced="0"/>
    <cacheHierarchy uniqueName="[Source_data].[Customer ID]" caption="Customer ID" attribute="1" defaultMemberUniqueName="[Source_data].[Customer ID].[All]" allUniqueName="[Source_data].[Customer ID].[All]" dimensionUniqueName="[Source_data]" displayFolder="" count="0" memberValueDatatype="130" unbalanced="0"/>
    <cacheHierarchy uniqueName="[Source_data].[Customer Name]" caption="Customer Name" attribute="1" defaultMemberUniqueName="[Source_data].[Customer Name].[All]" allUniqueName="[Source_data].[Customer Name].[All]" dimensionUniqueName="[Source_data]" displayFolder="" count="0" memberValueDatatype="130" unbalanced="0"/>
    <cacheHierarchy uniqueName="[Source_data].[Segment]" caption="Segment" attribute="1" defaultMemberUniqueName="[Source_data].[Segment].[All]" allUniqueName="[Source_data].[Segment].[All]" dimensionUniqueName="[Source_data]" displayFolder="" count="2" memberValueDatatype="130" unbalanced="0"/>
    <cacheHierarchy uniqueName="[Source_data].[Country]" caption="Country" attribute="1" defaultMemberUniqueName="[Source_data].[Country].[All]" allUniqueName="[Source_data].[Country].[All]" dimensionUniqueName="[Source_data]" displayFolder="" count="0" memberValueDatatype="130" unbalanced="0"/>
    <cacheHierarchy uniqueName="[Source_data].[City]" caption="City" attribute="1" defaultMemberUniqueName="[Source_data].[City].[All]" allUniqueName="[Source_data].[City].[All]" dimensionUniqueName="[Source_data]" displayFolder="" count="0" memberValueDatatype="130" unbalanced="0"/>
    <cacheHierarchy uniqueName="[Source_data].[State]" caption="State" attribute="1" defaultMemberUniqueName="[Source_data].[State].[All]" allUniqueName="[Source_data].[State].[All]" dimensionUniqueName="[Source_data]" displayFolder="" count="0" memberValueDatatype="130" unbalanced="0"/>
    <cacheHierarchy uniqueName="[Source_data].[Postal Code]" caption="Postal Code" attribute="1" defaultMemberUniqueName="[Source_data].[Postal Code].[All]" allUniqueName="[Source_data].[Postal Code].[All]" dimensionUniqueName="[Source_data]" displayFolder="" count="0" memberValueDatatype="20" unbalanced="0"/>
    <cacheHierarchy uniqueName="[Source_data].[Region]" caption="Region" attribute="1" defaultMemberUniqueName="[Source_data].[Region].[All]" allUniqueName="[Source_data].[Region].[All]" dimensionUniqueName="[Source_data]" displayFolder="" count="0" memberValueDatatype="130" unbalanced="0"/>
    <cacheHierarchy uniqueName="[Source_data].[Product ID]" caption="Product ID" attribute="1" defaultMemberUniqueName="[Source_data].[Product ID].[All]" allUniqueName="[Source_data].[Product ID].[All]" dimensionUniqueName="[Source_data]" displayFolder="" count="0" memberValueDatatype="130" unbalanced="0"/>
    <cacheHierarchy uniqueName="[Source_data].[Category]" caption="Category" attribute="1" defaultMemberUniqueName="[Source_data].[Category].[All]" allUniqueName="[Source_data].[Category].[All]" dimensionUniqueName="[Source_data]" displayFolder="" count="2" memberValueDatatype="130" unbalanced="0"/>
    <cacheHierarchy uniqueName="[Source_data].[Sub-Category]" caption="Sub-Category" attribute="1" defaultMemberUniqueName="[Source_data].[Sub-Category].[All]" allUniqueName="[Source_data].[Sub-Category].[All]" dimensionUniqueName="[Source_data]" displayFolder="" count="0" memberValueDatatype="130" unbalanced="0"/>
    <cacheHierarchy uniqueName="[Source_data].[Product Name]" caption="Product Name" attribute="1" defaultMemberUniqueName="[Source_data].[Product Name].[All]" allUniqueName="[Source_data].[Product Name].[All]" dimensionUniqueName="[Source_data]" displayFolder="" count="0" memberValueDatatype="130" unbalanced="0"/>
    <cacheHierarchy uniqueName="[Source_data].[Sales]" caption="Sales" attribute="1" defaultMemberUniqueName="[Source_data].[Sales].[All]" allUniqueName="[Source_data].[Sales].[All]" dimensionUniqueName="[Source_data]" displayFolder="" count="0" memberValueDatatype="5" unbalanced="0"/>
    <cacheHierarchy uniqueName="[Source_data].[Quantity]" caption="Quantity" attribute="1" defaultMemberUniqueName="[Source_data].[Quantity].[All]" allUniqueName="[Source_data].[Quantity].[All]" dimensionUniqueName="[Source_data]" displayFolder="" count="0" memberValueDatatype="20" unbalanced="0"/>
    <cacheHierarchy uniqueName="[Source_data].[Discount]" caption="Discount" attribute="1" defaultMemberUniqueName="[Source_data].[Discount].[All]" allUniqueName="[Source_data].[Discount].[All]" dimensionUniqueName="[Source_data]" displayFolder="" count="0" memberValueDatatype="5"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 Date (Jahr)]" caption="Order Date (Jahr)" attribute="1" defaultMemberUniqueName="[Source_data].[Order Date (Jahr)].[All]" allUniqueName="[Source_data].[Order Date (Jahr)].[All]" dimensionUniqueName="[Source_data]" displayFolder="" count="0" memberValueDatatype="130" unbalanced="0"/>
    <cacheHierarchy uniqueName="[Source_data].[Order Date (Quartal)]" caption="Order Date (Quartal)" attribute="1" defaultMemberUniqueName="[Source_data].[Order Date (Quartal)].[All]" allUniqueName="[Source_data].[Order Date (Quartal)].[All]" dimensionUniqueName="[Source_data]" displayFolder="" count="0" memberValueDatatype="130" unbalanced="0"/>
    <cacheHierarchy uniqueName="[Source_data].[Order Date (Monat)]" caption="Order Date (Monat)" attribute="1" defaultMemberUniqueName="[Source_data].[Order Date (Monat)].[All]" allUniqueName="[Source_data].[Order Date (Monat)].[All]" dimensionUniqueName="[Source_data]" displayFolder="" count="0" memberValueDatatype="130" unbalanced="0"/>
    <cacheHierarchy uniqueName="[Source_data].[Order Date (Monatsindex)]" caption="Order Date (Monatsindex)" attribute="1" defaultMemberUniqueName="[Source_data].[Order Date (Monatsindex)].[All]" allUniqueName="[Source_data].[Order Date (Monats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me von Sales]" caption="Summe von Sales" measure="1" displayFolder="" measureGroup="Source_data" count="0" hidden="1">
      <extLst>
        <ext xmlns:x15="http://schemas.microsoft.com/office/spreadsheetml/2010/11/main" uri="{B97F6D7D-B522-45F9-BDA1-12C45D357490}">
          <x15:cacheHierarchy aggregatedColumn="17"/>
        </ext>
      </extLst>
    </cacheHierarchy>
    <cacheHierarchy uniqueName="[Measures].[Summe von Profit]" caption="Summe von Profit" measure="1" displayFolder="" measureGroup="Source_data" count="0" hidden="1">
      <extLst>
        <ext xmlns:x15="http://schemas.microsoft.com/office/spreadsheetml/2010/11/main" uri="{B97F6D7D-B522-45F9-BDA1-12C45D357490}">
          <x15:cacheHierarchy aggregatedColumn="20"/>
        </ext>
      </extLst>
    </cacheHierarchy>
    <cacheHierarchy uniqueName="[Measures].[Anzahl von Category]" caption="Anzahl von Category" measure="1" displayFolder="" measureGroup="Source_data" count="0" hidden="1">
      <extLst>
        <ext xmlns:x15="http://schemas.microsoft.com/office/spreadsheetml/2010/11/main" uri="{B97F6D7D-B522-45F9-BDA1-12C45D357490}">
          <x15:cacheHierarchy aggregatedColumn="14"/>
        </ext>
      </extLst>
    </cacheHierarchy>
    <cacheHierarchy uniqueName="[Measures].[Summe von Quantity]" caption="Summe von Quantity" measure="1" displayFolder="" measureGroup="Source_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8190435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BBC2F-E437-4876-A406-C0ABADB131BC}" name="PivotTable5" cacheId="3" applyNumberFormats="0" applyBorderFormats="0" applyFontFormats="0" applyPatternFormats="0" applyAlignmentFormats="0" applyWidthHeightFormats="1" dataCaption="Werte" updatedVersion="8" minRefreshableVersion="3" useAutoFormatting="1" subtotalHiddenItems="1" colGrandTotals="0" itemPrintTitles="1" createdVersion="8" indent="0" outline="1" outlineData="1" multipleFieldFilters="0">
  <location ref="E13:G25" firstHeaderRow="1" firstDataRow="2"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efaultSubtotal="0">
      <items count="2">
        <item s="1" x="1" e="0"/>
        <item s="1" x="0" e="0"/>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6"/>
    </i>
    <i>
      <x v="5"/>
    </i>
    <i>
      <x v="9"/>
    </i>
    <i>
      <x v="7"/>
    </i>
    <i>
      <x v="8"/>
    </i>
    <i>
      <x v="2"/>
    </i>
    <i>
      <x v="3"/>
    </i>
    <i>
      <x/>
    </i>
    <i>
      <x v="1"/>
    </i>
    <i>
      <x v="4"/>
    </i>
    <i t="grand">
      <x/>
    </i>
  </rowItems>
  <colFields count="1">
    <field x="2"/>
  </colFields>
  <colItems count="2">
    <i>
      <x/>
    </i>
    <i>
      <x v="1"/>
    </i>
  </colItems>
  <dataFields count="1">
    <dataField name="Summe von Sales"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7">
      <autoFilter ref="A1">
        <filterColumn colId="0">
          <top10 val="10" filterVal="10"/>
        </filterColumn>
      </autoFilter>
    </filter>
    <filter fld="3" type="count" id="2" iMeasureHier="27">
      <autoFilter ref="A1">
        <filterColumn colId="0">
          <top10 val="10" filterVal="10"/>
        </filterColumn>
      </autoFilter>
    </filter>
  </filters>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2D3379-1E91-43D9-B824-C35C3B567980}" name="PivotTable4" cacheId="2" applyNumberFormats="0" applyBorderFormats="0" applyFontFormats="0" applyPatternFormats="0" applyAlignmentFormats="0" applyWidthHeightFormats="1" dataCaption="Werte" updatedVersion="8" minRefreshableVersion="3" useAutoFormatting="1" subtotalHiddenItems="1" rowGrandTotals="0" colGrandTotals="0" itemPrintTitles="1" createdVersion="8" indent="0" outline="1" outlineData="1" multipleFieldFilters="0">
  <location ref="A13:C24" firstHeaderRow="1" firstDataRow="2"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efaultSubtotal="0">
      <items count="2">
        <item s="1" x="1" e="0"/>
        <item s="1" x="0" e="0"/>
      </items>
    </pivotField>
    <pivotField allDrilled="1" subtotalTop="0" showAll="0" dataSourceSort="1" defaultSubtotal="0" defaultAttributeDrillState="1"/>
  </pivotFields>
  <rowFields count="1">
    <field x="0"/>
  </rowFields>
  <rowItems count="10">
    <i>
      <x v="7"/>
    </i>
    <i>
      <x v="3"/>
    </i>
    <i>
      <x v="8"/>
    </i>
    <i>
      <x v="2"/>
    </i>
    <i>
      <x v="9"/>
    </i>
    <i>
      <x v="4"/>
    </i>
    <i>
      <x/>
    </i>
    <i>
      <x v="6"/>
    </i>
    <i>
      <x v="1"/>
    </i>
    <i>
      <x v="5"/>
    </i>
  </rowItems>
  <colFields count="1">
    <field x="2"/>
  </colFields>
  <colItems count="2">
    <i>
      <x/>
    </i>
    <i>
      <x v="1"/>
    </i>
  </colItems>
  <dataFields count="1">
    <dataField name="Summe von Sales"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71182-76E8-4404-9239-34DA303E2795}" name="PivotTable9" cacheId="1" applyNumberFormats="0" applyBorderFormats="0" applyFontFormats="0" applyPatternFormats="0" applyAlignmentFormats="0" applyWidthHeightFormats="1" dataCaption="Werte" updatedVersion="8" minRefreshableVersion="3" useAutoFormatting="1" subtotalHiddenItems="1" itemPrintTitles="1" createdVersion="8" indent="0" compact="0" compactData="0" multipleFieldFilters="0">
  <location ref="A68:B118"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0">
    <i>
      <x v="3"/>
    </i>
    <i>
      <x v="30"/>
    </i>
    <i>
      <x v="41"/>
    </i>
    <i>
      <x v="45"/>
    </i>
    <i>
      <x v="36"/>
    </i>
    <i>
      <x v="8"/>
    </i>
    <i>
      <x v="11"/>
    </i>
    <i>
      <x v="33"/>
    </i>
    <i>
      <x v="20"/>
    </i>
    <i>
      <x v="44"/>
    </i>
    <i>
      <x v="31"/>
    </i>
    <i>
      <x v="12"/>
    </i>
    <i>
      <x v="9"/>
    </i>
    <i>
      <x v="15"/>
    </i>
    <i>
      <x v="28"/>
    </i>
    <i>
      <x v="1"/>
    </i>
    <i>
      <x v="47"/>
    </i>
    <i>
      <x v="4"/>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name="Summe von Sales" fld="0"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3C36B-16BF-491A-9E25-4D887042D854}" name="PivotTable8" cacheId="0" applyNumberFormats="0" applyBorderFormats="0" applyFontFormats="0" applyPatternFormats="0" applyAlignmentFormats="0" applyWidthHeightFormats="1" dataCaption="Werte" updatedVersion="8" minRefreshableVersion="3" useAutoFormatting="1" subtotalHiddenItems="1" colGrandTotals="0" itemPrintTitles="1" createdVersion="8" indent="0" compact="0" compactData="0" multipleFieldFilters="0">
  <location ref="A47:D64" firstHeaderRow="0" firstDataRow="1" firstDataCol="2"/>
  <pivotFields count="5">
    <pivotField axis="axisRow" compact="0" allDrilled="1" outline="0" subtotalTop="0" showAll="0" dataSourceSort="1" defaultSubtotal="0">
      <items count="4">
        <item x="0"/>
        <item x="1"/>
        <item x="2"/>
        <item x="3"/>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17">
    <i>
      <x/>
      <x/>
    </i>
    <i r="1">
      <x v="1"/>
    </i>
    <i r="1">
      <x v="2"/>
    </i>
    <i r="1">
      <x v="3"/>
    </i>
    <i>
      <x v="1"/>
      <x/>
    </i>
    <i r="1">
      <x v="1"/>
    </i>
    <i r="1">
      <x v="2"/>
    </i>
    <i r="1">
      <x v="3"/>
    </i>
    <i>
      <x v="2"/>
      <x/>
    </i>
    <i r="1">
      <x v="1"/>
    </i>
    <i r="1">
      <x v="2"/>
    </i>
    <i r="1">
      <x v="3"/>
    </i>
    <i>
      <x v="3"/>
      <x/>
    </i>
    <i r="1">
      <x v="1"/>
    </i>
    <i r="1">
      <x v="2"/>
    </i>
    <i r="1">
      <x v="3"/>
    </i>
    <i t="grand">
      <x/>
    </i>
  </rowItems>
  <colFields count="1">
    <field x="-2"/>
  </colFields>
  <colItems count="2">
    <i>
      <x/>
    </i>
    <i i="1">
      <x v="1"/>
    </i>
  </colItems>
  <dataFields count="2">
    <dataField name="Summe von Sales" fld="2" baseField="0" baseItem="0"/>
    <dataField name="Summe von Quantity" fld="3"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9B4DAA-C15A-4B33-84CB-072A97D9B9B5}" name="PivotTable7" cacheId="4" applyNumberFormats="0" applyBorderFormats="0" applyFontFormats="0" applyPatternFormats="0" applyAlignmentFormats="0" applyWidthHeightFormats="1" dataCaption="Werte" updatedVersion="8" minRefreshableVersion="3" useAutoFormatting="1" subtotalHiddenItems="1" colGrandTotals="0" itemPrintTitles="1" createdVersion="8" indent="0" outline="1" outlineData="1" multipleFieldFilters="0">
  <location ref="A30:C42" firstHeaderRow="1" firstDataRow="2"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efaultSubtotal="0">
      <items count="2">
        <item s="1" x="1" e="0"/>
        <item s="1" x="0" e="0"/>
      </items>
    </pivotField>
    <pivotField allDrilled="1" subtotalTop="0" showAll="0" dataSourceSort="1" defaultSubtotal="0" defaultAttributeDrillState="1"/>
  </pivotFields>
  <rowFields count="1">
    <field x="0"/>
  </rowFields>
  <rowItems count="11">
    <i>
      <x v="7"/>
    </i>
    <i>
      <x v="3"/>
    </i>
    <i>
      <x v="8"/>
    </i>
    <i>
      <x v="2"/>
    </i>
    <i>
      <x v="9"/>
    </i>
    <i>
      <x v="4"/>
    </i>
    <i>
      <x/>
    </i>
    <i>
      <x v="6"/>
    </i>
    <i>
      <x v="1"/>
    </i>
    <i>
      <x v="5"/>
    </i>
    <i t="grand">
      <x/>
    </i>
  </rowItems>
  <colFields count="1">
    <field x="2"/>
  </colFields>
  <colItems count="2">
    <i>
      <x/>
    </i>
    <i>
      <x v="1"/>
    </i>
  </colItems>
  <dataFields count="1">
    <dataField name="Summe von Sales" fld="1" baseField="0" baseItem="0"/>
  </dataFields>
  <pivotHierarchies count="3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197742-CD24-4719-86E0-CED77B653BA5}" name="PivotTable6" cacheId="5" applyNumberFormats="0" applyBorderFormats="0" applyFontFormats="0" applyPatternFormats="0" applyAlignmentFormats="0" applyWidthHeightFormats="1" dataCaption="Werte" updatedVersion="8" minRefreshableVersion="3" useAutoFormatting="1" subtotalHiddenItems="1" colGrandTotals="0" itemPrintTitles="1" createdVersion="8" indent="0" outline="1" outlineData="1" multipleFieldFilters="0">
  <location ref="E30:G42" firstHeaderRow="1" firstDataRow="2"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efaultSubtotal="0">
      <items count="2">
        <item s="1" x="1" e="0"/>
        <item s="1" x="0" e="0"/>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6"/>
    </i>
    <i>
      <x v="5"/>
    </i>
    <i>
      <x v="9"/>
    </i>
    <i>
      <x v="7"/>
    </i>
    <i>
      <x v="8"/>
    </i>
    <i>
      <x v="2"/>
    </i>
    <i>
      <x v="3"/>
    </i>
    <i>
      <x/>
    </i>
    <i>
      <x v="1"/>
    </i>
    <i>
      <x v="4"/>
    </i>
    <i t="grand">
      <x/>
    </i>
  </rowItems>
  <colFields count="1">
    <field x="2"/>
  </colFields>
  <colItems count="2">
    <i>
      <x/>
    </i>
    <i>
      <x v="1"/>
    </i>
  </colItems>
  <dataFields count="1">
    <dataField name="Summe von Sales" fld="1" baseField="0" baseItem="0"/>
  </dataFields>
  <pivotHierarchies count="3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7">
      <autoFilter ref="A1">
        <filterColumn colId="0">
          <top10 val="10" filterVal="10"/>
        </filterColumn>
      </autoFilter>
    </filter>
    <filter fld="3" type="count" id="2" iMeasureHier="27">
      <autoFilter ref="A1">
        <filterColumn colId="0">
          <top10 val="10" filterVal="10"/>
        </filterColumn>
      </autoFilter>
    </filter>
  </filters>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C9477E-61B4-410D-BAD5-BBB5D8952AA3}" name="PivotTable3" cacheId="6" applyNumberFormats="0" applyBorderFormats="0" applyFontFormats="0" applyPatternFormats="0" applyAlignmentFormats="0" applyWidthHeightFormats="1" dataCaption="Werte" updatedVersion="8" minRefreshableVersion="3" useAutoFormatting="1" subtotalHiddenItems="1" itemPrintTitles="1" createdVersion="8" indent="0" outline="1" outlineData="1" multipleFieldFilters="0">
  <location ref="A3:C6" firstHeaderRow="0" firstDataRow="1" firstDataCol="1"/>
  <pivotFields count="4">
    <pivotField axis="axisRow" allDrilled="1" subtotalTop="0" showAll="0" dataSourceSort="1" defaultSubtotal="0">
      <items count="2">
        <item s="1" x="0" e="0"/>
        <item s="1" x="1"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me von Sales" fld="1" baseField="0" baseItem="0"/>
    <dataField name="Summe von Profit" fld="2" baseField="0" baseItem="0"/>
  </dataFields>
  <formats count="3">
    <format dxfId="2">
      <pivotArea outline="0" collapsedLevelsAreSubtotals="1" fieldPosition="0"/>
    </format>
    <format dxfId="1">
      <pivotArea collapsedLevelsAreSubtotals="1" fieldPosition="0">
        <references count="2">
          <reference field="4294967294" count="1" selected="0">
            <x v="0"/>
          </reference>
          <reference field="0" count="0"/>
        </references>
      </pivotArea>
    </format>
    <format dxfId="0">
      <pivotArea collapsedLevelsAreSubtotals="1" fieldPosition="0">
        <references count="2">
          <reference field="4294967294" count="1" selected="0">
            <x v="1"/>
          </reference>
          <reference field="0" count="0"/>
        </references>
      </pivotArea>
    </format>
  </formats>
  <pivotHierarchies count="3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tegory" xr10:uid="{3246EF75-C270-4B4E-8863-9D9EDA334FCE}" sourceName="[Source_data].[Category]">
  <pivotTables>
    <pivotTable tabId="3" name="PivotTable3"/>
  </pivotTables>
  <data>
    <olap pivotCacheId="1769725175">
      <levels count="2">
        <level uniqueName="[Source_data].[Category].[(All)]" sourceCaption="(All)" count="0"/>
        <level uniqueName="[Source_data].[Category].[Category]" sourceCaption="Category" count="3">
          <ranges>
            <range startItem="0">
              <i n="[Source_data].[Category].&amp;[Furniture]" c="Furniture"/>
              <i n="[Source_data].[Category].&amp;[Office Supplies]" c="Office Supplies"/>
              <i n="[Source_data].[Category].&amp;[Technology]" c="Technology"/>
            </range>
          </ranges>
        </level>
      </levels>
      <selections count="1">
        <selection n="[Source_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egment" xr10:uid="{0A7CEE0A-B46E-4FE6-AB45-013CA16C56CA}" sourceName="[Source_data].[Segment]">
  <pivotTables>
    <pivotTable tabId="3" name="PivotTable3"/>
  </pivotTables>
  <data>
    <olap pivotCacheId="1769725175">
      <levels count="2">
        <level uniqueName="[Source_data].[Segment].[(All)]" sourceCaption="(All)" count="0"/>
        <level uniqueName="[Source_data].[Segment].[Segment]" sourceCaption="Segment" count="3">
          <ranges>
            <range startItem="0">
              <i n="[Source_data].[Segment].&amp;[Consumer]" c="Consumer"/>
              <i n="[Source_data].[Segment].&amp;[Corporate]" c="Corporate"/>
              <i n="[Source_data].[Segment].&amp;[Home Office]" c="Home Office"/>
            </range>
          </ranges>
        </level>
      </levels>
      <selections count="1">
        <selection n="[Source_data].[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tegory1" xr10:uid="{035D1B5D-8DA3-43C6-B6CE-7737A03F48D2}" sourceName="[Source_data].[Category]">
  <pivotTables>
    <pivotTable tabId="3" name="PivotTable4"/>
    <pivotTable tabId="3" name="PivotTable5"/>
  </pivotTables>
  <data>
    <olap pivotCacheId="1769725175">
      <levels count="2">
        <level uniqueName="[Source_data].[Category].[(All)]" sourceCaption="(All)" count="0"/>
        <level uniqueName="[Source_data].[Category].[Category]" sourceCaption="Category" count="3">
          <ranges>
            <range startItem="0">
              <i n="[Source_data].[Category].&amp;[Furniture]" c="Furniture"/>
              <i n="[Source_data].[Category].&amp;[Office Supplies]" c="Office Supplies"/>
              <i n="[Source_data].[Category].&amp;[Technology]" c="Technology"/>
            </range>
          </ranges>
        </level>
      </levels>
      <selections count="1">
        <selection n="[Source_data].[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egment1" xr10:uid="{BA9F4AFE-B1AA-4199-B8AD-37A93A137BF9}" sourceName="[Source_data].[Segment]">
  <pivotTables>
    <pivotTable tabId="3" name="PivotTable7"/>
    <pivotTable tabId="3" name="PivotTable6"/>
  </pivotTables>
  <data>
    <olap pivotCacheId="1769725175">
      <levels count="2">
        <level uniqueName="[Source_data].[Segment].[(All)]" sourceCaption="(All)" count="0"/>
        <level uniqueName="[Source_data].[Segment].[Segment]" sourceCaption="Segment" count="3">
          <ranges>
            <range startItem="0">
              <i n="[Source_data].[Segment].&amp;[Consumer]" c="Consumer"/>
              <i n="[Source_data].[Segment].&amp;[Corporate]" c="Corporate"/>
              <i n="[Source_data].[Segment].&amp;[Home Office]" c="Home Office"/>
            </range>
          </ranges>
        </level>
      </levels>
      <selections count="1">
        <selection n="[Source_data].[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egment2" xr10:uid="{093D31C8-4420-4D80-BFB7-E1C163F7914E}" sourceName="[Source_data].[Segment]">
  <pivotTables>
    <pivotTable tabId="3" name="PivotTable8"/>
    <pivotTable tabId="3" name="PivotTable9"/>
  </pivotTables>
  <data>
    <olap pivotCacheId="819043539">
      <levels count="2">
        <level uniqueName="[Source_data].[Segment].[(All)]" sourceCaption="(All)" count="0"/>
        <level uniqueName="[Source_data].[Segment].[Segment]" sourceCaption="Segment" count="3">
          <ranges>
            <range startItem="0">
              <i n="[Source_data].[Segment].&amp;[Consumer]" c="Consumer"/>
              <i n="[Source_data].[Segment].&amp;[Corporate]" c="Corporate"/>
              <i n="[Source_data].[Segment].&amp;[Home Office]" c="Home Office"/>
            </range>
          </ranges>
        </level>
      </levels>
      <selections count="1">
        <selection n="[Source_data].[Segmen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tegory2" xr10:uid="{4FE23B1A-35F3-4447-AC2E-73B635C5A9AF}" sourceName="[Source_data].[Category]">
  <pivotTables>
    <pivotTable tabId="3" name="PivotTable8"/>
    <pivotTable tabId="3" name="PivotTable9"/>
  </pivotTables>
  <data>
    <olap pivotCacheId="819043539">
      <levels count="2">
        <level uniqueName="[Source_data].[Category].[(All)]" sourceCaption="(All)" count="0"/>
        <level uniqueName="[Source_data].[Category].[Category]" sourceCaption="Category" count="3">
          <ranges>
            <range startItem="0">
              <i n="[Source_data].[Category].&amp;[Furniture]" c="Furniture"/>
              <i n="[Source_data].[Category].&amp;[Office Supplies]" c="Office Supplies"/>
              <i n="[Source_data].[Category].&amp;[Technology]" c="Technology"/>
            </range>
          </ranges>
        </level>
      </levels>
      <selections count="1">
        <selection n="[Source_data].[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hip_Mode" xr10:uid="{5CB0FB89-B658-41BD-9892-038A7F62C9C9}" sourceName="[Source_data].[Ship Mode]">
  <pivotTables>
    <pivotTable tabId="3" name="PivotTable8"/>
    <pivotTable tabId="3" name="PivotTable9"/>
  </pivotTables>
  <data>
    <olap pivotCacheId="819043539">
      <levels count="2">
        <level uniqueName="[Source_data].[Ship Mode].[(All)]" sourceCaption="(All)" count="0"/>
        <level uniqueName="[Source_data].[Ship Mode].[Ship Mode]" sourceCaption="Ship Mode" count="4">
          <ranges>
            <range startItem="0">
              <i n="[Source_data].[Ship Mode].&amp;[First Class]" c="First Class"/>
              <i n="[Source_data].[Ship Mode].&amp;[Same Day]" c="Same Day"/>
              <i n="[Source_data].[Ship Mode].&amp;[Second Class]" c="Second Class"/>
              <i n="[Source_data].[Ship Mode].&amp;[Standard Class]" c="Standard Class"/>
            </range>
          </ranges>
        </level>
      </levels>
      <selections count="1">
        <selection n="[Source_data].[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4BC9609-C1CC-45B5-A5B9-0350117C016A}" cache="Datenschnitt_Category" caption="Category" columnCount="3" showCaption="0" level="1" style="Dashslicer" rowHeight="241300"/>
  <slicer name="Segment" xr10:uid="{32B9F4DE-59A8-4899-8A4F-6FCBC0016B71}" cache="Datenschnitt_Segment" caption="Segment" columnCount="3" showCaption="0" level="1" style="Dashslicer" rowHeight="241300"/>
  <slicer name="Category _Table1" xr10:uid="{D5878AFC-3279-451C-8547-E4A4EBE041A1}" cache="Datenschnitt_Category1" caption="Category" columnCount="3" showCaption="0" level="1" style="Dashslicer" rowHeight="241300"/>
  <slicer name="Segment for table" xr10:uid="{5FE29551-8C79-48F6-BCE4-9F8944EDAA4F}" cache="Datenschnitt_Segment1" caption="Segment" columnCount="3" showCaption="0" level="1" style="Dashslicer" rowHeight="241300"/>
  <slicer name="Segment_charts" xr10:uid="{F2224BC6-9F98-44AC-B264-4A0D4B605751}" cache="Datenschnitt_Segment2" caption="Segment" columnCount="3" showCaption="0" level="1" style="Dashslicer" rowHeight="241300"/>
  <slicer name="Category_charts" xr10:uid="{84B6B7D0-3BF4-405A-B930-BB7B1D5CF01F}" cache="Datenschnitt_Category2" caption="Category" columnCount="3" showCaption="0" level="1" style="Dashslicer" rowHeight="241300"/>
  <slicer name="Ship Mode_charts" xr10:uid="{4FC93C72-B71D-41BF-BC48-FF1469FF8C34}" cache="Datenschnitt_Ship_Mode" caption="Ship Mode" columnCount="4" showCaption="0" level="1" style="Dashslicer" rowHeight="241300"/>
</slicers>
</file>

<file path=xl/theme/theme1.xml><?xml version="1.0" encoding="utf-8"?>
<a:theme xmlns:a="http://schemas.openxmlformats.org/drawingml/2006/main" name="Office">
  <a:themeElements>
    <a:clrScheme name="Benutzerdefiniert 1">
      <a:dk1>
        <a:sysClr val="windowText" lastClr="000000"/>
      </a:dk1>
      <a:lt1>
        <a:sysClr val="window" lastClr="FFFFFF"/>
      </a:lt1>
      <a:dk2>
        <a:srgbClr val="44546A"/>
      </a:dk2>
      <a:lt2>
        <a:srgbClr val="E7E6E6"/>
      </a:lt2>
      <a:accent1>
        <a:srgbClr val="197278"/>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B459-81EC-4674-8516-BFE57D79DBFA}">
  <dimension ref="A1"/>
  <sheetViews>
    <sheetView workbookViewId="0">
      <selection activeCell="N11" sqref="N11"/>
    </sheetView>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E2DA-1883-485D-BD61-96A32C9D8A28}">
  <dimension ref="A1:W54"/>
  <sheetViews>
    <sheetView tabSelected="1" zoomScaleNormal="100" workbookViewId="0">
      <pane ySplit="13" topLeftCell="A14" activePane="bottomLeft" state="frozen"/>
      <selection pane="bottomLeft" activeCell="A14" sqref="A14"/>
    </sheetView>
  </sheetViews>
  <sheetFormatPr baseColWidth="10" defaultColWidth="0" defaultRowHeight="15" zeroHeight="1" x14ac:dyDescent="0.25"/>
  <cols>
    <col min="1" max="1" width="3.5703125" style="1" customWidth="1"/>
    <col min="2" max="2" width="3.140625" style="1" customWidth="1"/>
    <col min="3" max="3" width="12.28515625" style="1" customWidth="1"/>
    <col min="4" max="7" width="11.42578125" style="1" customWidth="1"/>
    <col min="8" max="8" width="12.42578125" style="1" customWidth="1"/>
    <col min="9" max="12" width="11.42578125" style="1" customWidth="1"/>
    <col min="13" max="13" width="13.85546875" style="1" customWidth="1"/>
    <col min="14" max="16" width="11.42578125" style="1" customWidth="1"/>
    <col min="17" max="17" width="9" style="1" customWidth="1"/>
    <col min="18" max="18" width="12.5703125" style="1" bestFit="1" customWidth="1"/>
    <col min="19" max="22" width="11.42578125" style="1" customWidth="1"/>
    <col min="23" max="23" width="0" style="1" hidden="1" customWidth="1"/>
    <col min="24" max="16384" width="11.42578125" style="1" hidden="1"/>
  </cols>
  <sheetData>
    <row r="1" spans="5:7" x14ac:dyDescent="0.25"/>
    <row r="2" spans="5:7" x14ac:dyDescent="0.25">
      <c r="E2" s="17"/>
      <c r="F2" s="17"/>
      <c r="G2" s="17"/>
    </row>
    <row r="3" spans="5:7" x14ac:dyDescent="0.25">
      <c r="E3" s="17"/>
      <c r="F3" s="17"/>
      <c r="G3" s="17"/>
    </row>
    <row r="4" spans="5:7" x14ac:dyDescent="0.25">
      <c r="E4" s="17"/>
      <c r="F4" s="17"/>
      <c r="G4" s="17"/>
    </row>
    <row r="5" spans="5:7" x14ac:dyDescent="0.25">
      <c r="E5" s="17"/>
      <c r="F5" s="17"/>
      <c r="G5" s="17"/>
    </row>
    <row r="6" spans="5:7" x14ac:dyDescent="0.25">
      <c r="E6" s="17"/>
      <c r="F6" s="17"/>
      <c r="G6" s="17"/>
    </row>
    <row r="7" spans="5:7" x14ac:dyDescent="0.25"/>
    <row r="8" spans="5:7" x14ac:dyDescent="0.25"/>
    <row r="9" spans="5:7" x14ac:dyDescent="0.25"/>
    <row r="10" spans="5:7" x14ac:dyDescent="0.25"/>
    <row r="11" spans="5:7" x14ac:dyDescent="0.25"/>
    <row r="12" spans="5:7" x14ac:dyDescent="0.25"/>
    <row r="13" spans="5:7" x14ac:dyDescent="0.25"/>
    <row r="14" spans="5:7" x14ac:dyDescent="0.25"/>
    <row r="15" spans="5:7" ht="11.25" customHeight="1" x14ac:dyDescent="0.25"/>
    <row r="16" spans="5:7" x14ac:dyDescent="0.25"/>
    <row r="17" spans="3:22" x14ac:dyDescent="0.25"/>
    <row r="18" spans="3:22" x14ac:dyDescent="0.25"/>
    <row r="19" spans="3:22" x14ac:dyDescent="0.25"/>
    <row r="20" spans="3:22" x14ac:dyDescent="0.25">
      <c r="C20" s="8" t="s">
        <v>97</v>
      </c>
      <c r="D20" s="8">
        <v>2017</v>
      </c>
      <c r="E20" s="8">
        <v>2016</v>
      </c>
      <c r="F20" s="9" t="s">
        <v>98</v>
      </c>
      <c r="H20" s="8" t="s">
        <v>97</v>
      </c>
      <c r="I20" s="8">
        <v>2017</v>
      </c>
      <c r="J20" s="8">
        <v>2016</v>
      </c>
      <c r="K20" s="9" t="s">
        <v>98</v>
      </c>
      <c r="M20" s="8" t="s">
        <v>97</v>
      </c>
      <c r="N20" s="8">
        <v>2017</v>
      </c>
      <c r="O20" s="8">
        <v>2016</v>
      </c>
      <c r="P20" s="9" t="s">
        <v>98</v>
      </c>
      <c r="R20" s="8" t="s">
        <v>97</v>
      </c>
      <c r="S20" s="8">
        <v>2017</v>
      </c>
      <c r="T20" s="8">
        <v>2016</v>
      </c>
      <c r="U20" s="9" t="s">
        <v>98</v>
      </c>
    </row>
    <row r="21" spans="3:22" x14ac:dyDescent="0.25">
      <c r="C21" s="11" t="str">
        <f>IF('Pivottables '!A15="","",'Pivottables '!A15)</f>
        <v>Phones</v>
      </c>
      <c r="D21" s="11">
        <f>IF('Pivottables '!B15="","",'Pivottables '!B15)</f>
        <v>105340.516</v>
      </c>
      <c r="E21" s="11">
        <f>IF('Pivottables '!C15="","",'Pivottables '!C15)</f>
        <v>78962.03</v>
      </c>
      <c r="F21" s="12">
        <f>IF(C21="","",D21/E21-1)</f>
        <v>0.33406544892526191</v>
      </c>
      <c r="H21" s="11" t="str">
        <f>IF('Pivottables '!E15="","",'Pivottables '!E15)</f>
        <v>New York City</v>
      </c>
      <c r="I21" s="11">
        <f>'Pivottables '!F15</f>
        <v>86939.600999999995</v>
      </c>
      <c r="J21" s="11">
        <f>'Pivottables '!G15</f>
        <v>54824.097999999998</v>
      </c>
      <c r="K21" s="12">
        <f>I21/J21-1</f>
        <v>0.58579172611284913</v>
      </c>
      <c r="M21" s="11" t="str">
        <f>'Pivottables '!A32</f>
        <v>Phones</v>
      </c>
      <c r="N21" s="11">
        <f>'Pivottables '!B32</f>
        <v>105340.516</v>
      </c>
      <c r="O21" s="11">
        <f>'Pivottables '!C32</f>
        <v>78962.03</v>
      </c>
      <c r="P21" s="12">
        <f>N21/O21-1</f>
        <v>0.33406544892526191</v>
      </c>
      <c r="R21" s="1" t="str">
        <f>'Pivottables '!E32</f>
        <v>New York City</v>
      </c>
      <c r="S21" s="11">
        <f>'Pivottables '!F32</f>
        <v>86939.600999999995</v>
      </c>
      <c r="T21" s="11">
        <f>'Pivottables '!G32</f>
        <v>54824.097999999998</v>
      </c>
      <c r="U21" s="12">
        <f>S21/T21-1</f>
        <v>0.58579172611284913</v>
      </c>
    </row>
    <row r="22" spans="3:22" x14ac:dyDescent="0.25">
      <c r="C22" s="11" t="str">
        <f>IF('Pivottables '!A16="","",'Pivottables '!A16)</f>
        <v>Chairs</v>
      </c>
      <c r="D22" s="11">
        <f>IF('Pivottables '!B16="","",'Pivottables '!B16)</f>
        <v>95554.353000000003</v>
      </c>
      <c r="E22" s="11">
        <f>IF('Pivottables '!C16="","",'Pivottables '!C16)</f>
        <v>83918.645000000004</v>
      </c>
      <c r="F22" s="12">
        <f t="shared" ref="F22:F31" si="0">IF(C22="","",D22/E22-1)</f>
        <v>0.13865462198537637</v>
      </c>
      <c r="H22" s="11" t="str">
        <f>IF('Pivottables '!E16="","",'Pivottables '!E16)</f>
        <v>Los Angeles</v>
      </c>
      <c r="I22" s="11">
        <f>'Pivottables '!F16</f>
        <v>48875.692499999997</v>
      </c>
      <c r="J22" s="11">
        <f>'Pivottables '!G16</f>
        <v>56398.748</v>
      </c>
      <c r="K22" s="12">
        <f t="shared" ref="K22:K31" si="1">I22/J22-1</f>
        <v>-0.13339046994447468</v>
      </c>
      <c r="M22" s="11" t="str">
        <f>'Pivottables '!A33</f>
        <v>Chairs</v>
      </c>
      <c r="N22" s="11">
        <f>'Pivottables '!B33</f>
        <v>95554.353000000003</v>
      </c>
      <c r="O22" s="11">
        <f>'Pivottables '!C33</f>
        <v>83918.645000000004</v>
      </c>
      <c r="P22" s="12">
        <f t="shared" ref="P22:P31" si="2">N22/O22-1</f>
        <v>0.13865462198537637</v>
      </c>
      <c r="R22" s="1" t="str">
        <f>'Pivottables '!E33</f>
        <v>Los Angeles</v>
      </c>
      <c r="S22" s="11">
        <f>'Pivottables '!F33</f>
        <v>48875.692499999997</v>
      </c>
      <c r="T22" s="11">
        <f>'Pivottables '!G33</f>
        <v>56398.748</v>
      </c>
      <c r="U22" s="12">
        <f t="shared" ref="U22:U31" si="3">S22/T22-1</f>
        <v>-0.13339046994447468</v>
      </c>
    </row>
    <row r="23" spans="3:22" x14ac:dyDescent="0.25">
      <c r="C23" s="11" t="str">
        <f>IF('Pivottables '!A17="","",'Pivottables '!A17)</f>
        <v>Storage</v>
      </c>
      <c r="D23" s="11">
        <f>IF('Pivottables '!B17="","",'Pivottables '!B17)</f>
        <v>69677.618000000002</v>
      </c>
      <c r="E23" s="11">
        <f>IF('Pivottables '!C17="","",'Pivottables '!C17)</f>
        <v>58788.7</v>
      </c>
      <c r="F23" s="12">
        <f t="shared" si="0"/>
        <v>0.18522127551723377</v>
      </c>
      <c r="H23" s="11" t="str">
        <f>IF('Pivottables '!E17="","",'Pivottables '!E17)</f>
        <v>Seattle</v>
      </c>
      <c r="I23" s="11">
        <f>'Pivottables '!F17</f>
        <v>56990.82</v>
      </c>
      <c r="J23" s="11">
        <f>'Pivottables '!G17</f>
        <v>16158.722</v>
      </c>
      <c r="K23" s="12">
        <f t="shared" si="1"/>
        <v>2.5269385784346063</v>
      </c>
      <c r="M23" s="11" t="str">
        <f>'Pivottables '!A34</f>
        <v>Storage</v>
      </c>
      <c r="N23" s="11">
        <f>'Pivottables '!B34</f>
        <v>69677.618000000002</v>
      </c>
      <c r="O23" s="11">
        <f>'Pivottables '!C34</f>
        <v>58788.7</v>
      </c>
      <c r="P23" s="12">
        <f t="shared" si="2"/>
        <v>0.18522127551723377</v>
      </c>
      <c r="R23" s="1" t="str">
        <f>'Pivottables '!E34</f>
        <v>Seattle</v>
      </c>
      <c r="S23" s="11">
        <f>'Pivottables '!F34</f>
        <v>56990.82</v>
      </c>
      <c r="T23" s="11">
        <f>'Pivottables '!G34</f>
        <v>16158.722</v>
      </c>
      <c r="U23" s="12">
        <f t="shared" si="3"/>
        <v>2.5269385784346063</v>
      </c>
    </row>
    <row r="24" spans="3:22" x14ac:dyDescent="0.25">
      <c r="C24" s="11" t="str">
        <f>IF('Pivottables '!A18="","",'Pivottables '!A18)</f>
        <v>Binders</v>
      </c>
      <c r="D24" s="11">
        <f>IF('Pivottables '!B18="","",'Pivottables '!B18)</f>
        <v>72788.044999999998</v>
      </c>
      <c r="E24" s="11">
        <f>IF('Pivottables '!C18="","",'Pivottables '!C18)</f>
        <v>49683.324999999997</v>
      </c>
      <c r="F24" s="12">
        <f t="shared" si="0"/>
        <v>0.4650397291244095</v>
      </c>
      <c r="H24" s="11" t="str">
        <f>IF('Pivottables '!E18="","",'Pivottables '!E18)</f>
        <v>Philadelphia</v>
      </c>
      <c r="I24" s="11">
        <f>'Pivottables '!F18</f>
        <v>41595.502</v>
      </c>
      <c r="J24" s="11">
        <f>'Pivottables '!G18</f>
        <v>30304.937999999998</v>
      </c>
      <c r="K24" s="12">
        <f t="shared" si="1"/>
        <v>0.37256515753307284</v>
      </c>
      <c r="M24" s="11" t="str">
        <f>'Pivottables '!A35</f>
        <v>Binders</v>
      </c>
      <c r="N24" s="11">
        <f>'Pivottables '!B35</f>
        <v>72788.044999999998</v>
      </c>
      <c r="O24" s="11">
        <f>'Pivottables '!C35</f>
        <v>49683.324999999997</v>
      </c>
      <c r="P24" s="12">
        <f t="shared" si="2"/>
        <v>0.4650397291244095</v>
      </c>
      <c r="R24" s="1" t="str">
        <f>'Pivottables '!E35</f>
        <v>Philadelphia</v>
      </c>
      <c r="S24" s="11">
        <f>'Pivottables '!F35</f>
        <v>41595.502</v>
      </c>
      <c r="T24" s="11">
        <f>'Pivottables '!G35</f>
        <v>30304.937999999998</v>
      </c>
      <c r="U24" s="12">
        <f t="shared" si="3"/>
        <v>0.37256515753307284</v>
      </c>
    </row>
    <row r="25" spans="3:22" x14ac:dyDescent="0.25">
      <c r="C25" s="11" t="str">
        <f>IF('Pivottables '!A19="","",'Pivottables '!A19)</f>
        <v>Tables</v>
      </c>
      <c r="D25" s="11">
        <f>IF('Pivottables '!B19="","",'Pivottables '!B19)</f>
        <v>60893.542500000003</v>
      </c>
      <c r="E25" s="11">
        <f>IF('Pivottables '!C19="","",'Pivottables '!C19)</f>
        <v>60833.200499999999</v>
      </c>
      <c r="F25" s="12">
        <f t="shared" si="0"/>
        <v>9.9192545360171636E-4</v>
      </c>
      <c r="H25" s="11" t="str">
        <f>IF('Pivottables '!E19="","",'Pivottables '!E19)</f>
        <v>San Francisco</v>
      </c>
      <c r="I25" s="11">
        <f>'Pivottables '!F19</f>
        <v>37197.550999999999</v>
      </c>
      <c r="J25" s="11">
        <f>'Pivottables '!G19</f>
        <v>29845.870999999999</v>
      </c>
      <c r="K25" s="12">
        <f t="shared" si="1"/>
        <v>0.24632150959842991</v>
      </c>
      <c r="M25" s="11" t="str">
        <f>'Pivottables '!A36</f>
        <v>Tables</v>
      </c>
      <c r="N25" s="11">
        <f>'Pivottables '!B36</f>
        <v>60893.542500000003</v>
      </c>
      <c r="O25" s="11">
        <f>'Pivottables '!C36</f>
        <v>60833.200499999999</v>
      </c>
      <c r="P25" s="12">
        <f t="shared" si="2"/>
        <v>9.9192545360171636E-4</v>
      </c>
      <c r="R25" s="1" t="str">
        <f>'Pivottables '!E36</f>
        <v>San Francisco</v>
      </c>
      <c r="S25" s="11">
        <f>'Pivottables '!F36</f>
        <v>37197.550999999999</v>
      </c>
      <c r="T25" s="11">
        <f>'Pivottables '!G36</f>
        <v>29845.870999999999</v>
      </c>
      <c r="U25" s="12">
        <f t="shared" si="3"/>
        <v>0.24632150959842991</v>
      </c>
    </row>
    <row r="26" spans="3:22" x14ac:dyDescent="0.25">
      <c r="C26" s="11" t="str">
        <f>IF('Pivottables '!A20="","",'Pivottables '!A20)</f>
        <v>Copiers</v>
      </c>
      <c r="D26" s="11">
        <f>IF('Pivottables '!B20="","",'Pivottables '!B20)</f>
        <v>62899.387999999999</v>
      </c>
      <c r="E26" s="11">
        <f>IF('Pivottables '!C20="","",'Pivottables '!C20)</f>
        <v>49599.41</v>
      </c>
      <c r="F26" s="12">
        <f t="shared" si="0"/>
        <v>0.26814790740454364</v>
      </c>
      <c r="H26" s="11" t="str">
        <f>IF('Pivottables '!E20="","",'Pivottables '!E20)</f>
        <v>Detroit</v>
      </c>
      <c r="I26" s="11">
        <f>'Pivottables '!F20</f>
        <v>12148.886</v>
      </c>
      <c r="J26" s="11">
        <f>'Pivottables '!G20</f>
        <v>21197.32</v>
      </c>
      <c r="K26" s="12">
        <f t="shared" si="1"/>
        <v>-0.42686688694608566</v>
      </c>
      <c r="M26" s="11" t="str">
        <f>'Pivottables '!A37</f>
        <v>Copiers</v>
      </c>
      <c r="N26" s="11">
        <f>'Pivottables '!B37</f>
        <v>62899.387999999999</v>
      </c>
      <c r="O26" s="11">
        <f>'Pivottables '!C37</f>
        <v>49599.41</v>
      </c>
      <c r="P26" s="12">
        <f t="shared" si="2"/>
        <v>0.26814790740454364</v>
      </c>
      <c r="R26" s="1" t="str">
        <f>'Pivottables '!E37</f>
        <v>Detroit</v>
      </c>
      <c r="S26" s="11">
        <f>'Pivottables '!F37</f>
        <v>12148.886</v>
      </c>
      <c r="T26" s="11">
        <f>'Pivottables '!G37</f>
        <v>21197.32</v>
      </c>
      <c r="U26" s="12">
        <f t="shared" si="3"/>
        <v>-0.42686688694608566</v>
      </c>
    </row>
    <row r="27" spans="3:22" x14ac:dyDescent="0.25">
      <c r="C27" s="11" t="str">
        <f>IF('Pivottables '!A21="","",'Pivottables '!A21)</f>
        <v>Accessories</v>
      </c>
      <c r="D27" s="11">
        <f>IF('Pivottables '!B21="","",'Pivottables '!B21)</f>
        <v>59946.232000000004</v>
      </c>
      <c r="E27" s="11">
        <f>IF('Pivottables '!C21="","",'Pivottables '!C21)</f>
        <v>41895.853999999999</v>
      </c>
      <c r="F27" s="12">
        <f t="shared" si="0"/>
        <v>0.43083924247014993</v>
      </c>
      <c r="H27" s="11" t="str">
        <f>IF('Pivottables '!E21="","",'Pivottables '!E21)</f>
        <v>Houston</v>
      </c>
      <c r="I27" s="11">
        <f>'Pivottables '!F21</f>
        <v>16212.806399999999</v>
      </c>
      <c r="J27" s="11">
        <f>'Pivottables '!G21</f>
        <v>16448.681400000001</v>
      </c>
      <c r="K27" s="12">
        <f t="shared" si="1"/>
        <v>-1.434005524600912E-2</v>
      </c>
      <c r="M27" s="11" t="str">
        <f>'Pivottables '!A38</f>
        <v>Accessories</v>
      </c>
      <c r="N27" s="11">
        <f>'Pivottables '!B38</f>
        <v>59946.232000000004</v>
      </c>
      <c r="O27" s="11">
        <f>'Pivottables '!C38</f>
        <v>41895.853999999999</v>
      </c>
      <c r="P27" s="12">
        <f t="shared" si="2"/>
        <v>0.43083924247014993</v>
      </c>
      <c r="R27" s="1" t="str">
        <f>'Pivottables '!E38</f>
        <v>Houston</v>
      </c>
      <c r="S27" s="11">
        <f>'Pivottables '!F38</f>
        <v>16212.806399999999</v>
      </c>
      <c r="T27" s="11">
        <f>'Pivottables '!G38</f>
        <v>16448.681400000001</v>
      </c>
      <c r="U27" s="12">
        <f t="shared" si="3"/>
        <v>-1.434005524600912E-2</v>
      </c>
    </row>
    <row r="28" spans="3:22" x14ac:dyDescent="0.25">
      <c r="C28" s="11" t="str">
        <f>IF('Pivottables '!A22="","",'Pivottables '!A22)</f>
        <v>Machines</v>
      </c>
      <c r="D28" s="11">
        <f>IF('Pivottables '!B22="","",'Pivottables '!B22)</f>
        <v>43544.675000000003</v>
      </c>
      <c r="E28" s="11">
        <f>IF('Pivottables '!C22="","",'Pivottables '!C22)</f>
        <v>55906.885999999999</v>
      </c>
      <c r="F28" s="12">
        <f t="shared" si="0"/>
        <v>-0.22112143752739144</v>
      </c>
      <c r="H28" s="11" t="str">
        <f>IF('Pivottables '!E22="","",'Pivottables '!E22)</f>
        <v>Chicago</v>
      </c>
      <c r="I28" s="11">
        <f>'Pivottables '!F22</f>
        <v>16245.611000000001</v>
      </c>
      <c r="J28" s="11">
        <f>'Pivottables '!G22</f>
        <v>13067.55</v>
      </c>
      <c r="K28" s="12">
        <f t="shared" si="1"/>
        <v>0.24320251309541585</v>
      </c>
      <c r="M28" s="11" t="str">
        <f>'Pivottables '!A39</f>
        <v>Machines</v>
      </c>
      <c r="N28" s="11">
        <f>'Pivottables '!B39</f>
        <v>43544.675000000003</v>
      </c>
      <c r="O28" s="11">
        <f>'Pivottables '!C39</f>
        <v>55906.885999999999</v>
      </c>
      <c r="P28" s="12">
        <f t="shared" si="2"/>
        <v>-0.22112143752739144</v>
      </c>
      <c r="R28" s="1" t="str">
        <f>'Pivottables '!E39</f>
        <v>Chicago</v>
      </c>
      <c r="S28" s="11">
        <f>'Pivottables '!F39</f>
        <v>16245.611000000001</v>
      </c>
      <c r="T28" s="11">
        <f>'Pivottables '!G39</f>
        <v>13067.55</v>
      </c>
      <c r="U28" s="12">
        <f t="shared" si="3"/>
        <v>0.24320251309541585</v>
      </c>
    </row>
    <row r="29" spans="3:22" x14ac:dyDescent="0.25">
      <c r="C29" s="11" t="str">
        <f>IF('Pivottables '!A23="","",'Pivottables '!A23)</f>
        <v>Appliances</v>
      </c>
      <c r="D29" s="11">
        <f>IF('Pivottables '!B23="","",'Pivottables '!B23)</f>
        <v>42926.932000000001</v>
      </c>
      <c r="E29" s="11">
        <f>IF('Pivottables '!C23="","",'Pivottables '!C23)</f>
        <v>26050.314999999999</v>
      </c>
      <c r="F29" s="12">
        <f t="shared" si="0"/>
        <v>0.64784694542081356</v>
      </c>
      <c r="H29" s="11" t="str">
        <f>IF('Pivottables '!E23="","",'Pivottables '!E23)</f>
        <v>Columbus</v>
      </c>
      <c r="I29" s="11">
        <f>'Pivottables '!F23</f>
        <v>17571.473000000002</v>
      </c>
      <c r="J29" s="11">
        <f>'Pivottables '!G23</f>
        <v>9506.4120000000003</v>
      </c>
      <c r="K29" s="12">
        <f t="shared" si="1"/>
        <v>0.84838117683096437</v>
      </c>
      <c r="M29" s="11" t="str">
        <f>'Pivottables '!A40</f>
        <v>Appliances</v>
      </c>
      <c r="N29" s="11">
        <f>'Pivottables '!B40</f>
        <v>42926.932000000001</v>
      </c>
      <c r="O29" s="11">
        <f>'Pivottables '!C40</f>
        <v>26050.314999999999</v>
      </c>
      <c r="P29" s="12">
        <f t="shared" si="2"/>
        <v>0.64784694542081356</v>
      </c>
      <c r="R29" s="1" t="str">
        <f>'Pivottables '!E40</f>
        <v>Columbus</v>
      </c>
      <c r="S29" s="11">
        <f>'Pivottables '!F40</f>
        <v>17571.473000000002</v>
      </c>
      <c r="T29" s="11">
        <f>'Pivottables '!G40</f>
        <v>9506.4120000000003</v>
      </c>
      <c r="U29" s="12">
        <f t="shared" si="3"/>
        <v>0.84838117683096437</v>
      </c>
    </row>
    <row r="30" spans="3:22" ht="15.75" thickBot="1" x14ac:dyDescent="0.3">
      <c r="C30" s="11" t="str">
        <f>IF('Pivottables '!A24="","",'Pivottables '!A24)</f>
        <v>Furnishings</v>
      </c>
      <c r="D30" s="11">
        <f>IF('Pivottables '!B24="","",'Pivottables '!B24)</f>
        <v>28915.094000000001</v>
      </c>
      <c r="E30" s="11">
        <f>IF('Pivottables '!C24="","",'Pivottables '!C24)</f>
        <v>27874.124</v>
      </c>
      <c r="F30" s="12">
        <f t="shared" si="0"/>
        <v>3.7345388863162077E-2</v>
      </c>
      <c r="H30" s="11" t="str">
        <f>IF('Pivottables '!E24="","",'Pivottables '!E24)</f>
        <v>Lafayette</v>
      </c>
      <c r="I30" s="11">
        <f>'Pivottables '!F24</f>
        <v>5630.51</v>
      </c>
      <c r="J30" s="11">
        <f>'Pivottables '!G24</f>
        <v>18431.34</v>
      </c>
      <c r="K30" s="12">
        <f t="shared" si="1"/>
        <v>-0.69451434350405339</v>
      </c>
      <c r="M30" s="11" t="str">
        <f>'Pivottables '!A41</f>
        <v>Furnishings</v>
      </c>
      <c r="N30" s="11">
        <f>'Pivottables '!B41</f>
        <v>28915.094000000001</v>
      </c>
      <c r="O30" s="11">
        <f>'Pivottables '!C41</f>
        <v>27874.124</v>
      </c>
      <c r="P30" s="12">
        <f t="shared" si="2"/>
        <v>3.7345388863162077E-2</v>
      </c>
      <c r="R30" s="1" t="str">
        <f>'Pivottables '!E41</f>
        <v>Lafayette</v>
      </c>
      <c r="S30" s="11">
        <f>'Pivottables '!F41</f>
        <v>5630.51</v>
      </c>
      <c r="T30" s="11">
        <f>'Pivottables '!G41</f>
        <v>18431.34</v>
      </c>
      <c r="U30" s="12">
        <f t="shared" si="3"/>
        <v>-0.69451434350405339</v>
      </c>
    </row>
    <row r="31" spans="3:22" ht="15.75" thickBot="1" x14ac:dyDescent="0.3">
      <c r="C31" s="14" t="s">
        <v>99</v>
      </c>
      <c r="D31" s="14">
        <f>SUM(D21:D30)</f>
        <v>642486.3955000001</v>
      </c>
      <c r="E31" s="14">
        <f>SUM(E21:E30)</f>
        <v>533512.48950000003</v>
      </c>
      <c r="F31" s="15">
        <f t="shared" si="0"/>
        <v>0.20425746003083978</v>
      </c>
      <c r="G31" s="8"/>
      <c r="H31" s="14" t="s">
        <v>99</v>
      </c>
      <c r="I31" s="14">
        <f>'Pivottables '!F25</f>
        <v>339408.45289999997</v>
      </c>
      <c r="J31" s="14">
        <f>'Pivottables '!G25</f>
        <v>266183.68040000001</v>
      </c>
      <c r="K31" s="15">
        <f t="shared" si="1"/>
        <v>0.27509114153791669</v>
      </c>
      <c r="L31" s="8"/>
      <c r="M31" s="14" t="s">
        <v>99</v>
      </c>
      <c r="N31" s="14">
        <f>'Pivottables '!B42</f>
        <v>642486.39549999998</v>
      </c>
      <c r="O31" s="14">
        <f>'Pivottables '!C42</f>
        <v>533512.48950000003</v>
      </c>
      <c r="P31" s="15">
        <f t="shared" si="2"/>
        <v>0.20425746003083955</v>
      </c>
      <c r="Q31" s="8"/>
      <c r="R31" s="16" t="s">
        <v>99</v>
      </c>
      <c r="S31" s="14">
        <f>'Pivottables '!F42</f>
        <v>339408.45289999997</v>
      </c>
      <c r="T31" s="14">
        <f>'Pivottables '!G42</f>
        <v>266183.68040000001</v>
      </c>
      <c r="U31" s="15">
        <f t="shared" si="3"/>
        <v>0.27509114153791669</v>
      </c>
      <c r="V31" s="8"/>
    </row>
    <row r="32" spans="3:22" ht="15.75" thickTop="1" x14ac:dyDescent="0.25"/>
    <row r="33" ht="11.25" customHeight="1" x14ac:dyDescent="0.25"/>
    <row r="34" ht="17.25" customHeight="1"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sheetData>
  <mergeCells count="1">
    <mergeCell ref="E2:G6"/>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90431-C1EA-4875-A337-EF615D502677}">
  <dimension ref="A2:K118"/>
  <sheetViews>
    <sheetView topLeftCell="A31" workbookViewId="0">
      <selection activeCell="G49" sqref="G49"/>
    </sheetView>
  </sheetViews>
  <sheetFormatPr baseColWidth="10" defaultRowHeight="15" x14ac:dyDescent="0.25"/>
  <cols>
    <col min="1" max="1" width="22.42578125" bestFit="1" customWidth="1"/>
    <col min="2" max="2" width="16.5703125" bestFit="1" customWidth="1"/>
    <col min="3" max="3" width="17" bestFit="1" customWidth="1"/>
    <col min="4" max="4" width="19.7109375" bestFit="1" customWidth="1"/>
    <col min="5" max="5" width="22.42578125" bestFit="1" customWidth="1"/>
    <col min="6" max="6" width="23.7109375" bestFit="1" customWidth="1"/>
    <col min="7" max="8" width="11.5703125" bestFit="1" customWidth="1"/>
    <col min="9" max="47" width="10.5703125" bestFit="1" customWidth="1"/>
    <col min="48" max="48" width="11.5703125" bestFit="1" customWidth="1"/>
    <col min="49" max="49" width="10.5703125" bestFit="1" customWidth="1"/>
    <col min="50" max="50" width="15.5703125" bestFit="1" customWidth="1"/>
    <col min="51" max="55" width="10.140625" bestFit="1" customWidth="1"/>
    <col min="56" max="56" width="10.5703125" bestFit="1" customWidth="1"/>
    <col min="57" max="67" width="10.140625" bestFit="1" customWidth="1"/>
    <col min="68" max="68" width="10.42578125" bestFit="1" customWidth="1"/>
    <col min="69" max="144" width="10.140625" bestFit="1" customWidth="1"/>
    <col min="145" max="145" width="10.42578125" bestFit="1" customWidth="1"/>
    <col min="146" max="198" width="10.140625" bestFit="1" customWidth="1"/>
    <col min="199" max="199" width="10.5703125" bestFit="1" customWidth="1"/>
    <col min="200" max="212" width="10.140625" bestFit="1" customWidth="1"/>
    <col min="213" max="213" width="10.5703125" bestFit="1" customWidth="1"/>
    <col min="214" max="220" width="10.140625" bestFit="1" customWidth="1"/>
    <col min="221" max="221" width="10.42578125" bestFit="1" customWidth="1"/>
    <col min="222" max="264" width="10.140625" bestFit="1" customWidth="1"/>
    <col min="265" max="265" width="10.5703125" bestFit="1" customWidth="1"/>
    <col min="266" max="306" width="10.140625" bestFit="1" customWidth="1"/>
    <col min="307" max="307" width="10.42578125" bestFit="1" customWidth="1"/>
    <col min="308" max="367" width="10.140625" bestFit="1" customWidth="1"/>
    <col min="368" max="368" width="10.42578125" bestFit="1" customWidth="1"/>
    <col min="369" max="441" width="10.140625" bestFit="1" customWidth="1"/>
    <col min="442" max="442" width="10.42578125" bestFit="1" customWidth="1"/>
    <col min="443" max="501" width="10.140625" bestFit="1" customWidth="1"/>
    <col min="502" max="502" width="10.5703125" bestFit="1" customWidth="1"/>
    <col min="503" max="512" width="10.140625" bestFit="1" customWidth="1"/>
    <col min="513" max="513" width="10.42578125" bestFit="1" customWidth="1"/>
    <col min="514" max="544" width="10.140625" bestFit="1" customWidth="1"/>
    <col min="545" max="545" width="10.5703125" bestFit="1" customWidth="1"/>
    <col min="546" max="596" width="10.140625" bestFit="1" customWidth="1"/>
    <col min="597" max="597" width="10.42578125" bestFit="1" customWidth="1"/>
    <col min="598" max="669" width="10.140625" bestFit="1" customWidth="1"/>
    <col min="670" max="670" width="10.42578125" bestFit="1" customWidth="1"/>
    <col min="671" max="715" width="10.140625" bestFit="1" customWidth="1"/>
    <col min="716" max="716" width="10.5703125" bestFit="1" customWidth="1"/>
    <col min="717" max="751" width="10.140625" bestFit="1" customWidth="1"/>
    <col min="752" max="752" width="10.42578125" bestFit="1" customWidth="1"/>
    <col min="753" max="832" width="10.140625" bestFit="1" customWidth="1"/>
    <col min="833" max="833" width="10.42578125" bestFit="1" customWidth="1"/>
    <col min="834" max="834" width="10.5703125" bestFit="1" customWidth="1"/>
    <col min="835" max="903" width="10.140625" bestFit="1" customWidth="1"/>
    <col min="904" max="904" width="10.5703125" bestFit="1" customWidth="1"/>
    <col min="905" max="910" width="10.140625" bestFit="1" customWidth="1"/>
    <col min="911" max="911" width="10.5703125" bestFit="1" customWidth="1"/>
    <col min="912" max="916" width="10.140625" bestFit="1" customWidth="1"/>
    <col min="917" max="917" width="10.42578125" bestFit="1" customWidth="1"/>
    <col min="918" max="978" width="10.140625" bestFit="1" customWidth="1"/>
    <col min="979" max="979" width="10.5703125" bestFit="1" customWidth="1"/>
    <col min="980" max="987" width="10.140625" bestFit="1" customWidth="1"/>
    <col min="988" max="988" width="10.42578125" bestFit="1" customWidth="1"/>
    <col min="989" max="1067" width="10.140625" bestFit="1" customWidth="1"/>
    <col min="1068" max="1068" width="10.42578125" bestFit="1" customWidth="1"/>
    <col min="1069" max="1151" width="10.140625" bestFit="1" customWidth="1"/>
    <col min="1152" max="1152" width="10.42578125" bestFit="1" customWidth="1"/>
    <col min="1153" max="1170" width="10.140625" bestFit="1" customWidth="1"/>
    <col min="1171" max="1171" width="10.5703125" bestFit="1" customWidth="1"/>
    <col min="1172" max="1182" width="10.140625" bestFit="1" customWidth="1"/>
    <col min="1183" max="1183" width="10.5703125" bestFit="1" customWidth="1"/>
    <col min="1184" max="1195" width="10.140625" bestFit="1" customWidth="1"/>
    <col min="1196" max="1196" width="10.5703125" bestFit="1" customWidth="1"/>
    <col min="1197" max="1238" width="10.140625" bestFit="1" customWidth="1"/>
    <col min="1239" max="1239" width="15.5703125" bestFit="1" customWidth="1"/>
  </cols>
  <sheetData>
    <row r="2" spans="1:11" x14ac:dyDescent="0.25">
      <c r="A2" t="s">
        <v>14</v>
      </c>
    </row>
    <row r="3" spans="1:11" x14ac:dyDescent="0.25">
      <c r="A3" s="2" t="s">
        <v>0</v>
      </c>
      <c r="B3" t="s">
        <v>10</v>
      </c>
      <c r="C3" t="s">
        <v>11</v>
      </c>
      <c r="E3" t="s">
        <v>12</v>
      </c>
      <c r="F3" t="s">
        <v>13</v>
      </c>
    </row>
    <row r="4" spans="1:11" x14ac:dyDescent="0.25">
      <c r="A4" s="3" t="s">
        <v>8</v>
      </c>
      <c r="B4" s="5">
        <v>609205.598</v>
      </c>
      <c r="C4" s="5">
        <v>81795.174299999999</v>
      </c>
    </row>
    <row r="5" spans="1:11" x14ac:dyDescent="0.25">
      <c r="A5" s="3" t="s">
        <v>9</v>
      </c>
      <c r="B5" s="5">
        <v>733215.25520000001</v>
      </c>
      <c r="C5" s="5">
        <v>93439.2696</v>
      </c>
      <c r="E5" s="10">
        <f>B5/B4-1</f>
        <v>0.20355961535337053</v>
      </c>
      <c r="F5" s="10">
        <f>C5/C4-1</f>
        <v>0.14235675147891946</v>
      </c>
    </row>
    <row r="6" spans="1:11" x14ac:dyDescent="0.25">
      <c r="A6" s="3" t="s">
        <v>1</v>
      </c>
      <c r="B6" s="4">
        <v>1342420.8532</v>
      </c>
      <c r="C6" s="4">
        <v>175234.44390000001</v>
      </c>
    </row>
    <row r="12" spans="1:11" x14ac:dyDescent="0.25">
      <c r="A12" t="s">
        <v>37</v>
      </c>
    </row>
    <row r="13" spans="1:11" x14ac:dyDescent="0.25">
      <c r="A13" s="2" t="s">
        <v>10</v>
      </c>
      <c r="B13" s="2" t="s">
        <v>25</v>
      </c>
      <c r="E13" s="2" t="s">
        <v>10</v>
      </c>
      <c r="F13" s="2" t="s">
        <v>25</v>
      </c>
    </row>
    <row r="14" spans="1:11" x14ac:dyDescent="0.25">
      <c r="A14" s="2" t="s">
        <v>0</v>
      </c>
      <c r="B14" t="s">
        <v>9</v>
      </c>
      <c r="C14" t="s">
        <v>8</v>
      </c>
      <c r="E14" s="2" t="s">
        <v>0</v>
      </c>
      <c r="F14" t="s">
        <v>9</v>
      </c>
      <c r="G14" t="s">
        <v>8</v>
      </c>
      <c r="K14" s="6"/>
    </row>
    <row r="15" spans="1:11" x14ac:dyDescent="0.25">
      <c r="A15" s="3" t="s">
        <v>22</v>
      </c>
      <c r="B15" s="4">
        <v>105340.516</v>
      </c>
      <c r="C15" s="4">
        <v>78962.03</v>
      </c>
      <c r="E15" s="3" t="s">
        <v>32</v>
      </c>
      <c r="F15" s="4">
        <v>86939.600999999995</v>
      </c>
      <c r="G15" s="4">
        <v>54824.097999999998</v>
      </c>
      <c r="K15" s="6"/>
    </row>
    <row r="16" spans="1:11" x14ac:dyDescent="0.25">
      <c r="A16" s="3" t="s">
        <v>18</v>
      </c>
      <c r="B16" s="4">
        <v>95554.353000000003</v>
      </c>
      <c r="C16" s="4">
        <v>83918.645000000004</v>
      </c>
      <c r="E16" s="3" t="s">
        <v>31</v>
      </c>
      <c r="F16" s="4">
        <v>48875.692499999997</v>
      </c>
      <c r="G16" s="4">
        <v>56398.748</v>
      </c>
      <c r="K16" s="6"/>
    </row>
    <row r="17" spans="1:11" x14ac:dyDescent="0.25">
      <c r="A17" s="3" t="s">
        <v>23</v>
      </c>
      <c r="B17" s="4">
        <v>69677.618000000002</v>
      </c>
      <c r="C17" s="4">
        <v>58788.7</v>
      </c>
      <c r="E17" s="3" t="s">
        <v>35</v>
      </c>
      <c r="F17" s="4">
        <v>56990.82</v>
      </c>
      <c r="G17" s="4">
        <v>16158.722</v>
      </c>
      <c r="K17" s="6"/>
    </row>
    <row r="18" spans="1:11" x14ac:dyDescent="0.25">
      <c r="A18" s="3" t="s">
        <v>17</v>
      </c>
      <c r="B18" s="4">
        <v>72788.044999999998</v>
      </c>
      <c r="C18" s="4">
        <v>49683.324999999997</v>
      </c>
      <c r="E18" s="3" t="s">
        <v>33</v>
      </c>
      <c r="F18" s="4">
        <v>41595.502</v>
      </c>
      <c r="G18" s="4">
        <v>30304.937999999998</v>
      </c>
      <c r="K18" s="6"/>
    </row>
    <row r="19" spans="1:11" x14ac:dyDescent="0.25">
      <c r="A19" s="3" t="s">
        <v>24</v>
      </c>
      <c r="B19" s="4">
        <v>60893.542500000003</v>
      </c>
      <c r="C19" s="4">
        <v>60833.200499999999</v>
      </c>
      <c r="E19" s="3" t="s">
        <v>34</v>
      </c>
      <c r="F19" s="4">
        <v>37197.550999999999</v>
      </c>
      <c r="G19" s="4">
        <v>29845.870999999999</v>
      </c>
      <c r="K19" s="6"/>
    </row>
    <row r="20" spans="1:11" x14ac:dyDescent="0.25">
      <c r="A20" s="3" t="s">
        <v>19</v>
      </c>
      <c r="B20" s="4">
        <v>62899.387999999999</v>
      </c>
      <c r="C20" s="4">
        <v>49599.41</v>
      </c>
      <c r="E20" s="3" t="s">
        <v>28</v>
      </c>
      <c r="F20" s="4">
        <v>12148.886</v>
      </c>
      <c r="G20" s="4">
        <v>21197.32</v>
      </c>
      <c r="K20" s="6"/>
    </row>
    <row r="21" spans="1:11" x14ac:dyDescent="0.25">
      <c r="A21" s="3" t="s">
        <v>15</v>
      </c>
      <c r="B21" s="4">
        <v>59946.232000000004</v>
      </c>
      <c r="C21" s="4">
        <v>41895.853999999999</v>
      </c>
      <c r="E21" s="3" t="s">
        <v>29</v>
      </c>
      <c r="F21" s="4">
        <v>16212.806399999999</v>
      </c>
      <c r="G21" s="4">
        <v>16448.681400000001</v>
      </c>
      <c r="K21" s="6"/>
    </row>
    <row r="22" spans="1:11" x14ac:dyDescent="0.25">
      <c r="A22" s="3" t="s">
        <v>21</v>
      </c>
      <c r="B22" s="4">
        <v>43544.675000000003</v>
      </c>
      <c r="C22" s="4">
        <v>55906.885999999999</v>
      </c>
      <c r="E22" s="3" t="s">
        <v>26</v>
      </c>
      <c r="F22" s="4">
        <v>16245.611000000001</v>
      </c>
      <c r="G22" s="4">
        <v>13067.55</v>
      </c>
      <c r="K22" s="6"/>
    </row>
    <row r="23" spans="1:11" x14ac:dyDescent="0.25">
      <c r="A23" s="3" t="s">
        <v>16</v>
      </c>
      <c r="B23" s="4">
        <v>42926.932000000001</v>
      </c>
      <c r="C23" s="4">
        <v>26050.314999999999</v>
      </c>
      <c r="E23" s="3" t="s">
        <v>27</v>
      </c>
      <c r="F23" s="4">
        <v>17571.473000000002</v>
      </c>
      <c r="G23" s="4">
        <v>9506.4120000000003</v>
      </c>
      <c r="K23" s="6"/>
    </row>
    <row r="24" spans="1:11" x14ac:dyDescent="0.25">
      <c r="A24" s="3" t="s">
        <v>20</v>
      </c>
      <c r="B24" s="4">
        <v>28915.094000000001</v>
      </c>
      <c r="C24" s="4">
        <v>27874.124</v>
      </c>
      <c r="E24" s="3" t="s">
        <v>30</v>
      </c>
      <c r="F24" s="4">
        <v>5630.51</v>
      </c>
      <c r="G24" s="4">
        <v>18431.34</v>
      </c>
      <c r="K24" s="6"/>
    </row>
    <row r="25" spans="1:11" x14ac:dyDescent="0.25">
      <c r="E25" s="3" t="s">
        <v>1</v>
      </c>
      <c r="F25" s="4">
        <v>339408.45289999997</v>
      </c>
      <c r="G25" s="4">
        <v>266183.68040000001</v>
      </c>
      <c r="K25" s="6"/>
    </row>
    <row r="26" spans="1:11" x14ac:dyDescent="0.25">
      <c r="A26" s="13"/>
      <c r="K26" s="6"/>
    </row>
    <row r="27" spans="1:11" x14ac:dyDescent="0.25">
      <c r="A27" s="13"/>
      <c r="K27" s="6"/>
    </row>
    <row r="28" spans="1:11" x14ac:dyDescent="0.25">
      <c r="K28" s="6"/>
    </row>
    <row r="29" spans="1:11" x14ac:dyDescent="0.25">
      <c r="A29" t="s">
        <v>38</v>
      </c>
      <c r="K29" s="6"/>
    </row>
    <row r="30" spans="1:11" x14ac:dyDescent="0.25">
      <c r="A30" s="2" t="s">
        <v>10</v>
      </c>
      <c r="B30" s="2" t="s">
        <v>25</v>
      </c>
      <c r="E30" s="2" t="s">
        <v>10</v>
      </c>
      <c r="F30" s="2" t="s">
        <v>25</v>
      </c>
      <c r="K30" s="6"/>
    </row>
    <row r="31" spans="1:11" x14ac:dyDescent="0.25">
      <c r="A31" s="2" t="s">
        <v>0</v>
      </c>
      <c r="B31" t="s">
        <v>9</v>
      </c>
      <c r="C31" t="s">
        <v>8</v>
      </c>
      <c r="E31" s="2" t="s">
        <v>0</v>
      </c>
      <c r="F31" t="s">
        <v>9</v>
      </c>
      <c r="G31" t="s">
        <v>8</v>
      </c>
      <c r="K31" s="6"/>
    </row>
    <row r="32" spans="1:11" x14ac:dyDescent="0.25">
      <c r="A32" s="3" t="s">
        <v>22</v>
      </c>
      <c r="B32" s="4">
        <v>105340.516</v>
      </c>
      <c r="C32" s="4">
        <v>78962.03</v>
      </c>
      <c r="E32" s="3" t="s">
        <v>32</v>
      </c>
      <c r="F32" s="4">
        <v>86939.600999999995</v>
      </c>
      <c r="G32" s="4">
        <v>54824.097999999998</v>
      </c>
      <c r="K32" s="6"/>
    </row>
    <row r="33" spans="1:11" x14ac:dyDescent="0.25">
      <c r="A33" s="3" t="s">
        <v>18</v>
      </c>
      <c r="B33" s="4">
        <v>95554.353000000003</v>
      </c>
      <c r="C33" s="4">
        <v>83918.645000000004</v>
      </c>
      <c r="E33" s="3" t="s">
        <v>31</v>
      </c>
      <c r="F33" s="4">
        <v>48875.692499999997</v>
      </c>
      <c r="G33" s="4">
        <v>56398.748</v>
      </c>
      <c r="K33" s="6"/>
    </row>
    <row r="34" spans="1:11" x14ac:dyDescent="0.25">
      <c r="A34" s="3" t="s">
        <v>23</v>
      </c>
      <c r="B34" s="4">
        <v>69677.618000000002</v>
      </c>
      <c r="C34" s="4">
        <v>58788.7</v>
      </c>
      <c r="E34" s="3" t="s">
        <v>35</v>
      </c>
      <c r="F34" s="4">
        <v>56990.82</v>
      </c>
      <c r="G34" s="4">
        <v>16158.722</v>
      </c>
      <c r="K34" s="6"/>
    </row>
    <row r="35" spans="1:11" x14ac:dyDescent="0.25">
      <c r="A35" s="3" t="s">
        <v>17</v>
      </c>
      <c r="B35" s="4">
        <v>72788.044999999998</v>
      </c>
      <c r="C35" s="4">
        <v>49683.324999999997</v>
      </c>
      <c r="E35" s="3" t="s">
        <v>33</v>
      </c>
      <c r="F35" s="4">
        <v>41595.502</v>
      </c>
      <c r="G35" s="4">
        <v>30304.937999999998</v>
      </c>
      <c r="K35" s="6"/>
    </row>
    <row r="36" spans="1:11" x14ac:dyDescent="0.25">
      <c r="A36" s="3" t="s">
        <v>24</v>
      </c>
      <c r="B36" s="4">
        <v>60893.542500000003</v>
      </c>
      <c r="C36" s="4">
        <v>60833.200499999999</v>
      </c>
      <c r="E36" s="3" t="s">
        <v>34</v>
      </c>
      <c r="F36" s="4">
        <v>37197.550999999999</v>
      </c>
      <c r="G36" s="4">
        <v>29845.870999999999</v>
      </c>
      <c r="K36" s="6"/>
    </row>
    <row r="37" spans="1:11" x14ac:dyDescent="0.25">
      <c r="A37" s="3" t="s">
        <v>19</v>
      </c>
      <c r="B37" s="4">
        <v>62899.387999999999</v>
      </c>
      <c r="C37" s="4">
        <v>49599.41</v>
      </c>
      <c r="E37" s="3" t="s">
        <v>28</v>
      </c>
      <c r="F37" s="4">
        <v>12148.886</v>
      </c>
      <c r="G37" s="4">
        <v>21197.32</v>
      </c>
      <c r="K37" s="6"/>
    </row>
    <row r="38" spans="1:11" x14ac:dyDescent="0.25">
      <c r="A38" s="3" t="s">
        <v>15</v>
      </c>
      <c r="B38" s="4">
        <v>59946.232000000004</v>
      </c>
      <c r="C38" s="4">
        <v>41895.853999999999</v>
      </c>
      <c r="E38" s="3" t="s">
        <v>29</v>
      </c>
      <c r="F38" s="4">
        <v>16212.806399999999</v>
      </c>
      <c r="G38" s="4">
        <v>16448.681400000001</v>
      </c>
      <c r="K38" s="6"/>
    </row>
    <row r="39" spans="1:11" x14ac:dyDescent="0.25">
      <c r="A39" s="3" t="s">
        <v>21</v>
      </c>
      <c r="B39" s="4">
        <v>43544.675000000003</v>
      </c>
      <c r="C39" s="4">
        <v>55906.885999999999</v>
      </c>
      <c r="E39" s="3" t="s">
        <v>26</v>
      </c>
      <c r="F39" s="4">
        <v>16245.611000000001</v>
      </c>
      <c r="G39" s="4">
        <v>13067.55</v>
      </c>
      <c r="K39" s="6"/>
    </row>
    <row r="40" spans="1:11" x14ac:dyDescent="0.25">
      <c r="A40" s="3" t="s">
        <v>16</v>
      </c>
      <c r="B40" s="4">
        <v>42926.932000000001</v>
      </c>
      <c r="C40" s="4">
        <v>26050.314999999999</v>
      </c>
      <c r="E40" s="3" t="s">
        <v>27</v>
      </c>
      <c r="F40" s="4">
        <v>17571.473000000002</v>
      </c>
      <c r="G40" s="4">
        <v>9506.4120000000003</v>
      </c>
      <c r="K40" s="6"/>
    </row>
    <row r="41" spans="1:11" x14ac:dyDescent="0.25">
      <c r="A41" s="3" t="s">
        <v>20</v>
      </c>
      <c r="B41" s="4">
        <v>28915.094000000001</v>
      </c>
      <c r="C41" s="4">
        <v>27874.124</v>
      </c>
      <c r="E41" s="3" t="s">
        <v>30</v>
      </c>
      <c r="F41" s="4">
        <v>5630.51</v>
      </c>
      <c r="G41" s="4">
        <v>18431.34</v>
      </c>
      <c r="K41" s="6"/>
    </row>
    <row r="42" spans="1:11" x14ac:dyDescent="0.25">
      <c r="A42" s="3" t="s">
        <v>1</v>
      </c>
      <c r="B42" s="4">
        <v>642486.39549999998</v>
      </c>
      <c r="C42" s="4">
        <v>533512.48950000003</v>
      </c>
      <c r="E42" s="3" t="s">
        <v>1</v>
      </c>
      <c r="F42" s="4">
        <v>339408.45289999997</v>
      </c>
      <c r="G42" s="4">
        <v>266183.68040000001</v>
      </c>
      <c r="K42" s="6"/>
    </row>
    <row r="43" spans="1:11" x14ac:dyDescent="0.25">
      <c r="K43" s="6"/>
    </row>
    <row r="44" spans="1:11" x14ac:dyDescent="0.25">
      <c r="K44" s="6"/>
    </row>
    <row r="45" spans="1:11" x14ac:dyDescent="0.25">
      <c r="K45" s="6"/>
    </row>
    <row r="46" spans="1:11" x14ac:dyDescent="0.25">
      <c r="A46" t="s">
        <v>93</v>
      </c>
      <c r="K46" s="6"/>
    </row>
    <row r="47" spans="1:11" x14ac:dyDescent="0.25">
      <c r="A47" s="2" t="s">
        <v>40</v>
      </c>
      <c r="B47" s="2" t="s">
        <v>41</v>
      </c>
      <c r="C47" t="s">
        <v>10</v>
      </c>
      <c r="D47" t="s">
        <v>39</v>
      </c>
      <c r="H47" t="s">
        <v>42</v>
      </c>
      <c r="I47" t="s">
        <v>43</v>
      </c>
      <c r="K47" s="6"/>
    </row>
    <row r="48" spans="1:11" x14ac:dyDescent="0.25">
      <c r="A48" t="s">
        <v>2</v>
      </c>
      <c r="B48" t="s">
        <v>3</v>
      </c>
      <c r="C48" s="4">
        <v>74447.796000000002</v>
      </c>
      <c r="D48">
        <v>1028</v>
      </c>
      <c r="F48" t="str">
        <f>A48</f>
        <v>2014</v>
      </c>
      <c r="G48" t="str">
        <f>B48</f>
        <v>Quartal1</v>
      </c>
      <c r="H48" s="6">
        <f t="shared" ref="G48:H63" si="0">C48</f>
        <v>74447.796000000002</v>
      </c>
      <c r="I48" s="7">
        <f>H48/D48</f>
        <v>72.420035019455256</v>
      </c>
      <c r="K48" s="6"/>
    </row>
    <row r="49" spans="1:11" x14ac:dyDescent="0.25">
      <c r="B49" t="s">
        <v>4</v>
      </c>
      <c r="C49" s="4">
        <v>86538.759600000005</v>
      </c>
      <c r="D49">
        <v>1523</v>
      </c>
      <c r="G49" t="str">
        <f t="shared" si="0"/>
        <v>Quartal2</v>
      </c>
      <c r="H49" s="6">
        <f t="shared" si="0"/>
        <v>86538.759600000005</v>
      </c>
      <c r="I49" s="7">
        <f t="shared" ref="I49:I63" si="1">H49/D49</f>
        <v>56.821247275114906</v>
      </c>
      <c r="K49" s="6"/>
    </row>
    <row r="50" spans="1:11" x14ac:dyDescent="0.25">
      <c r="B50" t="s">
        <v>5</v>
      </c>
      <c r="C50" s="4">
        <v>143633.21230000001</v>
      </c>
      <c r="D50">
        <v>2159</v>
      </c>
      <c r="G50" t="str">
        <f t="shared" si="0"/>
        <v>Quartal3</v>
      </c>
      <c r="H50" s="6">
        <f t="shared" si="0"/>
        <v>143633.21230000001</v>
      </c>
      <c r="I50" s="7">
        <f t="shared" si="1"/>
        <v>66.527657387679483</v>
      </c>
    </row>
    <row r="51" spans="1:11" x14ac:dyDescent="0.25">
      <c r="B51" t="s">
        <v>6</v>
      </c>
      <c r="C51" s="4">
        <v>179627.73019999999</v>
      </c>
      <c r="D51">
        <v>2871</v>
      </c>
      <c r="G51" t="str">
        <f t="shared" si="0"/>
        <v>Quartal4</v>
      </c>
      <c r="H51" s="6">
        <f t="shared" si="0"/>
        <v>179627.73019999999</v>
      </c>
      <c r="I51" s="7">
        <f t="shared" si="1"/>
        <v>62.566259212817833</v>
      </c>
    </row>
    <row r="52" spans="1:11" x14ac:dyDescent="0.25">
      <c r="A52" t="s">
        <v>7</v>
      </c>
      <c r="B52" t="s">
        <v>3</v>
      </c>
      <c r="C52" s="4">
        <v>68851.738599999997</v>
      </c>
      <c r="D52">
        <v>990</v>
      </c>
      <c r="F52" t="str">
        <f t="shared" ref="F52:F60" si="2">A52</f>
        <v>2015</v>
      </c>
      <c r="G52" t="str">
        <f t="shared" si="0"/>
        <v>Quartal1</v>
      </c>
      <c r="H52" s="6">
        <f t="shared" si="0"/>
        <v>68851.738599999997</v>
      </c>
      <c r="I52" s="7">
        <f t="shared" si="1"/>
        <v>69.547210707070704</v>
      </c>
    </row>
    <row r="53" spans="1:11" x14ac:dyDescent="0.25">
      <c r="B53" t="s">
        <v>4</v>
      </c>
      <c r="C53" s="4">
        <v>89124.187000000005</v>
      </c>
      <c r="D53">
        <v>1604</v>
      </c>
      <c r="G53" t="str">
        <f t="shared" si="0"/>
        <v>Quartal2</v>
      </c>
      <c r="H53" s="6">
        <f t="shared" si="0"/>
        <v>89124.187000000005</v>
      </c>
      <c r="I53" s="7">
        <f t="shared" si="1"/>
        <v>55.563707605985037</v>
      </c>
    </row>
    <row r="54" spans="1:11" x14ac:dyDescent="0.25">
      <c r="B54" t="s">
        <v>5</v>
      </c>
      <c r="C54" s="4">
        <v>130259.57520000001</v>
      </c>
      <c r="D54">
        <v>2241</v>
      </c>
      <c r="G54" t="str">
        <f t="shared" si="0"/>
        <v>Quartal3</v>
      </c>
      <c r="H54" s="6">
        <f t="shared" si="0"/>
        <v>130259.57520000001</v>
      </c>
      <c r="I54" s="7">
        <f t="shared" si="1"/>
        <v>58.12564712182062</v>
      </c>
    </row>
    <row r="55" spans="1:11" x14ac:dyDescent="0.25">
      <c r="B55" t="s">
        <v>6</v>
      </c>
      <c r="C55" s="4">
        <v>182297.00820000001</v>
      </c>
      <c r="D55">
        <v>3144</v>
      </c>
      <c r="G55" t="str">
        <f t="shared" si="0"/>
        <v>Quartal4</v>
      </c>
      <c r="H55" s="6">
        <f t="shared" si="0"/>
        <v>182297.00820000001</v>
      </c>
      <c r="I55" s="7">
        <f t="shared" si="1"/>
        <v>57.982508969465655</v>
      </c>
    </row>
    <row r="56" spans="1:11" x14ac:dyDescent="0.25">
      <c r="A56" t="s">
        <v>8</v>
      </c>
      <c r="B56" t="s">
        <v>3</v>
      </c>
      <c r="C56" s="4">
        <v>93237.180999999997</v>
      </c>
      <c r="D56">
        <v>1243</v>
      </c>
      <c r="F56" t="str">
        <f t="shared" si="2"/>
        <v>2016</v>
      </c>
      <c r="G56" t="str">
        <f t="shared" si="0"/>
        <v>Quartal1</v>
      </c>
      <c r="H56" s="6">
        <f t="shared" si="0"/>
        <v>93237.180999999997</v>
      </c>
      <c r="I56" s="7">
        <f t="shared" si="1"/>
        <v>75.009799678197908</v>
      </c>
    </row>
    <row r="57" spans="1:11" x14ac:dyDescent="0.25">
      <c r="B57" t="s">
        <v>4</v>
      </c>
      <c r="C57" s="4">
        <v>136082.30100000001</v>
      </c>
      <c r="D57">
        <v>2240</v>
      </c>
      <c r="G57" t="str">
        <f t="shared" si="0"/>
        <v>Quartal2</v>
      </c>
      <c r="H57" s="6">
        <f t="shared" si="0"/>
        <v>136082.30100000001</v>
      </c>
      <c r="I57" s="7">
        <f t="shared" si="1"/>
        <v>60.75102723214286</v>
      </c>
    </row>
    <row r="58" spans="1:11" x14ac:dyDescent="0.25">
      <c r="B58" t="s">
        <v>5</v>
      </c>
      <c r="C58" s="4">
        <v>143787.3622</v>
      </c>
      <c r="D58">
        <v>2767</v>
      </c>
      <c r="G58" t="str">
        <f t="shared" si="0"/>
        <v>Quartal3</v>
      </c>
      <c r="H58" s="6">
        <f t="shared" si="0"/>
        <v>143787.3622</v>
      </c>
      <c r="I58" s="7">
        <f t="shared" si="1"/>
        <v>51.965074882544272</v>
      </c>
    </row>
    <row r="59" spans="1:11" x14ac:dyDescent="0.25">
      <c r="B59" t="s">
        <v>6</v>
      </c>
      <c r="C59" s="4">
        <v>236098.75380000001</v>
      </c>
      <c r="D59">
        <v>3587</v>
      </c>
      <c r="G59" t="str">
        <f t="shared" si="0"/>
        <v>Quartal4</v>
      </c>
      <c r="H59" s="6">
        <f t="shared" si="0"/>
        <v>236098.75380000001</v>
      </c>
      <c r="I59" s="7">
        <f t="shared" si="1"/>
        <v>65.820672930025097</v>
      </c>
    </row>
    <row r="60" spans="1:11" x14ac:dyDescent="0.25">
      <c r="A60" t="s">
        <v>9</v>
      </c>
      <c r="B60" t="s">
        <v>3</v>
      </c>
      <c r="C60" s="4">
        <v>123144.8602</v>
      </c>
      <c r="D60">
        <v>1845</v>
      </c>
      <c r="F60" t="str">
        <f t="shared" si="2"/>
        <v>2017</v>
      </c>
      <c r="G60" t="str">
        <f t="shared" si="0"/>
        <v>Quartal1</v>
      </c>
      <c r="H60" s="6">
        <f t="shared" si="0"/>
        <v>123144.8602</v>
      </c>
      <c r="I60" s="7">
        <f t="shared" si="1"/>
        <v>66.745181680216803</v>
      </c>
    </row>
    <row r="61" spans="1:11" x14ac:dyDescent="0.25">
      <c r="B61" t="s">
        <v>4</v>
      </c>
      <c r="C61" s="4">
        <v>133764.372</v>
      </c>
      <c r="D61">
        <v>2551</v>
      </c>
      <c r="G61" t="str">
        <f t="shared" si="0"/>
        <v>Quartal2</v>
      </c>
      <c r="H61" s="6">
        <f t="shared" si="0"/>
        <v>133764.372</v>
      </c>
      <c r="I61" s="7">
        <f t="shared" si="1"/>
        <v>52.436053312426502</v>
      </c>
    </row>
    <row r="62" spans="1:11" x14ac:dyDescent="0.25">
      <c r="B62" t="s">
        <v>5</v>
      </c>
      <c r="C62" s="4">
        <v>196251.95600000001</v>
      </c>
      <c r="D62">
        <v>3384</v>
      </c>
      <c r="G62" t="str">
        <f t="shared" si="0"/>
        <v>Quartal3</v>
      </c>
      <c r="H62" s="6">
        <f t="shared" si="0"/>
        <v>196251.95600000001</v>
      </c>
      <c r="I62" s="7">
        <f t="shared" si="1"/>
        <v>57.9940768321513</v>
      </c>
    </row>
    <row r="63" spans="1:11" x14ac:dyDescent="0.25">
      <c r="B63" t="s">
        <v>6</v>
      </c>
      <c r="C63" s="4">
        <v>280054.06699999998</v>
      </c>
      <c r="D63">
        <v>4696</v>
      </c>
      <c r="G63" t="str">
        <f t="shared" si="0"/>
        <v>Quartal4</v>
      </c>
      <c r="H63" s="6">
        <f t="shared" si="0"/>
        <v>280054.06699999998</v>
      </c>
      <c r="I63" s="7">
        <f t="shared" si="1"/>
        <v>59.636726362862007</v>
      </c>
    </row>
    <row r="64" spans="1:11" x14ac:dyDescent="0.25">
      <c r="A64" t="s">
        <v>1</v>
      </c>
      <c r="C64" s="4">
        <v>2297200.8602999998</v>
      </c>
      <c r="D64">
        <v>37873</v>
      </c>
    </row>
    <row r="67" spans="1:5" x14ac:dyDescent="0.25">
      <c r="A67" t="s">
        <v>94</v>
      </c>
      <c r="D67" t="s">
        <v>95</v>
      </c>
    </row>
    <row r="68" spans="1:5" x14ac:dyDescent="0.25">
      <c r="A68" s="2" t="s">
        <v>44</v>
      </c>
      <c r="B68" t="s">
        <v>10</v>
      </c>
      <c r="D68" t="s">
        <v>44</v>
      </c>
      <c r="E68" t="s">
        <v>96</v>
      </c>
    </row>
    <row r="69" spans="1:5" x14ac:dyDescent="0.25">
      <c r="A69" t="s">
        <v>48</v>
      </c>
      <c r="B69" s="4">
        <v>457687.63150000002</v>
      </c>
      <c r="D69" t="str">
        <f>A69</f>
        <v>California</v>
      </c>
      <c r="E69" s="4">
        <f>B69</f>
        <v>457687.63150000002</v>
      </c>
    </row>
    <row r="70" spans="1:5" x14ac:dyDescent="0.25">
      <c r="A70" t="s">
        <v>75</v>
      </c>
      <c r="B70" s="4">
        <v>310876.27100000001</v>
      </c>
      <c r="D70" t="str">
        <f t="shared" ref="D70:D118" si="3">A70</f>
        <v>New York</v>
      </c>
      <c r="E70" s="4">
        <f t="shared" ref="E70:E118" si="4">B70</f>
        <v>310876.27100000001</v>
      </c>
    </row>
    <row r="71" spans="1:5" x14ac:dyDescent="0.25">
      <c r="A71" t="s">
        <v>86</v>
      </c>
      <c r="B71" s="4">
        <v>170188.04579999999</v>
      </c>
      <c r="D71" t="str">
        <f t="shared" si="3"/>
        <v>Texas</v>
      </c>
      <c r="E71" s="4">
        <f t="shared" si="4"/>
        <v>170188.04579999999</v>
      </c>
    </row>
    <row r="72" spans="1:5" x14ac:dyDescent="0.25">
      <c r="A72" t="s">
        <v>36</v>
      </c>
      <c r="B72" s="4">
        <v>138641.26999999999</v>
      </c>
      <c r="D72" t="str">
        <f t="shared" si="3"/>
        <v>Washington</v>
      </c>
      <c r="E72" s="4">
        <f t="shared" si="4"/>
        <v>138641.26999999999</v>
      </c>
    </row>
    <row r="73" spans="1:5" x14ac:dyDescent="0.25">
      <c r="A73" t="s">
        <v>81</v>
      </c>
      <c r="B73" s="4">
        <v>116511.914</v>
      </c>
      <c r="D73" t="str">
        <f t="shared" si="3"/>
        <v>Pennsylvania</v>
      </c>
      <c r="E73" s="4">
        <f t="shared" si="4"/>
        <v>116511.914</v>
      </c>
    </row>
    <row r="74" spans="1:5" x14ac:dyDescent="0.25">
      <c r="A74" t="s">
        <v>53</v>
      </c>
      <c r="B74" s="4">
        <v>89473.707999999999</v>
      </c>
      <c r="D74" t="str">
        <f t="shared" si="3"/>
        <v>Florida</v>
      </c>
      <c r="E74" s="4">
        <f t="shared" si="4"/>
        <v>89473.707999999999</v>
      </c>
    </row>
    <row r="75" spans="1:5" x14ac:dyDescent="0.25">
      <c r="A75" t="s">
        <v>56</v>
      </c>
      <c r="B75" s="4">
        <v>80166.100999999995</v>
      </c>
      <c r="D75" t="str">
        <f t="shared" si="3"/>
        <v>Illinois</v>
      </c>
      <c r="E75" s="4">
        <f t="shared" si="4"/>
        <v>80166.100999999995</v>
      </c>
    </row>
    <row r="76" spans="1:5" x14ac:dyDescent="0.25">
      <c r="A76" t="s">
        <v>78</v>
      </c>
      <c r="B76" s="4">
        <v>78258.135999999999</v>
      </c>
      <c r="D76" t="str">
        <f t="shared" si="3"/>
        <v>Ohio</v>
      </c>
      <c r="E76" s="4">
        <f t="shared" si="4"/>
        <v>78258.135999999999</v>
      </c>
    </row>
    <row r="77" spans="1:5" x14ac:dyDescent="0.25">
      <c r="A77" t="s">
        <v>65</v>
      </c>
      <c r="B77" s="4">
        <v>76269.614000000001</v>
      </c>
      <c r="D77" t="str">
        <f t="shared" si="3"/>
        <v>Michigan</v>
      </c>
      <c r="E77" s="4">
        <f t="shared" si="4"/>
        <v>76269.614000000001</v>
      </c>
    </row>
    <row r="78" spans="1:5" x14ac:dyDescent="0.25">
      <c r="A78" t="s">
        <v>89</v>
      </c>
      <c r="B78" s="4">
        <v>70636.72</v>
      </c>
      <c r="D78" t="str">
        <f t="shared" si="3"/>
        <v>Virginia</v>
      </c>
      <c r="E78" s="4">
        <f t="shared" si="4"/>
        <v>70636.72</v>
      </c>
    </row>
    <row r="79" spans="1:5" x14ac:dyDescent="0.25">
      <c r="A79" t="s">
        <v>76</v>
      </c>
      <c r="B79" s="4">
        <v>55603.163999999997</v>
      </c>
      <c r="D79" t="str">
        <f t="shared" si="3"/>
        <v>North Carolina</v>
      </c>
      <c r="E79" s="4">
        <f t="shared" si="4"/>
        <v>55603.163999999997</v>
      </c>
    </row>
    <row r="80" spans="1:5" x14ac:dyDescent="0.25">
      <c r="A80" t="s">
        <v>57</v>
      </c>
      <c r="B80" s="4">
        <v>53555.360000000001</v>
      </c>
      <c r="D80" t="str">
        <f t="shared" si="3"/>
        <v>Indiana</v>
      </c>
      <c r="E80" s="4">
        <f t="shared" si="4"/>
        <v>53555.360000000001</v>
      </c>
    </row>
    <row r="81" spans="1:5" x14ac:dyDescent="0.25">
      <c r="A81" t="s">
        <v>54</v>
      </c>
      <c r="B81" s="4">
        <v>49095.839999999997</v>
      </c>
      <c r="D81" t="str">
        <f t="shared" si="3"/>
        <v>Georgia</v>
      </c>
      <c r="E81" s="4">
        <f t="shared" si="4"/>
        <v>49095.839999999997</v>
      </c>
    </row>
    <row r="82" spans="1:5" x14ac:dyDescent="0.25">
      <c r="A82" t="s">
        <v>60</v>
      </c>
      <c r="B82" s="4">
        <v>36591.75</v>
      </c>
      <c r="D82" t="str">
        <f t="shared" si="3"/>
        <v>Kentucky</v>
      </c>
      <c r="E82" s="4">
        <f t="shared" si="4"/>
        <v>36591.75</v>
      </c>
    </row>
    <row r="83" spans="1:5" x14ac:dyDescent="0.25">
      <c r="A83" t="s">
        <v>73</v>
      </c>
      <c r="B83" s="4">
        <v>35764.311999999998</v>
      </c>
      <c r="D83" t="str">
        <f t="shared" si="3"/>
        <v>New Jersey</v>
      </c>
      <c r="E83" s="4">
        <f t="shared" si="4"/>
        <v>35764.311999999998</v>
      </c>
    </row>
    <row r="84" spans="1:5" x14ac:dyDescent="0.25">
      <c r="A84" t="s">
        <v>46</v>
      </c>
      <c r="B84" s="4">
        <v>35282.000999999997</v>
      </c>
      <c r="D84" t="str">
        <f t="shared" si="3"/>
        <v>Arizona</v>
      </c>
      <c r="E84" s="4">
        <f t="shared" si="4"/>
        <v>35282.000999999997</v>
      </c>
    </row>
    <row r="85" spans="1:5" x14ac:dyDescent="0.25">
      <c r="A85" t="s">
        <v>91</v>
      </c>
      <c r="B85" s="4">
        <v>32114.61</v>
      </c>
      <c r="D85" t="str">
        <f t="shared" si="3"/>
        <v>Wisconsin</v>
      </c>
      <c r="E85" s="4">
        <f t="shared" si="4"/>
        <v>32114.61</v>
      </c>
    </row>
    <row r="86" spans="1:5" x14ac:dyDescent="0.25">
      <c r="A86" t="s">
        <v>49</v>
      </c>
      <c r="B86" s="4">
        <v>32108.117999999999</v>
      </c>
      <c r="D86" t="str">
        <f t="shared" si="3"/>
        <v>Colorado</v>
      </c>
      <c r="E86" s="4">
        <f t="shared" si="4"/>
        <v>32108.117999999999</v>
      </c>
    </row>
    <row r="87" spans="1:5" x14ac:dyDescent="0.25">
      <c r="A87" t="s">
        <v>85</v>
      </c>
      <c r="B87" s="4">
        <v>30661.873</v>
      </c>
      <c r="D87" t="str">
        <f t="shared" si="3"/>
        <v>Tennessee</v>
      </c>
      <c r="E87" s="4">
        <f t="shared" si="4"/>
        <v>30661.873</v>
      </c>
    </row>
    <row r="88" spans="1:5" x14ac:dyDescent="0.25">
      <c r="A88" t="s">
        <v>66</v>
      </c>
      <c r="B88" s="4">
        <v>29863.15</v>
      </c>
      <c r="D88" t="str">
        <f t="shared" si="3"/>
        <v>Minnesota</v>
      </c>
      <c r="E88" s="4">
        <f t="shared" si="4"/>
        <v>29863.15</v>
      </c>
    </row>
    <row r="89" spans="1:5" x14ac:dyDescent="0.25">
      <c r="A89" t="s">
        <v>64</v>
      </c>
      <c r="B89" s="4">
        <v>28634.434000000001</v>
      </c>
      <c r="D89" t="str">
        <f t="shared" si="3"/>
        <v>Massachusetts</v>
      </c>
      <c r="E89" s="4">
        <f t="shared" si="4"/>
        <v>28634.434000000001</v>
      </c>
    </row>
    <row r="90" spans="1:5" x14ac:dyDescent="0.25">
      <c r="A90" t="s">
        <v>51</v>
      </c>
      <c r="B90" s="4">
        <v>27451.069</v>
      </c>
      <c r="D90" t="str">
        <f t="shared" si="3"/>
        <v>Delaware</v>
      </c>
      <c r="E90" s="4">
        <f t="shared" si="4"/>
        <v>27451.069</v>
      </c>
    </row>
    <row r="91" spans="1:5" x14ac:dyDescent="0.25">
      <c r="A91" t="s">
        <v>63</v>
      </c>
      <c r="B91" s="4">
        <v>23705.523000000001</v>
      </c>
      <c r="D91" t="str">
        <f t="shared" si="3"/>
        <v>Maryland</v>
      </c>
      <c r="E91" s="4">
        <f t="shared" si="4"/>
        <v>23705.523000000001</v>
      </c>
    </row>
    <row r="92" spans="1:5" x14ac:dyDescent="0.25">
      <c r="A92" t="s">
        <v>82</v>
      </c>
      <c r="B92" s="4">
        <v>22627.955999999998</v>
      </c>
      <c r="D92" t="str">
        <f t="shared" si="3"/>
        <v>Rhode Island</v>
      </c>
      <c r="E92" s="4">
        <f t="shared" si="4"/>
        <v>22627.955999999998</v>
      </c>
    </row>
    <row r="93" spans="1:5" x14ac:dyDescent="0.25">
      <c r="A93" t="s">
        <v>68</v>
      </c>
      <c r="B93" s="4">
        <v>22205.15</v>
      </c>
      <c r="D93" t="str">
        <f t="shared" si="3"/>
        <v>Missouri</v>
      </c>
      <c r="E93" s="4">
        <f t="shared" si="4"/>
        <v>22205.15</v>
      </c>
    </row>
    <row r="94" spans="1:5" x14ac:dyDescent="0.25">
      <c r="A94" t="s">
        <v>79</v>
      </c>
      <c r="B94" s="4">
        <v>19683.39</v>
      </c>
      <c r="D94" t="str">
        <f t="shared" si="3"/>
        <v>Oklahoma</v>
      </c>
      <c r="E94" s="4">
        <f t="shared" si="4"/>
        <v>19683.39</v>
      </c>
    </row>
    <row r="95" spans="1:5" x14ac:dyDescent="0.25">
      <c r="A95" t="s">
        <v>45</v>
      </c>
      <c r="B95" s="4">
        <v>19510.64</v>
      </c>
      <c r="D95" t="str">
        <f t="shared" si="3"/>
        <v>Alabama</v>
      </c>
      <c r="E95" s="4">
        <f t="shared" si="4"/>
        <v>19510.64</v>
      </c>
    </row>
    <row r="96" spans="1:5" x14ac:dyDescent="0.25">
      <c r="A96" t="s">
        <v>80</v>
      </c>
      <c r="B96" s="4">
        <v>17431.150000000001</v>
      </c>
      <c r="D96" t="str">
        <f t="shared" si="3"/>
        <v>Oregon</v>
      </c>
      <c r="E96" s="4">
        <f t="shared" si="4"/>
        <v>17431.150000000001</v>
      </c>
    </row>
    <row r="97" spans="1:5" x14ac:dyDescent="0.25">
      <c r="A97" t="s">
        <v>71</v>
      </c>
      <c r="B97" s="4">
        <v>16729.101999999999</v>
      </c>
      <c r="D97" t="str">
        <f t="shared" si="3"/>
        <v>Nevada</v>
      </c>
      <c r="E97" s="4">
        <f t="shared" si="4"/>
        <v>16729.101999999999</v>
      </c>
    </row>
    <row r="98" spans="1:5" x14ac:dyDescent="0.25">
      <c r="A98" t="s">
        <v>50</v>
      </c>
      <c r="B98" s="4">
        <v>13384.357</v>
      </c>
      <c r="D98" t="str">
        <f t="shared" si="3"/>
        <v>Connecticut</v>
      </c>
      <c r="E98" s="4">
        <f t="shared" si="4"/>
        <v>13384.357</v>
      </c>
    </row>
    <row r="99" spans="1:5" x14ac:dyDescent="0.25">
      <c r="A99" t="s">
        <v>47</v>
      </c>
      <c r="B99" s="4">
        <v>11678.13</v>
      </c>
      <c r="D99" t="str">
        <f t="shared" si="3"/>
        <v>Arkansas</v>
      </c>
      <c r="E99" s="4">
        <f t="shared" si="4"/>
        <v>11678.13</v>
      </c>
    </row>
    <row r="100" spans="1:5" x14ac:dyDescent="0.25">
      <c r="A100" t="s">
        <v>87</v>
      </c>
      <c r="B100" s="4">
        <v>11220.056</v>
      </c>
      <c r="D100" t="str">
        <f t="shared" si="3"/>
        <v>Utah</v>
      </c>
      <c r="E100" s="4">
        <f t="shared" si="4"/>
        <v>11220.056</v>
      </c>
    </row>
    <row r="101" spans="1:5" x14ac:dyDescent="0.25">
      <c r="A101" t="s">
        <v>67</v>
      </c>
      <c r="B101" s="4">
        <v>10771.34</v>
      </c>
      <c r="D101" t="str">
        <f t="shared" si="3"/>
        <v>Mississippi</v>
      </c>
      <c r="E101" s="4">
        <f t="shared" si="4"/>
        <v>10771.34</v>
      </c>
    </row>
    <row r="102" spans="1:5" x14ac:dyDescent="0.25">
      <c r="A102" t="s">
        <v>61</v>
      </c>
      <c r="B102" s="4">
        <v>9217.0300000000007</v>
      </c>
      <c r="D102" t="str">
        <f t="shared" si="3"/>
        <v>Louisiana</v>
      </c>
      <c r="E102" s="4">
        <f t="shared" si="4"/>
        <v>9217.0300000000007</v>
      </c>
    </row>
    <row r="103" spans="1:5" x14ac:dyDescent="0.25">
      <c r="A103" t="s">
        <v>88</v>
      </c>
      <c r="B103" s="4">
        <v>8929.3700000000008</v>
      </c>
      <c r="D103" t="str">
        <f t="shared" si="3"/>
        <v>Vermont</v>
      </c>
      <c r="E103" s="4">
        <f t="shared" si="4"/>
        <v>8929.3700000000008</v>
      </c>
    </row>
    <row r="104" spans="1:5" x14ac:dyDescent="0.25">
      <c r="A104" t="s">
        <v>83</v>
      </c>
      <c r="B104" s="4">
        <v>8481.7099999999991</v>
      </c>
      <c r="D104" t="str">
        <f t="shared" si="3"/>
        <v>South Carolina</v>
      </c>
      <c r="E104" s="4">
        <f t="shared" si="4"/>
        <v>8481.7099999999991</v>
      </c>
    </row>
    <row r="105" spans="1:5" x14ac:dyDescent="0.25">
      <c r="A105" t="s">
        <v>70</v>
      </c>
      <c r="B105" s="4">
        <v>7464.93</v>
      </c>
      <c r="D105" t="str">
        <f t="shared" si="3"/>
        <v>Nebraska</v>
      </c>
      <c r="E105" s="4">
        <f t="shared" si="4"/>
        <v>7464.93</v>
      </c>
    </row>
    <row r="106" spans="1:5" x14ac:dyDescent="0.25">
      <c r="A106" t="s">
        <v>72</v>
      </c>
      <c r="B106" s="4">
        <v>7292.5240000000003</v>
      </c>
      <c r="D106" t="str">
        <f t="shared" si="3"/>
        <v>New Hampshire</v>
      </c>
      <c r="E106" s="4">
        <f t="shared" si="4"/>
        <v>7292.5240000000003</v>
      </c>
    </row>
    <row r="107" spans="1:5" x14ac:dyDescent="0.25">
      <c r="A107" t="s">
        <v>69</v>
      </c>
      <c r="B107" s="4">
        <v>5589.3519999999999</v>
      </c>
      <c r="D107" t="str">
        <f t="shared" si="3"/>
        <v>Montana</v>
      </c>
      <c r="E107" s="4">
        <f t="shared" si="4"/>
        <v>5589.3519999999999</v>
      </c>
    </row>
    <row r="108" spans="1:5" x14ac:dyDescent="0.25">
      <c r="A108" t="s">
        <v>74</v>
      </c>
      <c r="B108" s="4">
        <v>4783.5219999999999</v>
      </c>
      <c r="D108" t="str">
        <f t="shared" si="3"/>
        <v>New Mexico</v>
      </c>
      <c r="E108" s="4">
        <f t="shared" si="4"/>
        <v>4783.5219999999999</v>
      </c>
    </row>
    <row r="109" spans="1:5" x14ac:dyDescent="0.25">
      <c r="A109" t="s">
        <v>58</v>
      </c>
      <c r="B109" s="4">
        <v>4579.76</v>
      </c>
      <c r="D109" t="str">
        <f t="shared" si="3"/>
        <v>Iowa</v>
      </c>
      <c r="E109" s="4">
        <f t="shared" si="4"/>
        <v>4579.76</v>
      </c>
    </row>
    <row r="110" spans="1:5" x14ac:dyDescent="0.25">
      <c r="A110" t="s">
        <v>55</v>
      </c>
      <c r="B110" s="4">
        <v>4382.4859999999999</v>
      </c>
      <c r="D110" t="str">
        <f t="shared" si="3"/>
        <v>Idaho</v>
      </c>
      <c r="E110" s="4">
        <f t="shared" si="4"/>
        <v>4382.4859999999999</v>
      </c>
    </row>
    <row r="111" spans="1:5" x14ac:dyDescent="0.25">
      <c r="A111" t="s">
        <v>59</v>
      </c>
      <c r="B111" s="4">
        <v>2914.31</v>
      </c>
      <c r="D111" t="str">
        <f t="shared" si="3"/>
        <v>Kansas</v>
      </c>
      <c r="E111" s="4">
        <f t="shared" si="4"/>
        <v>2914.31</v>
      </c>
    </row>
    <row r="112" spans="1:5" x14ac:dyDescent="0.25">
      <c r="A112" t="s">
        <v>52</v>
      </c>
      <c r="B112" s="4">
        <v>2865.02</v>
      </c>
      <c r="D112" t="str">
        <f t="shared" si="3"/>
        <v>District of Columbia</v>
      </c>
      <c r="E112" s="4">
        <f t="shared" si="4"/>
        <v>2865.02</v>
      </c>
    </row>
    <row r="113" spans="1:5" x14ac:dyDescent="0.25">
      <c r="A113" t="s">
        <v>92</v>
      </c>
      <c r="B113" s="4">
        <v>1603.136</v>
      </c>
      <c r="D113" t="str">
        <f t="shared" si="3"/>
        <v>Wyoming</v>
      </c>
      <c r="E113" s="4">
        <f t="shared" si="4"/>
        <v>1603.136</v>
      </c>
    </row>
    <row r="114" spans="1:5" x14ac:dyDescent="0.25">
      <c r="A114" t="s">
        <v>84</v>
      </c>
      <c r="B114" s="4">
        <v>1315.56</v>
      </c>
      <c r="D114" t="str">
        <f t="shared" si="3"/>
        <v>South Dakota</v>
      </c>
      <c r="E114" s="4">
        <f t="shared" si="4"/>
        <v>1315.56</v>
      </c>
    </row>
    <row r="115" spans="1:5" x14ac:dyDescent="0.25">
      <c r="A115" t="s">
        <v>62</v>
      </c>
      <c r="B115" s="4">
        <v>1270.53</v>
      </c>
      <c r="D115" t="str">
        <f t="shared" si="3"/>
        <v>Maine</v>
      </c>
      <c r="E115" s="4">
        <f t="shared" si="4"/>
        <v>1270.53</v>
      </c>
    </row>
    <row r="116" spans="1:5" x14ac:dyDescent="0.25">
      <c r="A116" t="s">
        <v>90</v>
      </c>
      <c r="B116" s="4">
        <v>1209.8240000000001</v>
      </c>
      <c r="D116" t="str">
        <f t="shared" si="3"/>
        <v>West Virginia</v>
      </c>
      <c r="E116" s="4">
        <f t="shared" si="4"/>
        <v>1209.8240000000001</v>
      </c>
    </row>
    <row r="117" spans="1:5" x14ac:dyDescent="0.25">
      <c r="A117" t="s">
        <v>77</v>
      </c>
      <c r="B117" s="4">
        <v>919.91</v>
      </c>
      <c r="D117" t="str">
        <f t="shared" si="3"/>
        <v>North Dakota</v>
      </c>
      <c r="E117" s="4">
        <f t="shared" si="4"/>
        <v>919.91</v>
      </c>
    </row>
    <row r="118" spans="1:5" x14ac:dyDescent="0.25">
      <c r="A118" t="s">
        <v>1</v>
      </c>
      <c r="B118" s="4">
        <v>2297200.8602999998</v>
      </c>
      <c r="D118" t="str">
        <f t="shared" si="3"/>
        <v>Gesamtergebnis</v>
      </c>
      <c r="E118" s="4">
        <f t="shared" si="4"/>
        <v>2297200.8602999998</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d c 5 5 b 5 a - 3 f 3 f - 4 6 4 9 - a d 6 c - f 0 3 4 d 4 4 2 7 2 4 b "   x m l n s = " h t t p : / / s c h e m a s . m i c r o s o f t . c o m / D a t a M a s h u p " > A A A A A B 0 F A A B Q S w M E F A A C A A g A w r a Z V l 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D C t p 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r a Z V s o f W A c V A g A A X w U A A B M A H A B G b 3 J t d W x h c y 9 T Z W N 0 a W 9 u M S 5 t I K I Y A C i g F A A A A A A A A A A A A A A A A A A A A A A A A A A A A J V T X W / a M B R 9 R + I / W N k L l T I k p m k P q 3 i I A l v Z R 0 t x p G k D V J n k Q q w 6 d m V f C x D i 3 / Q 3 7 A / 0 j 8 1 u C s 0 I d F 1 e L J 1 z 7 z 3 n O s c G U u R K E l q e n f N m o 9 k w O d O Q E a q s T u E m Y 8 h I l w j A Z o O 4 7 9 q C E O C Q / i o F 0 f 6 h 9 O 1 M q d v W J y 6 g H S u J I N G 0 g v 7 H S S 9 K I h J d R t 9 + 0 o Q M R 1 d f + n F C J 5 Q J M K T n p 0 a S i b X h h i w 5 5 u W 8 i S c m I 7 b 0 Z 3 s l z C o 4 C 4 m 0 Q o Q E t Y W z s H R R M X d D c w B 0 h k p n m / E A o e g G l Y o g / M p l 5 i B f G E y 3 Y z 9 8 + j T p T X D x 8 D s H T R Z g 0 M 4 R y A W w D H T g J i Z s 5 p Y a a l U o h B I 2 r Z p 0 S M Z P J Z E Q N G W C a d P 1 Z q d n e 4 3 P 8 H A v X T s 6 o W R 9 9 z w 8 0 U y a u d J F r I Q t p O P A t E 5 6 C j e b Y K S W Z N A L Q j K Q + O F 9 2 3 d s Q 7 I J r r S r K B l 0 G E F Y Y Y V w O 8 O O c t 7 L H p r z u x e Y 7 y q D 2 r j Y G l T F c a k 9 d 8 m K e i e F R e H S U e 9 S V q J e 1 3 G O d Z B i x e 4 e H S q D T J C 4 N H x w M y N Y u H D X e 7 T K b I p H 9 3 A a C 3 X E E r W z t y f J 3 c D j y / v c 7 1 B p i x n o R / z a M o n l o g e 2 e 9 y k / m a O N D m l O T 8 k t t W 4 z b l A H z f y C 9 z D l M + B o y D c Y 3 c h 8 j E 7 j G V I g K X 5 X y + t V t T 5 Z 3 j r 6 j 6 3 u w u I r d Y g 0 3 W 5 6 E u m O 6 9 z 3 X m V 7 X f / b 7 v z 6 L v y G 4 b g X r 5 E t o C d + W a D y 5 O C 5 3 8 A U E s B A i 0 A F A A C A A g A w r a Z V l g Y d r m m A A A A 9 g A A A B I A A A A A A A A A A A A A A A A A A A A A A E N v b m Z p Z y 9 Q Y W N r Y W d l L n h t b F B L A Q I t A B Q A A g A I A M K 2 m V Y P y u m r p A A A A O k A A A A T A A A A A A A A A A A A A A A A A P I A A A B b Q 2 9 u d G V u d F 9 U e X B l c 1 0 u e G 1 s U E s B A i 0 A F A A C A A g A w r a Z V s o f W A c V A g A A X w U A A B M A A A A A A A A A A A A A A A A A 4 w E A A E Z v c m 1 1 b G F z L 1 N l Y 3 R p b 2 4 x L m 1 Q S w U G A A A A A A M A A w D C A A A A R 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B c A A A A A A A C m 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9 1 c m N l X 2 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D b 2 x 1 b W 5 U e X B l c y I g V m F s d W U 9 I n N B d 1 l K Q 1 F Z R 0 J n W U d C Z 1 l E Q m d Z R 0 J n W V J B d 1 F G I i A v P j x F b n R y e S B U e X B l P S J G a W x s T G F z d F V w Z G F 0 Z W Q i I F Z h b H V l P S J k M j A y M y 0 w N C 0 y N V Q x O T o 1 N T o 0 N y 4 3 N j Q z M z k 4 W i I g L z 4 8 R W 5 0 c n k g V H l w Z T 0 i R m l s b E V y c m 9 y Q 2 9 1 b n Q i I F Z h b H V l P S J s M C I g L z 4 8 R W 5 0 c n k g V H l w Z T 0 i R m l s b E V y c m 9 y Q 2 9 k Z S I g V m F s d W U 9 I n N V b m t u b 3 d u I i A v P j x F b n R y e S B U e X B l P S J G a W x s Q 2 9 1 b n Q i I F Z h b H V l P S J s O T k 5 N C I g L z 4 8 R W 5 0 c n k g V H l w Z T 0 i Q W R k Z W R U b 0 R h d G F N b 2 R l b C I g V m F s d W U 9 I m w x I i A v P j x F b n R y e S B U e X B l P S J Q a X Z v d E 9 i a m V j d E 5 h b W U i I F Z h b H V l P S J z U G l 2 b 3 R 0 Y W J s Z X M g I V B p d m 9 0 V G F i b G U 1 I i A v P j x F b n R y e S B U e X B l P S J R d W V y e U l E I i B W Y W x 1 Z T 0 i c z N i Z W M 4 Y z A 3 L W N h Y T M t N G U 4 Y S 0 5 M W Y 4 L W I x Z j M 4 M W V j Y z E 5 M C I g L z 4 8 R W 5 0 c n k g V H l w Z T 0 i U m V s Y X R p b 2 5 z a G l w S W 5 m b 0 N v b n R h a W 5 l c i I g V m F s d W U 9 I n N 7 J n F 1 b 3 Q 7 Y 2 9 s d W 1 u Q 2 9 1 b n Q m c X V v d D s 6 M j E s J n F 1 b 3 Q 7 a 2 V 5 Q 2 9 s d W 1 u T m F t Z X M m c X V v d D s 6 W 1 0 s J n F 1 b 3 Q 7 c X V l c n l S Z W x h d G l v b n N o a X B z J n F 1 b 3 Q 7 O l t d L C Z x d W 9 0 O 2 N v b H V t b k l k Z W 5 0 a X R p Z X M m c X V v d D s 6 W y Z x d W 9 0 O 1 N l Y 3 R p b 2 4 x L 1 N v d X J j Z V 9 k Y X R h L 0 d l w 6 R u Z G V y d G V y I F R 5 c C 5 7 U m 9 3 I E l E L D B 9 J n F 1 b 3 Q 7 L C Z x d W 9 0 O 1 N l Y 3 R p b 2 4 x L 1 N v d X J j Z V 9 k Y X R h L 0 d l w 6 R u Z G V y d G V y I F R 5 c C 5 7 T 3 J k Z X I g S U Q s M X 0 m c X V v d D s s J n F 1 b 3 Q 7 U 2 V j d G l v b j E v U 2 9 1 c m N l X 2 R h d G E v R 2 X D p G 5 k Z X J 0 Z X I g V H l w L n t P c m R l c i B E Y X R l L D J 9 J n F 1 b 3 Q 7 L C Z x d W 9 0 O 1 N l Y 3 R p b 2 4 x L 1 N v d X J j Z V 9 k Y X R h L 0 d l w 6 R u Z G V y d G V y I F R 5 c C 5 7 U 2 h p c C B E Y X R l L D N 9 J n F 1 b 3 Q 7 L C Z x d W 9 0 O 1 N l Y 3 R p b 2 4 x L 1 N v d X J j Z V 9 k Y X R h L 0 d l w 6 R u Z G V y d G V y I F R 5 c C 5 7 U 2 h p c C B N b 2 R l L D R 9 J n F 1 b 3 Q 7 L C Z x d W 9 0 O 1 N l Y 3 R p b 2 4 x L 1 N v d X J j Z V 9 k Y X R h L 0 d l w 6 R u Z G V y d G V y I F R 5 c C 5 7 Q 3 V z d G 9 t Z X I g S U Q s N X 0 m c X V v d D s s J n F 1 b 3 Q 7 U 2 V j d G l v b j E v U 2 9 1 c m N l X 2 R h d G E v R 2 X D p G 5 k Z X J 0 Z X I g V H l w L n t D d X N 0 b 2 1 l c i B O Y W 1 l L D Z 9 J n F 1 b 3 Q 7 L C Z x d W 9 0 O 1 N l Y 3 R p b 2 4 x L 1 N v d X J j Z V 9 k Y X R h L 0 d l w 6 R u Z G V y d G V y I F R 5 c C 5 7 U 2 V n b W V u d C w 3 f S Z x d W 9 0 O y w m c X V v d D t T Z W N 0 a W 9 u M S 9 T b 3 V y Y 2 V f Z G F 0 Y S 9 H Z c O k b m R l c n R l c i B U e X A u e 0 N v d W 5 0 c n k s O H 0 m c X V v d D s s J n F 1 b 3 Q 7 U 2 V j d G l v b j E v U 2 9 1 c m N l X 2 R h d G E v R 2 X D p G 5 k Z X J 0 Z X I g V H l w L n t D a X R 5 L D l 9 J n F 1 b 3 Q 7 L C Z x d W 9 0 O 1 N l Y 3 R p b 2 4 x L 1 N v d X J j Z V 9 k Y X R h L 0 d l w 6 R u Z G V y d G V y I F R 5 c C 5 7 U 3 R h d G U s M T B 9 J n F 1 b 3 Q 7 L C Z x d W 9 0 O 1 N l Y 3 R p b 2 4 x L 1 N v d X J j Z V 9 k Y X R h L 0 d l w 6 R u Z G V y d G V y I F R 5 c C 5 7 U G 9 z d G F s I E N v Z G U s M T F 9 J n F 1 b 3 Q 7 L C Z x d W 9 0 O 1 N l Y 3 R p b 2 4 x L 1 N v d X J j Z V 9 k Y X R h L 0 d l w 6 R u Z G V y d G V y I F R 5 c C 5 7 U m V n a W 9 u L D E y f S Z x d W 9 0 O y w m c X V v d D t T Z W N 0 a W 9 u M S 9 T b 3 V y Y 2 V f Z G F 0 Y S 9 H Z c O k b m R l c n R l c i B U e X A u e 1 B y b 2 R 1 Y 3 Q g S U Q s M T N 9 J n F 1 b 3 Q 7 L C Z x d W 9 0 O 1 N l Y 3 R p b 2 4 x L 1 N v d X J j Z V 9 k Y X R h L 0 d l w 6 R u Z G V y d G V y I F R 5 c C 5 7 Q 2 F 0 Z W d v c n k s M T R 9 J n F 1 b 3 Q 7 L C Z x d W 9 0 O 1 N l Y 3 R p b 2 4 x L 1 N v d X J j Z V 9 k Y X R h L 0 d l w 6 R u Z G V y d G V y I F R 5 c C 5 7 U 3 V i L U N h d G V n b 3 J 5 L D E 1 f S Z x d W 9 0 O y w m c X V v d D t T Z W N 0 a W 9 u M S 9 T b 3 V y Y 2 V f Z G F 0 Y S 9 H Z c O k b m R l c n R l c i B U e X A u e 1 B y b 2 R 1 Y 3 Q g T m F t Z S w x N n 0 m c X V v d D s s J n F 1 b 3 Q 7 U 2 V j d G l v b j E v U 2 9 1 c m N l X 2 R h d G E v R 2 X D p G 5 k Z X J 0 Z X I g V H l w M S 5 7 U 2 F s Z X M s M T d 9 J n F 1 b 3 Q 7 L C Z x d W 9 0 O 1 N l Y 3 R p b 2 4 x L 1 N v d X J j Z V 9 k Y X R h L 0 d l w 6 R u Z G V y d G V y I F R 5 c C 5 7 U X V h b n R p d H k s M T h 9 J n F 1 b 3 Q 7 L C Z x d W 9 0 O 1 N l Y 3 R p b 2 4 x L 1 N v d X J j Z V 9 k Y X R h L 0 d l w 6 R u Z G V y d G V y I F R 5 c D I u e 0 R p c 2 N v d W 5 0 L D E 5 f S Z x d W 9 0 O y w m c X V v d D t T Z W N 0 a W 9 u M S 9 T b 3 V y Y 2 V f Z G F 0 Y S 9 H Z c O k b m R l c n R l c i B U e X A u e 1 B y b 2 Z p d C w y M H 0 m c X V v d D t d L C Z x d W 9 0 O 0 N v b H V t b k N v d W 5 0 J n F 1 b 3 Q 7 O j I x L C Z x d W 9 0 O 0 t l e U N v b H V t b k 5 h b W V z J n F 1 b 3 Q 7 O l t d L C Z x d W 9 0 O 0 N v b H V t b k l k Z W 5 0 a X R p Z X M m c X V v d D s 6 W y Z x d W 9 0 O 1 N l Y 3 R p b 2 4 x L 1 N v d X J j Z V 9 k Y X R h L 0 d l w 6 R u Z G V y d G V y I F R 5 c C 5 7 U m 9 3 I E l E L D B 9 J n F 1 b 3 Q 7 L C Z x d W 9 0 O 1 N l Y 3 R p b 2 4 x L 1 N v d X J j Z V 9 k Y X R h L 0 d l w 6 R u Z G V y d G V y I F R 5 c C 5 7 T 3 J k Z X I g S U Q s M X 0 m c X V v d D s s J n F 1 b 3 Q 7 U 2 V j d G l v b j E v U 2 9 1 c m N l X 2 R h d G E v R 2 X D p G 5 k Z X J 0 Z X I g V H l w L n t P c m R l c i B E Y X R l L D J 9 J n F 1 b 3 Q 7 L C Z x d W 9 0 O 1 N l Y 3 R p b 2 4 x L 1 N v d X J j Z V 9 k Y X R h L 0 d l w 6 R u Z G V y d G V y I F R 5 c C 5 7 U 2 h p c C B E Y X R l L D N 9 J n F 1 b 3 Q 7 L C Z x d W 9 0 O 1 N l Y 3 R p b 2 4 x L 1 N v d X J j Z V 9 k Y X R h L 0 d l w 6 R u Z G V y d G V y I F R 5 c C 5 7 U 2 h p c C B N b 2 R l L D R 9 J n F 1 b 3 Q 7 L C Z x d W 9 0 O 1 N l Y 3 R p b 2 4 x L 1 N v d X J j Z V 9 k Y X R h L 0 d l w 6 R u Z G V y d G V y I F R 5 c C 5 7 Q 3 V z d G 9 t Z X I g S U Q s N X 0 m c X V v d D s s J n F 1 b 3 Q 7 U 2 V j d G l v b j E v U 2 9 1 c m N l X 2 R h d G E v R 2 X D p G 5 k Z X J 0 Z X I g V H l w L n t D d X N 0 b 2 1 l c i B O Y W 1 l L D Z 9 J n F 1 b 3 Q 7 L C Z x d W 9 0 O 1 N l Y 3 R p b 2 4 x L 1 N v d X J j Z V 9 k Y X R h L 0 d l w 6 R u Z G V y d G V y I F R 5 c C 5 7 U 2 V n b W V u d C w 3 f S Z x d W 9 0 O y w m c X V v d D t T Z W N 0 a W 9 u M S 9 T b 3 V y Y 2 V f Z G F 0 Y S 9 H Z c O k b m R l c n R l c i B U e X A u e 0 N v d W 5 0 c n k s O H 0 m c X V v d D s s J n F 1 b 3 Q 7 U 2 V j d G l v b j E v U 2 9 1 c m N l X 2 R h d G E v R 2 X D p G 5 k Z X J 0 Z X I g V H l w L n t D a X R 5 L D l 9 J n F 1 b 3 Q 7 L C Z x d W 9 0 O 1 N l Y 3 R p b 2 4 x L 1 N v d X J j Z V 9 k Y X R h L 0 d l w 6 R u Z G V y d G V y I F R 5 c C 5 7 U 3 R h d G U s M T B 9 J n F 1 b 3 Q 7 L C Z x d W 9 0 O 1 N l Y 3 R p b 2 4 x L 1 N v d X J j Z V 9 k Y X R h L 0 d l w 6 R u Z G V y d G V y I F R 5 c C 5 7 U G 9 z d G F s I E N v Z G U s M T F 9 J n F 1 b 3 Q 7 L C Z x d W 9 0 O 1 N l Y 3 R p b 2 4 x L 1 N v d X J j Z V 9 k Y X R h L 0 d l w 6 R u Z G V y d G V y I F R 5 c C 5 7 U m V n a W 9 u L D E y f S Z x d W 9 0 O y w m c X V v d D t T Z W N 0 a W 9 u M S 9 T b 3 V y Y 2 V f Z G F 0 Y S 9 H Z c O k b m R l c n R l c i B U e X A u e 1 B y b 2 R 1 Y 3 Q g S U Q s M T N 9 J n F 1 b 3 Q 7 L C Z x d W 9 0 O 1 N l Y 3 R p b 2 4 x L 1 N v d X J j Z V 9 k Y X R h L 0 d l w 6 R u Z G V y d G V y I F R 5 c C 5 7 Q 2 F 0 Z W d v c n k s M T R 9 J n F 1 b 3 Q 7 L C Z x d W 9 0 O 1 N l Y 3 R p b 2 4 x L 1 N v d X J j Z V 9 k Y X R h L 0 d l w 6 R u Z G V y d G V y I F R 5 c C 5 7 U 3 V i L U N h d G V n b 3 J 5 L D E 1 f S Z x d W 9 0 O y w m c X V v d D t T Z W N 0 a W 9 u M S 9 T b 3 V y Y 2 V f Z G F 0 Y S 9 H Z c O k b m R l c n R l c i B U e X A u e 1 B y b 2 R 1 Y 3 Q g T m F t Z S w x N n 0 m c X V v d D s s J n F 1 b 3 Q 7 U 2 V j d G l v b j E v U 2 9 1 c m N l X 2 R h d G E v R 2 X D p G 5 k Z X J 0 Z X I g V H l w M S 5 7 U 2 F s Z X M s M T d 9 J n F 1 b 3 Q 7 L C Z x d W 9 0 O 1 N l Y 3 R p b 2 4 x L 1 N v d X J j Z V 9 k Y X R h L 0 d l w 6 R u Z G V y d G V y I F R 5 c C 5 7 U X V h b n R p d H k s M T h 9 J n F 1 b 3 Q 7 L C Z x d W 9 0 O 1 N l Y 3 R p b 2 4 x L 1 N v d X J j Z V 9 k Y X R h L 0 d l w 6 R u Z G V y d G V y I F R 5 c D I u e 0 R p c 2 N v d W 5 0 L D E 5 f S Z x d W 9 0 O y w m c X V v d D t T Z W N 0 a W 9 u M S 9 T b 3 V y Y 2 V f Z G F 0 Y S 9 H Z c O k b m R l c n R l c i B U e X A u e 1 B y b 2 Z p d C w y M H 0 m c X V v d D t d L C Z x d W 9 0 O 1 J l b G F 0 a W 9 u c 2 h p c E l u Z m 8 m c X V v d D s 6 W 1 1 9 I i A v P j w v U 3 R h Y m x l R W 5 0 c m l l c z 4 8 L 0 l 0 Z W 0 + P E l 0 Z W 0 + P E l 0 Z W 1 M b 2 N h d G l v b j 4 8 S X R l b V R 5 c G U + R m 9 y b X V s Y T w v S X R l b V R 5 c G U + P E l 0 Z W 1 Q Y X R o P l N l Y 3 R p b 2 4 x L 1 N v d X J j Z V 9 k Y X R h L 1 F 1 Z W x s Z T w v S X R l b V B h d G g + P C 9 J d G V t T G 9 j Y X R p b 2 4 + P F N 0 Y W J s Z U V u d H J p Z X M g L z 4 8 L 0 l 0 Z W 0 + P E l 0 Z W 0 + P E l 0 Z W 1 M b 2 N h d G l v b j 4 8 S X R l b V R 5 c G U + R m 9 y b X V s Y T w v S X R l b V R 5 c G U + P E l 0 Z W 1 Q Y X R o P l N l Y 3 R p b 2 4 x L 1 N v d X J j Z V 9 k Y X R h L 1 N v d X J j Z V 9 k Y X R h X 1 N o Z W V 0 P C 9 J d G V t U G F 0 a D 4 8 L 0 l 0 Z W 1 M b 2 N h d G l v b j 4 8 U 3 R h Y m x l R W 5 0 c m l l c y A v P j w v S X R l b T 4 8 S X R l b T 4 8 S X R l b U x v Y 2 F 0 a W 9 u P j x J d G V t V H l w Z T 5 G b 3 J t d W x h P C 9 J d G V t V H l w Z T 4 8 S X R l b V B h d G g + U 2 V j d G l v b j E v U 2 9 1 c m N l X 2 R h d G E v S C V D M y V C N m h l c i U y M G d l c 3 R 1 Z n R l J T I w S G V h Z G V y P C 9 J d G V t U G F 0 a D 4 8 L 0 l 0 Z W 1 M b 2 N h d G l v b j 4 8 U 3 R h Y m x l R W 5 0 c m l l c y A v P j w v S X R l b T 4 8 S X R l b T 4 8 S X R l b U x v Y 2 F 0 a W 9 u P j x J d G V t V H l w Z T 5 G b 3 J t d W x h P C 9 J d G V t V H l w Z T 4 8 S X R l b V B h d G g + U 2 V j d G l v b j E v U 2 9 1 c m N l X 2 R h d G E v R 2 U l Q z M l Q T R u Z G V y d G V y J T I w V H l w P C 9 J d G V t U G F 0 a D 4 8 L 0 l 0 Z W 1 M b 2 N h d G l v b j 4 8 U 3 R h Y m x l R W 5 0 c m l l c y A v P j w v S X R l b T 4 8 S X R l b T 4 8 S X R l b U x v Y 2 F 0 a W 9 u P j x J d G V t V H l w Z T 5 G b 3 J t d W x h P C 9 J d G V t V H l w Z T 4 8 S X R l b V B h d G g + U 2 V j d G l v b j E v U 2 9 1 c m N l X 2 R h d G E v R 2 V m a W x 0 Z X J 0 Z S U y M F p l a W x l b j w v S X R l b V B h d G g + P C 9 J d G V t T G 9 j Y X R p b 2 4 + P F N 0 Y W J s Z U V u d H J p Z X M g L z 4 8 L 0 l 0 Z W 0 + P E l 0 Z W 0 + P E l 0 Z W 1 M b 2 N h d G l v b j 4 8 S X R l b V R 5 c G U + R m 9 y b X V s Y T w v S X R l b V R 5 c G U + P E l 0 Z W 1 Q Y X R o P l N l Y 3 R p b 2 4 x L 1 N v d X J j Z V 9 k Y X R h L 0 d l J U M z J U E 0 b m R l c n R l c i U y M F R 5 c D E 8 L 0 l 0 Z W 1 Q Y X R o P j w v S X R l b U x v Y 2 F 0 a W 9 u P j x T d G F i b G V F b n R y a W V z I C 8 + P C 9 J d G V t P j x J d G V t P j x J d G V t T G 9 j Y X R p b 2 4 + P E l 0 Z W 1 U e X B l P k Z v c m 1 1 b G E 8 L 0 l 0 Z W 1 U e X B l P j x J d G V t U G F 0 a D 5 T Z W N 0 a W 9 u M S 9 T b 3 V y Y 2 V f Z G F 0 Y S 9 H Z W Z p b H R l c n R l J T I w W m V p b G V u M T w v S X R l b V B h d G g + P C 9 J d G V t T G 9 j Y X R p b 2 4 + P F N 0 Y W J s Z U V u d H J p Z X M g L z 4 8 L 0 l 0 Z W 0 + P E l 0 Z W 0 + P E l 0 Z W 1 M b 2 N h d G l v b j 4 8 S X R l b V R 5 c G U + R m 9 y b X V s Y T w v S X R l b V R 5 c G U + P E l 0 Z W 1 Q Y X R o P l N l Y 3 R p b 2 4 x L 1 N v d X J j Z V 9 k Y X R h L 0 d l J U M z J U E 0 b m R l c n R l c i U y M F R 5 c D I 8 L 0 l 0 Z W 1 Q Y X R o P j w v S X R l b U x v Y 2 F 0 a W 9 u P j x T d G F i b G V F b n R y a W V z I C 8 + P C 9 J d G V t P j w v S X R l b X M + P C 9 M b 2 N h b F B h Y 2 t h Z 2 V N Z X R h Z G F 0 Y U Z p b G U + F g A A A F B L B Q Y A A A A A A A A A A A A A A A A A A A A A A A A m A Q A A A Q A A A N C M n d 8 B F d E R j H o A w E / C l + s B A A A A x 3 5 P s 0 s F q E y N A 4 z 0 T w K H q g A A A A A C A A A A A A A Q Z g A A A A E A A C A A A A D N i b L M e 1 / 4 J U e I F k z 8 X / a x R a V 5 w I F A N 4 I w U + R j v 7 i Y c Q A A A A A O g A A A A A I A A C A A A A B b g U Z h o o 8 s T f Q f D K q N O a T S 3 i j 1 h k A S N 3 + a o h 2 w X K h J Q V A A A A C u g r F u X R g u 7 z m t 6 5 b r 5 B w U K n z w 8 s v s D Y G d n b b R y i L y c J N Q D f p V y i Z M W N G b j / Z i t O t i F b 5 6 e q u s r C R M j b 9 P G 3 2 V g x 3 A 0 Z b b e z I e T o a t C g p x H k A A A A D A m L Q J g E O / P c m l X c F m f l j y u f S b A z / X E F v k B J 9 E W O V J q A B 3 f W Y D 0 w A 5 N 0 V 5 q l / m r T z f v t B A P q n P + o 7 / H o Y G 5 e T y < / D a t a M a s h u p > 
</file>

<file path=customXml/itemProps1.xml><?xml version="1.0" encoding="utf-8"?>
<ds:datastoreItem xmlns:ds="http://schemas.openxmlformats.org/officeDocument/2006/customXml" ds:itemID="{D43527E7-6222-49C7-B81F-57E4DE6007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Dashboard</vt:lpstr>
      <vt:lpstr>Pivottables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Franz Scheller</dc:creator>
  <cp:lastModifiedBy>Franz Scheller </cp:lastModifiedBy>
  <dcterms:created xsi:type="dcterms:W3CDTF">2023-04-25T19:30:51Z</dcterms:created>
  <dcterms:modified xsi:type="dcterms:W3CDTF">2023-04-26T13:12:12Z</dcterms:modified>
</cp:coreProperties>
</file>