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6"/>
  <workbookPr/>
  <mc:AlternateContent xmlns:mc="http://schemas.openxmlformats.org/markup-compatibility/2006">
    <mc:Choice Requires="x15">
      <x15ac:absPath xmlns:x15ac="http://schemas.microsoft.com/office/spreadsheetml/2010/11/ac" url="J:\Satis\Satisplanlama\.Satış Planlama\OAP\OAP\OAP'22\Market Forecasting\"/>
    </mc:Choice>
  </mc:AlternateContent>
  <xr:revisionPtr revIDLastSave="0" documentId="13_ncr:1_{468405AE-E84C-499A-8390-948A2C6F0273}" xr6:coauthVersionLast="36" xr6:coauthVersionMax="36" xr10:uidLastSave="{00000000-0000-0000-0000-000000000000}"/>
  <bookViews>
    <workbookView xWindow="960" yWindow="0" windowWidth="22080" windowHeight="9060" xr2:uid="{00000000-000D-0000-FFFF-FFFF00000000}"/>
  </bookViews>
  <sheets>
    <sheet name="Data" sheetId="1" r:id="rId1"/>
    <sheet name="Kaynakça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5" i="1" l="1"/>
  <c r="P216" i="1"/>
  <c r="H215" i="1"/>
  <c r="H212" i="1" l="1"/>
  <c r="R213" i="1"/>
  <c r="R214" i="1"/>
  <c r="P213" i="1"/>
  <c r="P214" i="1"/>
  <c r="P215" i="1"/>
  <c r="H213" i="1"/>
  <c r="H214" i="1"/>
  <c r="R212" i="1" l="1"/>
  <c r="H206" i="1"/>
  <c r="H208" i="1"/>
  <c r="H209" i="1"/>
  <c r="H210" i="1"/>
  <c r="H211" i="1"/>
  <c r="R206" i="1"/>
  <c r="R207" i="1"/>
  <c r="R208" i="1"/>
  <c r="R209" i="1"/>
  <c r="R210" i="1"/>
  <c r="R211" i="1"/>
  <c r="P206" i="1"/>
  <c r="P207" i="1"/>
  <c r="P208" i="1"/>
  <c r="P209" i="1"/>
  <c r="P210" i="1"/>
  <c r="P211" i="1"/>
  <c r="P212" i="1"/>
  <c r="L206" i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R205" i="1" l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N206" i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194" i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182" i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70" i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58" i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46" i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34" i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22" i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10" i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98" i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86" i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74" i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62" i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50" i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38" i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26" i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14" i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" i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M206" i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194" i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182" i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70" i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58" i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46" i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22" i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10" i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98" i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86" i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74" i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62" i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50" i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38" i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26" i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14" i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" i="1"/>
  <c r="M3" i="1" s="1"/>
  <c r="M4" i="1" s="1"/>
  <c r="M5" i="1" s="1"/>
  <c r="M6" i="1" s="1"/>
  <c r="M7" i="1" s="1"/>
  <c r="M8" i="1" s="1"/>
  <c r="M9" i="1" s="1"/>
  <c r="M10" i="1" s="1"/>
  <c r="M11" i="1" s="1"/>
  <c r="M12" i="1" s="1"/>
  <c r="M13" i="1" s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94" i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182" i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70" i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58" i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46" i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34" i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22" i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10" i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98" i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86" i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74" i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62" i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50" i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38" i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26" i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14" i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H207" i="1" l="1"/>
  <c r="H205" i="1"/>
  <c r="H204" i="1"/>
  <c r="H203" i="1"/>
  <c r="H202" i="1"/>
  <c r="P205" i="1"/>
  <c r="P204" i="1"/>
  <c r="P203" i="1"/>
  <c r="H195" i="1" l="1"/>
  <c r="H196" i="1"/>
  <c r="H197" i="1"/>
  <c r="H198" i="1"/>
  <c r="H199" i="1"/>
  <c r="H200" i="1"/>
  <c r="H201" i="1"/>
  <c r="P202" i="1"/>
  <c r="P195" i="1" l="1"/>
  <c r="P196" i="1"/>
  <c r="P197" i="1"/>
  <c r="P198" i="1"/>
  <c r="P199" i="1"/>
  <c r="P200" i="1"/>
  <c r="P201" i="1"/>
  <c r="P193" i="1" l="1"/>
  <c r="P194" i="1"/>
  <c r="H194" i="1"/>
  <c r="H193" i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3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3" i="1"/>
  <c r="H192" i="1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</calcChain>
</file>

<file path=xl/sharedStrings.xml><?xml version="1.0" encoding="utf-8"?>
<sst xmlns="http://schemas.openxmlformats.org/spreadsheetml/2006/main" count="66" uniqueCount="30">
  <si>
    <t>€/TL</t>
  </si>
  <si>
    <t>Tarih</t>
  </si>
  <si>
    <t>PC_Market</t>
  </si>
  <si>
    <t>LCV_Market</t>
  </si>
  <si>
    <t>Total_Market</t>
  </si>
  <si>
    <t>Tasit_Kredi_Faiz</t>
  </si>
  <si>
    <t>Ihtiyac_Kredi_Faiz</t>
  </si>
  <si>
    <t>Working_Day</t>
  </si>
  <si>
    <t>TUFE_Endeks</t>
  </si>
  <si>
    <t>CCI_Unadjusted</t>
  </si>
  <si>
    <t>Son_ay_etkisi</t>
  </si>
  <si>
    <t>Aylik_Enflasyon</t>
  </si>
  <si>
    <t>€/TL_Aylik_Degisim</t>
  </si>
  <si>
    <t>€/TL_Max_per_Year</t>
  </si>
  <si>
    <t>Stdev_€/TL</t>
  </si>
  <si>
    <t>Yıllık_Enflasyon</t>
  </si>
  <si>
    <t>Mevduat_Faizi</t>
  </si>
  <si>
    <t>€/TL_Min_per_Year</t>
  </si>
  <si>
    <t>TÜFE</t>
  </si>
  <si>
    <t>Evds - Tüm Seriler - Fiyat Endeksleri - Fiyat Endeksi-Özel Kapsamlı TÜFE Göstergeleri - Tüketici Fiyat Endeksi (Genel)</t>
  </si>
  <si>
    <t>Euro/ttl</t>
  </si>
  <si>
    <t>EVDS-Tüm Seriler - Kur İstatistikleri - Döviz Kurları - Euro Satış (Aylık olarak göster)</t>
  </si>
  <si>
    <t>Taşıt Kredisi</t>
  </si>
  <si>
    <t>EVDS-Tüm Seriler - Faiz İstatistikleri - Bankalarca Açılan Kredilere Uygulanan Ağırlıklı Ortalama Faiz Oranları (Akım Veriler,%) - Taşıt</t>
  </si>
  <si>
    <t>EVDS-Tüm Seriler - Faiz İstatistikleri - Bankalarca Açılan Kredilere Uygulanan Ağırlıklı Ortalama Faiz Oranları (Akım Veriler,%) - İhtiyaç</t>
  </si>
  <si>
    <t>Mevduat Faizi</t>
  </si>
  <si>
    <t>EVDS-Tüm Seriler - Faiz İstatistikleri - Bankalarca Açılan Mevduatlara Uygulanan Ağırlıklı Ortalama Faiz Oranları (Akım %)(Haftalık) -Toplam (TL Üzerinden Açılan Mevduatlar)(Akım %)</t>
  </si>
  <si>
    <t>CCI_Unadj</t>
  </si>
  <si>
    <t>TÜİK - İstatistikler - Güven - Tüketici Güven Endeksi - istatiksel tablolar - Tüketici gücen endeksi arındırılmamış</t>
  </si>
  <si>
    <t>İhtiyaç Kredisi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</si>
</sst>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8"/>
      <color indexed="8"/>
      <name val="Tahoma"/>
      <family val="2"/>
      <charset val="162"/>
    </font>
    <font>
      <sz val="8"/>
      <color indexed="19"/>
      <name val="Tahoma"/>
      <family val="2"/>
      <charset val="162"/>
    </font>
    <font>
      <sz val="8"/>
      <color indexed="32"/>
      <name val="Tahoma"/>
      <family val="2"/>
      <charset val="162"/>
    </font>
    <font>
      <i/>
      <sz val="8"/>
      <color indexed="23"/>
      <name val="Tahoma"/>
      <family val="2"/>
      <charset val="162"/>
    </font>
    <font>
      <i/>
      <sz val="8"/>
      <color indexed="11"/>
      <name val="Tahoma"/>
      <family val="2"/>
      <charset val="162"/>
    </font>
    <font>
      <i/>
      <sz val="8"/>
      <color indexed="12"/>
      <name val="Tahoma"/>
      <family val="2"/>
      <charset val="162"/>
    </font>
    <font>
      <i/>
      <sz val="8"/>
      <color indexed="34"/>
      <name val="Tahoma"/>
      <family val="2"/>
      <charset val="162"/>
    </font>
    <font>
      <sz val="8"/>
      <color indexed="34"/>
      <name val="Tahoma"/>
      <family val="2"/>
      <charset val="162"/>
    </font>
    <font>
      <sz val="8"/>
      <color theme="1"/>
      <name val="Tahoma"/>
      <family val="2"/>
      <charset val="162"/>
    </font>
    <font>
      <sz val="8"/>
      <color indexed="33"/>
      <name val="Tahoma"/>
      <family val="2"/>
      <charset val="162"/>
    </font>
    <font>
      <sz val="8"/>
      <color indexed="52"/>
      <name val="Tahoma"/>
      <family val="2"/>
      <charset val="162"/>
    </font>
    <font>
      <sz val="10"/>
      <name val="Arial Tur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11"/>
      <name val="Calibri"/>
      <family val="2"/>
      <charset val="162"/>
    </font>
    <font>
      <b/>
      <sz val="11"/>
      <color theme="1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1"/>
      </patternFill>
    </fill>
    <fill>
      <patternFill patternType="solid">
        <fgColor indexed="44"/>
      </patternFill>
    </fill>
    <fill>
      <patternFill patternType="solid">
        <fgColor indexed="37"/>
        <bgColor indexed="2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37"/>
      </left>
      <right style="thin">
        <color indexed="37"/>
      </right>
      <top style="thin">
        <color indexed="37"/>
      </top>
      <bottom style="thin">
        <color indexed="3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3">
    <xf numFmtId="0" fontId="0" fillId="0" borderId="0"/>
    <xf numFmtId="0" fontId="2" fillId="0" borderId="0" applyNumberFormat="0" applyFill="0" applyBorder="0" applyProtection="0">
      <alignment horizontal="left"/>
    </xf>
    <xf numFmtId="0" fontId="2" fillId="0" borderId="0" applyNumberFormat="0" applyFill="0" applyBorder="0" applyProtection="0">
      <alignment horizontal="left"/>
    </xf>
    <xf numFmtId="0" fontId="4" fillId="2" borderId="0" applyNumberFormat="0" applyBorder="0" applyProtection="0">
      <alignment horizontal="left"/>
    </xf>
    <xf numFmtId="0" fontId="2" fillId="0" borderId="0" applyNumberFormat="0" applyFill="0" applyBorder="0" applyProtection="0">
      <alignment horizontal="right"/>
    </xf>
    <xf numFmtId="0" fontId="5" fillId="0" borderId="0" applyNumberFormat="0" applyFill="0" applyBorder="0" applyProtection="0">
      <alignment horizontal="right"/>
    </xf>
    <xf numFmtId="0" fontId="6" fillId="0" borderId="0" applyNumberFormat="0" applyFill="0" applyBorder="0" applyProtection="0">
      <alignment horizontal="right"/>
    </xf>
    <xf numFmtId="0" fontId="7" fillId="0" borderId="0" applyNumberFormat="0" applyFill="0" applyBorder="0" applyProtection="0">
      <alignment horizontal="right"/>
    </xf>
    <xf numFmtId="0" fontId="8" fillId="0" borderId="0" applyNumberFormat="0" applyFill="0" applyBorder="0" applyProtection="0">
      <alignment horizontal="right"/>
    </xf>
    <xf numFmtId="0" fontId="9" fillId="0" borderId="0" applyNumberFormat="0" applyFill="0" applyBorder="0" applyAlignment="0" applyProtection="0"/>
    <xf numFmtId="4" fontId="10" fillId="0" borderId="0" applyFill="0" applyBorder="0" applyProtection="0">
      <alignment horizontal="left"/>
    </xf>
    <xf numFmtId="0" fontId="11" fillId="3" borderId="0" applyNumberFormat="0" applyBorder="0" applyProtection="0">
      <alignment horizontal="left"/>
    </xf>
    <xf numFmtId="0" fontId="2" fillId="4" borderId="1" applyNumberFormat="0" applyProtection="0">
      <alignment horizontal="left"/>
    </xf>
    <xf numFmtId="0" fontId="3" fillId="0" borderId="0" applyNumberFormat="0" applyFill="0" applyBorder="0" applyProtection="0">
      <alignment horizontal="left"/>
    </xf>
    <xf numFmtId="0" fontId="12" fillId="0" borderId="0" applyNumberFormat="0" applyFill="0" applyBorder="0" applyProtection="0">
      <alignment horizontal="left" wrapText="1"/>
    </xf>
    <xf numFmtId="15" fontId="1" fillId="0" borderId="0"/>
    <xf numFmtId="21" fontId="1" fillId="0" borderId="0"/>
    <xf numFmtId="43" fontId="1" fillId="0" borderId="0" applyFont="0" applyFill="0" applyBorder="0" applyAlignment="0" applyProtection="0"/>
    <xf numFmtId="0" fontId="13" fillId="0" borderId="0"/>
    <xf numFmtId="0" fontId="14" fillId="0" borderId="0"/>
    <xf numFmtId="0" fontId="15" fillId="0" borderId="0"/>
    <xf numFmtId="0" fontId="16" fillId="0" borderId="0"/>
    <xf numFmtId="0" fontId="14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0" fillId="5" borderId="0" xfId="0" applyFill="1"/>
    <xf numFmtId="0" fontId="17" fillId="0" borderId="0" xfId="0" applyFont="1"/>
    <xf numFmtId="14" fontId="0" fillId="0" borderId="2" xfId="0" applyNumberFormat="1" applyBorder="1"/>
    <xf numFmtId="0" fontId="0" fillId="0" borderId="2" xfId="0" applyBorder="1" applyAlignment="1">
      <alignment wrapText="1"/>
    </xf>
    <xf numFmtId="2" fontId="0" fillId="0" borderId="2" xfId="0" applyNumberFormat="1" applyBorder="1" applyAlignment="1">
      <alignment wrapText="1"/>
    </xf>
    <xf numFmtId="0" fontId="0" fillId="0" borderId="2" xfId="0" applyBorder="1"/>
    <xf numFmtId="1" fontId="0" fillId="0" borderId="2" xfId="0" applyNumberFormat="1" applyBorder="1" applyAlignment="1">
      <alignment wrapText="1"/>
    </xf>
    <xf numFmtId="2" fontId="0" fillId="0" borderId="2" xfId="0" applyNumberFormat="1" applyBorder="1"/>
    <xf numFmtId="0" fontId="0" fillId="0" borderId="2" xfId="0" applyFont="1" applyBorder="1"/>
    <xf numFmtId="0" fontId="17" fillId="0" borderId="2" xfId="0" applyFont="1" applyBorder="1"/>
    <xf numFmtId="14" fontId="0" fillId="5" borderId="2" xfId="0" applyNumberFormat="1" applyFill="1" applyBorder="1"/>
    <xf numFmtId="0" fontId="0" fillId="5" borderId="2" xfId="0" applyFill="1" applyBorder="1" applyAlignment="1">
      <alignment wrapText="1"/>
    </xf>
    <xf numFmtId="2" fontId="0" fillId="5" borderId="2" xfId="0" applyNumberFormat="1" applyFill="1" applyBorder="1" applyAlignment="1">
      <alignment wrapText="1"/>
    </xf>
    <xf numFmtId="2" fontId="0" fillId="5" borderId="2" xfId="0" applyNumberFormat="1" applyFill="1" applyBorder="1"/>
    <xf numFmtId="0" fontId="0" fillId="6" borderId="2" xfId="0" applyFill="1" applyBorder="1" applyAlignment="1">
      <alignment wrapText="1"/>
    </xf>
    <xf numFmtId="0" fontId="0" fillId="0" borderId="0" xfId="0" applyAlignment="1">
      <alignment vertical="center"/>
    </xf>
    <xf numFmtId="0" fontId="17" fillId="0" borderId="0" xfId="0" applyFont="1" applyAlignment="1">
      <alignment vertical="center"/>
    </xf>
    <xf numFmtId="14" fontId="17" fillId="5" borderId="2" xfId="0" applyNumberFormat="1" applyFont="1" applyFill="1" applyBorder="1"/>
    <xf numFmtId="0" fontId="17" fillId="5" borderId="2" xfId="0" applyFont="1" applyFill="1" applyBorder="1" applyAlignment="1">
      <alignment wrapText="1"/>
    </xf>
    <xf numFmtId="2" fontId="17" fillId="5" borderId="2" xfId="0" applyNumberFormat="1" applyFont="1" applyFill="1" applyBorder="1" applyAlignment="1">
      <alignment wrapText="1"/>
    </xf>
    <xf numFmtId="0" fontId="17" fillId="5" borderId="2" xfId="0" applyFont="1" applyFill="1" applyBorder="1"/>
  </cellXfs>
  <cellStyles count="23">
    <cellStyle name="BuiltOpt_Content" xfId="3" xr:uid="{00000000-0005-0000-0000-000000000000}"/>
    <cellStyle name="CombinedVol_Data" xfId="8" xr:uid="{00000000-0005-0000-0000-000001000000}"/>
    <cellStyle name="Comma 2" xfId="17" xr:uid="{00000000-0005-0000-0000-000002000000}"/>
    <cellStyle name="Date_Data" xfId="15" xr:uid="{00000000-0005-0000-0000-000003000000}"/>
    <cellStyle name="Edited_Data" xfId="11" xr:uid="{00000000-0005-0000-0000-000004000000}"/>
    <cellStyle name="Estimated_Data" xfId="6" xr:uid="{00000000-0005-0000-0000-000005000000}"/>
    <cellStyle name="Forecast_Data" xfId="7" xr:uid="{00000000-0005-0000-0000-000006000000}"/>
    <cellStyle name="Incentive_Added_Cont_Desc" xfId="14" xr:uid="{00000000-0005-0000-0000-000007000000}"/>
    <cellStyle name="Item_Current" xfId="2" xr:uid="{00000000-0005-0000-0000-000008000000}"/>
    <cellStyle name="Normal" xfId="0" builtinId="0"/>
    <cellStyle name="Normal 2" xfId="18" xr:uid="{00000000-0005-0000-0000-00000A000000}"/>
    <cellStyle name="Normal 2 2" xfId="20" xr:uid="{00000000-0005-0000-0000-00000B000000}"/>
    <cellStyle name="Normal 3" xfId="21" xr:uid="{00000000-0005-0000-0000-00000C000000}"/>
    <cellStyle name="Normal 4" xfId="22" xr:uid="{00000000-0005-0000-0000-00000D000000}"/>
    <cellStyle name="Normal 5" xfId="19" xr:uid="{00000000-0005-0000-0000-00000E000000}"/>
    <cellStyle name="Option_Added_Cont_Desc" xfId="13" xr:uid="{00000000-0005-0000-0000-00000F000000}"/>
    <cellStyle name="Preliminary_Data" xfId="5" xr:uid="{00000000-0005-0000-0000-000011000000}"/>
    <cellStyle name="Prices_Data" xfId="10" xr:uid="{00000000-0005-0000-0000-000012000000}"/>
    <cellStyle name="Time_Data" xfId="16" xr:uid="{00000000-0005-0000-0000-000013000000}"/>
    <cellStyle name="Title 2" xfId="1" xr:uid="{00000000-0005-0000-0000-000014000000}"/>
    <cellStyle name="Vehicle_Benchmark" xfId="9" xr:uid="{00000000-0005-0000-0000-000015000000}"/>
    <cellStyle name="Version_Header" xfId="12" xr:uid="{00000000-0005-0000-0000-000016000000}"/>
    <cellStyle name="Volumes_Data" xfId="4" xr:uid="{00000000-0005-0000-0000-00001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9"/>
  <sheetViews>
    <sheetView showGridLines="0" tabSelected="1" zoomScale="70" zoomScaleNormal="70" workbookViewId="0">
      <pane xSplit="4" ySplit="1" topLeftCell="E2" activePane="bottomRight" state="frozen"/>
      <selection pane="topRight" activeCell="E1" sqref="E1"/>
      <selection pane="bottomLeft" activeCell="A2" sqref="A2"/>
      <selection pane="bottomRight" sqref="A1:R1"/>
    </sheetView>
  </sheetViews>
  <sheetFormatPr defaultColWidth="18.21875" defaultRowHeight="14.4"/>
  <cols>
    <col min="1" max="1" width="18.21875" style="2"/>
    <col min="2" max="5" width="18.21875" style="1"/>
    <col min="7" max="16" width="18.21875" style="1"/>
  </cols>
  <sheetData>
    <row r="1" spans="1:18" ht="28.8">
      <c r="A1" s="20" t="s">
        <v>1</v>
      </c>
      <c r="B1" s="21" t="s">
        <v>4</v>
      </c>
      <c r="C1" s="21" t="s">
        <v>2</v>
      </c>
      <c r="D1" s="21" t="s">
        <v>3</v>
      </c>
      <c r="E1" s="21" t="s">
        <v>5</v>
      </c>
      <c r="F1" s="21" t="s">
        <v>7</v>
      </c>
      <c r="G1" s="21" t="s">
        <v>9</v>
      </c>
      <c r="H1" s="21" t="s">
        <v>11</v>
      </c>
      <c r="I1" s="21" t="s">
        <v>10</v>
      </c>
      <c r="J1" s="21" t="s">
        <v>8</v>
      </c>
      <c r="K1" s="22" t="s">
        <v>0</v>
      </c>
      <c r="L1" s="22" t="s">
        <v>13</v>
      </c>
      <c r="M1" s="22" t="s">
        <v>17</v>
      </c>
      <c r="N1" s="22" t="s">
        <v>14</v>
      </c>
      <c r="O1" s="21" t="s">
        <v>6</v>
      </c>
      <c r="P1" s="21" t="s">
        <v>12</v>
      </c>
      <c r="Q1" s="22" t="s">
        <v>16</v>
      </c>
      <c r="R1" s="23" t="s">
        <v>15</v>
      </c>
    </row>
    <row r="2" spans="1:18">
      <c r="A2" s="5">
        <v>37987</v>
      </c>
      <c r="B2" s="6">
        <f t="shared" ref="B2:B41" si="0">C2+D2</f>
        <v>35821</v>
      </c>
      <c r="C2" s="6">
        <v>25631</v>
      </c>
      <c r="D2" s="6">
        <v>10190</v>
      </c>
      <c r="E2" s="7">
        <v>27.021999999999998</v>
      </c>
      <c r="F2" s="9">
        <v>21</v>
      </c>
      <c r="G2" s="7">
        <v>106.08529234096494</v>
      </c>
      <c r="H2" s="7">
        <v>0.66</v>
      </c>
      <c r="I2" s="7">
        <v>0</v>
      </c>
      <c r="J2" s="6">
        <v>104.81</v>
      </c>
      <c r="K2" s="7">
        <v>1.7043983809523999</v>
      </c>
      <c r="L2" s="7">
        <f>MAX($K2:$K13)</f>
        <v>1.8825806</v>
      </c>
      <c r="M2" s="7">
        <f>MIN($K2:$K13)</f>
        <v>1.6232490434783</v>
      </c>
      <c r="N2" s="7">
        <f>_xlfn.STDEV.P($K2:$K13)</f>
        <v>8.791371838583982E-2</v>
      </c>
      <c r="O2" s="7">
        <v>33.421999999999997</v>
      </c>
      <c r="P2" s="7">
        <v>-3.2334574370924019</v>
      </c>
      <c r="Q2" s="10">
        <v>26.474</v>
      </c>
      <c r="R2" s="8">
        <v>10.59</v>
      </c>
    </row>
    <row r="3" spans="1:18">
      <c r="A3" s="5">
        <v>38018</v>
      </c>
      <c r="B3" s="6">
        <f t="shared" si="0"/>
        <v>35626</v>
      </c>
      <c r="C3" s="6">
        <v>23706</v>
      </c>
      <c r="D3" s="6">
        <v>11920</v>
      </c>
      <c r="E3" s="7">
        <v>25.645</v>
      </c>
      <c r="F3" s="9">
        <v>17</v>
      </c>
      <c r="G3" s="7">
        <v>105.43407461735964</v>
      </c>
      <c r="H3" s="7">
        <f>(J3/J2-1)*100</f>
        <v>0.51521801354832419</v>
      </c>
      <c r="I3" s="7">
        <v>0</v>
      </c>
      <c r="J3" s="6">
        <v>105.35</v>
      </c>
      <c r="K3" s="7">
        <v>1.6854397058824</v>
      </c>
      <c r="L3" s="7">
        <f>IF(YEAR($A3)=YEAR($A2),L2,MAX($K3:$K14))</f>
        <v>1.8825806</v>
      </c>
      <c r="M3" s="7">
        <f>IF(YEAR($A3)=YEAR($A2),M2,MIN($K3:$K14))</f>
        <v>1.6232490434783</v>
      </c>
      <c r="N3" s="7">
        <f>IF(YEAR($A3)=YEAR($A2),N2,_xlfn.STDEV.P($K3:$K14))</f>
        <v>8.791371838583982E-2</v>
      </c>
      <c r="O3" s="7">
        <v>31.267499999999998</v>
      </c>
      <c r="P3" s="7">
        <f t="shared" ref="P3:P34" si="1">(K3/K2-1)*100</f>
        <v>-1.1123382468484877</v>
      </c>
      <c r="Q3" s="10">
        <v>24.0425</v>
      </c>
      <c r="R3" s="8">
        <v>9.48</v>
      </c>
    </row>
    <row r="4" spans="1:18">
      <c r="A4" s="5">
        <v>38047</v>
      </c>
      <c r="B4" s="6">
        <f t="shared" si="0"/>
        <v>66771</v>
      </c>
      <c r="C4" s="6">
        <v>46082</v>
      </c>
      <c r="D4" s="6">
        <v>20689</v>
      </c>
      <c r="E4" s="7">
        <v>25.414999999999999</v>
      </c>
      <c r="F4" s="9">
        <v>23</v>
      </c>
      <c r="G4" s="7">
        <v>104.86256435573522</v>
      </c>
      <c r="H4" s="7">
        <f t="shared" ref="H4:H67" si="2">(J4/J3-1)*100</f>
        <v>0.958709065021357</v>
      </c>
      <c r="I4" s="7">
        <v>0</v>
      </c>
      <c r="J4" s="6">
        <v>106.36</v>
      </c>
      <c r="K4" s="7">
        <v>1.6232490434783</v>
      </c>
      <c r="L4" s="7">
        <f>IF(YEAR(A4)=YEAR(A3),L3,MAX(K4:K15))</f>
        <v>1.8825806</v>
      </c>
      <c r="M4" s="7">
        <f>IF(YEAR($A4)=YEAR($A3),M3,MIN($K4:$K15))</f>
        <v>1.6232490434783</v>
      </c>
      <c r="N4" s="7">
        <f>IF(YEAR($A4)=YEAR($A3),N3,_xlfn.STDEV.P($K4:$K15))</f>
        <v>8.791371838583982E-2</v>
      </c>
      <c r="O4" s="7">
        <v>30.79</v>
      </c>
      <c r="P4" s="7">
        <f t="shared" si="1"/>
        <v>-3.6898776139571599</v>
      </c>
      <c r="Q4" s="10">
        <v>22.64</v>
      </c>
      <c r="R4" s="8">
        <v>8.4</v>
      </c>
    </row>
    <row r="5" spans="1:18">
      <c r="A5" s="5">
        <v>38078</v>
      </c>
      <c r="B5" s="6">
        <f t="shared" si="0"/>
        <v>71031</v>
      </c>
      <c r="C5" s="6">
        <v>47977</v>
      </c>
      <c r="D5" s="6">
        <v>23054</v>
      </c>
      <c r="E5" s="7">
        <v>22.904</v>
      </c>
      <c r="F5" s="9">
        <v>21</v>
      </c>
      <c r="G5" s="7">
        <v>104.64964965800377</v>
      </c>
      <c r="H5" s="7">
        <f t="shared" si="2"/>
        <v>0.49830763444904669</v>
      </c>
      <c r="I5" s="7">
        <v>0</v>
      </c>
      <c r="J5" s="6">
        <v>106.89</v>
      </c>
      <c r="K5" s="7">
        <v>1.6313094761905</v>
      </c>
      <c r="L5" s="7">
        <f>IF(YEAR(A5)=YEAR(A4),L4,MAX(K5:K16))</f>
        <v>1.8825806</v>
      </c>
      <c r="M5" s="7">
        <f>IF(YEAR($A5)=YEAR($A4),M4,MIN($K5:$K16))</f>
        <v>1.6232490434783</v>
      </c>
      <c r="N5" s="7">
        <f>IF(YEAR($A5)=YEAR($A4),N4,_xlfn.STDEV.P($K5:$K16))</f>
        <v>8.791371838583982E-2</v>
      </c>
      <c r="O5" s="7">
        <v>28.891999999999999</v>
      </c>
      <c r="P5" s="7">
        <f t="shared" si="1"/>
        <v>0.4965616794652794</v>
      </c>
      <c r="Q5" s="10">
        <v>21.454000000000001</v>
      </c>
      <c r="R5" s="8">
        <v>7.87</v>
      </c>
    </row>
    <row r="6" spans="1:18">
      <c r="A6" s="5">
        <v>38108</v>
      </c>
      <c r="B6" s="6">
        <f t="shared" si="0"/>
        <v>79416</v>
      </c>
      <c r="C6" s="6">
        <v>54914</v>
      </c>
      <c r="D6" s="6">
        <v>24502</v>
      </c>
      <c r="E6" s="7">
        <v>24.697500000000002</v>
      </c>
      <c r="F6" s="9">
        <v>20</v>
      </c>
      <c r="G6" s="7">
        <v>101.03742623876717</v>
      </c>
      <c r="H6" s="7">
        <f t="shared" si="2"/>
        <v>0.43034895687155128</v>
      </c>
      <c r="I6" s="7">
        <v>0</v>
      </c>
      <c r="J6" s="6">
        <v>107.35</v>
      </c>
      <c r="K6" s="7">
        <v>1.8102353</v>
      </c>
      <c r="L6" s="7">
        <f>IF(YEAR(A6)=YEAR(A5),L5,MAX(K6:K17))</f>
        <v>1.8825806</v>
      </c>
      <c r="M6" s="7">
        <f>IF(YEAR($A6)=YEAR($A5),M5,MIN($K6:$K17))</f>
        <v>1.6232490434783</v>
      </c>
      <c r="N6" s="7">
        <f>IF(YEAR($A6)=YEAR($A5),N5,_xlfn.STDEV.P($K6:$K17))</f>
        <v>8.791371838583982E-2</v>
      </c>
      <c r="O6" s="7">
        <v>29.232500000000002</v>
      </c>
      <c r="P6" s="7">
        <f t="shared" si="1"/>
        <v>10.968232969953373</v>
      </c>
      <c r="Q6" s="10">
        <v>21.61</v>
      </c>
      <c r="R6" s="8">
        <v>7.31</v>
      </c>
    </row>
    <row r="7" spans="1:18">
      <c r="A7" s="5">
        <v>38139</v>
      </c>
      <c r="B7" s="6">
        <f t="shared" si="0"/>
        <v>58185</v>
      </c>
      <c r="C7" s="6">
        <v>37373</v>
      </c>
      <c r="D7" s="6">
        <v>20812</v>
      </c>
      <c r="E7" s="7">
        <v>28.324999999999999</v>
      </c>
      <c r="F7" s="9">
        <v>22</v>
      </c>
      <c r="G7" s="7">
        <v>100.66023114333375</v>
      </c>
      <c r="H7" s="7">
        <f t="shared" si="2"/>
        <v>-0.13041453190498764</v>
      </c>
      <c r="I7" s="7">
        <v>0</v>
      </c>
      <c r="J7" s="6">
        <v>107.21</v>
      </c>
      <c r="K7" s="7">
        <v>1.8164720454545</v>
      </c>
      <c r="L7" s="7">
        <f>IF(YEAR(A7)=YEAR(A6),L6,MAX(K7:K18))</f>
        <v>1.8825806</v>
      </c>
      <c r="M7" s="7">
        <f>IF(YEAR($A7)=YEAR($A6),M6,MIN($K7:$K18))</f>
        <v>1.6232490434783</v>
      </c>
      <c r="N7" s="7">
        <f>IF(YEAR($A7)=YEAR($A6),N6,_xlfn.STDEV.P($K7:$K18))</f>
        <v>8.791371838583982E-2</v>
      </c>
      <c r="O7" s="7">
        <v>33.672499999999999</v>
      </c>
      <c r="P7" s="7">
        <f t="shared" si="1"/>
        <v>0.34452678358996014</v>
      </c>
      <c r="Q7" s="10">
        <v>21.647500000000001</v>
      </c>
      <c r="R7" s="8">
        <v>7.08</v>
      </c>
    </row>
    <row r="8" spans="1:18">
      <c r="A8" s="5">
        <v>38169</v>
      </c>
      <c r="B8" s="6">
        <f t="shared" si="0"/>
        <v>55609</v>
      </c>
      <c r="C8" s="6">
        <v>34350</v>
      </c>
      <c r="D8" s="6">
        <v>21259</v>
      </c>
      <c r="E8" s="7">
        <v>28.658000000000001</v>
      </c>
      <c r="F8" s="9">
        <v>22</v>
      </c>
      <c r="G8" s="7">
        <v>99.096254607384907</v>
      </c>
      <c r="H8" s="7">
        <f t="shared" si="2"/>
        <v>0.47570189348009606</v>
      </c>
      <c r="I8" s="7">
        <v>0</v>
      </c>
      <c r="J8" s="6">
        <v>107.72</v>
      </c>
      <c r="K8" s="7">
        <v>1.7859924090909001</v>
      </c>
      <c r="L8" s="7">
        <f>IF(YEAR(A8)=YEAR(A7),L7,MAX(K8:K19))</f>
        <v>1.8825806</v>
      </c>
      <c r="M8" s="7">
        <f>IF(YEAR($A8)=YEAR($A7),M7,MIN($K8:$K19))</f>
        <v>1.6232490434783</v>
      </c>
      <c r="N8" s="7">
        <f>IF(YEAR($A8)=YEAR($A7),N7,_xlfn.STDEV.P($K8:$K19))</f>
        <v>8.791371838583982E-2</v>
      </c>
      <c r="O8" s="7">
        <v>33.228000000000002</v>
      </c>
      <c r="P8" s="7">
        <f t="shared" si="1"/>
        <v>-1.677957909667338</v>
      </c>
      <c r="Q8" s="10">
        <v>21.853999999999999</v>
      </c>
      <c r="R8" s="8">
        <v>7.79</v>
      </c>
    </row>
    <row r="9" spans="1:18">
      <c r="A9" s="5">
        <v>38200</v>
      </c>
      <c r="B9" s="6">
        <f t="shared" si="0"/>
        <v>51069</v>
      </c>
      <c r="C9" s="6">
        <v>33207</v>
      </c>
      <c r="D9" s="6">
        <v>17862</v>
      </c>
      <c r="E9" s="7">
        <v>28.247499999999999</v>
      </c>
      <c r="F9" s="9">
        <v>21</v>
      </c>
      <c r="G9" s="7">
        <v>96.136646603431757</v>
      </c>
      <c r="H9" s="7">
        <f t="shared" si="2"/>
        <v>0.76123282584479313</v>
      </c>
      <c r="I9" s="7">
        <v>0</v>
      </c>
      <c r="J9" s="6">
        <v>108.54</v>
      </c>
      <c r="K9" s="7">
        <v>1.7966724761905</v>
      </c>
      <c r="L9" s="7">
        <f>IF(YEAR(A9)=YEAR(A8),L8,MAX(K9:K20))</f>
        <v>1.8825806</v>
      </c>
      <c r="M9" s="7">
        <f>IF(YEAR($A9)=YEAR($A8),M8,MIN($K9:$K20))</f>
        <v>1.6232490434783</v>
      </c>
      <c r="N9" s="7">
        <f>IF(YEAR($A9)=YEAR($A8),N8,_xlfn.STDEV.P($K9:$K20))</f>
        <v>8.791371838583982E-2</v>
      </c>
      <c r="O9" s="7">
        <v>32.497500000000002</v>
      </c>
      <c r="P9" s="7">
        <f t="shared" si="1"/>
        <v>0.59799062108198964</v>
      </c>
      <c r="Q9" s="10">
        <v>21.34</v>
      </c>
      <c r="R9" s="8">
        <v>8.4499999999999993</v>
      </c>
    </row>
    <row r="10" spans="1:18">
      <c r="A10" s="5">
        <v>38231</v>
      </c>
      <c r="B10" s="6">
        <f t="shared" si="0"/>
        <v>53634</v>
      </c>
      <c r="C10" s="6">
        <v>32933</v>
      </c>
      <c r="D10" s="6">
        <v>20701</v>
      </c>
      <c r="E10" s="7">
        <v>28.015000000000001</v>
      </c>
      <c r="F10" s="9">
        <v>22</v>
      </c>
      <c r="G10" s="7">
        <v>97.491362189488214</v>
      </c>
      <c r="H10" s="7">
        <f t="shared" si="2"/>
        <v>0.94895890915789316</v>
      </c>
      <c r="I10" s="7">
        <v>0</v>
      </c>
      <c r="J10" s="6">
        <v>109.57</v>
      </c>
      <c r="K10" s="7">
        <v>1.8374225454544999</v>
      </c>
      <c r="L10" s="7">
        <f>IF(YEAR(A10)=YEAR(A9),L9,MAX(K10:K21))</f>
        <v>1.8825806</v>
      </c>
      <c r="M10" s="7">
        <f>IF(YEAR($A10)=YEAR($A9),M9,MIN($K10:$K21))</f>
        <v>1.6232490434783</v>
      </c>
      <c r="N10" s="7">
        <f>IF(YEAR($A10)=YEAR($A9),N9,_xlfn.STDEV.P($K10:$K21))</f>
        <v>8.791371838583982E-2</v>
      </c>
      <c r="O10" s="7">
        <v>32.697499999999998</v>
      </c>
      <c r="P10" s="7">
        <f t="shared" si="1"/>
        <v>2.2680855750850437</v>
      </c>
      <c r="Q10" s="10">
        <v>20.914999999999999</v>
      </c>
      <c r="R10" s="8">
        <v>8.01</v>
      </c>
    </row>
    <row r="11" spans="1:18">
      <c r="A11" s="5">
        <v>38261</v>
      </c>
      <c r="B11" s="6">
        <f t="shared" si="0"/>
        <v>51690</v>
      </c>
      <c r="C11" s="6">
        <v>34305</v>
      </c>
      <c r="D11" s="6">
        <v>17385</v>
      </c>
      <c r="E11" s="7">
        <v>27.353999999999999</v>
      </c>
      <c r="F11" s="9">
        <v>20</v>
      </c>
      <c r="G11" s="7">
        <v>98.488748568729193</v>
      </c>
      <c r="H11" s="7">
        <f t="shared" si="2"/>
        <v>2.2451400930911802</v>
      </c>
      <c r="I11" s="7">
        <v>1</v>
      </c>
      <c r="J11" s="6">
        <v>112.03</v>
      </c>
      <c r="K11" s="7">
        <v>1.85904925</v>
      </c>
      <c r="L11" s="7">
        <f>IF(YEAR(A11)=YEAR(A10),L10,MAX(K11:K22))</f>
        <v>1.8825806</v>
      </c>
      <c r="M11" s="7">
        <f>IF(YEAR($A11)=YEAR($A10),M10,MIN($K11:$K22))</f>
        <v>1.6232490434783</v>
      </c>
      <c r="N11" s="7">
        <f>IF(YEAR($A11)=YEAR($A10),N10,_xlfn.STDEV.P($K11:$K22))</f>
        <v>8.791371838583982E-2</v>
      </c>
      <c r="O11" s="7">
        <v>31.725999999999999</v>
      </c>
      <c r="P11" s="7">
        <f t="shared" si="1"/>
        <v>1.1770131262948347</v>
      </c>
      <c r="Q11" s="10">
        <v>20.602</v>
      </c>
      <c r="R11" s="8">
        <v>9.43</v>
      </c>
    </row>
    <row r="12" spans="1:18">
      <c r="A12" s="5">
        <v>38292</v>
      </c>
      <c r="B12" s="6">
        <f t="shared" si="0"/>
        <v>48215</v>
      </c>
      <c r="C12" s="6">
        <v>30548</v>
      </c>
      <c r="D12" s="6">
        <v>17667</v>
      </c>
      <c r="E12" s="7">
        <v>25.64</v>
      </c>
      <c r="F12" s="9">
        <v>20</v>
      </c>
      <c r="G12" s="7">
        <v>97.224701993129372</v>
      </c>
      <c r="H12" s="7">
        <f t="shared" si="2"/>
        <v>1.3121485316432979</v>
      </c>
      <c r="I12" s="7">
        <v>0</v>
      </c>
      <c r="J12" s="6">
        <v>113.5</v>
      </c>
      <c r="K12" s="7">
        <v>1.8825806</v>
      </c>
      <c r="L12" s="7">
        <f>IF(YEAR(A12)=YEAR(A11),L11,MAX(K12:K23))</f>
        <v>1.8825806</v>
      </c>
      <c r="M12" s="7">
        <f>IF(YEAR($A12)=YEAR($A11),M11,MIN($K12:$K23))</f>
        <v>1.6232490434783</v>
      </c>
      <c r="N12" s="7">
        <f>IF(YEAR($A12)=YEAR($A11),N11,_xlfn.STDEV.P($K12:$K23))</f>
        <v>8.791371838583982E-2</v>
      </c>
      <c r="O12" s="7">
        <v>30.6175</v>
      </c>
      <c r="P12" s="7">
        <f t="shared" si="1"/>
        <v>1.2657733516204583</v>
      </c>
      <c r="Q12" s="10">
        <v>20.8675</v>
      </c>
      <c r="R12" s="8">
        <v>9.4700000000000006</v>
      </c>
    </row>
    <row r="13" spans="1:18">
      <c r="A13" s="5">
        <v>38322</v>
      </c>
      <c r="B13" s="6">
        <f t="shared" si="0"/>
        <v>80703</v>
      </c>
      <c r="C13" s="6">
        <v>50183</v>
      </c>
      <c r="D13" s="6">
        <v>30520</v>
      </c>
      <c r="E13" s="7">
        <v>24.725999999999999</v>
      </c>
      <c r="F13" s="9">
        <v>23</v>
      </c>
      <c r="G13" s="7">
        <v>98.446916901322339</v>
      </c>
      <c r="H13" s="7">
        <f t="shared" si="2"/>
        <v>0.31718061674008702</v>
      </c>
      <c r="I13" s="7">
        <v>0</v>
      </c>
      <c r="J13" s="6">
        <v>113.86</v>
      </c>
      <c r="K13" s="7">
        <v>1.8749173478260999</v>
      </c>
      <c r="L13" s="7">
        <f>IF(YEAR(A13)=YEAR(A12),L12,MAX(K13:K24))</f>
        <v>1.8825806</v>
      </c>
      <c r="M13" s="7">
        <f>IF(YEAR($A13)=YEAR($A12),M12,MIN($K13:$K24))</f>
        <v>1.6232490434783</v>
      </c>
      <c r="N13" s="7">
        <f>IF(YEAR($A13)=YEAR($A12),N12,_xlfn.STDEV.P($K13:$K24))</f>
        <v>8.791371838583982E-2</v>
      </c>
      <c r="O13" s="7">
        <v>31.027999999999999</v>
      </c>
      <c r="P13" s="7">
        <f t="shared" si="1"/>
        <v>-0.40706104024975653</v>
      </c>
      <c r="Q13" s="10">
        <v>20.358000000000001</v>
      </c>
      <c r="R13" s="8">
        <v>9.35</v>
      </c>
    </row>
    <row r="14" spans="1:18">
      <c r="A14" s="5">
        <v>38353</v>
      </c>
      <c r="B14" s="6">
        <f t="shared" si="0"/>
        <v>21320</v>
      </c>
      <c r="C14" s="6">
        <v>11595</v>
      </c>
      <c r="D14" s="6">
        <v>9725</v>
      </c>
      <c r="E14" s="7">
        <v>23.4925</v>
      </c>
      <c r="F14" s="9">
        <v>19</v>
      </c>
      <c r="G14" s="7">
        <v>98.554915698457791</v>
      </c>
      <c r="H14" s="7">
        <f t="shared" si="2"/>
        <v>0.55331108378711136</v>
      </c>
      <c r="I14" s="7">
        <v>0</v>
      </c>
      <c r="J14" s="6">
        <v>114.49</v>
      </c>
      <c r="K14" s="7">
        <v>1.7873157894737</v>
      </c>
      <c r="L14" s="7">
        <f>IF(YEAR(A14)=YEAR(A13),L13,MAX(K14:K25))</f>
        <v>1.7873157894737</v>
      </c>
      <c r="M14" s="7">
        <f>IF(YEAR($A14)=YEAR($A13),M13,MIN($K14:$K25))</f>
        <v>1.6032</v>
      </c>
      <c r="N14" s="7">
        <f>IF(YEAR($A14)=YEAR($A13),N13,_xlfn.STDEV.P($K14:$K25))</f>
        <v>6.2554348635061208E-2</v>
      </c>
      <c r="O14" s="7">
        <v>29.684999999999999</v>
      </c>
      <c r="P14" s="7">
        <f t="shared" si="1"/>
        <v>-4.6722890720474091</v>
      </c>
      <c r="Q14" s="10">
        <v>18.805</v>
      </c>
      <c r="R14" s="10">
        <f>(J14/J2-1)*100</f>
        <v>9.2357599465699778</v>
      </c>
    </row>
    <row r="15" spans="1:18">
      <c r="A15" s="5">
        <v>38384</v>
      </c>
      <c r="B15" s="6">
        <f t="shared" si="0"/>
        <v>36500</v>
      </c>
      <c r="C15" s="6">
        <v>21015</v>
      </c>
      <c r="D15" s="6">
        <v>15485</v>
      </c>
      <c r="E15" s="7">
        <v>21.3</v>
      </c>
      <c r="F15" s="9">
        <v>20</v>
      </c>
      <c r="G15" s="7">
        <v>98.462801282873585</v>
      </c>
      <c r="H15" s="7">
        <f t="shared" si="2"/>
        <v>1.7468774565476686E-2</v>
      </c>
      <c r="I15" s="7">
        <v>0</v>
      </c>
      <c r="J15" s="6">
        <v>114.51</v>
      </c>
      <c r="K15" s="7">
        <v>1.7121900000000001</v>
      </c>
      <c r="L15" s="7">
        <f>IF(YEAR(A15)=YEAR(A14),L14,MAX(K15:K26))</f>
        <v>1.7873157894737</v>
      </c>
      <c r="M15" s="7">
        <f>IF(YEAR($A15)=YEAR($A14),M14,MIN($K15:$K26))</f>
        <v>1.6032</v>
      </c>
      <c r="N15" s="7">
        <f>IF(YEAR($A15)=YEAR($A14),N14,_xlfn.STDEV.P($K15:$K26))</f>
        <v>6.2554348635061208E-2</v>
      </c>
      <c r="O15" s="7">
        <v>26.217500000000001</v>
      </c>
      <c r="P15" s="7">
        <f t="shared" si="1"/>
        <v>-4.2032745369424473</v>
      </c>
      <c r="Q15" s="10">
        <v>18.162500000000001</v>
      </c>
      <c r="R15" s="10">
        <f t="shared" ref="R15:R78" si="3">(J15/J3-1)*100</f>
        <v>8.694826767916485</v>
      </c>
    </row>
    <row r="16" spans="1:18">
      <c r="A16" s="5">
        <v>38412</v>
      </c>
      <c r="B16" s="6">
        <f t="shared" si="0"/>
        <v>61635</v>
      </c>
      <c r="C16" s="6">
        <v>37837</v>
      </c>
      <c r="D16" s="6">
        <v>23798</v>
      </c>
      <c r="E16" s="7">
        <v>19.8</v>
      </c>
      <c r="F16" s="9">
        <v>23</v>
      </c>
      <c r="G16" s="7">
        <v>96.176779524800622</v>
      </c>
      <c r="H16" s="7">
        <f t="shared" si="2"/>
        <v>0.26198585276395736</v>
      </c>
      <c r="I16" s="7">
        <v>0</v>
      </c>
      <c r="J16" s="6">
        <v>114.81</v>
      </c>
      <c r="K16" s="7">
        <v>1.7302043478261</v>
      </c>
      <c r="L16" s="7">
        <f>IF(YEAR(A16)=YEAR(A15),L15,MAX(K16:K27))</f>
        <v>1.7873157894737</v>
      </c>
      <c r="M16" s="7">
        <f>IF(YEAR($A16)=YEAR($A15),M15,MIN($K16:$K27))</f>
        <v>1.6032</v>
      </c>
      <c r="N16" s="7">
        <f>IF(YEAR($A16)=YEAR($A15),N15,_xlfn.STDEV.P($K16:$K27))</f>
        <v>6.2554348635061208E-2</v>
      </c>
      <c r="O16" s="7">
        <v>26.212499999999999</v>
      </c>
      <c r="P16" s="7">
        <f t="shared" si="1"/>
        <v>1.0521231771065009</v>
      </c>
      <c r="Q16" s="10">
        <v>17.100000000000001</v>
      </c>
      <c r="R16" s="10">
        <f t="shared" si="3"/>
        <v>7.944716058668666</v>
      </c>
    </row>
    <row r="17" spans="1:18">
      <c r="A17" s="5">
        <v>38443</v>
      </c>
      <c r="B17" s="6">
        <f t="shared" si="0"/>
        <v>58206</v>
      </c>
      <c r="C17" s="6">
        <v>36502</v>
      </c>
      <c r="D17" s="6">
        <v>21704</v>
      </c>
      <c r="E17" s="7">
        <v>18.846</v>
      </c>
      <c r="F17" s="9">
        <v>21</v>
      </c>
      <c r="G17" s="7">
        <v>95.344664411764157</v>
      </c>
      <c r="H17" s="7">
        <f t="shared" si="2"/>
        <v>0.71422349969514354</v>
      </c>
      <c r="I17" s="7">
        <v>0</v>
      </c>
      <c r="J17" s="6">
        <v>115.63</v>
      </c>
      <c r="K17" s="7">
        <v>1.7604666666666999</v>
      </c>
      <c r="L17" s="7">
        <f>IF(YEAR(A17)=YEAR(A16),L16,MAX(K17:K28))</f>
        <v>1.7873157894737</v>
      </c>
      <c r="M17" s="7">
        <f>IF(YEAR($A17)=YEAR($A16),M16,MIN($K17:$K28))</f>
        <v>1.6032</v>
      </c>
      <c r="N17" s="7">
        <f>IF(YEAR($A17)=YEAR($A16),N16,_xlfn.STDEV.P($K17:$K28))</f>
        <v>6.2554348635061208E-2</v>
      </c>
      <c r="O17" s="7">
        <v>25.13</v>
      </c>
      <c r="P17" s="7">
        <f t="shared" si="1"/>
        <v>1.7490603857644116</v>
      </c>
      <c r="Q17" s="10">
        <v>16.484000000000002</v>
      </c>
      <c r="R17" s="10">
        <f t="shared" si="3"/>
        <v>8.176630180559453</v>
      </c>
    </row>
    <row r="18" spans="1:18">
      <c r="A18" s="5">
        <v>38473</v>
      </c>
      <c r="B18" s="6">
        <f t="shared" si="0"/>
        <v>68356</v>
      </c>
      <c r="C18" s="6">
        <v>38618</v>
      </c>
      <c r="D18" s="6">
        <v>29738</v>
      </c>
      <c r="E18" s="7">
        <v>18.3</v>
      </c>
      <c r="F18" s="9">
        <v>21</v>
      </c>
      <c r="G18" s="7">
        <v>95.483845962194053</v>
      </c>
      <c r="H18" s="7">
        <f t="shared" si="2"/>
        <v>0.9167171149355724</v>
      </c>
      <c r="I18" s="7">
        <v>0</v>
      </c>
      <c r="J18" s="6">
        <v>116.69</v>
      </c>
      <c r="K18" s="7">
        <v>1.7459523809524</v>
      </c>
      <c r="L18" s="7">
        <f>IF(YEAR(A18)=YEAR(A17),L17,MAX(K18:K29))</f>
        <v>1.7873157894737</v>
      </c>
      <c r="M18" s="7">
        <f>IF(YEAR($A18)=YEAR($A17),M17,MIN($K18:$K29))</f>
        <v>1.6032</v>
      </c>
      <c r="N18" s="7">
        <f>IF(YEAR($A18)=YEAR($A17),N17,_xlfn.STDEV.P($K18:$K29))</f>
        <v>6.2554348635061208E-2</v>
      </c>
      <c r="O18" s="7">
        <v>24.977499999999999</v>
      </c>
      <c r="P18" s="7">
        <f t="shared" si="1"/>
        <v>-0.82445671872797277</v>
      </c>
      <c r="Q18" s="10">
        <v>16.47</v>
      </c>
      <c r="R18" s="10">
        <f t="shared" si="3"/>
        <v>8.7005123428039113</v>
      </c>
    </row>
    <row r="19" spans="1:18">
      <c r="A19" s="5">
        <v>38504</v>
      </c>
      <c r="B19" s="6">
        <f t="shared" si="0"/>
        <v>61738</v>
      </c>
      <c r="C19" s="6">
        <v>40753</v>
      </c>
      <c r="D19" s="6">
        <v>20985</v>
      </c>
      <c r="E19" s="7">
        <v>18.015000000000001</v>
      </c>
      <c r="F19" s="9">
        <v>22</v>
      </c>
      <c r="G19" s="7">
        <v>95.339040435129007</v>
      </c>
      <c r="H19" s="7">
        <f t="shared" si="2"/>
        <v>0.1028365755420424</v>
      </c>
      <c r="I19" s="7">
        <v>0</v>
      </c>
      <c r="J19" s="6">
        <v>116.81</v>
      </c>
      <c r="K19" s="7">
        <v>1.6580681818181999</v>
      </c>
      <c r="L19" s="7">
        <f>IF(YEAR(A19)=YEAR(A18),L18,MAX(K19:K30))</f>
        <v>1.7873157894737</v>
      </c>
      <c r="M19" s="7">
        <f>IF(YEAR($A19)=YEAR($A18),M18,MIN($K19:$K30))</f>
        <v>1.6032</v>
      </c>
      <c r="N19" s="7">
        <f>IF(YEAR($A19)=YEAR($A18),N18,_xlfn.STDEV.P($K19:$K30))</f>
        <v>6.2554348635061208E-2</v>
      </c>
      <c r="O19" s="7">
        <v>24.895</v>
      </c>
      <c r="P19" s="7">
        <f t="shared" si="1"/>
        <v>-5.0335965684390587</v>
      </c>
      <c r="Q19" s="10">
        <v>16.302499999999998</v>
      </c>
      <c r="R19" s="10">
        <f t="shared" si="3"/>
        <v>8.9543885831545609</v>
      </c>
    </row>
    <row r="20" spans="1:18">
      <c r="A20" s="5">
        <v>38534</v>
      </c>
      <c r="B20" s="6">
        <f t="shared" si="0"/>
        <v>62447</v>
      </c>
      <c r="C20" s="6">
        <v>38967</v>
      </c>
      <c r="D20" s="6">
        <v>23480</v>
      </c>
      <c r="E20" s="7">
        <v>17.411999999999999</v>
      </c>
      <c r="F20" s="9">
        <v>21</v>
      </c>
      <c r="G20" s="7">
        <v>95.989274719657544</v>
      </c>
      <c r="H20" s="7">
        <f t="shared" si="2"/>
        <v>-0.573581029021486</v>
      </c>
      <c r="I20" s="7">
        <v>0</v>
      </c>
      <c r="J20" s="6">
        <v>116.14</v>
      </c>
      <c r="K20" s="7">
        <v>1.6127761904761999</v>
      </c>
      <c r="L20" s="7">
        <f>IF(YEAR(A20)=YEAR(A19),L19,MAX(K20:K31))</f>
        <v>1.7873157894737</v>
      </c>
      <c r="M20" s="7">
        <f>IF(YEAR($A20)=YEAR($A19),M19,MIN($K20:$K31))</f>
        <v>1.6032</v>
      </c>
      <c r="N20" s="7">
        <f>IF(YEAR($A20)=YEAR($A19),N19,_xlfn.STDEV.P($K20:$K31))</f>
        <v>6.2554348635061208E-2</v>
      </c>
      <c r="O20" s="7">
        <v>25.071999999999999</v>
      </c>
      <c r="P20" s="7">
        <f t="shared" si="1"/>
        <v>-2.7316121157535123</v>
      </c>
      <c r="Q20" s="10">
        <v>16.309999999999999</v>
      </c>
      <c r="R20" s="10">
        <f t="shared" si="3"/>
        <v>7.8165614556257035</v>
      </c>
    </row>
    <row r="21" spans="1:18">
      <c r="A21" s="5">
        <v>38565</v>
      </c>
      <c r="B21" s="6">
        <f t="shared" si="0"/>
        <v>65234</v>
      </c>
      <c r="C21" s="6">
        <v>38655</v>
      </c>
      <c r="D21" s="6">
        <v>26579</v>
      </c>
      <c r="E21" s="7">
        <v>18.16</v>
      </c>
      <c r="F21" s="9">
        <v>22</v>
      </c>
      <c r="G21" s="7">
        <v>95.034922957721136</v>
      </c>
      <c r="H21" s="7">
        <f t="shared" si="2"/>
        <v>0.85241949371448467</v>
      </c>
      <c r="I21" s="7">
        <v>0</v>
      </c>
      <c r="J21" s="6">
        <v>117.13</v>
      </c>
      <c r="K21" s="7">
        <v>1.6514681818182</v>
      </c>
      <c r="L21" s="7">
        <f>IF(YEAR(A21)=YEAR(A20),L20,MAX(K21:K32))</f>
        <v>1.7873157894737</v>
      </c>
      <c r="M21" s="7">
        <f>IF(YEAR($A21)=YEAR($A20),M20,MIN($K21:$K32))</f>
        <v>1.6032</v>
      </c>
      <c r="N21" s="7">
        <f>IF(YEAR($A21)=YEAR($A20),N20,_xlfn.STDEV.P($K21:$K32))</f>
        <v>6.2554348635061208E-2</v>
      </c>
      <c r="O21" s="7">
        <v>24.252500000000001</v>
      </c>
      <c r="P21" s="7">
        <f t="shared" si="1"/>
        <v>2.3990924202927033</v>
      </c>
      <c r="Q21" s="10">
        <v>16.192499999999999</v>
      </c>
      <c r="R21" s="10">
        <f t="shared" si="3"/>
        <v>7.9141330385111397</v>
      </c>
    </row>
    <row r="22" spans="1:18">
      <c r="A22" s="5">
        <v>38596</v>
      </c>
      <c r="B22" s="6">
        <f t="shared" si="0"/>
        <v>63125</v>
      </c>
      <c r="C22" s="6">
        <v>36412</v>
      </c>
      <c r="D22" s="6">
        <v>26713</v>
      </c>
      <c r="E22" s="7">
        <v>19.751999999999999</v>
      </c>
      <c r="F22" s="9">
        <v>22</v>
      </c>
      <c r="G22" s="7">
        <v>93.5767041492131</v>
      </c>
      <c r="H22" s="7">
        <f t="shared" si="2"/>
        <v>1.024502689319573</v>
      </c>
      <c r="I22" s="7">
        <v>0</v>
      </c>
      <c r="J22" s="6">
        <v>118.33</v>
      </c>
      <c r="K22" s="7">
        <v>1.6443454545455001</v>
      </c>
      <c r="L22" s="7">
        <f>IF(YEAR(A22)=YEAR(A21),L21,MAX(K22:K33))</f>
        <v>1.7873157894737</v>
      </c>
      <c r="M22" s="7">
        <f>IF(YEAR($A22)=YEAR($A21),M21,MIN($K22:$K33))</f>
        <v>1.6032</v>
      </c>
      <c r="N22" s="7">
        <f>IF(YEAR($A22)=YEAR($A21),N21,_xlfn.STDEV.P($K22:$K33))</f>
        <v>6.2554348635061208E-2</v>
      </c>
      <c r="O22" s="7">
        <v>23.698</v>
      </c>
      <c r="P22" s="7">
        <f t="shared" si="1"/>
        <v>-0.4312966699036247</v>
      </c>
      <c r="Q22" s="10">
        <v>16.312000000000001</v>
      </c>
      <c r="R22" s="10">
        <f t="shared" si="3"/>
        <v>7.9948891119832055</v>
      </c>
    </row>
    <row r="23" spans="1:18">
      <c r="A23" s="5">
        <v>38626</v>
      </c>
      <c r="B23" s="6">
        <f t="shared" si="0"/>
        <v>57659</v>
      </c>
      <c r="C23" s="6">
        <v>34957</v>
      </c>
      <c r="D23" s="6">
        <v>22702</v>
      </c>
      <c r="E23" s="7">
        <v>19.344999999999999</v>
      </c>
      <c r="F23" s="9">
        <v>21</v>
      </c>
      <c r="G23" s="7">
        <v>96.108180109881943</v>
      </c>
      <c r="H23" s="7">
        <f t="shared" si="2"/>
        <v>1.7915997633736191</v>
      </c>
      <c r="I23" s="7">
        <v>0</v>
      </c>
      <c r="J23" s="6">
        <v>120.45</v>
      </c>
      <c r="K23" s="7">
        <v>1.6320619047619001</v>
      </c>
      <c r="L23" s="7">
        <f>IF(YEAR(A23)=YEAR(A22),L22,MAX(K23:K34))</f>
        <v>1.7873157894737</v>
      </c>
      <c r="M23" s="7">
        <f>IF(YEAR($A23)=YEAR($A22),M22,MIN($K23:$K34))</f>
        <v>1.6032</v>
      </c>
      <c r="N23" s="7">
        <f>IF(YEAR($A23)=YEAR($A22),N22,_xlfn.STDEV.P($K23:$K34))</f>
        <v>6.2554348635061208E-2</v>
      </c>
      <c r="O23" s="7">
        <v>22.594999999999999</v>
      </c>
      <c r="P23" s="7">
        <f t="shared" si="1"/>
        <v>-0.74701758986497335</v>
      </c>
      <c r="Q23" s="10">
        <v>16.105</v>
      </c>
      <c r="R23" s="10">
        <f t="shared" si="3"/>
        <v>7.5158439703650881</v>
      </c>
    </row>
    <row r="24" spans="1:18">
      <c r="A24" s="5">
        <v>38657</v>
      </c>
      <c r="B24" s="6">
        <f t="shared" si="0"/>
        <v>62462</v>
      </c>
      <c r="C24" s="6">
        <v>37847</v>
      </c>
      <c r="D24" s="6">
        <v>24615</v>
      </c>
      <c r="E24" s="7">
        <v>19.002500000000001</v>
      </c>
      <c r="F24" s="9">
        <v>20</v>
      </c>
      <c r="G24" s="7">
        <v>97.258251356292376</v>
      </c>
      <c r="H24" s="7">
        <f t="shared" si="2"/>
        <v>1.4030718140307208</v>
      </c>
      <c r="I24" s="7">
        <v>0</v>
      </c>
      <c r="J24" s="6">
        <v>122.14</v>
      </c>
      <c r="K24" s="7">
        <v>1.6032</v>
      </c>
      <c r="L24" s="7">
        <f>IF(YEAR(A24)=YEAR(A23),L23,MAX(K24:K35))</f>
        <v>1.7873157894737</v>
      </c>
      <c r="M24" s="7">
        <f>IF(YEAR($A24)=YEAR($A23),M23,MIN($K24:$K35))</f>
        <v>1.6032</v>
      </c>
      <c r="N24" s="7">
        <f>IF(YEAR($A24)=YEAR($A23),N23,_xlfn.STDEV.P($K24:$K35))</f>
        <v>6.2554348635061208E-2</v>
      </c>
      <c r="O24" s="7">
        <v>21.612500000000001</v>
      </c>
      <c r="P24" s="7">
        <f t="shared" si="1"/>
        <v>-1.7684319864147979</v>
      </c>
      <c r="Q24" s="10">
        <v>15.855</v>
      </c>
      <c r="R24" s="10">
        <f t="shared" si="3"/>
        <v>7.6123348017621106</v>
      </c>
    </row>
    <row r="25" spans="1:18">
      <c r="A25" s="5">
        <v>38687</v>
      </c>
      <c r="B25" s="6">
        <f t="shared" si="0"/>
        <v>105172</v>
      </c>
      <c r="C25" s="6">
        <v>65439</v>
      </c>
      <c r="D25" s="6">
        <v>39733</v>
      </c>
      <c r="E25" s="7">
        <v>17.844000000000001</v>
      </c>
      <c r="F25" s="9">
        <v>22</v>
      </c>
      <c r="G25" s="7">
        <v>97.06371022673585</v>
      </c>
      <c r="H25" s="7">
        <f t="shared" si="2"/>
        <v>0.41755362698543408</v>
      </c>
      <c r="I25" s="7">
        <v>0</v>
      </c>
      <c r="J25" s="6">
        <v>122.65</v>
      </c>
      <c r="K25" s="7">
        <v>1.6038136363636</v>
      </c>
      <c r="L25" s="7">
        <f>IF(YEAR(A25)=YEAR(A24),L24,MAX(K25:K36))</f>
        <v>1.7873157894737</v>
      </c>
      <c r="M25" s="7">
        <f>IF(YEAR($A25)=YEAR($A24),M24,MIN($K25:$K36))</f>
        <v>1.6032</v>
      </c>
      <c r="N25" s="7">
        <f>IF(YEAR($A25)=YEAR($A24),N24,_xlfn.STDEV.P($K25:$K36))</f>
        <v>6.2554348635061208E-2</v>
      </c>
      <c r="O25" s="7">
        <v>21.661999999999999</v>
      </c>
      <c r="P25" s="7">
        <f t="shared" si="1"/>
        <v>3.8275721282432507E-2</v>
      </c>
      <c r="Q25" s="10">
        <v>15.698</v>
      </c>
      <c r="R25" s="10">
        <f t="shared" si="3"/>
        <v>7.720007026172504</v>
      </c>
    </row>
    <row r="26" spans="1:18">
      <c r="A26" s="5">
        <v>38718</v>
      </c>
      <c r="B26" s="6">
        <f t="shared" si="0"/>
        <v>28098</v>
      </c>
      <c r="C26" s="6">
        <v>16506</v>
      </c>
      <c r="D26" s="6">
        <v>11592</v>
      </c>
      <c r="E26" s="7">
        <v>17.78</v>
      </c>
      <c r="F26" s="11">
        <v>18</v>
      </c>
      <c r="G26" s="7">
        <v>98.945516145610043</v>
      </c>
      <c r="H26" s="7">
        <f t="shared" si="2"/>
        <v>0.75010191602118415</v>
      </c>
      <c r="I26" s="7">
        <v>0</v>
      </c>
      <c r="J26" s="6">
        <v>123.57</v>
      </c>
      <c r="K26" s="7">
        <v>1.6144499999999999</v>
      </c>
      <c r="L26" s="7">
        <f>IF(YEAR(A26)=YEAR(A25),L25,MAX(K26:K37))</f>
        <v>2.0276454545455</v>
      </c>
      <c r="M26" s="7">
        <f>IF(YEAR($A26)=YEAR($A25),M25,MIN($K26:$K37))</f>
        <v>1.5861700000000001</v>
      </c>
      <c r="N26" s="7">
        <f>IF(YEAR($A26)=YEAR($A25),N25,_xlfn.STDEV.P($K26:$K37))</f>
        <v>0.14767704894390971</v>
      </c>
      <c r="O26" s="7">
        <v>21.353333333333001</v>
      </c>
      <c r="P26" s="7">
        <f t="shared" si="1"/>
        <v>0.66319199408457763</v>
      </c>
      <c r="Q26" s="10">
        <v>15.22</v>
      </c>
      <c r="R26" s="10">
        <f t="shared" si="3"/>
        <v>7.9308236527207532</v>
      </c>
    </row>
    <row r="27" spans="1:18">
      <c r="A27" s="5">
        <v>38749</v>
      </c>
      <c r="B27" s="6">
        <f t="shared" si="0"/>
        <v>41239</v>
      </c>
      <c r="C27" s="6">
        <v>24929</v>
      </c>
      <c r="D27" s="6">
        <v>16310</v>
      </c>
      <c r="E27" s="7">
        <v>17.61</v>
      </c>
      <c r="F27" s="11">
        <v>20</v>
      </c>
      <c r="G27" s="7">
        <v>98.493022483658279</v>
      </c>
      <c r="H27" s="7">
        <f t="shared" si="2"/>
        <v>0.21849963583395748</v>
      </c>
      <c r="I27" s="7">
        <v>0</v>
      </c>
      <c r="J27" s="6">
        <v>123.84</v>
      </c>
      <c r="K27" s="7">
        <v>1.5861700000000001</v>
      </c>
      <c r="L27" s="7">
        <f>IF(YEAR(A27)=YEAR(A26),L26,MAX(K27:K38))</f>
        <v>2.0276454545455</v>
      </c>
      <c r="M27" s="7">
        <f>IF(YEAR($A27)=YEAR($A26),M26,MIN($K27:$K38))</f>
        <v>1.5861700000000001</v>
      </c>
      <c r="N27" s="7">
        <f>IF(YEAR($A27)=YEAR($A26),N26,_xlfn.STDEV.P($K27:$K38))</f>
        <v>0.14767704894390971</v>
      </c>
      <c r="O27" s="7">
        <v>21.1875</v>
      </c>
      <c r="P27" s="7">
        <f t="shared" si="1"/>
        <v>-1.7516801387469361</v>
      </c>
      <c r="Q27" s="10">
        <v>15.0175</v>
      </c>
      <c r="R27" s="10">
        <f t="shared" si="3"/>
        <v>8.1477600209588719</v>
      </c>
    </row>
    <row r="28" spans="1:18">
      <c r="A28" s="5">
        <v>38777</v>
      </c>
      <c r="B28" s="6">
        <f t="shared" si="0"/>
        <v>60410</v>
      </c>
      <c r="C28" s="6">
        <v>36996</v>
      </c>
      <c r="D28" s="6">
        <v>23414</v>
      </c>
      <c r="E28" s="7">
        <v>16.904</v>
      </c>
      <c r="F28" s="11">
        <v>23</v>
      </c>
      <c r="G28" s="7">
        <v>99.32700961615808</v>
      </c>
      <c r="H28" s="7">
        <f t="shared" si="2"/>
        <v>0.27454780361757525</v>
      </c>
      <c r="I28" s="7">
        <v>0</v>
      </c>
      <c r="J28" s="6">
        <v>124.18</v>
      </c>
      <c r="K28" s="7">
        <v>1.6038782608696001</v>
      </c>
      <c r="L28" s="7">
        <f>IF(YEAR(A28)=YEAR(A27),L27,MAX(K28:K39))</f>
        <v>2.0276454545455</v>
      </c>
      <c r="M28" s="7">
        <f>IF(YEAR($A28)=YEAR($A27),M27,MIN($K28:$K39))</f>
        <v>1.5861700000000001</v>
      </c>
      <c r="N28" s="7">
        <f>IF(YEAR($A28)=YEAR($A27),N27,_xlfn.STDEV.P($K28:$K39))</f>
        <v>0.14767704894390971</v>
      </c>
      <c r="O28" s="7">
        <v>20.911999999999999</v>
      </c>
      <c r="P28" s="7">
        <f t="shared" si="1"/>
        <v>1.1164163279850259</v>
      </c>
      <c r="Q28" s="10">
        <v>14.74</v>
      </c>
      <c r="R28" s="10">
        <f t="shared" si="3"/>
        <v>8.1613099904189532</v>
      </c>
    </row>
    <row r="29" spans="1:18">
      <c r="A29" s="5">
        <v>38808</v>
      </c>
      <c r="B29" s="6">
        <f t="shared" si="0"/>
        <v>64645</v>
      </c>
      <c r="C29" s="6">
        <v>40177</v>
      </c>
      <c r="D29" s="6">
        <v>24468</v>
      </c>
      <c r="E29" s="7">
        <v>15.57</v>
      </c>
      <c r="F29" s="11">
        <v>20</v>
      </c>
      <c r="G29" s="7">
        <v>100.71888282338149</v>
      </c>
      <c r="H29" s="7">
        <f t="shared" si="2"/>
        <v>1.3367692059913061</v>
      </c>
      <c r="I29" s="7">
        <v>0</v>
      </c>
      <c r="J29" s="6">
        <v>125.84</v>
      </c>
      <c r="K29" s="7">
        <v>1.636725</v>
      </c>
      <c r="L29" s="7">
        <f>IF(YEAR(A29)=YEAR(A28),L28,MAX(K29:K40))</f>
        <v>2.0276454545455</v>
      </c>
      <c r="M29" s="7">
        <f>IF(YEAR($A29)=YEAR($A28),M28,MIN($K29:$K40))</f>
        <v>1.5861700000000001</v>
      </c>
      <c r="N29" s="7">
        <f>IF(YEAR($A29)=YEAR($A28),N28,_xlfn.STDEV.P($K29:$K40))</f>
        <v>0.14767704894390971</v>
      </c>
      <c r="O29" s="7">
        <v>19.635000000000002</v>
      </c>
      <c r="P29" s="7">
        <f t="shared" si="1"/>
        <v>2.0479571256605711</v>
      </c>
      <c r="Q29" s="10">
        <v>14.54</v>
      </c>
      <c r="R29" s="10">
        <f t="shared" si="3"/>
        <v>8.8298884372567841</v>
      </c>
    </row>
    <row r="30" spans="1:18">
      <c r="A30" s="5">
        <v>38838</v>
      </c>
      <c r="B30" s="6">
        <f t="shared" si="0"/>
        <v>78636</v>
      </c>
      <c r="C30" s="6">
        <v>48521</v>
      </c>
      <c r="D30" s="6">
        <v>30115</v>
      </c>
      <c r="E30" s="7">
        <v>13.645</v>
      </c>
      <c r="F30" s="11">
        <v>22</v>
      </c>
      <c r="G30" s="7">
        <v>99.3257079502105</v>
      </c>
      <c r="H30" s="7">
        <f t="shared" si="2"/>
        <v>1.875397329942774</v>
      </c>
      <c r="I30" s="7">
        <v>0</v>
      </c>
      <c r="J30" s="6">
        <v>128.19999999999999</v>
      </c>
      <c r="K30" s="7">
        <v>1.8121636363636</v>
      </c>
      <c r="L30" s="7">
        <f>IF(YEAR(A30)=YEAR(A29),L29,MAX(K30:K41))</f>
        <v>2.0276454545455</v>
      </c>
      <c r="M30" s="7">
        <f>IF(YEAR($A30)=YEAR($A29),M29,MIN($K30:$K41))</f>
        <v>1.5861700000000001</v>
      </c>
      <c r="N30" s="7">
        <f>IF(YEAR($A30)=YEAR($A29),N29,_xlfn.STDEV.P($K30:$K41))</f>
        <v>0.14767704894390971</v>
      </c>
      <c r="O30" s="7">
        <v>19.41</v>
      </c>
      <c r="P30" s="7">
        <f t="shared" si="1"/>
        <v>10.71888291335441</v>
      </c>
      <c r="Q30" s="10">
        <v>14.32</v>
      </c>
      <c r="R30" s="10">
        <f t="shared" si="3"/>
        <v>9.8637415374067885</v>
      </c>
    </row>
    <row r="31" spans="1:18">
      <c r="A31" s="5">
        <v>38869</v>
      </c>
      <c r="B31" s="6">
        <f t="shared" si="0"/>
        <v>54958</v>
      </c>
      <c r="C31" s="6">
        <v>32982</v>
      </c>
      <c r="D31" s="6">
        <v>21976</v>
      </c>
      <c r="E31" s="7">
        <v>17.538</v>
      </c>
      <c r="F31" s="11">
        <v>22</v>
      </c>
      <c r="G31" s="7">
        <v>93.73320531638791</v>
      </c>
      <c r="H31" s="7">
        <f t="shared" si="2"/>
        <v>0.33541341653666734</v>
      </c>
      <c r="I31" s="7">
        <v>0</v>
      </c>
      <c r="J31" s="6">
        <v>128.63</v>
      </c>
      <c r="K31" s="7">
        <v>2.0276454545455</v>
      </c>
      <c r="L31" s="7">
        <f>IF(YEAR(A31)=YEAR(A30),L30,MAX(K31:K42))</f>
        <v>2.0276454545455</v>
      </c>
      <c r="M31" s="7">
        <f>IF(YEAR($A31)=YEAR($A30),M30,MIN($K31:$K42))</f>
        <v>1.5861700000000001</v>
      </c>
      <c r="N31" s="7">
        <f>IF(YEAR($A31)=YEAR($A30),N30,_xlfn.STDEV.P($K31:$K42))</f>
        <v>0.14767704894390971</v>
      </c>
      <c r="O31" s="7">
        <v>22.276</v>
      </c>
      <c r="P31" s="7">
        <f t="shared" si="1"/>
        <v>11.890858742442223</v>
      </c>
      <c r="Q31" s="10">
        <v>15.32</v>
      </c>
      <c r="R31" s="10">
        <f t="shared" si="3"/>
        <v>10.118996661244761</v>
      </c>
    </row>
    <row r="32" spans="1:18">
      <c r="A32" s="5">
        <v>38899</v>
      </c>
      <c r="B32" s="6">
        <f t="shared" si="0"/>
        <v>37511</v>
      </c>
      <c r="C32" s="6">
        <v>22653</v>
      </c>
      <c r="D32" s="6">
        <v>14858</v>
      </c>
      <c r="E32" s="7">
        <v>22.887499999999999</v>
      </c>
      <c r="F32" s="11">
        <v>21</v>
      </c>
      <c r="G32" s="7">
        <v>91.121503076018143</v>
      </c>
      <c r="H32" s="7">
        <f t="shared" si="2"/>
        <v>0.84739174376118331</v>
      </c>
      <c r="I32" s="7">
        <v>0</v>
      </c>
      <c r="J32" s="6">
        <v>129.72</v>
      </c>
      <c r="K32" s="7">
        <v>1.9766619047619001</v>
      </c>
      <c r="L32" s="7">
        <f>IF(YEAR(A32)=YEAR(A31),L31,MAX(K32:K43))</f>
        <v>2.0276454545455</v>
      </c>
      <c r="M32" s="7">
        <f>IF(YEAR($A32)=YEAR($A31),M31,MIN($K32:$K43))</f>
        <v>1.5861700000000001</v>
      </c>
      <c r="N32" s="7">
        <f>IF(YEAR($A32)=YEAR($A31),N31,_xlfn.STDEV.P($K32:$K43))</f>
        <v>0.14767704894390971</v>
      </c>
      <c r="O32" s="7">
        <v>27.767499999999998</v>
      </c>
      <c r="P32" s="7">
        <f t="shared" si="1"/>
        <v>-2.5144213289018058</v>
      </c>
      <c r="Q32" s="10">
        <v>17.612500000000001</v>
      </c>
      <c r="R32" s="10">
        <f t="shared" si="3"/>
        <v>11.692784570346127</v>
      </c>
    </row>
    <row r="33" spans="1:18">
      <c r="A33" s="5">
        <v>38930</v>
      </c>
      <c r="B33" s="6">
        <f t="shared" si="0"/>
        <v>44039</v>
      </c>
      <c r="C33" s="6">
        <v>24873</v>
      </c>
      <c r="D33" s="6">
        <v>19166</v>
      </c>
      <c r="E33" s="7">
        <v>22.434999999999999</v>
      </c>
      <c r="F33" s="11">
        <v>22</v>
      </c>
      <c r="G33" s="7">
        <v>93.88159817613257</v>
      </c>
      <c r="H33" s="7">
        <f t="shared" si="2"/>
        <v>-0.43940795559666013</v>
      </c>
      <c r="I33" s="7">
        <v>0</v>
      </c>
      <c r="J33" s="6">
        <v>129.15</v>
      </c>
      <c r="K33" s="7">
        <v>1.8819818181818</v>
      </c>
      <c r="L33" s="7">
        <f>IF(YEAR(A33)=YEAR(A32),L32,MAX(K33:K44))</f>
        <v>2.0276454545455</v>
      </c>
      <c r="M33" s="7">
        <f>IF(YEAR($A33)=YEAR($A32),M32,MIN($K33:$K44))</f>
        <v>1.5861700000000001</v>
      </c>
      <c r="N33" s="7">
        <f>IF(YEAR($A33)=YEAR($A32),N32,_xlfn.STDEV.P($K33:$K44))</f>
        <v>0.14767704894390971</v>
      </c>
      <c r="O33" s="7">
        <v>27.9575</v>
      </c>
      <c r="P33" s="7">
        <f t="shared" si="1"/>
        <v>-4.7898978754034705</v>
      </c>
      <c r="Q33" s="10">
        <v>17.9175</v>
      </c>
      <c r="R33" s="10">
        <f t="shared" si="3"/>
        <v>10.262101938017597</v>
      </c>
    </row>
    <row r="34" spans="1:18">
      <c r="A34" s="5">
        <v>38961</v>
      </c>
      <c r="B34" s="6">
        <f t="shared" si="0"/>
        <v>46324</v>
      </c>
      <c r="C34" s="6">
        <v>27517</v>
      </c>
      <c r="D34" s="6">
        <v>18807</v>
      </c>
      <c r="E34" s="7">
        <v>21.495999999999999</v>
      </c>
      <c r="F34" s="11">
        <v>21</v>
      </c>
      <c r="G34" s="7">
        <v>93.607717823802091</v>
      </c>
      <c r="H34" s="7">
        <f t="shared" si="2"/>
        <v>1.2853271389856813</v>
      </c>
      <c r="I34" s="7">
        <v>0</v>
      </c>
      <c r="J34" s="6">
        <v>130.81</v>
      </c>
      <c r="K34" s="7">
        <v>1.8851666666667</v>
      </c>
      <c r="L34" s="7">
        <f>IF(YEAR(A34)=YEAR(A33),L33,MAX(K34:K45))</f>
        <v>2.0276454545455</v>
      </c>
      <c r="M34" s="7">
        <f>IF(YEAR($A34)=YEAR($A33),M33,MIN($K34:$K45))</f>
        <v>1.5861700000000001</v>
      </c>
      <c r="N34" s="7">
        <f>IF(YEAR($A34)=YEAR($A33),N33,_xlfn.STDEV.P($K34:$K45))</f>
        <v>0.14767704894390971</v>
      </c>
      <c r="O34" s="7">
        <v>27.06</v>
      </c>
      <c r="P34" s="7">
        <f t="shared" si="1"/>
        <v>0.16922844068583132</v>
      </c>
      <c r="Q34" s="10">
        <v>18.042000000000002</v>
      </c>
      <c r="R34" s="10">
        <f t="shared" si="3"/>
        <v>10.546775965520162</v>
      </c>
    </row>
    <row r="35" spans="1:18">
      <c r="A35" s="5">
        <v>38991</v>
      </c>
      <c r="B35" s="6">
        <f t="shared" si="0"/>
        <v>36862</v>
      </c>
      <c r="C35" s="6">
        <v>21237</v>
      </c>
      <c r="D35" s="6">
        <v>15625</v>
      </c>
      <c r="E35" s="7">
        <v>21.754999999999999</v>
      </c>
      <c r="F35" s="11">
        <v>19</v>
      </c>
      <c r="G35" s="7">
        <v>94.250228905631559</v>
      </c>
      <c r="H35" s="7">
        <f t="shared" si="2"/>
        <v>1.2690161302652658</v>
      </c>
      <c r="I35" s="7">
        <v>0</v>
      </c>
      <c r="J35" s="6">
        <v>132.47</v>
      </c>
      <c r="K35" s="7">
        <v>1.8723578947368</v>
      </c>
      <c r="L35" s="7">
        <f>IF(YEAR(A35)=YEAR(A34),L34,MAX(K35:K46))</f>
        <v>2.0276454545455</v>
      </c>
      <c r="M35" s="7">
        <f>IF(YEAR($A35)=YEAR($A34),M34,MIN($K35:$K46))</f>
        <v>1.5861700000000001</v>
      </c>
      <c r="N35" s="7">
        <f>IF(YEAR($A35)=YEAR($A34),N34,_xlfn.STDEV.P($K35:$K46))</f>
        <v>0.14767704894390971</v>
      </c>
      <c r="O35" s="7">
        <v>26.592500000000001</v>
      </c>
      <c r="P35" s="7">
        <f t="shared" ref="P35:P66" si="4">(K35/K34-1)*100</f>
        <v>-0.67945037202190584</v>
      </c>
      <c r="Q35" s="10">
        <v>18.11</v>
      </c>
      <c r="R35" s="10">
        <f t="shared" si="3"/>
        <v>9.9792444997924399</v>
      </c>
    </row>
    <row r="36" spans="1:18">
      <c r="A36" s="5">
        <v>39022</v>
      </c>
      <c r="B36" s="6">
        <f t="shared" si="0"/>
        <v>52359</v>
      </c>
      <c r="C36" s="6">
        <v>30477</v>
      </c>
      <c r="D36" s="6">
        <v>21882</v>
      </c>
      <c r="E36" s="7">
        <v>21.824999999999999</v>
      </c>
      <c r="F36" s="11">
        <v>22</v>
      </c>
      <c r="G36" s="7">
        <v>95.581600117913297</v>
      </c>
      <c r="H36" s="7">
        <f t="shared" si="2"/>
        <v>1.2908583075413427</v>
      </c>
      <c r="I36" s="7">
        <v>0</v>
      </c>
      <c r="J36" s="6">
        <v>134.18</v>
      </c>
      <c r="K36" s="7">
        <v>1.8753727272727001</v>
      </c>
      <c r="L36" s="7">
        <f>IF(YEAR(A36)=YEAR(A35),L35,MAX(K36:K47))</f>
        <v>2.0276454545455</v>
      </c>
      <c r="M36" s="7">
        <f>IF(YEAR($A36)=YEAR($A35),M35,MIN($K36:$K47))</f>
        <v>1.5861700000000001</v>
      </c>
      <c r="N36" s="7">
        <f>IF(YEAR($A36)=YEAR($A35),N35,_xlfn.STDEV.P($K36:$K47))</f>
        <v>0.14767704894390971</v>
      </c>
      <c r="O36" s="7">
        <v>26.28</v>
      </c>
      <c r="P36" s="7">
        <f t="shared" si="4"/>
        <v>0.16101796266487778</v>
      </c>
      <c r="Q36" s="10">
        <v>18.420000000000002</v>
      </c>
      <c r="R36" s="10">
        <f t="shared" si="3"/>
        <v>9.8575405272637973</v>
      </c>
    </row>
    <row r="37" spans="1:18">
      <c r="A37" s="5">
        <v>39052</v>
      </c>
      <c r="B37" s="6">
        <f t="shared" si="0"/>
        <v>77260</v>
      </c>
      <c r="C37" s="6">
        <v>46351</v>
      </c>
      <c r="D37" s="6">
        <v>30909</v>
      </c>
      <c r="E37" s="7">
        <v>20.928000000000001</v>
      </c>
      <c r="F37" s="11">
        <v>21</v>
      </c>
      <c r="G37" s="7">
        <v>93.832346823479014</v>
      </c>
      <c r="H37" s="7">
        <f t="shared" si="2"/>
        <v>0.23103294082575943</v>
      </c>
      <c r="I37" s="7">
        <v>0</v>
      </c>
      <c r="J37" s="6">
        <v>134.49</v>
      </c>
      <c r="K37" s="7">
        <v>1.8933761904762001</v>
      </c>
      <c r="L37" s="7">
        <f>IF(YEAR(A37)=YEAR(A36),L36,MAX(K37:K48))</f>
        <v>2.0276454545455</v>
      </c>
      <c r="M37" s="7">
        <f>IF(YEAR($A37)=YEAR($A36),M36,MIN($K37:$K48))</f>
        <v>1.5861700000000001</v>
      </c>
      <c r="N37" s="7">
        <f>IF(YEAR($A37)=YEAR($A36),N36,_xlfn.STDEV.P($K37:$K48))</f>
        <v>0.14767704894390971</v>
      </c>
      <c r="O37" s="7">
        <v>25.102</v>
      </c>
      <c r="P37" s="7">
        <f t="shared" si="4"/>
        <v>0.95999386904179751</v>
      </c>
      <c r="Q37" s="10">
        <v>18.512</v>
      </c>
      <c r="R37" s="10">
        <f t="shared" si="3"/>
        <v>9.6534855279249996</v>
      </c>
    </row>
    <row r="38" spans="1:18">
      <c r="A38" s="5">
        <v>39083</v>
      </c>
      <c r="B38" s="6">
        <f t="shared" si="0"/>
        <v>23117</v>
      </c>
      <c r="C38" s="6">
        <v>13186</v>
      </c>
      <c r="D38" s="6">
        <v>9931</v>
      </c>
      <c r="E38" s="7">
        <v>21.27</v>
      </c>
      <c r="F38" s="11">
        <v>20</v>
      </c>
      <c r="G38" s="7">
        <v>93.687723815973783</v>
      </c>
      <c r="H38" s="7">
        <f t="shared" si="2"/>
        <v>1.0037921035021213</v>
      </c>
      <c r="I38" s="7">
        <v>0</v>
      </c>
      <c r="J38" s="6">
        <v>135.84</v>
      </c>
      <c r="K38" s="7">
        <v>1.8529150000000001</v>
      </c>
      <c r="L38" s="7">
        <f>IF(YEAR(A38)=YEAR(A37),L37,MAX(K38:K49))</f>
        <v>1.8656409090909001</v>
      </c>
      <c r="M38" s="7">
        <f>IF(YEAR($A38)=YEAR($A37),M37,MIN($K38:$K49))</f>
        <v>1.7078333333333</v>
      </c>
      <c r="N38" s="7">
        <f>IF(YEAR($A38)=YEAR($A37),N37,_xlfn.STDEV.P($K38:$K49))</f>
        <v>4.9756757410062288E-2</v>
      </c>
      <c r="O38" s="7">
        <v>25.497499999999999</v>
      </c>
      <c r="P38" s="7">
        <f t="shared" si="4"/>
        <v>-2.1369863358228658</v>
      </c>
      <c r="Q38" s="10">
        <v>18.4175</v>
      </c>
      <c r="R38" s="10">
        <f t="shared" si="3"/>
        <v>9.9295945617868586</v>
      </c>
    </row>
    <row r="39" spans="1:18">
      <c r="A39" s="5">
        <v>39114</v>
      </c>
      <c r="B39" s="6">
        <f t="shared" si="0"/>
        <v>29184</v>
      </c>
      <c r="C39" s="6">
        <v>17212</v>
      </c>
      <c r="D39" s="6">
        <v>11972</v>
      </c>
      <c r="E39" s="7">
        <v>21.337499999999999</v>
      </c>
      <c r="F39" s="11">
        <v>20</v>
      </c>
      <c r="G39" s="7">
        <v>94.440404506847969</v>
      </c>
      <c r="H39" s="7">
        <f t="shared" si="2"/>
        <v>0.42697290930504561</v>
      </c>
      <c r="I39" s="7">
        <v>0</v>
      </c>
      <c r="J39" s="6">
        <v>136.41999999999999</v>
      </c>
      <c r="K39" s="7">
        <v>1.8242849999999999</v>
      </c>
      <c r="L39" s="7">
        <f>IF(YEAR(A39)=YEAR(A38),L38,MAX(K39:K50))</f>
        <v>1.8656409090909001</v>
      </c>
      <c r="M39" s="7">
        <f>IF(YEAR($A39)=YEAR($A38),M38,MIN($K39:$K50))</f>
        <v>1.7078333333333</v>
      </c>
      <c r="N39" s="7">
        <f>IF(YEAR($A39)=YEAR($A38),N38,_xlfn.STDEV.P($K39:$K50))</f>
        <v>4.9756757410062288E-2</v>
      </c>
      <c r="O39" s="7">
        <v>24.827500000000001</v>
      </c>
      <c r="P39" s="7">
        <f t="shared" si="4"/>
        <v>-1.5451329391796276</v>
      </c>
      <c r="Q39" s="10">
        <v>18.32</v>
      </c>
      <c r="R39" s="10">
        <f t="shared" si="3"/>
        <v>10.158268733850107</v>
      </c>
    </row>
    <row r="40" spans="1:18">
      <c r="A40" s="5">
        <v>39142</v>
      </c>
      <c r="B40" s="6">
        <f t="shared" si="0"/>
        <v>41890</v>
      </c>
      <c r="C40" s="6">
        <v>24336</v>
      </c>
      <c r="D40" s="6">
        <v>17554</v>
      </c>
      <c r="E40" s="7">
        <v>20.262</v>
      </c>
      <c r="F40" s="11">
        <v>22</v>
      </c>
      <c r="G40" s="7">
        <v>93.934150042714236</v>
      </c>
      <c r="H40" s="7">
        <f t="shared" si="2"/>
        <v>0.91628793432048106</v>
      </c>
      <c r="I40" s="7">
        <v>0</v>
      </c>
      <c r="J40" s="6">
        <v>137.66999999999999</v>
      </c>
      <c r="K40" s="7">
        <v>1.8656409090909001</v>
      </c>
      <c r="L40" s="7">
        <f>IF(YEAR(A40)=YEAR(A39),L39,MAX(K40:K51))</f>
        <v>1.8656409090909001</v>
      </c>
      <c r="M40" s="7">
        <f>IF(YEAR($A40)=YEAR($A39),M39,MIN($K40:$K51))</f>
        <v>1.7078333333333</v>
      </c>
      <c r="N40" s="7">
        <f>IF(YEAR($A40)=YEAR($A39),N39,_xlfn.STDEV.P($K40:$K51))</f>
        <v>4.9756757410062288E-2</v>
      </c>
      <c r="O40" s="7">
        <v>24.576000000000001</v>
      </c>
      <c r="P40" s="7">
        <f t="shared" si="4"/>
        <v>2.266965364013851</v>
      </c>
      <c r="Q40" s="10">
        <v>18.14</v>
      </c>
      <c r="R40" s="10">
        <f t="shared" si="3"/>
        <v>10.86326300531486</v>
      </c>
    </row>
    <row r="41" spans="1:18">
      <c r="A41" s="5">
        <v>39173</v>
      </c>
      <c r="B41" s="6">
        <f t="shared" si="0"/>
        <v>42366</v>
      </c>
      <c r="C41" s="6">
        <v>25204</v>
      </c>
      <c r="D41" s="6">
        <v>17162</v>
      </c>
      <c r="E41" s="7">
        <v>19.8</v>
      </c>
      <c r="F41" s="11">
        <v>20</v>
      </c>
      <c r="G41" s="7">
        <v>95.548035170837537</v>
      </c>
      <c r="H41" s="7">
        <f t="shared" si="2"/>
        <v>1.2057819423258787</v>
      </c>
      <c r="I41" s="7">
        <v>0</v>
      </c>
      <c r="J41" s="6">
        <v>139.33000000000001</v>
      </c>
      <c r="K41" s="7">
        <v>1.8365849999999999</v>
      </c>
      <c r="L41" s="7">
        <f>IF(YEAR(A41)=YEAR(A40),L40,MAX(K41:K52))</f>
        <v>1.8656409090909001</v>
      </c>
      <c r="M41" s="7">
        <f>IF(YEAR($A41)=YEAR($A40),M40,MIN($K41:$K52))</f>
        <v>1.7078333333333</v>
      </c>
      <c r="N41" s="7">
        <f>IF(YEAR($A41)=YEAR($A40),N40,_xlfn.STDEV.P($K41:$K52))</f>
        <v>4.9756757410062288E-2</v>
      </c>
      <c r="O41" s="7">
        <v>23.447500000000002</v>
      </c>
      <c r="P41" s="7">
        <f t="shared" si="4"/>
        <v>-1.5574223822664046</v>
      </c>
      <c r="Q41" s="10">
        <v>18.105</v>
      </c>
      <c r="R41" s="10">
        <f t="shared" si="3"/>
        <v>10.719961856325511</v>
      </c>
    </row>
    <row r="42" spans="1:18">
      <c r="A42" s="5">
        <v>39203</v>
      </c>
      <c r="B42" s="6">
        <f t="shared" ref="B42:B105" si="5">C42+D42</f>
        <v>47938</v>
      </c>
      <c r="C42" s="6">
        <v>29067</v>
      </c>
      <c r="D42" s="6">
        <v>18871</v>
      </c>
      <c r="E42" s="7">
        <v>19.6875</v>
      </c>
      <c r="F42" s="11">
        <v>23</v>
      </c>
      <c r="G42" s="7">
        <v>96.87057115880728</v>
      </c>
      <c r="H42" s="7">
        <f t="shared" si="2"/>
        <v>0.50240436374076047</v>
      </c>
      <c r="I42" s="7">
        <v>0</v>
      </c>
      <c r="J42" s="6">
        <v>140.03</v>
      </c>
      <c r="K42" s="7">
        <v>1.8100130434782999</v>
      </c>
      <c r="L42" s="7">
        <f>IF(YEAR(A42)=YEAR(A41),L41,MAX(K42:K53))</f>
        <v>1.8656409090909001</v>
      </c>
      <c r="M42" s="7">
        <f>IF(YEAR($A42)=YEAR($A41),M41,MIN($K42:$K53))</f>
        <v>1.7078333333333</v>
      </c>
      <c r="N42" s="7">
        <f>IF(YEAR($A42)=YEAR($A41),N41,_xlfn.STDEV.P($K42:$K53))</f>
        <v>4.9756757410062288E-2</v>
      </c>
      <c r="O42" s="7">
        <v>23.0825</v>
      </c>
      <c r="P42" s="7">
        <f t="shared" si="4"/>
        <v>-1.4468133259119442</v>
      </c>
      <c r="Q42" s="10">
        <v>18.087499999999999</v>
      </c>
      <c r="R42" s="10">
        <f t="shared" si="3"/>
        <v>9.227769110764438</v>
      </c>
    </row>
    <row r="43" spans="1:18">
      <c r="A43" s="5">
        <v>39234</v>
      </c>
      <c r="B43" s="6">
        <f t="shared" si="5"/>
        <v>48674</v>
      </c>
      <c r="C43" s="6">
        <v>30126</v>
      </c>
      <c r="D43" s="6">
        <v>18548</v>
      </c>
      <c r="E43" s="7">
        <v>19.526</v>
      </c>
      <c r="F43" s="11">
        <v>21</v>
      </c>
      <c r="G43" s="7">
        <v>96.530974554998693</v>
      </c>
      <c r="H43" s="7">
        <f t="shared" si="2"/>
        <v>-0.24280511319003661</v>
      </c>
      <c r="I43" s="7">
        <v>0</v>
      </c>
      <c r="J43" s="6">
        <v>139.69</v>
      </c>
      <c r="K43" s="7">
        <v>1.7726095238095001</v>
      </c>
      <c r="L43" s="7">
        <f>IF(YEAR(A43)=YEAR(A42),L42,MAX(K43:K54))</f>
        <v>1.8656409090909001</v>
      </c>
      <c r="M43" s="7">
        <f>IF(YEAR($A43)=YEAR($A42),M42,MIN($K43:$K54))</f>
        <v>1.7078333333333</v>
      </c>
      <c r="N43" s="7">
        <f>IF(YEAR($A43)=YEAR($A42),N42,_xlfn.STDEV.P($K43:$K54))</f>
        <v>4.9756757410062288E-2</v>
      </c>
      <c r="O43" s="7">
        <v>23.544</v>
      </c>
      <c r="P43" s="7">
        <f t="shared" si="4"/>
        <v>-2.0664779076354889</v>
      </c>
      <c r="Q43" s="10">
        <v>17.992000000000001</v>
      </c>
      <c r="R43" s="10">
        <f t="shared" si="3"/>
        <v>8.5983052165124807</v>
      </c>
    </row>
    <row r="44" spans="1:18">
      <c r="A44" s="5">
        <v>39264</v>
      </c>
      <c r="B44" s="6">
        <f t="shared" si="5"/>
        <v>47490</v>
      </c>
      <c r="C44" s="6">
        <v>28246</v>
      </c>
      <c r="D44" s="6">
        <v>19244</v>
      </c>
      <c r="E44" s="7">
        <v>19.34</v>
      </c>
      <c r="F44" s="11">
        <v>22</v>
      </c>
      <c r="G44" s="7">
        <v>97.200726465259208</v>
      </c>
      <c r="H44" s="7">
        <f t="shared" si="2"/>
        <v>-0.73018827403537045</v>
      </c>
      <c r="I44" s="7">
        <v>0</v>
      </c>
      <c r="J44" s="6">
        <v>138.66999999999999</v>
      </c>
      <c r="K44" s="7">
        <v>1.7570636363636001</v>
      </c>
      <c r="L44" s="7">
        <f>IF(YEAR(A44)=YEAR(A43),L43,MAX(K44:K55))</f>
        <v>1.8656409090909001</v>
      </c>
      <c r="M44" s="7">
        <f>IF(YEAR($A44)=YEAR($A43),M43,MIN($K44:$K55))</f>
        <v>1.7078333333333</v>
      </c>
      <c r="N44" s="7">
        <f>IF(YEAR($A44)=YEAR($A43),N43,_xlfn.STDEV.P($K44:$K55))</f>
        <v>4.9756757410062288E-2</v>
      </c>
      <c r="O44" s="7">
        <v>23.04</v>
      </c>
      <c r="P44" s="7">
        <f t="shared" si="4"/>
        <v>-0.8770057498331929</v>
      </c>
      <c r="Q44" s="10">
        <v>17.9725</v>
      </c>
      <c r="R44" s="10">
        <f t="shared" si="3"/>
        <v>6.8994757940178841</v>
      </c>
    </row>
    <row r="45" spans="1:18">
      <c r="A45" s="5">
        <v>39295</v>
      </c>
      <c r="B45" s="6">
        <f t="shared" si="5"/>
        <v>50558</v>
      </c>
      <c r="C45" s="6">
        <v>28469</v>
      </c>
      <c r="D45" s="6">
        <v>22089</v>
      </c>
      <c r="E45" s="7">
        <v>18.616</v>
      </c>
      <c r="F45" s="11">
        <v>22</v>
      </c>
      <c r="G45" s="7">
        <v>99.748583589521331</v>
      </c>
      <c r="H45" s="7">
        <f t="shared" si="2"/>
        <v>2.1634095334244208E-2</v>
      </c>
      <c r="I45" s="7">
        <v>0</v>
      </c>
      <c r="J45" s="6">
        <v>138.69999999999999</v>
      </c>
      <c r="K45" s="7">
        <v>1.7903363636364</v>
      </c>
      <c r="L45" s="7">
        <f>IF(YEAR(A45)=YEAR(A44),L44,MAX(K45:K56))</f>
        <v>1.8656409090909001</v>
      </c>
      <c r="M45" s="7">
        <f>IF(YEAR($A45)=YEAR($A44),M44,MIN($K45:$K56))</f>
        <v>1.7078333333333</v>
      </c>
      <c r="N45" s="7">
        <f>IF(YEAR($A45)=YEAR($A44),N44,_xlfn.STDEV.P($K45:$K56))</f>
        <v>4.9756757410062288E-2</v>
      </c>
      <c r="O45" s="7">
        <v>22.07</v>
      </c>
      <c r="P45" s="7">
        <f t="shared" si="4"/>
        <v>1.8936552202321488</v>
      </c>
      <c r="Q45" s="10">
        <v>17.812000000000001</v>
      </c>
      <c r="R45" s="10">
        <f t="shared" si="3"/>
        <v>7.394502516453727</v>
      </c>
    </row>
    <row r="46" spans="1:18">
      <c r="A46" s="5">
        <v>39326</v>
      </c>
      <c r="B46" s="6">
        <f t="shared" si="5"/>
        <v>46581</v>
      </c>
      <c r="C46" s="6">
        <v>27662</v>
      </c>
      <c r="D46" s="6">
        <v>18919</v>
      </c>
      <c r="E46" s="7">
        <v>18.47</v>
      </c>
      <c r="F46" s="11">
        <v>20</v>
      </c>
      <c r="G46" s="7">
        <v>98.88392683098995</v>
      </c>
      <c r="H46" s="7">
        <f t="shared" si="2"/>
        <v>1.0310021629416077</v>
      </c>
      <c r="I46" s="7">
        <v>0</v>
      </c>
      <c r="J46" s="6">
        <v>140.13</v>
      </c>
      <c r="K46" s="7">
        <v>1.7571600000000001</v>
      </c>
      <c r="L46" s="7">
        <f>IF(YEAR(A46)=YEAR(A45),L45,MAX(K46:K57))</f>
        <v>1.8656409090909001</v>
      </c>
      <c r="M46" s="7">
        <f>IF(YEAR($A46)=YEAR($A45),M45,MIN($K46:$K57))</f>
        <v>1.7078333333333</v>
      </c>
      <c r="N46" s="7">
        <f>IF(YEAR($A46)=YEAR($A45),N45,_xlfn.STDEV.P($K46:$K57))</f>
        <v>4.9756757410062288E-2</v>
      </c>
      <c r="O46" s="7">
        <v>22.504999999999999</v>
      </c>
      <c r="P46" s="7">
        <f t="shared" si="4"/>
        <v>-1.8530799189608427</v>
      </c>
      <c r="Q46" s="10">
        <v>17.752500000000001</v>
      </c>
      <c r="R46" s="10">
        <f t="shared" si="3"/>
        <v>7.1248375506459682</v>
      </c>
    </row>
    <row r="47" spans="1:18">
      <c r="A47" s="5">
        <v>39356</v>
      </c>
      <c r="B47" s="6">
        <f t="shared" si="5"/>
        <v>52725</v>
      </c>
      <c r="C47" s="6">
        <v>32569</v>
      </c>
      <c r="D47" s="6">
        <v>20156</v>
      </c>
      <c r="E47" s="7">
        <v>18.344999999999999</v>
      </c>
      <c r="F47" s="11">
        <v>21</v>
      </c>
      <c r="G47" s="7">
        <v>97.674519184575061</v>
      </c>
      <c r="H47" s="7">
        <f t="shared" si="2"/>
        <v>1.8126025833154813</v>
      </c>
      <c r="I47" s="7">
        <v>0</v>
      </c>
      <c r="J47" s="6">
        <v>142.66999999999999</v>
      </c>
      <c r="K47" s="7">
        <v>1.7078333333333</v>
      </c>
      <c r="L47" s="7">
        <f>IF(YEAR(A47)=YEAR(A46),L46,MAX(K47:K58))</f>
        <v>1.8656409090909001</v>
      </c>
      <c r="M47" s="7">
        <f>IF(YEAR($A47)=YEAR($A46),M46,MIN($K47:$K58))</f>
        <v>1.7078333333333</v>
      </c>
      <c r="N47" s="7">
        <f>IF(YEAR($A47)=YEAR($A46),N46,_xlfn.STDEV.P($K47:$K58))</f>
        <v>4.9756757410062288E-2</v>
      </c>
      <c r="O47" s="7">
        <v>21.3125</v>
      </c>
      <c r="P47" s="7">
        <f t="shared" si="4"/>
        <v>-2.80718128495413</v>
      </c>
      <c r="Q47" s="10">
        <v>17.3475</v>
      </c>
      <c r="R47" s="10">
        <f t="shared" si="3"/>
        <v>7.6998565712991462</v>
      </c>
    </row>
    <row r="48" spans="1:18">
      <c r="A48" s="5">
        <v>39387</v>
      </c>
      <c r="B48" s="6">
        <f t="shared" si="5"/>
        <v>63313</v>
      </c>
      <c r="C48" s="6">
        <v>39643</v>
      </c>
      <c r="D48" s="6">
        <v>23670</v>
      </c>
      <c r="E48" s="7">
        <v>17.646000000000001</v>
      </c>
      <c r="F48" s="11">
        <v>22</v>
      </c>
      <c r="G48" s="7">
        <v>93.897841366197696</v>
      </c>
      <c r="H48" s="7">
        <f t="shared" si="2"/>
        <v>1.9485526039111356</v>
      </c>
      <c r="I48" s="7">
        <v>0</v>
      </c>
      <c r="J48" s="6">
        <v>145.44999999999999</v>
      </c>
      <c r="K48" s="7">
        <v>1.7456636363636</v>
      </c>
      <c r="L48" s="7">
        <f>IF(YEAR(A48)=YEAR(A47),L47,MAX(K48:K59))</f>
        <v>1.8656409090909001</v>
      </c>
      <c r="M48" s="7">
        <f>IF(YEAR($A48)=YEAR($A47),M47,MIN($K48:$K59))</f>
        <v>1.7078333333333</v>
      </c>
      <c r="N48" s="7">
        <f>IF(YEAR($A48)=YEAR($A47),N47,_xlfn.STDEV.P($K48:$K59))</f>
        <v>4.9756757410062288E-2</v>
      </c>
      <c r="O48" s="7">
        <v>21.143999999999998</v>
      </c>
      <c r="P48" s="7">
        <f t="shared" si="4"/>
        <v>2.2151050861891619</v>
      </c>
      <c r="Q48" s="10">
        <v>16.867999999999999</v>
      </c>
      <c r="R48" s="10">
        <f t="shared" si="3"/>
        <v>8.3991653003428155</v>
      </c>
    </row>
    <row r="49" spans="1:18">
      <c r="A49" s="5">
        <v>39417</v>
      </c>
      <c r="B49" s="6">
        <f t="shared" si="5"/>
        <v>100926</v>
      </c>
      <c r="C49" s="6">
        <v>61745</v>
      </c>
      <c r="D49" s="6">
        <v>39181</v>
      </c>
      <c r="E49" s="7">
        <v>16.785</v>
      </c>
      <c r="F49" s="11">
        <v>19</v>
      </c>
      <c r="G49" s="7">
        <v>94.723041388388864</v>
      </c>
      <c r="H49" s="7">
        <f t="shared" si="2"/>
        <v>0.22000687521486206</v>
      </c>
      <c r="I49" s="7">
        <v>0</v>
      </c>
      <c r="J49" s="6">
        <v>145.77000000000001</v>
      </c>
      <c r="K49" s="7">
        <v>1.7175473684211</v>
      </c>
      <c r="L49" s="7">
        <f>IF(YEAR(A49)=YEAR(A48),L48,MAX(K49:K60))</f>
        <v>1.8656409090909001</v>
      </c>
      <c r="M49" s="7">
        <f>IF(YEAR($A49)=YEAR($A48),M48,MIN($K49:$K60))</f>
        <v>1.7078333333333</v>
      </c>
      <c r="N49" s="7">
        <f>IF(YEAR($A49)=YEAR($A48),N48,_xlfn.STDEV.P($K49:$K60))</f>
        <v>4.9756757410062288E-2</v>
      </c>
      <c r="O49" s="7">
        <v>19.55</v>
      </c>
      <c r="P49" s="7">
        <f t="shared" si="4"/>
        <v>-1.6106349102321449</v>
      </c>
      <c r="Q49" s="10">
        <v>16.857500000000002</v>
      </c>
      <c r="R49" s="10">
        <f t="shared" si="3"/>
        <v>8.387240687039931</v>
      </c>
    </row>
    <row r="50" spans="1:18">
      <c r="A50" s="5">
        <v>39448</v>
      </c>
      <c r="B50" s="6">
        <f t="shared" si="5"/>
        <v>31527</v>
      </c>
      <c r="C50" s="6">
        <v>18588</v>
      </c>
      <c r="D50" s="6">
        <v>12939</v>
      </c>
      <c r="E50" s="7">
        <v>16.7925</v>
      </c>
      <c r="F50" s="11">
        <v>22</v>
      </c>
      <c r="G50" s="7">
        <v>92.626230506064459</v>
      </c>
      <c r="H50" s="7">
        <f t="shared" si="2"/>
        <v>0.80263428689029137</v>
      </c>
      <c r="I50" s="7">
        <v>0</v>
      </c>
      <c r="J50" s="6">
        <v>146.94</v>
      </c>
      <c r="K50" s="7">
        <v>1.72895</v>
      </c>
      <c r="L50" s="7">
        <f>IF(YEAR(A50)=YEAR(A49),L49,MAX(K50:K61))</f>
        <v>2.0965736842105001</v>
      </c>
      <c r="M50" s="7">
        <f>IF(YEAR($A50)=YEAR($A49),M49,MIN($K50:$K61))</f>
        <v>1.72895</v>
      </c>
      <c r="N50" s="7">
        <f>IF(YEAR($A50)=YEAR($A49),N49,_xlfn.STDEV.P($K50:$K61))</f>
        <v>0.11856105520172817</v>
      </c>
      <c r="O50" s="7">
        <v>19.8325</v>
      </c>
      <c r="P50" s="7">
        <f t="shared" si="4"/>
        <v>0.66389036998624196</v>
      </c>
      <c r="Q50" s="10">
        <v>16.5625</v>
      </c>
      <c r="R50" s="10">
        <f t="shared" si="3"/>
        <v>8.1713780918727821</v>
      </c>
    </row>
    <row r="51" spans="1:18">
      <c r="A51" s="5">
        <v>39479</v>
      </c>
      <c r="B51" s="6">
        <f t="shared" si="5"/>
        <v>35251</v>
      </c>
      <c r="C51" s="6">
        <v>21196</v>
      </c>
      <c r="D51" s="6">
        <v>14055</v>
      </c>
      <c r="E51" s="7">
        <v>16.940000000000001</v>
      </c>
      <c r="F51" s="11">
        <v>21</v>
      </c>
      <c r="G51" s="7">
        <v>88.9589875255148</v>
      </c>
      <c r="H51" s="7">
        <f t="shared" si="2"/>
        <v>1.2930447801823952</v>
      </c>
      <c r="I51" s="7">
        <v>0</v>
      </c>
      <c r="J51" s="6">
        <v>148.84</v>
      </c>
      <c r="K51" s="7">
        <v>1.7586571428571001</v>
      </c>
      <c r="L51" s="7">
        <f>IF(YEAR(A51)=YEAR(A50),L50,MAX(K51:K62))</f>
        <v>2.0965736842105001</v>
      </c>
      <c r="M51" s="7">
        <f>IF(YEAR($A51)=YEAR($A50),M50,MIN($K51:$K62))</f>
        <v>1.72895</v>
      </c>
      <c r="N51" s="7">
        <f>IF(YEAR($A51)=YEAR($A50),N50,_xlfn.STDEV.P($K51:$K62))</f>
        <v>0.11856105520172817</v>
      </c>
      <c r="O51" s="7">
        <v>19.936</v>
      </c>
      <c r="P51" s="7">
        <f t="shared" si="4"/>
        <v>1.7182187372162261</v>
      </c>
      <c r="Q51" s="10">
        <v>16.234000000000002</v>
      </c>
      <c r="R51" s="10">
        <f t="shared" si="3"/>
        <v>9.1042369154083147</v>
      </c>
    </row>
    <row r="52" spans="1:18">
      <c r="A52" s="5">
        <v>39508</v>
      </c>
      <c r="B52" s="6">
        <f t="shared" si="5"/>
        <v>53649</v>
      </c>
      <c r="C52" s="6">
        <v>34147</v>
      </c>
      <c r="D52" s="6">
        <v>19502</v>
      </c>
      <c r="E52" s="7">
        <v>17.7575</v>
      </c>
      <c r="F52" s="11">
        <v>21</v>
      </c>
      <c r="G52" s="7">
        <v>84.343662131157103</v>
      </c>
      <c r="H52" s="7">
        <f t="shared" si="2"/>
        <v>0.96076323568934363</v>
      </c>
      <c r="I52" s="7">
        <v>0</v>
      </c>
      <c r="J52" s="6">
        <v>150.27000000000001</v>
      </c>
      <c r="K52" s="7">
        <v>1.9188238095237999</v>
      </c>
      <c r="L52" s="7">
        <f>IF(YEAR(A52)=YEAR(A51),L51,MAX(K52:K63))</f>
        <v>2.0965736842105001</v>
      </c>
      <c r="M52" s="7">
        <f>IF(YEAR($A52)=YEAR($A51),M51,MIN($K52:$K63))</f>
        <v>1.72895</v>
      </c>
      <c r="N52" s="7">
        <f>IF(YEAR($A52)=YEAR($A51),N51,_xlfn.STDEV.P($K52:$K63))</f>
        <v>0.11856105520172817</v>
      </c>
      <c r="O52" s="7">
        <v>20.627500000000001</v>
      </c>
      <c r="P52" s="7">
        <f t="shared" si="4"/>
        <v>9.1073275605326067</v>
      </c>
      <c r="Q52" s="10">
        <v>16.27</v>
      </c>
      <c r="R52" s="10">
        <f t="shared" si="3"/>
        <v>9.1523207670516591</v>
      </c>
    </row>
    <row r="53" spans="1:18">
      <c r="A53" s="5">
        <v>39539</v>
      </c>
      <c r="B53" s="6">
        <f t="shared" si="5"/>
        <v>47701</v>
      </c>
      <c r="C53" s="6">
        <v>30313</v>
      </c>
      <c r="D53" s="6">
        <v>17388</v>
      </c>
      <c r="E53" s="7">
        <v>18.762499999999999</v>
      </c>
      <c r="F53" s="11">
        <v>21</v>
      </c>
      <c r="G53" s="7">
        <v>79.490827682035999</v>
      </c>
      <c r="H53" s="7">
        <f t="shared" si="2"/>
        <v>1.676981433419833</v>
      </c>
      <c r="I53" s="7">
        <v>0</v>
      </c>
      <c r="J53" s="6">
        <v>152.79</v>
      </c>
      <c r="K53" s="7">
        <v>2.0539857142856999</v>
      </c>
      <c r="L53" s="7">
        <f>IF(YEAR(A53)=YEAR(A52),L52,MAX(K53:K64))</f>
        <v>2.0965736842105001</v>
      </c>
      <c r="M53" s="7">
        <f>IF(YEAR($A53)=YEAR($A52),M52,MIN($K53:$K64))</f>
        <v>1.72895</v>
      </c>
      <c r="N53" s="7">
        <f>IF(YEAR($A53)=YEAR($A52),N52,_xlfn.STDEV.P($K53:$K64))</f>
        <v>0.11856105520172817</v>
      </c>
      <c r="O53" s="7">
        <v>20.997499999999999</v>
      </c>
      <c r="P53" s="7">
        <f t="shared" si="4"/>
        <v>7.0439976870749543</v>
      </c>
      <c r="Q53" s="10">
        <v>16.297499999999999</v>
      </c>
      <c r="R53" s="10">
        <f t="shared" si="3"/>
        <v>9.660518194215161</v>
      </c>
    </row>
    <row r="54" spans="1:18">
      <c r="A54" s="5">
        <v>39569</v>
      </c>
      <c r="B54" s="6">
        <f t="shared" si="5"/>
        <v>48598</v>
      </c>
      <c r="C54" s="6">
        <v>31477</v>
      </c>
      <c r="D54" s="6">
        <v>17121</v>
      </c>
      <c r="E54" s="7">
        <v>18.776</v>
      </c>
      <c r="F54" s="11">
        <v>21</v>
      </c>
      <c r="G54" s="7">
        <v>78.634699348341343</v>
      </c>
      <c r="H54" s="7">
        <f t="shared" si="2"/>
        <v>1.4922442568230831</v>
      </c>
      <c r="I54" s="7">
        <v>0</v>
      </c>
      <c r="J54" s="6">
        <v>155.07</v>
      </c>
      <c r="K54" s="7">
        <v>1.9496714285714001</v>
      </c>
      <c r="L54" s="7">
        <f>IF(YEAR(A54)=YEAR(A53),L53,MAX(K54:K65))</f>
        <v>2.0965736842105001</v>
      </c>
      <c r="M54" s="7">
        <f>IF(YEAR($A54)=YEAR($A53),M53,MIN($K54:$K65))</f>
        <v>1.72895</v>
      </c>
      <c r="N54" s="7">
        <f>IF(YEAR($A54)=YEAR($A53),N53,_xlfn.STDEV.P($K54:$K65))</f>
        <v>0.11856105520172817</v>
      </c>
      <c r="O54" s="7">
        <v>20.751999999999999</v>
      </c>
      <c r="P54" s="7">
        <f t="shared" si="4"/>
        <v>-5.078627615994713</v>
      </c>
      <c r="Q54" s="10">
        <v>16.734000000000002</v>
      </c>
      <c r="R54" s="10">
        <f t="shared" si="3"/>
        <v>10.740555595229594</v>
      </c>
    </row>
    <row r="55" spans="1:18">
      <c r="A55" s="5">
        <v>39600</v>
      </c>
      <c r="B55" s="6">
        <f t="shared" si="5"/>
        <v>46324</v>
      </c>
      <c r="C55" s="6">
        <v>28724</v>
      </c>
      <c r="D55" s="6">
        <v>17600</v>
      </c>
      <c r="E55" s="7">
        <v>19.035</v>
      </c>
      <c r="F55" s="11">
        <v>21</v>
      </c>
      <c r="G55" s="7">
        <v>78.810920232600495</v>
      </c>
      <c r="H55" s="7">
        <f t="shared" si="2"/>
        <v>-0.36112723286257919</v>
      </c>
      <c r="I55" s="7">
        <v>0</v>
      </c>
      <c r="J55" s="6">
        <v>154.51</v>
      </c>
      <c r="K55" s="7">
        <v>1.9172190476190001</v>
      </c>
      <c r="L55" s="7">
        <f>IF(YEAR(A55)=YEAR(A54),L54,MAX(K55:K66))</f>
        <v>2.0965736842105001</v>
      </c>
      <c r="M55" s="7">
        <f>IF(YEAR($A55)=YEAR($A54),M54,MIN($K55:$K66))</f>
        <v>1.72895</v>
      </c>
      <c r="N55" s="7">
        <f>IF(YEAR($A55)=YEAR($A54),N54,_xlfn.STDEV.P($K55:$K66))</f>
        <v>0.11856105520172817</v>
      </c>
      <c r="O55" s="7">
        <v>21.245000000000001</v>
      </c>
      <c r="P55" s="7">
        <f t="shared" si="4"/>
        <v>-1.6645051302915714</v>
      </c>
      <c r="Q55" s="10">
        <v>17.4025</v>
      </c>
      <c r="R55" s="10">
        <f t="shared" si="3"/>
        <v>10.609206099219692</v>
      </c>
    </row>
    <row r="56" spans="1:18">
      <c r="A56" s="5">
        <v>39630</v>
      </c>
      <c r="B56" s="6">
        <f t="shared" si="5"/>
        <v>42156</v>
      </c>
      <c r="C56" s="6">
        <v>25530</v>
      </c>
      <c r="D56" s="6">
        <v>16626</v>
      </c>
      <c r="E56" s="7">
        <v>20.047499999999999</v>
      </c>
      <c r="F56" s="11">
        <v>23</v>
      </c>
      <c r="G56" s="7">
        <v>80.55758353108105</v>
      </c>
      <c r="H56" s="7">
        <f t="shared" si="2"/>
        <v>0.57601449744353328</v>
      </c>
      <c r="I56" s="7">
        <v>0</v>
      </c>
      <c r="J56" s="6">
        <v>155.4</v>
      </c>
      <c r="K56" s="7">
        <v>1.9189086956521999</v>
      </c>
      <c r="L56" s="7">
        <f>IF(YEAR(A56)=YEAR(A55),L55,MAX(K56:K67))</f>
        <v>2.0965736842105001</v>
      </c>
      <c r="M56" s="7">
        <f>IF(YEAR($A56)=YEAR($A55),M55,MIN($K56:$K67))</f>
        <v>1.72895</v>
      </c>
      <c r="N56" s="7">
        <f>IF(YEAR($A56)=YEAR($A55),N55,_xlfn.STDEV.P($K56:$K67))</f>
        <v>0.11856105520172817</v>
      </c>
      <c r="O56" s="7">
        <v>21.71</v>
      </c>
      <c r="P56" s="7">
        <f t="shared" si="4"/>
        <v>8.8130150558352049E-2</v>
      </c>
      <c r="Q56" s="10">
        <v>17.897500000000001</v>
      </c>
      <c r="R56" s="10">
        <f t="shared" si="3"/>
        <v>12.064613831398297</v>
      </c>
    </row>
    <row r="57" spans="1:18">
      <c r="A57" s="5">
        <v>39661</v>
      </c>
      <c r="B57" s="6">
        <f t="shared" si="5"/>
        <v>43670</v>
      </c>
      <c r="C57" s="6">
        <v>26102</v>
      </c>
      <c r="D57" s="6">
        <v>17568</v>
      </c>
      <c r="E57" s="7">
        <v>19.888000000000002</v>
      </c>
      <c r="F57" s="11">
        <v>21</v>
      </c>
      <c r="G57" s="7">
        <v>83.356019998637478</v>
      </c>
      <c r="H57" s="7">
        <f t="shared" si="2"/>
        <v>-0.24453024453023886</v>
      </c>
      <c r="I57" s="7">
        <v>0</v>
      </c>
      <c r="J57" s="6">
        <v>155.02000000000001</v>
      </c>
      <c r="K57" s="7">
        <v>1.7696000000000001</v>
      </c>
      <c r="L57" s="7">
        <f>IF(YEAR(A57)=YEAR(A56),L56,MAX(K57:K68))</f>
        <v>2.0965736842105001</v>
      </c>
      <c r="M57" s="7">
        <f>IF(YEAR($A57)=YEAR($A56),M56,MIN($K57:$K68))</f>
        <v>1.72895</v>
      </c>
      <c r="N57" s="7">
        <f>IF(YEAR($A57)=YEAR($A56),N56,_xlfn.STDEV.P($K57:$K68))</f>
        <v>0.11856105520172817</v>
      </c>
      <c r="O57" s="7">
        <v>22.161999999999999</v>
      </c>
      <c r="P57" s="7">
        <f t="shared" si="4"/>
        <v>-7.7809171426706509</v>
      </c>
      <c r="Q57" s="10">
        <v>17.814</v>
      </c>
      <c r="R57" s="10">
        <f t="shared" si="3"/>
        <v>11.766402307137724</v>
      </c>
    </row>
    <row r="58" spans="1:18">
      <c r="A58" s="5">
        <v>39692</v>
      </c>
      <c r="B58" s="6">
        <f t="shared" si="5"/>
        <v>43932</v>
      </c>
      <c r="C58" s="6">
        <v>27053</v>
      </c>
      <c r="D58" s="6">
        <v>16879</v>
      </c>
      <c r="E58" s="7">
        <v>19.552499999999998</v>
      </c>
      <c r="F58" s="11">
        <v>21</v>
      </c>
      <c r="G58" s="7">
        <v>84.33593403092145</v>
      </c>
      <c r="H58" s="7">
        <f t="shared" si="2"/>
        <v>0.45155463811119567</v>
      </c>
      <c r="I58" s="7">
        <v>0</v>
      </c>
      <c r="J58" s="6">
        <v>155.72</v>
      </c>
      <c r="K58" s="7">
        <v>1.7778142857143</v>
      </c>
      <c r="L58" s="7">
        <f>IF(YEAR(A58)=YEAR(A57),L57,MAX(K58:K69))</f>
        <v>2.0965736842105001</v>
      </c>
      <c r="M58" s="7">
        <f>IF(YEAR($A58)=YEAR($A57),M57,MIN($K58:$K69))</f>
        <v>1.72895</v>
      </c>
      <c r="N58" s="7">
        <f>IF(YEAR($A58)=YEAR($A57),N57,_xlfn.STDEV.P($K58:$K69))</f>
        <v>0.11856105520172817</v>
      </c>
      <c r="O58" s="7">
        <v>21.232500000000002</v>
      </c>
      <c r="P58" s="7">
        <f t="shared" si="4"/>
        <v>0.46418884009380434</v>
      </c>
      <c r="Q58" s="10">
        <v>17.927499999999998</v>
      </c>
      <c r="R58" s="10">
        <f t="shared" si="3"/>
        <v>11.125383572397052</v>
      </c>
    </row>
    <row r="59" spans="1:18">
      <c r="A59" s="5">
        <v>39722</v>
      </c>
      <c r="B59" s="6">
        <f t="shared" si="5"/>
        <v>32884</v>
      </c>
      <c r="C59" s="6">
        <v>19788</v>
      </c>
      <c r="D59" s="6">
        <v>13096</v>
      </c>
      <c r="E59" s="7">
        <v>20.6</v>
      </c>
      <c r="F59" s="11">
        <v>20</v>
      </c>
      <c r="G59" s="7">
        <v>78.933837477809845</v>
      </c>
      <c r="H59" s="7">
        <f t="shared" si="2"/>
        <v>2.6008219881839212</v>
      </c>
      <c r="I59" s="7">
        <v>0</v>
      </c>
      <c r="J59" s="6">
        <v>159.77000000000001</v>
      </c>
      <c r="K59" s="7">
        <v>1.972135</v>
      </c>
      <c r="L59" s="7">
        <f>IF(YEAR(A59)=YEAR(A58),L58,MAX(K59:K70))</f>
        <v>2.0965736842105001</v>
      </c>
      <c r="M59" s="7">
        <f>IF(YEAR($A59)=YEAR($A58),M58,MIN($K59:$K70))</f>
        <v>1.72895</v>
      </c>
      <c r="N59" s="7">
        <f>IF(YEAR($A59)=YEAR($A58),N58,_xlfn.STDEV.P($K59:$K70))</f>
        <v>0.11856105520172817</v>
      </c>
      <c r="O59" s="7">
        <v>22.341999999999999</v>
      </c>
      <c r="P59" s="7">
        <f t="shared" si="4"/>
        <v>10.930315716729933</v>
      </c>
      <c r="Q59" s="10">
        <v>18.155999999999999</v>
      </c>
      <c r="R59" s="10">
        <f t="shared" si="3"/>
        <v>11.985701268661963</v>
      </c>
    </row>
    <row r="60" spans="1:18">
      <c r="A60" s="5">
        <v>39753</v>
      </c>
      <c r="B60" s="6">
        <f t="shared" si="5"/>
        <v>26253</v>
      </c>
      <c r="C60" s="6">
        <v>17201</v>
      </c>
      <c r="D60" s="6">
        <v>9052</v>
      </c>
      <c r="E60" s="7">
        <v>24.047499999999999</v>
      </c>
      <c r="F60" s="11">
        <v>20</v>
      </c>
      <c r="G60" s="7">
        <v>73.870922899273324</v>
      </c>
      <c r="H60" s="7">
        <f t="shared" si="2"/>
        <v>0.83244664204793484</v>
      </c>
      <c r="I60" s="7">
        <v>0</v>
      </c>
      <c r="J60" s="6">
        <v>161.1</v>
      </c>
      <c r="K60" s="7">
        <v>2.03118</v>
      </c>
      <c r="L60" s="7">
        <f>IF(YEAR(A60)=YEAR(A59),L59,MAX(K60:K71))</f>
        <v>2.0965736842105001</v>
      </c>
      <c r="M60" s="7">
        <f>IF(YEAR($A60)=YEAR($A59),M59,MIN($K60:$K71))</f>
        <v>1.72895</v>
      </c>
      <c r="N60" s="7">
        <f>IF(YEAR($A60)=YEAR($A59),N59,_xlfn.STDEV.P($K60:$K71))</f>
        <v>0.11856105520172817</v>
      </c>
      <c r="O60" s="7">
        <v>25.085000000000001</v>
      </c>
      <c r="P60" s="7">
        <f t="shared" si="4"/>
        <v>2.9939633950008426</v>
      </c>
      <c r="Q60" s="10">
        <v>19.324999999999999</v>
      </c>
      <c r="R60" s="10">
        <f t="shared" si="3"/>
        <v>10.759711240976277</v>
      </c>
    </row>
    <row r="61" spans="1:18">
      <c r="A61" s="5">
        <v>39783</v>
      </c>
      <c r="B61" s="6">
        <f t="shared" si="5"/>
        <v>42078</v>
      </c>
      <c r="C61" s="6">
        <v>25879</v>
      </c>
      <c r="D61" s="6">
        <v>16199</v>
      </c>
      <c r="E61" s="7">
        <v>22.905000000000001</v>
      </c>
      <c r="F61" s="12">
        <v>19</v>
      </c>
      <c r="G61" s="7">
        <v>74.010857300332987</v>
      </c>
      <c r="H61" s="7">
        <f t="shared" si="2"/>
        <v>-0.409683426443197</v>
      </c>
      <c r="I61" s="7">
        <v>0</v>
      </c>
      <c r="J61" s="6">
        <v>160.44</v>
      </c>
      <c r="K61" s="7">
        <v>2.0965736842105001</v>
      </c>
      <c r="L61" s="7">
        <f>IF(YEAR(A61)=YEAR(A60),L60,MAX(K61:K72))</f>
        <v>2.0965736842105001</v>
      </c>
      <c r="M61" s="7">
        <f>IF(YEAR($A61)=YEAR($A60),M60,MIN($K61:$K72))</f>
        <v>1.72895</v>
      </c>
      <c r="N61" s="7">
        <f>IF(YEAR($A61)=YEAR($A60),N60,_xlfn.STDEV.P($K61:$K72))</f>
        <v>0.11856105520172817</v>
      </c>
      <c r="O61" s="7">
        <v>24.47</v>
      </c>
      <c r="P61" s="7">
        <f t="shared" si="4"/>
        <v>3.2194923251755103</v>
      </c>
      <c r="Q61" s="10">
        <v>18.78</v>
      </c>
      <c r="R61" s="10">
        <f t="shared" si="3"/>
        <v>10.063799135624606</v>
      </c>
    </row>
    <row r="62" spans="1:18">
      <c r="A62" s="5">
        <v>39814</v>
      </c>
      <c r="B62" s="6">
        <f t="shared" si="5"/>
        <v>19606</v>
      </c>
      <c r="C62" s="6">
        <v>13173</v>
      </c>
      <c r="D62" s="6">
        <v>6433</v>
      </c>
      <c r="E62" s="7">
        <v>21.65</v>
      </c>
      <c r="F62" s="11">
        <v>21</v>
      </c>
      <c r="G62" s="7">
        <v>74.431974077969258</v>
      </c>
      <c r="H62" s="7">
        <f t="shared" si="2"/>
        <v>0.28671154325605741</v>
      </c>
      <c r="I62" s="7">
        <v>0</v>
      </c>
      <c r="J62" s="6">
        <v>160.9</v>
      </c>
      <c r="K62" s="7">
        <v>2.1251047619048</v>
      </c>
      <c r="L62" s="7">
        <f>IF(YEAR(A62)=YEAR(A61),L61,MAX(K62:K73))</f>
        <v>2.2294136363636001</v>
      </c>
      <c r="M62" s="7">
        <f>IF(YEAR($A62)=YEAR($A61),M61,MIN($K62:$K73))</f>
        <v>2.1185999999999998</v>
      </c>
      <c r="N62" s="7">
        <f>IF(YEAR($A62)=YEAR($A61),N61,_xlfn.STDEV.P($K62:$K73))</f>
        <v>3.8055546901684938E-2</v>
      </c>
      <c r="O62" s="7">
        <v>22.858000000000001</v>
      </c>
      <c r="P62" s="7">
        <f t="shared" si="4"/>
        <v>1.3608430702517271</v>
      </c>
      <c r="Q62" s="10">
        <v>15.673999999999999</v>
      </c>
      <c r="R62" s="10">
        <f t="shared" si="3"/>
        <v>9.5004763849190219</v>
      </c>
    </row>
    <row r="63" spans="1:18">
      <c r="A63" s="5">
        <v>39845</v>
      </c>
      <c r="B63" s="6">
        <f t="shared" si="5"/>
        <v>21742</v>
      </c>
      <c r="C63" s="6">
        <v>14492</v>
      </c>
      <c r="D63" s="6">
        <v>7250</v>
      </c>
      <c r="E63" s="7">
        <v>20.877500000000001</v>
      </c>
      <c r="F63" s="11">
        <v>20</v>
      </c>
      <c r="G63" s="7">
        <v>76.200690885258439</v>
      </c>
      <c r="H63" s="7">
        <f t="shared" si="2"/>
        <v>-0.3418272218769447</v>
      </c>
      <c r="I63" s="7">
        <v>0</v>
      </c>
      <c r="J63" s="6">
        <v>160.35</v>
      </c>
      <c r="K63" s="7">
        <v>2.12582</v>
      </c>
      <c r="L63" s="7">
        <f>IF(YEAR(A63)=YEAR(A62),L62,MAX(K63:K74))</f>
        <v>2.2294136363636001</v>
      </c>
      <c r="M63" s="7">
        <f>IF(YEAR($A63)=YEAR($A62),M62,MIN($K63:$K74))</f>
        <v>2.1185999999999998</v>
      </c>
      <c r="N63" s="7">
        <f>IF(YEAR($A63)=YEAR($A62),N62,_xlfn.STDEV.P($K63:$K74))</f>
        <v>3.8055546901684938E-2</v>
      </c>
      <c r="O63" s="7">
        <v>21.4725</v>
      </c>
      <c r="P63" s="7">
        <f t="shared" si="4"/>
        <v>3.3656604042375804E-2</v>
      </c>
      <c r="Q63" s="10">
        <v>13.03</v>
      </c>
      <c r="R63" s="10">
        <f t="shared" si="3"/>
        <v>7.7331362536952275</v>
      </c>
    </row>
    <row r="64" spans="1:18">
      <c r="A64" s="5">
        <v>39873</v>
      </c>
      <c r="B64" s="6">
        <f t="shared" si="5"/>
        <v>55111</v>
      </c>
      <c r="C64" s="6">
        <v>40622</v>
      </c>
      <c r="D64" s="6">
        <v>14489</v>
      </c>
      <c r="E64" s="7">
        <v>20.07</v>
      </c>
      <c r="F64" s="11">
        <v>22</v>
      </c>
      <c r="G64" s="7">
        <v>76.86099776373959</v>
      </c>
      <c r="H64" s="7">
        <f t="shared" si="2"/>
        <v>1.1038353601496853</v>
      </c>
      <c r="I64" s="7">
        <v>0</v>
      </c>
      <c r="J64" s="6">
        <v>162.12</v>
      </c>
      <c r="K64" s="7">
        <v>2.2294136363636001</v>
      </c>
      <c r="L64" s="7">
        <f>IF(YEAR(A64)=YEAR(A63),L63,MAX(K64:K75))</f>
        <v>2.2294136363636001</v>
      </c>
      <c r="M64" s="7">
        <f>IF(YEAR($A64)=YEAR($A63),M63,MIN($K64:$K75))</f>
        <v>2.1185999999999998</v>
      </c>
      <c r="N64" s="7">
        <f>IF(YEAR($A64)=YEAR($A63),N63,_xlfn.STDEV.P($K64:$K75))</f>
        <v>3.8055546901684938E-2</v>
      </c>
      <c r="O64" s="7">
        <v>21.8</v>
      </c>
      <c r="P64" s="7">
        <f t="shared" si="4"/>
        <v>4.8731142036296582</v>
      </c>
      <c r="Q64" s="10">
        <v>12</v>
      </c>
      <c r="R64" s="10">
        <f t="shared" si="3"/>
        <v>7.8858055500099722</v>
      </c>
    </row>
    <row r="65" spans="1:18">
      <c r="A65" s="5">
        <v>39904</v>
      </c>
      <c r="B65" s="6">
        <f t="shared" si="5"/>
        <v>52640</v>
      </c>
      <c r="C65" s="6">
        <v>36202</v>
      </c>
      <c r="D65" s="6">
        <v>16438</v>
      </c>
      <c r="E65" s="7">
        <v>18.627500000000001</v>
      </c>
      <c r="F65" s="11">
        <v>21</v>
      </c>
      <c r="G65" s="7">
        <v>82.035536660159835</v>
      </c>
      <c r="H65" s="7">
        <f t="shared" si="2"/>
        <v>1.8504811250918962E-2</v>
      </c>
      <c r="I65" s="7">
        <v>0</v>
      </c>
      <c r="J65" s="6">
        <v>162.15</v>
      </c>
      <c r="K65" s="7">
        <v>2.1271809523809999</v>
      </c>
      <c r="L65" s="7">
        <f>IF(YEAR(A65)=YEAR(A64),L64,MAX(K65:K76))</f>
        <v>2.2294136363636001</v>
      </c>
      <c r="M65" s="7">
        <f>IF(YEAR($A65)=YEAR($A64),M64,MIN($K65:$K76))</f>
        <v>2.1185999999999998</v>
      </c>
      <c r="N65" s="7">
        <f>IF(YEAR($A65)=YEAR($A64),N64,_xlfn.STDEV.P($K65:$K76))</f>
        <v>3.8055546901684938E-2</v>
      </c>
      <c r="O65" s="7">
        <v>19.012499999999999</v>
      </c>
      <c r="P65" s="7">
        <f t="shared" si="4"/>
        <v>-4.5856310518200711</v>
      </c>
      <c r="Q65" s="10">
        <v>11.734999999999999</v>
      </c>
      <c r="R65" s="10">
        <f t="shared" si="3"/>
        <v>6.1260553701158571</v>
      </c>
    </row>
    <row r="66" spans="1:18">
      <c r="A66" s="5">
        <v>39934</v>
      </c>
      <c r="B66" s="6">
        <f t="shared" si="5"/>
        <v>63191</v>
      </c>
      <c r="C66" s="6">
        <v>44188</v>
      </c>
      <c r="D66" s="6">
        <v>19003</v>
      </c>
      <c r="E66" s="7">
        <v>18.329999999999998</v>
      </c>
      <c r="F66" s="11">
        <v>19</v>
      </c>
      <c r="G66" s="7">
        <v>84.749051565085821</v>
      </c>
      <c r="H66" s="7">
        <f t="shared" si="2"/>
        <v>0.64138143694110195</v>
      </c>
      <c r="I66" s="7">
        <v>0</v>
      </c>
      <c r="J66" s="6">
        <v>163.19</v>
      </c>
      <c r="K66" s="7">
        <v>2.1217684210526002</v>
      </c>
      <c r="L66" s="7">
        <f>IF(YEAR(A66)=YEAR(A65),L65,MAX(K66:K77))</f>
        <v>2.2294136363636001</v>
      </c>
      <c r="M66" s="7">
        <f>IF(YEAR($A66)=YEAR($A65),M65,MIN($K66:$K77))</f>
        <v>2.1185999999999998</v>
      </c>
      <c r="N66" s="7">
        <f>IF(YEAR($A66)=YEAR($A65),N65,_xlfn.STDEV.P($K66:$K77))</f>
        <v>3.8055546901684938E-2</v>
      </c>
      <c r="O66" s="7">
        <v>20.015999999999998</v>
      </c>
      <c r="P66" s="7">
        <f t="shared" si="4"/>
        <v>-0.25444621071570861</v>
      </c>
      <c r="Q66" s="10">
        <v>11.326000000000001</v>
      </c>
      <c r="R66" s="10">
        <f t="shared" si="3"/>
        <v>5.2363448765073928</v>
      </c>
    </row>
    <row r="67" spans="1:18">
      <c r="A67" s="5">
        <v>39965</v>
      </c>
      <c r="B67" s="6">
        <f t="shared" si="5"/>
        <v>61067</v>
      </c>
      <c r="C67" s="6">
        <v>41019</v>
      </c>
      <c r="D67" s="6">
        <v>20048</v>
      </c>
      <c r="E67" s="7">
        <v>18.2425</v>
      </c>
      <c r="F67" s="11">
        <v>22</v>
      </c>
      <c r="G67" s="7">
        <v>87.542360040168532</v>
      </c>
      <c r="H67" s="7">
        <f t="shared" si="2"/>
        <v>0.11030087627919016</v>
      </c>
      <c r="I67" s="7">
        <v>1</v>
      </c>
      <c r="J67" s="6">
        <v>163.37</v>
      </c>
      <c r="K67" s="7">
        <v>2.1687954545455002</v>
      </c>
      <c r="L67" s="7">
        <f>IF(YEAR(A67)=YEAR(A66),L66,MAX(K67:K78))</f>
        <v>2.2294136363636001</v>
      </c>
      <c r="M67" s="7">
        <f>IF(YEAR($A67)=YEAR($A66),M66,MIN($K67:$K78))</f>
        <v>2.1185999999999998</v>
      </c>
      <c r="N67" s="7">
        <f>IF(YEAR($A67)=YEAR($A66),N66,_xlfn.STDEV.P($K67:$K78))</f>
        <v>3.8055546901684938E-2</v>
      </c>
      <c r="O67" s="7">
        <v>20.37</v>
      </c>
      <c r="P67" s="7">
        <f t="shared" ref="P67:P98" si="6">(K67/K66-1)*100</f>
        <v>2.2164074564541725</v>
      </c>
      <c r="Q67" s="10">
        <v>11.342499999999999</v>
      </c>
      <c r="R67" s="10">
        <f t="shared" si="3"/>
        <v>5.734256682415384</v>
      </c>
    </row>
    <row r="68" spans="1:18">
      <c r="A68" s="5">
        <v>39995</v>
      </c>
      <c r="B68" s="6">
        <f t="shared" si="5"/>
        <v>28845</v>
      </c>
      <c r="C68" s="6">
        <v>16637</v>
      </c>
      <c r="D68" s="6">
        <v>12208</v>
      </c>
      <c r="E68" s="7">
        <v>18.224</v>
      </c>
      <c r="F68" s="11">
        <v>23</v>
      </c>
      <c r="G68" s="7">
        <v>85.72807224361901</v>
      </c>
      <c r="H68" s="7">
        <f t="shared" ref="H68:H131" si="7">(J68/J67-1)*100</f>
        <v>0.25096406929057125</v>
      </c>
      <c r="I68" s="7">
        <v>0</v>
      </c>
      <c r="J68" s="6">
        <v>163.78</v>
      </c>
      <c r="K68" s="7">
        <v>2.1420043478260999</v>
      </c>
      <c r="L68" s="7">
        <f>IF(YEAR(A68)=YEAR(A67),L67,MAX(K68:K79))</f>
        <v>2.2294136363636001</v>
      </c>
      <c r="M68" s="7">
        <f>IF(YEAR($A68)=YEAR($A67),M67,MIN($K68:$K79))</f>
        <v>2.1185999999999998</v>
      </c>
      <c r="N68" s="7">
        <f>IF(YEAR($A68)=YEAR($A67),N67,_xlfn.STDEV.P($K68:$K79))</f>
        <v>3.8055546901684938E-2</v>
      </c>
      <c r="O68" s="7">
        <v>19.736000000000001</v>
      </c>
      <c r="P68" s="7">
        <f t="shared" si="6"/>
        <v>-1.2352989150382854</v>
      </c>
      <c r="Q68" s="10">
        <v>11.028</v>
      </c>
      <c r="R68" s="10">
        <f t="shared" si="3"/>
        <v>5.3925353925353914</v>
      </c>
    </row>
    <row r="69" spans="1:18">
      <c r="A69" s="5">
        <v>40026</v>
      </c>
      <c r="B69" s="6">
        <f t="shared" si="5"/>
        <v>35609</v>
      </c>
      <c r="C69" s="6">
        <v>22537</v>
      </c>
      <c r="D69" s="6">
        <v>13072</v>
      </c>
      <c r="E69" s="7">
        <v>16.892499999999998</v>
      </c>
      <c r="F69" s="11">
        <v>21</v>
      </c>
      <c r="G69" s="7">
        <v>85.839722327044512</v>
      </c>
      <c r="H69" s="7">
        <f t="shared" si="7"/>
        <v>-0.29918182928319048</v>
      </c>
      <c r="I69" s="7">
        <v>0</v>
      </c>
      <c r="J69" s="6">
        <v>163.29</v>
      </c>
      <c r="K69" s="7">
        <v>2.1185999999999998</v>
      </c>
      <c r="L69" s="7">
        <f>IF(YEAR(A69)=YEAR(A68),L68,MAX(K69:K80))</f>
        <v>2.2294136363636001</v>
      </c>
      <c r="M69" s="7">
        <f>IF(YEAR($A69)=YEAR($A68),M68,MIN($K69:$K80))</f>
        <v>2.1185999999999998</v>
      </c>
      <c r="N69" s="7">
        <f>IF(YEAR($A69)=YEAR($A68),N68,_xlfn.STDEV.P($K69:$K80))</f>
        <v>3.8055546901684938E-2</v>
      </c>
      <c r="O69" s="7">
        <v>18.567499999999999</v>
      </c>
      <c r="P69" s="7">
        <f t="shared" si="6"/>
        <v>-1.0926377366998752</v>
      </c>
      <c r="Q69" s="10">
        <v>9.9649999999999999</v>
      </c>
      <c r="R69" s="10">
        <f t="shared" si="3"/>
        <v>5.334795510256729</v>
      </c>
    </row>
    <row r="70" spans="1:18">
      <c r="A70" s="5">
        <v>40057</v>
      </c>
      <c r="B70" s="6">
        <f t="shared" si="5"/>
        <v>81397</v>
      </c>
      <c r="C70" s="6">
        <v>52162</v>
      </c>
      <c r="D70" s="6">
        <v>29235</v>
      </c>
      <c r="E70" s="7">
        <v>15.664999999999999</v>
      </c>
      <c r="F70" s="11">
        <v>20</v>
      </c>
      <c r="G70" s="7">
        <v>86.583573545552483</v>
      </c>
      <c r="H70" s="7">
        <f t="shared" si="7"/>
        <v>0.39194071896626603</v>
      </c>
      <c r="I70" s="7">
        <v>1</v>
      </c>
      <c r="J70" s="6">
        <v>163.93</v>
      </c>
      <c r="K70" s="7">
        <v>2.1679900000000001</v>
      </c>
      <c r="L70" s="7">
        <f>IF(YEAR(A70)=YEAR(A69),L69,MAX(K70:K81))</f>
        <v>2.2294136363636001</v>
      </c>
      <c r="M70" s="7">
        <f>IF(YEAR($A70)=YEAR($A69),M69,MIN($K70:$K81))</f>
        <v>2.1185999999999998</v>
      </c>
      <c r="N70" s="7">
        <f>IF(YEAR($A70)=YEAR($A69),N69,_xlfn.STDEV.P($K70:$K81))</f>
        <v>3.8055546901684938E-2</v>
      </c>
      <c r="O70" s="7">
        <v>16.447500000000002</v>
      </c>
      <c r="P70" s="7">
        <f t="shared" si="6"/>
        <v>2.3312564901350141</v>
      </c>
      <c r="Q70" s="10">
        <v>9.1675000000000004</v>
      </c>
      <c r="R70" s="10">
        <f t="shared" si="3"/>
        <v>5.2722835859234651</v>
      </c>
    </row>
    <row r="71" spans="1:18">
      <c r="A71" s="5">
        <v>40087</v>
      </c>
      <c r="B71" s="6">
        <f t="shared" si="5"/>
        <v>21033</v>
      </c>
      <c r="C71" s="6">
        <v>13828</v>
      </c>
      <c r="D71" s="6">
        <v>7205</v>
      </c>
      <c r="E71" s="7">
        <v>15.022</v>
      </c>
      <c r="F71" s="11">
        <v>21</v>
      </c>
      <c r="G71" s="7">
        <v>85.275380471635188</v>
      </c>
      <c r="H71" s="7">
        <f t="shared" si="7"/>
        <v>2.4095650582565575</v>
      </c>
      <c r="I71" s="7">
        <v>0</v>
      </c>
      <c r="J71" s="6">
        <v>167.88</v>
      </c>
      <c r="K71" s="7">
        <v>2.1771428571429001</v>
      </c>
      <c r="L71" s="7">
        <f>IF(YEAR(A71)=YEAR(A70),L70,MAX(K71:K82))</f>
        <v>2.2294136363636001</v>
      </c>
      <c r="M71" s="7">
        <f>IF(YEAR($A71)=YEAR($A70),M70,MIN($K71:$K82))</f>
        <v>2.1185999999999998</v>
      </c>
      <c r="N71" s="7">
        <f>IF(YEAR($A71)=YEAR($A70),N70,_xlfn.STDEV.P($K71:$K82))</f>
        <v>3.8055546901684938E-2</v>
      </c>
      <c r="O71" s="7">
        <v>17.033999999999999</v>
      </c>
      <c r="P71" s="7">
        <f t="shared" si="6"/>
        <v>0.42218170484642492</v>
      </c>
      <c r="Q71" s="10">
        <v>8.4580000000000002</v>
      </c>
      <c r="R71" s="10">
        <f t="shared" si="3"/>
        <v>5.0760468172998507</v>
      </c>
    </row>
    <row r="72" spans="1:18">
      <c r="A72" s="5">
        <v>40118</v>
      </c>
      <c r="B72" s="6">
        <f t="shared" si="5"/>
        <v>27962</v>
      </c>
      <c r="C72" s="6">
        <v>17781</v>
      </c>
      <c r="D72" s="6">
        <v>10181</v>
      </c>
      <c r="E72" s="7">
        <v>14.065</v>
      </c>
      <c r="F72" s="11">
        <v>19</v>
      </c>
      <c r="G72" s="7">
        <v>83.795346846373533</v>
      </c>
      <c r="H72" s="7">
        <f t="shared" si="7"/>
        <v>1.2687634024302952</v>
      </c>
      <c r="I72" s="7">
        <v>0</v>
      </c>
      <c r="J72" s="6">
        <v>170.01</v>
      </c>
      <c r="K72" s="7">
        <v>2.2161315789474001</v>
      </c>
      <c r="L72" s="7">
        <f>IF(YEAR(A72)=YEAR(A71),L71,MAX(K72:K83))</f>
        <v>2.2294136363636001</v>
      </c>
      <c r="M72" s="7">
        <f>IF(YEAR($A72)=YEAR($A71),M71,MIN($K72:$K83))</f>
        <v>2.1185999999999998</v>
      </c>
      <c r="N72" s="7">
        <f>IF(YEAR($A72)=YEAR($A71),N71,_xlfn.STDEV.P($K72:$K83))</f>
        <v>3.8055546901684938E-2</v>
      </c>
      <c r="O72" s="7">
        <v>15.005000000000001</v>
      </c>
      <c r="P72" s="7">
        <f t="shared" si="6"/>
        <v>1.7908205553247569</v>
      </c>
      <c r="Q72" s="10">
        <v>8.08</v>
      </c>
      <c r="R72" s="10">
        <f t="shared" si="3"/>
        <v>5.5307262569832316</v>
      </c>
    </row>
    <row r="73" spans="1:18">
      <c r="A73" s="5">
        <v>40148</v>
      </c>
      <c r="B73" s="6">
        <f t="shared" si="5"/>
        <v>88923</v>
      </c>
      <c r="C73" s="6">
        <v>57178</v>
      </c>
      <c r="D73" s="6">
        <v>31745</v>
      </c>
      <c r="E73" s="7">
        <v>13.1325</v>
      </c>
      <c r="F73" s="11">
        <v>23</v>
      </c>
      <c r="G73" s="7">
        <v>83.965332169695301</v>
      </c>
      <c r="H73" s="7">
        <f t="shared" si="7"/>
        <v>0.52938062466914015</v>
      </c>
      <c r="I73" s="7">
        <v>0</v>
      </c>
      <c r="J73" s="6">
        <v>170.91</v>
      </c>
      <c r="K73" s="7">
        <v>2.2048782608696</v>
      </c>
      <c r="L73" s="7">
        <f>IF(YEAR(A73)=YEAR(A72),L72,MAX(K73:K84))</f>
        <v>2.2294136363636001</v>
      </c>
      <c r="M73" s="7">
        <f>IF(YEAR($A73)=YEAR($A72),M72,MIN($K73:$K84))</f>
        <v>2.1185999999999998</v>
      </c>
      <c r="N73" s="7">
        <f>IF(YEAR($A73)=YEAR($A72),N72,_xlfn.STDEV.P($K73:$K84))</f>
        <v>3.8055546901684938E-2</v>
      </c>
      <c r="O73" s="7">
        <v>15.067500000000001</v>
      </c>
      <c r="P73" s="7">
        <f t="shared" si="6"/>
        <v>-0.50779106189827727</v>
      </c>
      <c r="Q73" s="10">
        <v>8.3849999999999998</v>
      </c>
      <c r="R73" s="10">
        <f t="shared" si="3"/>
        <v>6.5258040388930461</v>
      </c>
    </row>
    <row r="74" spans="1:18">
      <c r="A74" s="5">
        <v>40179</v>
      </c>
      <c r="B74" s="6">
        <f t="shared" si="5"/>
        <v>20095</v>
      </c>
      <c r="C74" s="6">
        <v>12594</v>
      </c>
      <c r="D74" s="6">
        <v>7501</v>
      </c>
      <c r="E74" s="7">
        <v>13.182</v>
      </c>
      <c r="F74" s="11">
        <v>20</v>
      </c>
      <c r="G74" s="7">
        <v>84.315335759324768</v>
      </c>
      <c r="H74" s="7">
        <f t="shared" si="7"/>
        <v>1.8489263354982244</v>
      </c>
      <c r="I74" s="7">
        <v>0</v>
      </c>
      <c r="J74" s="6">
        <v>174.07</v>
      </c>
      <c r="K74" s="7">
        <v>2.1073849999999998</v>
      </c>
      <c r="L74" s="7">
        <f>IF(YEAR(A74)=YEAR(A73),L73,MAX(K74:K85))</f>
        <v>2.1073849999999998</v>
      </c>
      <c r="M74" s="7">
        <f>IF(YEAR($A74)=YEAR($A73),M73,MIN($K74:$K85))</f>
        <v>1.9273045454544999</v>
      </c>
      <c r="N74" s="7">
        <f>IF(YEAR($A74)=YEAR($A73),N73,_xlfn.STDEV.P($K74:$K85))</f>
        <v>5.7221870360946066E-2</v>
      </c>
      <c r="O74" s="7">
        <v>14.956</v>
      </c>
      <c r="P74" s="7">
        <f t="shared" si="6"/>
        <v>-4.4217072026075943</v>
      </c>
      <c r="Q74" s="10">
        <v>8.1760000000000002</v>
      </c>
      <c r="R74" s="10">
        <f t="shared" si="3"/>
        <v>8.1852082038533105</v>
      </c>
    </row>
    <row r="75" spans="1:18">
      <c r="A75" s="5">
        <v>40210</v>
      </c>
      <c r="B75" s="6">
        <f t="shared" si="5"/>
        <v>31172</v>
      </c>
      <c r="C75" s="6">
        <v>20651</v>
      </c>
      <c r="D75" s="6">
        <v>10521</v>
      </c>
      <c r="E75" s="7">
        <v>13.272500000000001</v>
      </c>
      <c r="F75" s="11">
        <v>20</v>
      </c>
      <c r="G75" s="7">
        <v>86.450944823217853</v>
      </c>
      <c r="H75" s="7">
        <f t="shared" si="7"/>
        <v>1.4476934566553634</v>
      </c>
      <c r="I75" s="7">
        <v>0</v>
      </c>
      <c r="J75" s="6">
        <v>176.59</v>
      </c>
      <c r="K75" s="7">
        <v>2.07389</v>
      </c>
      <c r="L75" s="7">
        <f>IF(YEAR(A75)=YEAR(A74),L74,MAX(K75:K86))</f>
        <v>2.1073849999999998</v>
      </c>
      <c r="M75" s="7">
        <f>IF(YEAR($A75)=YEAR($A74),M74,MIN($K75:$K86))</f>
        <v>1.9273045454544999</v>
      </c>
      <c r="N75" s="7">
        <f>IF(YEAR($A75)=YEAR($A74),N74,_xlfn.STDEV.P($K75:$K86))</f>
        <v>5.7221870360946066E-2</v>
      </c>
      <c r="O75" s="7">
        <v>14.4375</v>
      </c>
      <c r="P75" s="7">
        <f t="shared" si="6"/>
        <v>-1.5894105728189167</v>
      </c>
      <c r="Q75" s="10">
        <v>7.9450000000000003</v>
      </c>
      <c r="R75" s="10">
        <f t="shared" si="3"/>
        <v>10.127845338322427</v>
      </c>
    </row>
    <row r="76" spans="1:18">
      <c r="A76" s="5">
        <v>40238</v>
      </c>
      <c r="B76" s="6">
        <f t="shared" si="5"/>
        <v>51769</v>
      </c>
      <c r="C76" s="6">
        <v>33958</v>
      </c>
      <c r="D76" s="6">
        <v>17811</v>
      </c>
      <c r="E76" s="7">
        <v>12.727499999999999</v>
      </c>
      <c r="F76" s="11">
        <v>23</v>
      </c>
      <c r="G76" s="7">
        <v>89.079778838586208</v>
      </c>
      <c r="H76" s="7">
        <f t="shared" si="7"/>
        <v>0.58327198595617968</v>
      </c>
      <c r="I76" s="7">
        <v>0</v>
      </c>
      <c r="J76" s="6">
        <v>177.62</v>
      </c>
      <c r="K76" s="7">
        <v>2.0855217391304</v>
      </c>
      <c r="L76" s="7">
        <f>IF(YEAR(A76)=YEAR(A75),L75,MAX(K76:K87))</f>
        <v>2.1073849999999998</v>
      </c>
      <c r="M76" s="7">
        <f>IF(YEAR($A76)=YEAR($A75),M75,MIN($K76:$K87))</f>
        <v>1.9273045454544999</v>
      </c>
      <c r="N76" s="7">
        <f>IF(YEAR($A76)=YEAR($A75),N75,_xlfn.STDEV.P($K76:$K87))</f>
        <v>5.7221870360946066E-2</v>
      </c>
      <c r="O76" s="7">
        <v>14.5525</v>
      </c>
      <c r="P76" s="7">
        <f t="shared" si="6"/>
        <v>0.56086577062428589</v>
      </c>
      <c r="Q76" s="10">
        <v>8.17</v>
      </c>
      <c r="R76" s="10">
        <f t="shared" si="3"/>
        <v>9.5608191463113723</v>
      </c>
    </row>
    <row r="77" spans="1:18">
      <c r="A77" s="5">
        <v>40269</v>
      </c>
      <c r="B77" s="6">
        <f t="shared" si="5"/>
        <v>54946</v>
      </c>
      <c r="C77" s="6">
        <v>36549</v>
      </c>
      <c r="D77" s="6">
        <v>18397</v>
      </c>
      <c r="E77" s="7">
        <v>12.012</v>
      </c>
      <c r="F77" s="11">
        <v>21</v>
      </c>
      <c r="G77" s="7">
        <v>89.916338642782449</v>
      </c>
      <c r="H77" s="7">
        <f t="shared" si="7"/>
        <v>0.59677964193221023</v>
      </c>
      <c r="I77" s="7">
        <v>0</v>
      </c>
      <c r="J77" s="6">
        <v>178.68</v>
      </c>
      <c r="K77" s="7">
        <v>2.0090095238095</v>
      </c>
      <c r="L77" s="7">
        <f>IF(YEAR(A77)=YEAR(A76),L76,MAX(K77:K88))</f>
        <v>2.1073849999999998</v>
      </c>
      <c r="M77" s="7">
        <f>IF(YEAR($A77)=YEAR($A76),M76,MIN($K77:$K88))</f>
        <v>1.9273045454544999</v>
      </c>
      <c r="N77" s="7">
        <f>IF(YEAR($A77)=YEAR($A76),N76,_xlfn.STDEV.P($K77:$K88))</f>
        <v>5.7221870360946066E-2</v>
      </c>
      <c r="O77" s="7">
        <v>14.012</v>
      </c>
      <c r="P77" s="7">
        <f t="shared" si="6"/>
        <v>-3.6687325711024843</v>
      </c>
      <c r="Q77" s="10">
        <v>8.1519999999999992</v>
      </c>
      <c r="R77" s="10">
        <f t="shared" si="3"/>
        <v>10.194264569842737</v>
      </c>
    </row>
    <row r="78" spans="1:18">
      <c r="A78" s="5">
        <v>40299</v>
      </c>
      <c r="B78" s="6">
        <f t="shared" si="5"/>
        <v>59377</v>
      </c>
      <c r="C78" s="6">
        <v>40467</v>
      </c>
      <c r="D78" s="6">
        <v>18910</v>
      </c>
      <c r="E78" s="7">
        <v>11.74</v>
      </c>
      <c r="F78" s="11">
        <v>20</v>
      </c>
      <c r="G78" s="7">
        <v>91.210221410368831</v>
      </c>
      <c r="H78" s="7">
        <f t="shared" si="7"/>
        <v>-0.35818222520708209</v>
      </c>
      <c r="I78" s="7">
        <v>0</v>
      </c>
      <c r="J78" s="6">
        <v>178.04</v>
      </c>
      <c r="K78" s="7">
        <v>1.9488700000000001</v>
      </c>
      <c r="L78" s="7">
        <f>IF(YEAR(A78)=YEAR(A77),L77,MAX(K78:K89))</f>
        <v>2.1073849999999998</v>
      </c>
      <c r="M78" s="7">
        <f>IF(YEAR($A78)=YEAR($A77),M77,MIN($K78:$K89))</f>
        <v>1.9273045454544999</v>
      </c>
      <c r="N78" s="7">
        <f>IF(YEAR($A78)=YEAR($A77),N77,_xlfn.STDEV.P($K78:$K89))</f>
        <v>5.7221870360946066E-2</v>
      </c>
      <c r="O78" s="7">
        <v>14.195</v>
      </c>
      <c r="P78" s="7">
        <f t="shared" si="6"/>
        <v>-2.9934912252413293</v>
      </c>
      <c r="Q78" s="10">
        <v>8.4149999999999991</v>
      </c>
      <c r="R78" s="10">
        <f t="shared" si="3"/>
        <v>9.0998222930326556</v>
      </c>
    </row>
    <row r="79" spans="1:18">
      <c r="A79" s="5">
        <v>40330</v>
      </c>
      <c r="B79" s="6">
        <f t="shared" si="5"/>
        <v>60896</v>
      </c>
      <c r="C79" s="6">
        <v>42086</v>
      </c>
      <c r="D79" s="6">
        <v>18810</v>
      </c>
      <c r="E79" s="7">
        <v>11.75</v>
      </c>
      <c r="F79" s="11">
        <v>22</v>
      </c>
      <c r="G79" s="7">
        <v>92.679071701869773</v>
      </c>
      <c r="H79" s="7">
        <f t="shared" si="7"/>
        <v>-0.56167153448662965</v>
      </c>
      <c r="I79" s="7">
        <v>0</v>
      </c>
      <c r="J79" s="6">
        <v>177.04</v>
      </c>
      <c r="K79" s="7">
        <v>1.9273045454544999</v>
      </c>
      <c r="L79" s="7">
        <f>IF(YEAR(A79)=YEAR(A78),L78,MAX(K79:K90))</f>
        <v>2.1073849999999998</v>
      </c>
      <c r="M79" s="7">
        <f>IF(YEAR($A79)=YEAR($A78),M78,MIN($K79:$K90))</f>
        <v>1.9273045454544999</v>
      </c>
      <c r="N79" s="7">
        <f>IF(YEAR($A79)=YEAR($A78),N78,_xlfn.STDEV.P($K79:$K90))</f>
        <v>5.7221870360946066E-2</v>
      </c>
      <c r="O79" s="7">
        <v>14.112500000000001</v>
      </c>
      <c r="P79" s="7">
        <f t="shared" si="6"/>
        <v>-1.1065619844063623</v>
      </c>
      <c r="Q79" s="10">
        <v>8.6199999999999992</v>
      </c>
      <c r="R79" s="10">
        <f t="shared" ref="R79:R142" si="8">(J79/J67-1)*100</f>
        <v>8.3675093346391449</v>
      </c>
    </row>
    <row r="80" spans="1:18">
      <c r="A80" s="5">
        <v>40360</v>
      </c>
      <c r="B80" s="6">
        <f t="shared" si="5"/>
        <v>61345</v>
      </c>
      <c r="C80" s="6">
        <v>41399</v>
      </c>
      <c r="D80" s="6">
        <v>19946</v>
      </c>
      <c r="E80" s="7">
        <v>11.384</v>
      </c>
      <c r="F80" s="11">
        <v>22</v>
      </c>
      <c r="G80" s="7">
        <v>92.710475212838361</v>
      </c>
      <c r="H80" s="7">
        <f t="shared" si="7"/>
        <v>-0.4801174875734282</v>
      </c>
      <c r="I80" s="7">
        <v>0</v>
      </c>
      <c r="J80" s="6">
        <v>176.19</v>
      </c>
      <c r="K80" s="7">
        <v>1.9655318181818</v>
      </c>
      <c r="L80" s="7">
        <f>IF(YEAR(A80)=YEAR(A79),L79,MAX(K80:K91))</f>
        <v>2.1073849999999998</v>
      </c>
      <c r="M80" s="7">
        <f>IF(YEAR($A80)=YEAR($A79),M79,MIN($K80:$K91))</f>
        <v>1.9273045454544999</v>
      </c>
      <c r="N80" s="7">
        <f>IF(YEAR($A80)=YEAR($A79),N79,_xlfn.STDEV.P($K80:$K91))</f>
        <v>5.7221870360946066E-2</v>
      </c>
      <c r="O80" s="7">
        <v>13.744</v>
      </c>
      <c r="P80" s="7">
        <f t="shared" si="6"/>
        <v>1.9834578202732933</v>
      </c>
      <c r="Q80" s="10">
        <v>8.3800000000000008</v>
      </c>
      <c r="R80" s="10">
        <f t="shared" si="8"/>
        <v>7.5772377579680139</v>
      </c>
    </row>
    <row r="81" spans="1:18">
      <c r="A81" s="5">
        <v>40391</v>
      </c>
      <c r="B81" s="6">
        <f t="shared" si="5"/>
        <v>61764</v>
      </c>
      <c r="C81" s="6">
        <v>42222</v>
      </c>
      <c r="D81" s="6">
        <v>19542</v>
      </c>
      <c r="E81" s="7">
        <v>10.87</v>
      </c>
      <c r="F81" s="11">
        <v>21</v>
      </c>
      <c r="G81" s="7">
        <v>92.779484578001529</v>
      </c>
      <c r="H81" s="7">
        <f t="shared" si="7"/>
        <v>0.40297406209206521</v>
      </c>
      <c r="I81" s="7">
        <v>0</v>
      </c>
      <c r="J81" s="6">
        <v>176.9</v>
      </c>
      <c r="K81" s="7">
        <v>1.9512095238095</v>
      </c>
      <c r="L81" s="7">
        <f>IF(YEAR(A81)=YEAR(A80),L80,MAX(K81:K92))</f>
        <v>2.1073849999999998</v>
      </c>
      <c r="M81" s="7">
        <f>IF(YEAR($A81)=YEAR($A80),M80,MIN($K81:$K92))</f>
        <v>1.9273045454544999</v>
      </c>
      <c r="N81" s="7">
        <f>IF(YEAR($A81)=YEAR($A80),N80,_xlfn.STDEV.P($K81:$K92))</f>
        <v>5.7221870360946066E-2</v>
      </c>
      <c r="O81" s="7">
        <v>13.012499999999999</v>
      </c>
      <c r="P81" s="7">
        <f t="shared" si="6"/>
        <v>-0.72867273069884275</v>
      </c>
      <c r="Q81" s="10">
        <v>8.1850000000000005</v>
      </c>
      <c r="R81" s="10">
        <f t="shared" si="8"/>
        <v>8.334864351766802</v>
      </c>
    </row>
    <row r="82" spans="1:18">
      <c r="A82" s="5">
        <v>40422</v>
      </c>
      <c r="B82" s="6">
        <f t="shared" si="5"/>
        <v>63814</v>
      </c>
      <c r="C82" s="6">
        <v>42477</v>
      </c>
      <c r="D82" s="6">
        <v>21337</v>
      </c>
      <c r="E82" s="7">
        <v>10.7875</v>
      </c>
      <c r="F82" s="11">
        <v>20</v>
      </c>
      <c r="G82" s="7">
        <v>95.210319088693382</v>
      </c>
      <c r="H82" s="7">
        <f t="shared" si="7"/>
        <v>1.226681741096658</v>
      </c>
      <c r="I82" s="7">
        <v>0</v>
      </c>
      <c r="J82" s="6">
        <v>179.07</v>
      </c>
      <c r="K82" s="7">
        <v>1.9531750000000001</v>
      </c>
      <c r="L82" s="7">
        <f>IF(YEAR(A82)=YEAR(A81),L81,MAX(K82:K93))</f>
        <v>2.1073849999999998</v>
      </c>
      <c r="M82" s="7">
        <f>IF(YEAR($A82)=YEAR($A81),M81,MIN($K82:$K93))</f>
        <v>1.9273045454544999</v>
      </c>
      <c r="N82" s="7">
        <f>IF(YEAR($A82)=YEAR($A81),N81,_xlfn.STDEV.P($K82:$K93))</f>
        <v>5.7221870360946066E-2</v>
      </c>
      <c r="O82" s="7">
        <v>12.4475</v>
      </c>
      <c r="P82" s="7">
        <f t="shared" si="6"/>
        <v>0.10073117041078383</v>
      </c>
      <c r="Q82" s="10">
        <v>8.1300000000000008</v>
      </c>
      <c r="R82" s="10">
        <f t="shared" si="8"/>
        <v>9.2356493625327829</v>
      </c>
    </row>
    <row r="83" spans="1:18">
      <c r="A83" s="5">
        <v>40452</v>
      </c>
      <c r="B83" s="6">
        <f t="shared" si="5"/>
        <v>73404</v>
      </c>
      <c r="C83" s="6">
        <v>47859</v>
      </c>
      <c r="D83" s="6">
        <v>25545</v>
      </c>
      <c r="E83" s="7">
        <v>10.602</v>
      </c>
      <c r="F83" s="11">
        <v>20</v>
      </c>
      <c r="G83" s="7">
        <v>93.327544489755695</v>
      </c>
      <c r="H83" s="7">
        <f t="shared" si="7"/>
        <v>1.8316859328754154</v>
      </c>
      <c r="I83" s="7">
        <v>0</v>
      </c>
      <c r="J83" s="6">
        <v>182.35</v>
      </c>
      <c r="K83" s="7">
        <v>1.97967</v>
      </c>
      <c r="L83" s="7">
        <f>IF(YEAR(A83)=YEAR(A82),L82,MAX(K83:K94))</f>
        <v>2.1073849999999998</v>
      </c>
      <c r="M83" s="7">
        <f>IF(YEAR($A83)=YEAR($A82),M82,MIN($K83:$K94))</f>
        <v>1.9273045454544999</v>
      </c>
      <c r="N83" s="7">
        <f>IF(YEAR($A83)=YEAR($A82),N82,_xlfn.STDEV.P($K83:$K94))</f>
        <v>5.7221870360946066E-2</v>
      </c>
      <c r="O83" s="7">
        <v>12.398</v>
      </c>
      <c r="P83" s="7">
        <f t="shared" si="6"/>
        <v>1.3565092733625939</v>
      </c>
      <c r="Q83" s="10">
        <v>7.9820000000000002</v>
      </c>
      <c r="R83" s="10">
        <f t="shared" si="8"/>
        <v>8.6192518465570735</v>
      </c>
    </row>
    <row r="84" spans="1:18">
      <c r="A84" s="5">
        <v>40483</v>
      </c>
      <c r="B84" s="6">
        <f t="shared" si="5"/>
        <v>73962</v>
      </c>
      <c r="C84" s="6">
        <v>50061</v>
      </c>
      <c r="D84" s="6">
        <v>23901</v>
      </c>
      <c r="E84" s="7">
        <v>10.256666666667</v>
      </c>
      <c r="F84" s="12">
        <v>18</v>
      </c>
      <c r="G84" s="7">
        <v>95.470321121094017</v>
      </c>
      <c r="H84" s="7">
        <f t="shared" si="7"/>
        <v>2.7419797093508613E-2</v>
      </c>
      <c r="I84" s="7">
        <v>0</v>
      </c>
      <c r="J84" s="6">
        <v>182.4</v>
      </c>
      <c r="K84" s="7">
        <v>1.9721111111111</v>
      </c>
      <c r="L84" s="7">
        <f>IF(YEAR(A84)=YEAR(A83),L83,MAX(K84:K95))</f>
        <v>2.1073849999999998</v>
      </c>
      <c r="M84" s="7">
        <f>IF(YEAR($A84)=YEAR($A83),M83,MIN($K84:$K95))</f>
        <v>1.9273045454544999</v>
      </c>
      <c r="N84" s="7">
        <f>IF(YEAR($A84)=YEAR($A83),N83,_xlfn.STDEV.P($K84:$K95))</f>
        <v>5.7221870360946066E-2</v>
      </c>
      <c r="O84" s="7">
        <v>12.283333333332999</v>
      </c>
      <c r="P84" s="7">
        <f t="shared" si="6"/>
        <v>-0.38182570271307892</v>
      </c>
      <c r="Q84" s="10">
        <v>8.0733333333333004</v>
      </c>
      <c r="R84" s="10">
        <f t="shared" si="8"/>
        <v>7.2878065996117902</v>
      </c>
    </row>
    <row r="85" spans="1:18">
      <c r="A85" s="5">
        <v>40513</v>
      </c>
      <c r="B85" s="6">
        <f t="shared" si="5"/>
        <v>148369</v>
      </c>
      <c r="C85" s="6">
        <v>99461</v>
      </c>
      <c r="D85" s="6">
        <v>48908</v>
      </c>
      <c r="E85" s="7">
        <v>9.67</v>
      </c>
      <c r="F85" s="11">
        <v>23</v>
      </c>
      <c r="G85" s="7">
        <v>94.405311875434336</v>
      </c>
      <c r="H85" s="7">
        <f t="shared" si="7"/>
        <v>-0.30153508771930682</v>
      </c>
      <c r="I85" s="7">
        <v>0</v>
      </c>
      <c r="J85" s="6">
        <v>181.85</v>
      </c>
      <c r="K85" s="7">
        <v>2.0089304347826</v>
      </c>
      <c r="L85" s="7">
        <f>IF(YEAR(A85)=YEAR(A84),L84,MAX(K85:K96))</f>
        <v>2.1073849999999998</v>
      </c>
      <c r="M85" s="7">
        <f>IF(YEAR($A85)=YEAR($A84),M84,MIN($K85:$K96))</f>
        <v>1.9273045454544999</v>
      </c>
      <c r="N85" s="7">
        <f>IF(YEAR($A85)=YEAR($A84),N84,_xlfn.STDEV.P($K85:$K96))</f>
        <v>5.7221870360946066E-2</v>
      </c>
      <c r="O85" s="7">
        <v>11.97</v>
      </c>
      <c r="P85" s="7">
        <f t="shared" si="6"/>
        <v>1.8670004678770669</v>
      </c>
      <c r="Q85" s="10">
        <v>7.9320000000000004</v>
      </c>
      <c r="R85" s="10">
        <f t="shared" si="8"/>
        <v>6.4010297817564732</v>
      </c>
    </row>
    <row r="86" spans="1:18">
      <c r="A86" s="5">
        <v>40544</v>
      </c>
      <c r="B86" s="6">
        <f t="shared" si="5"/>
        <v>44892</v>
      </c>
      <c r="C86" s="6">
        <v>29868</v>
      </c>
      <c r="D86" s="6">
        <v>15024</v>
      </c>
      <c r="E86" s="7">
        <v>10.275</v>
      </c>
      <c r="F86" s="11">
        <v>21</v>
      </c>
      <c r="G86" s="7">
        <v>94.447394795913112</v>
      </c>
      <c r="H86" s="7">
        <f t="shared" si="7"/>
        <v>0.41242782513060128</v>
      </c>
      <c r="I86" s="7">
        <v>0</v>
      </c>
      <c r="J86" s="6">
        <v>182.6</v>
      </c>
      <c r="K86" s="7">
        <v>2.0838142857143001</v>
      </c>
      <c r="L86" s="7">
        <f>IF(YEAR(A86)=YEAR(A85),L85,MAX(K86:K97))</f>
        <v>2.5118619047619002</v>
      </c>
      <c r="M86" s="7">
        <f>IF(YEAR($A86)=YEAR($A85),M85,MIN($K86:$K97))</f>
        <v>2.0838142857143001</v>
      </c>
      <c r="N86" s="7">
        <f>IF(YEAR($A86)=YEAR($A85),N85,_xlfn.STDEV.P($K86:$K97))</f>
        <v>0.14301775841909908</v>
      </c>
      <c r="O86" s="7">
        <v>11.914999999999999</v>
      </c>
      <c r="P86" s="7">
        <f t="shared" si="6"/>
        <v>3.7275482333863685</v>
      </c>
      <c r="Q86" s="10">
        <v>7.3025000000000002</v>
      </c>
      <c r="R86" s="10">
        <f t="shared" si="8"/>
        <v>4.9003274544723308</v>
      </c>
    </row>
    <row r="87" spans="1:18">
      <c r="A87" s="5">
        <v>40575</v>
      </c>
      <c r="B87" s="6">
        <f t="shared" si="5"/>
        <v>58663</v>
      </c>
      <c r="C87" s="6">
        <v>39004</v>
      </c>
      <c r="D87" s="6">
        <v>19659</v>
      </c>
      <c r="E87" s="7">
        <v>10.442500000000001</v>
      </c>
      <c r="F87" s="11">
        <v>20</v>
      </c>
      <c r="G87" s="7">
        <v>96.147879249349131</v>
      </c>
      <c r="H87" s="7">
        <f t="shared" si="7"/>
        <v>0.72836801752464986</v>
      </c>
      <c r="I87" s="7">
        <v>0</v>
      </c>
      <c r="J87" s="6">
        <v>183.93</v>
      </c>
      <c r="K87" s="7">
        <v>2.17008</v>
      </c>
      <c r="L87" s="7">
        <f>IF(YEAR(A87)=YEAR(A86),L86,MAX(K87:K98))</f>
        <v>2.5118619047619002</v>
      </c>
      <c r="M87" s="7">
        <f>IF(YEAR($A87)=YEAR($A86),M86,MIN($K87:$K98))</f>
        <v>2.0838142857143001</v>
      </c>
      <c r="N87" s="7">
        <f>IF(YEAR($A87)=YEAR($A86),N86,_xlfn.STDEV.P($K87:$K98))</f>
        <v>0.14301775841909908</v>
      </c>
      <c r="O87" s="7">
        <v>11.9375</v>
      </c>
      <c r="P87" s="7">
        <f t="shared" si="6"/>
        <v>4.1397985836405526</v>
      </c>
      <c r="Q87" s="10">
        <v>7.41</v>
      </c>
      <c r="R87" s="10">
        <f t="shared" si="8"/>
        <v>4.1565207542896054</v>
      </c>
    </row>
    <row r="88" spans="1:18">
      <c r="A88" s="5">
        <v>40603</v>
      </c>
      <c r="B88" s="6">
        <f t="shared" si="5"/>
        <v>78403</v>
      </c>
      <c r="C88" s="6">
        <v>54023</v>
      </c>
      <c r="D88" s="6">
        <v>24380</v>
      </c>
      <c r="E88" s="7">
        <v>10.51</v>
      </c>
      <c r="F88" s="11">
        <v>23</v>
      </c>
      <c r="G88" s="7">
        <v>95.927831170407629</v>
      </c>
      <c r="H88" s="7">
        <f t="shared" si="7"/>
        <v>0.41863752514541552</v>
      </c>
      <c r="I88" s="7">
        <v>0</v>
      </c>
      <c r="J88" s="6">
        <v>184.7</v>
      </c>
      <c r="K88" s="7">
        <v>2.2132086956522001</v>
      </c>
      <c r="L88" s="7">
        <f>IF(YEAR(A88)=YEAR(A87),L87,MAX(K88:K99))</f>
        <v>2.5118619047619002</v>
      </c>
      <c r="M88" s="7">
        <f>IF(YEAR($A88)=YEAR($A87),M87,MIN($K88:$K99))</f>
        <v>2.0838142857143001</v>
      </c>
      <c r="N88" s="7">
        <f>IF(YEAR($A88)=YEAR($A87),N87,_xlfn.STDEV.P($K88:$K99))</f>
        <v>0.14301775841909908</v>
      </c>
      <c r="O88" s="7">
        <v>12</v>
      </c>
      <c r="P88" s="7">
        <f t="shared" si="6"/>
        <v>1.9874242263971942</v>
      </c>
      <c r="Q88" s="10">
        <v>7.6025</v>
      </c>
      <c r="R88" s="10">
        <f t="shared" si="8"/>
        <v>3.9860376083774351</v>
      </c>
    </row>
    <row r="89" spans="1:18">
      <c r="A89" s="5">
        <v>40634</v>
      </c>
      <c r="B89" s="6">
        <f t="shared" si="5"/>
        <v>77695</v>
      </c>
      <c r="C89" s="6">
        <v>53835</v>
      </c>
      <c r="D89" s="6">
        <v>23860</v>
      </c>
      <c r="E89" s="7">
        <v>10.692</v>
      </c>
      <c r="F89" s="11">
        <v>21</v>
      </c>
      <c r="G89" s="7">
        <v>95.804904827792143</v>
      </c>
      <c r="H89" s="7">
        <f t="shared" si="7"/>
        <v>0.8662696264212455</v>
      </c>
      <c r="I89" s="7">
        <v>0</v>
      </c>
      <c r="J89" s="6">
        <v>186.3</v>
      </c>
      <c r="K89" s="7">
        <v>2.1974428571428999</v>
      </c>
      <c r="L89" s="7">
        <f>IF(YEAR(A89)=YEAR(A88),L88,MAX(K89:K100))</f>
        <v>2.5118619047619002</v>
      </c>
      <c r="M89" s="7">
        <f>IF(YEAR($A89)=YEAR($A88),M88,MIN($K89:$K100))</f>
        <v>2.0838142857143001</v>
      </c>
      <c r="N89" s="7">
        <f>IF(YEAR($A89)=YEAR($A88),N88,_xlfn.STDEV.P($K89:$K100))</f>
        <v>0.14301775841909908</v>
      </c>
      <c r="O89" s="7">
        <v>12.256</v>
      </c>
      <c r="P89" s="7">
        <f t="shared" si="6"/>
        <v>-0.71235209495932317</v>
      </c>
      <c r="Q89" s="10">
        <v>7.8440000000000003</v>
      </c>
      <c r="R89" s="10">
        <f t="shared" si="8"/>
        <v>4.2646071188717327</v>
      </c>
    </row>
    <row r="90" spans="1:18">
      <c r="A90" s="5">
        <v>40664</v>
      </c>
      <c r="B90" s="6">
        <f t="shared" si="5"/>
        <v>80646</v>
      </c>
      <c r="C90" s="6">
        <v>56302</v>
      </c>
      <c r="D90" s="6">
        <v>24344</v>
      </c>
      <c r="E90" s="7">
        <v>10.95</v>
      </c>
      <c r="F90" s="11">
        <v>21</v>
      </c>
      <c r="G90" s="7">
        <v>95.266338362583141</v>
      </c>
      <c r="H90" s="7">
        <f t="shared" si="7"/>
        <v>2.4208266237251586</v>
      </c>
      <c r="I90" s="7">
        <v>0</v>
      </c>
      <c r="J90" s="6">
        <v>190.81</v>
      </c>
      <c r="K90" s="7">
        <v>2.2597333333332998</v>
      </c>
      <c r="L90" s="7">
        <f>IF(YEAR(A90)=YEAR(A89),L89,MAX(K90:K101))</f>
        <v>2.5118619047619002</v>
      </c>
      <c r="M90" s="7">
        <f>IF(YEAR($A90)=YEAR($A89),M89,MIN($K90:$K101))</f>
        <v>2.0838142857143001</v>
      </c>
      <c r="N90" s="7">
        <f>IF(YEAR($A90)=YEAR($A89),N89,_xlfn.STDEV.P($K90:$K101))</f>
        <v>0.14301775841909908</v>
      </c>
      <c r="O90" s="7">
        <v>12.7225</v>
      </c>
      <c r="P90" s="7">
        <f t="shared" si="6"/>
        <v>2.8346801368655195</v>
      </c>
      <c r="Q90" s="10">
        <v>8.0924999999999994</v>
      </c>
      <c r="R90" s="10">
        <f t="shared" si="8"/>
        <v>7.1725454953943002</v>
      </c>
    </row>
    <row r="91" spans="1:18">
      <c r="A91" s="5">
        <v>40695</v>
      </c>
      <c r="B91" s="6">
        <f t="shared" si="5"/>
        <v>81573</v>
      </c>
      <c r="C91" s="6">
        <v>56714</v>
      </c>
      <c r="D91" s="6">
        <v>24859</v>
      </c>
      <c r="E91" s="7">
        <v>11.3675</v>
      </c>
      <c r="F91" s="11">
        <v>22</v>
      </c>
      <c r="G91" s="7">
        <v>97.969491930769749</v>
      </c>
      <c r="H91" s="7">
        <f t="shared" si="7"/>
        <v>-1.4307426235522169</v>
      </c>
      <c r="I91" s="7">
        <v>0</v>
      </c>
      <c r="J91" s="6">
        <v>188.08</v>
      </c>
      <c r="K91" s="7">
        <v>2.3044590909090998</v>
      </c>
      <c r="L91" s="7">
        <f>IF(YEAR(A91)=YEAR(A90),L90,MAX(K91:K102))</f>
        <v>2.5118619047619002</v>
      </c>
      <c r="M91" s="7">
        <f>IF(YEAR($A91)=YEAR($A90),M90,MIN($K91:$K102))</f>
        <v>2.0838142857143001</v>
      </c>
      <c r="N91" s="7">
        <f>IF(YEAR($A91)=YEAR($A90),N90,_xlfn.STDEV.P($K91:$K102))</f>
        <v>0.14301775841909908</v>
      </c>
      <c r="O91" s="7">
        <v>13.297499999999999</v>
      </c>
      <c r="P91" s="7">
        <f t="shared" si="6"/>
        <v>1.9792493616857643</v>
      </c>
      <c r="Q91" s="10">
        <v>8.3350000000000009</v>
      </c>
      <c r="R91" s="10">
        <f t="shared" si="8"/>
        <v>6.2358788974243184</v>
      </c>
    </row>
    <row r="92" spans="1:18">
      <c r="A92" s="5">
        <v>40725</v>
      </c>
      <c r="B92" s="6">
        <f t="shared" si="5"/>
        <v>63044</v>
      </c>
      <c r="C92" s="6">
        <v>43518</v>
      </c>
      <c r="D92" s="6">
        <v>19526</v>
      </c>
      <c r="E92" s="7">
        <v>12.48</v>
      </c>
      <c r="F92" s="11">
        <v>21</v>
      </c>
      <c r="G92" s="7">
        <v>97.023360642095952</v>
      </c>
      <c r="H92" s="7">
        <f t="shared" si="7"/>
        <v>-0.4094002552105569</v>
      </c>
      <c r="I92" s="7">
        <v>0</v>
      </c>
      <c r="J92" s="6">
        <v>187.31</v>
      </c>
      <c r="K92" s="7">
        <v>2.364180952381</v>
      </c>
      <c r="L92" s="7">
        <f>IF(YEAR(A92)=YEAR(A91),L91,MAX(K92:K103))</f>
        <v>2.5118619047619002</v>
      </c>
      <c r="M92" s="7">
        <f>IF(YEAR($A92)=YEAR($A91),M91,MIN($K92:$K103))</f>
        <v>2.0838142857143001</v>
      </c>
      <c r="N92" s="7">
        <f>IF(YEAR($A92)=YEAR($A91),N91,_xlfn.STDEV.P($K92:$K103))</f>
        <v>0.14301775841909908</v>
      </c>
      <c r="O92" s="7">
        <v>16.52</v>
      </c>
      <c r="P92" s="7">
        <f t="shared" si="6"/>
        <v>2.5915782886968053</v>
      </c>
      <c r="Q92" s="10">
        <v>8.6859999999999999</v>
      </c>
      <c r="R92" s="10">
        <f t="shared" si="8"/>
        <v>6.3113684091038014</v>
      </c>
    </row>
    <row r="93" spans="1:18">
      <c r="A93" s="5">
        <v>40756</v>
      </c>
      <c r="B93" s="6">
        <f t="shared" si="5"/>
        <v>58406</v>
      </c>
      <c r="C93" s="6">
        <v>38875</v>
      </c>
      <c r="D93" s="6">
        <v>19531</v>
      </c>
      <c r="E93" s="7">
        <v>12.817500000000001</v>
      </c>
      <c r="F93" s="11">
        <v>21</v>
      </c>
      <c r="G93" s="7">
        <v>94.722188324832644</v>
      </c>
      <c r="H93" s="7">
        <f t="shared" si="7"/>
        <v>0.72606908333776587</v>
      </c>
      <c r="I93" s="7">
        <v>0</v>
      </c>
      <c r="J93" s="6">
        <v>188.67</v>
      </c>
      <c r="K93" s="7">
        <v>2.5118619047619002</v>
      </c>
      <c r="L93" s="7">
        <f>IF(YEAR(A93)=YEAR(A92),L92,MAX(K93:K104))</f>
        <v>2.5118619047619002</v>
      </c>
      <c r="M93" s="7">
        <f>IF(YEAR($A93)=YEAR($A92),M92,MIN($K93:$K104))</f>
        <v>2.0838142857143001</v>
      </c>
      <c r="N93" s="7">
        <f>IF(YEAR($A93)=YEAR($A92),N92,_xlfn.STDEV.P($K93:$K104))</f>
        <v>0.14301775841909908</v>
      </c>
      <c r="O93" s="7">
        <v>17.344999999999999</v>
      </c>
      <c r="P93" s="7">
        <f t="shared" si="6"/>
        <v>6.2466010578491771</v>
      </c>
      <c r="Q93" s="10">
        <v>8.49</v>
      </c>
      <c r="R93" s="10">
        <f t="shared" si="8"/>
        <v>6.6534765404183016</v>
      </c>
    </row>
    <row r="94" spans="1:18">
      <c r="A94" s="5">
        <v>40787</v>
      </c>
      <c r="B94" s="6">
        <f t="shared" si="5"/>
        <v>60129</v>
      </c>
      <c r="C94" s="6">
        <v>39964</v>
      </c>
      <c r="D94" s="6">
        <v>20165</v>
      </c>
      <c r="E94" s="7">
        <v>12.984</v>
      </c>
      <c r="F94" s="11">
        <v>21</v>
      </c>
      <c r="G94" s="7">
        <v>95.724278904460434</v>
      </c>
      <c r="H94" s="7">
        <f t="shared" si="7"/>
        <v>0.75263687920708033</v>
      </c>
      <c r="I94" s="7">
        <v>0</v>
      </c>
      <c r="J94" s="6">
        <v>190.09</v>
      </c>
      <c r="K94" s="7">
        <v>2.475480952381</v>
      </c>
      <c r="L94" s="7">
        <f>IF(YEAR(A94)=YEAR(A93),L93,MAX(K94:K105))</f>
        <v>2.5118619047619002</v>
      </c>
      <c r="M94" s="7">
        <f>IF(YEAR($A94)=YEAR($A93),M93,MIN($K94:$K105))</f>
        <v>2.0838142857143001</v>
      </c>
      <c r="N94" s="7">
        <f>IF(YEAR($A94)=YEAR($A93),N93,_xlfn.STDEV.P($K94:$K105))</f>
        <v>0.14301775841909908</v>
      </c>
      <c r="O94" s="7">
        <v>17.257999999999999</v>
      </c>
      <c r="P94" s="7">
        <f t="shared" si="6"/>
        <v>-1.4483659436822727</v>
      </c>
      <c r="Q94" s="10">
        <v>8.1660000000000004</v>
      </c>
      <c r="R94" s="10">
        <f t="shared" si="8"/>
        <v>6.1540179817948237</v>
      </c>
    </row>
    <row r="95" spans="1:18">
      <c r="A95" s="5">
        <v>40817</v>
      </c>
      <c r="B95" s="6">
        <f t="shared" si="5"/>
        <v>69421</v>
      </c>
      <c r="C95" s="6">
        <v>47508</v>
      </c>
      <c r="D95" s="6">
        <v>21913</v>
      </c>
      <c r="E95" s="7">
        <v>12.967499999999999</v>
      </c>
      <c r="F95" s="11">
        <v>21</v>
      </c>
      <c r="G95" s="7">
        <v>92.027806616916223</v>
      </c>
      <c r="H95" s="7">
        <f t="shared" si="7"/>
        <v>3.2721342521963237</v>
      </c>
      <c r="I95" s="7">
        <v>0</v>
      </c>
      <c r="J95" s="6">
        <v>196.31</v>
      </c>
      <c r="K95" s="7">
        <v>2.5110571428571</v>
      </c>
      <c r="L95" s="7">
        <f>IF(YEAR(A95)=YEAR(A94),L94,MAX(K95:K106))</f>
        <v>2.5118619047619002</v>
      </c>
      <c r="M95" s="7">
        <f>IF(YEAR($A95)=YEAR($A94),M94,MIN($K95:$K106))</f>
        <v>2.0838142857143001</v>
      </c>
      <c r="N95" s="7">
        <f>IF(YEAR($A95)=YEAR($A94),N94,_xlfn.STDEV.P($K95:$K106))</f>
        <v>0.14301775841909908</v>
      </c>
      <c r="O95" s="7">
        <v>17.252500000000001</v>
      </c>
      <c r="P95" s="7">
        <f t="shared" si="6"/>
        <v>1.4371425658469272</v>
      </c>
      <c r="Q95" s="10">
        <v>8.1649999999999991</v>
      </c>
      <c r="R95" s="10">
        <f t="shared" si="8"/>
        <v>7.6556073485056331</v>
      </c>
    </row>
    <row r="96" spans="1:18">
      <c r="A96" s="5">
        <v>40848</v>
      </c>
      <c r="B96" s="6">
        <f t="shared" si="5"/>
        <v>63657</v>
      </c>
      <c r="C96" s="6">
        <v>44951</v>
      </c>
      <c r="D96" s="6">
        <v>18706</v>
      </c>
      <c r="E96" s="7">
        <v>13.422499999999999</v>
      </c>
      <c r="F96" s="11">
        <v>19</v>
      </c>
      <c r="G96" s="7">
        <v>92.684257424504494</v>
      </c>
      <c r="H96" s="7">
        <f t="shared" si="7"/>
        <v>1.726860577657785</v>
      </c>
      <c r="I96" s="7">
        <v>0</v>
      </c>
      <c r="J96" s="6">
        <v>199.7</v>
      </c>
      <c r="K96" s="7">
        <v>2.4586842105262998</v>
      </c>
      <c r="L96" s="7">
        <f>IF(YEAR(A96)=YEAR(A95),L95,MAX(K96:K107))</f>
        <v>2.5118619047619002</v>
      </c>
      <c r="M96" s="7">
        <f>IF(YEAR($A96)=YEAR($A95),M95,MIN($K96:$K107))</f>
        <v>2.0838142857143001</v>
      </c>
      <c r="N96" s="7">
        <f>IF(YEAR($A96)=YEAR($A95),N95,_xlfn.STDEV.P($K96:$K107))</f>
        <v>0.14301775841909908</v>
      </c>
      <c r="O96" s="7">
        <v>19.085000000000001</v>
      </c>
      <c r="P96" s="7">
        <f t="shared" si="6"/>
        <v>-2.0856925729380249</v>
      </c>
      <c r="Q96" s="10">
        <v>8.6950000000000003</v>
      </c>
      <c r="R96" s="10">
        <f t="shared" si="8"/>
        <v>9.4846491228069993</v>
      </c>
    </row>
    <row r="97" spans="1:18">
      <c r="A97" s="5">
        <v>40878</v>
      </c>
      <c r="B97" s="6">
        <f t="shared" si="5"/>
        <v>127910</v>
      </c>
      <c r="C97" s="6">
        <v>88957</v>
      </c>
      <c r="D97" s="6">
        <v>38953</v>
      </c>
      <c r="E97" s="7">
        <v>12.018000000000001</v>
      </c>
      <c r="F97" s="11">
        <v>22</v>
      </c>
      <c r="G97" s="7">
        <v>92.824873859630046</v>
      </c>
      <c r="H97" s="7">
        <f t="shared" si="7"/>
        <v>0.57586379569354307</v>
      </c>
      <c r="I97" s="7">
        <v>0</v>
      </c>
      <c r="J97" s="6">
        <v>200.85</v>
      </c>
      <c r="K97" s="7">
        <v>2.4640181818181999</v>
      </c>
      <c r="L97" s="7">
        <f>IF(YEAR(A97)=YEAR(A96),L96,MAX(K97:K108))</f>
        <v>2.5118619047619002</v>
      </c>
      <c r="M97" s="7">
        <f>IF(YEAR($A97)=YEAR($A96),M96,MIN($K97:$K108))</f>
        <v>2.0838142857143001</v>
      </c>
      <c r="N97" s="7">
        <f>IF(YEAR($A97)=YEAR($A96),N96,_xlfn.STDEV.P($K97:$K108))</f>
        <v>0.14301775841909908</v>
      </c>
      <c r="O97" s="7">
        <v>19.698</v>
      </c>
      <c r="P97" s="7">
        <f t="shared" si="6"/>
        <v>0.21694413902622056</v>
      </c>
      <c r="Q97" s="10">
        <v>9.7080000000000002</v>
      </c>
      <c r="R97" s="10">
        <f t="shared" si="8"/>
        <v>10.448171569975262</v>
      </c>
    </row>
    <row r="98" spans="1:18">
      <c r="A98" s="5">
        <v>40909</v>
      </c>
      <c r="B98" s="6">
        <f t="shared" si="5"/>
        <v>29545</v>
      </c>
      <c r="C98" s="6">
        <v>21077</v>
      </c>
      <c r="D98" s="6">
        <v>8468</v>
      </c>
      <c r="E98" s="7">
        <v>15.04</v>
      </c>
      <c r="F98" s="11">
        <v>22</v>
      </c>
      <c r="G98" s="7">
        <v>92.499305012847202</v>
      </c>
      <c r="H98" s="7">
        <f t="shared" si="7"/>
        <v>0.56260891212347452</v>
      </c>
      <c r="I98" s="7">
        <v>0</v>
      </c>
      <c r="J98" s="6">
        <v>201.98</v>
      </c>
      <c r="K98" s="7">
        <v>2.3837681818181999</v>
      </c>
      <c r="L98" s="7">
        <f>IF(YEAR(A98)=YEAR(A97),L97,MAX(K98:K109))</f>
        <v>2.3837681818181999</v>
      </c>
      <c r="M98" s="7">
        <f>IF(YEAR($A98)=YEAR($A97),M97,MIN($K98:$K109))</f>
        <v>2.22194</v>
      </c>
      <c r="N98" s="7">
        <f>IF(YEAR($A98)=YEAR($A97),N97,_xlfn.STDEV.P($K98:$K109))</f>
        <v>4.6987740421821765E-2</v>
      </c>
      <c r="O98" s="7">
        <v>19.9725</v>
      </c>
      <c r="P98" s="7">
        <f t="shared" si="6"/>
        <v>-3.2568753182163346</v>
      </c>
      <c r="Q98" s="10">
        <v>10.032500000000001</v>
      </c>
      <c r="R98" s="10">
        <f t="shared" si="8"/>
        <v>10.613362541073389</v>
      </c>
    </row>
    <row r="99" spans="1:18">
      <c r="A99" s="5">
        <v>40940</v>
      </c>
      <c r="B99" s="6">
        <f t="shared" si="5"/>
        <v>41324</v>
      </c>
      <c r="C99" s="6">
        <v>29189</v>
      </c>
      <c r="D99" s="6">
        <v>12135</v>
      </c>
      <c r="E99" s="7">
        <v>14.82</v>
      </c>
      <c r="F99" s="11">
        <v>21</v>
      </c>
      <c r="G99" s="7">
        <v>93.800517244879401</v>
      </c>
      <c r="H99" s="7">
        <f t="shared" si="7"/>
        <v>0.56441231805131054</v>
      </c>
      <c r="I99" s="7">
        <v>0</v>
      </c>
      <c r="J99" s="6">
        <v>203.12</v>
      </c>
      <c r="K99" s="7">
        <v>2.3257666666666998</v>
      </c>
      <c r="L99" s="7">
        <f>IF(YEAR(A99)=YEAR(A98),L98,MAX(K99:K110))</f>
        <v>2.3837681818181999</v>
      </c>
      <c r="M99" s="7">
        <f>IF(YEAR($A99)=YEAR($A98),M98,MIN($K99:$K110))</f>
        <v>2.22194</v>
      </c>
      <c r="N99" s="7">
        <f>IF(YEAR($A99)=YEAR($A98),N98,_xlfn.STDEV.P($K99:$K110))</f>
        <v>4.6987740421821765E-2</v>
      </c>
      <c r="O99" s="7">
        <v>19.422499999999999</v>
      </c>
      <c r="P99" s="7">
        <f t="shared" ref="P99:P130" si="9">(K99/K98-1)*100</f>
        <v>-2.4331860620465107</v>
      </c>
      <c r="Q99" s="10">
        <v>9.9975000000000005</v>
      </c>
      <c r="R99" s="10">
        <f t="shared" si="8"/>
        <v>10.433317022780408</v>
      </c>
    </row>
    <row r="100" spans="1:18">
      <c r="A100" s="5">
        <v>40969</v>
      </c>
      <c r="B100" s="6">
        <f t="shared" si="5"/>
        <v>64884</v>
      </c>
      <c r="C100" s="6">
        <v>47270</v>
      </c>
      <c r="D100" s="6">
        <v>17614</v>
      </c>
      <c r="E100" s="7">
        <v>13.394</v>
      </c>
      <c r="F100" s="11">
        <v>22</v>
      </c>
      <c r="G100" s="7">
        <v>93.186020264402799</v>
      </c>
      <c r="H100" s="7">
        <f t="shared" si="7"/>
        <v>0.41354864119731438</v>
      </c>
      <c r="I100" s="7">
        <v>0</v>
      </c>
      <c r="J100" s="6">
        <v>203.96</v>
      </c>
      <c r="K100" s="7">
        <v>2.3617681818182001</v>
      </c>
      <c r="L100" s="7">
        <f>IF(YEAR(A100)=YEAR(A99),L99,MAX(K100:K111))</f>
        <v>2.3837681818181999</v>
      </c>
      <c r="M100" s="7">
        <f>IF(YEAR($A100)=YEAR($A99),M99,MIN($K100:$K111))</f>
        <v>2.22194</v>
      </c>
      <c r="N100" s="7">
        <f>IF(YEAR($A100)=YEAR($A99),N99,_xlfn.STDEV.P($K100:$K111))</f>
        <v>4.6987740421821765E-2</v>
      </c>
      <c r="O100" s="7">
        <v>18.847999999999999</v>
      </c>
      <c r="P100" s="7">
        <f t="shared" si="9"/>
        <v>1.547941832148525</v>
      </c>
      <c r="Q100" s="10">
        <v>9.7159999999999993</v>
      </c>
      <c r="R100" s="10">
        <f t="shared" si="8"/>
        <v>10.427720628045488</v>
      </c>
    </row>
    <row r="101" spans="1:18">
      <c r="A101" s="5">
        <v>41000</v>
      </c>
      <c r="B101" s="6">
        <f t="shared" si="5"/>
        <v>62949</v>
      </c>
      <c r="C101" s="6">
        <v>45645</v>
      </c>
      <c r="D101" s="6">
        <v>17304</v>
      </c>
      <c r="E101" s="7">
        <v>13.164999999999999</v>
      </c>
      <c r="F101" s="11">
        <v>20</v>
      </c>
      <c r="G101" s="7">
        <v>88.707607758357796</v>
      </c>
      <c r="H101" s="7">
        <f t="shared" si="7"/>
        <v>1.5150029417532851</v>
      </c>
      <c r="I101" s="7">
        <v>0</v>
      </c>
      <c r="J101" s="6">
        <v>207.05</v>
      </c>
      <c r="K101" s="7">
        <v>2.35453</v>
      </c>
      <c r="L101" s="7">
        <f>IF(YEAR(A101)=YEAR(A100),L100,MAX(K101:K112))</f>
        <v>2.3837681818181999</v>
      </c>
      <c r="M101" s="7">
        <f>IF(YEAR($A101)=YEAR($A100),M100,MIN($K101:$K112))</f>
        <v>2.22194</v>
      </c>
      <c r="N101" s="7">
        <f>IF(YEAR($A101)=YEAR($A100),N100,_xlfn.STDEV.P($K101:$K112))</f>
        <v>4.6987740421821765E-2</v>
      </c>
      <c r="O101" s="7">
        <v>18.535</v>
      </c>
      <c r="P101" s="7">
        <f t="shared" si="9"/>
        <v>-0.30647300077638606</v>
      </c>
      <c r="Q101" s="10">
        <v>9.7324999999999999</v>
      </c>
      <c r="R101" s="10">
        <f t="shared" si="8"/>
        <v>11.13794954374665</v>
      </c>
    </row>
    <row r="102" spans="1:18">
      <c r="A102" s="5">
        <v>41030</v>
      </c>
      <c r="B102" s="6">
        <f t="shared" si="5"/>
        <v>70863</v>
      </c>
      <c r="C102" s="6">
        <v>50460</v>
      </c>
      <c r="D102" s="6">
        <v>20403</v>
      </c>
      <c r="E102" s="7">
        <v>12.987500000000001</v>
      </c>
      <c r="F102" s="11">
        <v>22</v>
      </c>
      <c r="G102" s="7">
        <v>91.934736884126806</v>
      </c>
      <c r="H102" s="7">
        <f t="shared" si="7"/>
        <v>-0.21250905578362733</v>
      </c>
      <c r="I102" s="7">
        <v>0</v>
      </c>
      <c r="J102" s="6">
        <v>206.61</v>
      </c>
      <c r="K102" s="7">
        <v>2.3163499999999999</v>
      </c>
      <c r="L102" s="7">
        <f>IF(YEAR(A102)=YEAR(A101),L101,MAX(K102:K113))</f>
        <v>2.3837681818181999</v>
      </c>
      <c r="M102" s="7">
        <f>IF(YEAR($A102)=YEAR($A101),M101,MIN($K102:$K113))</f>
        <v>2.22194</v>
      </c>
      <c r="N102" s="7">
        <f>IF(YEAR($A102)=YEAR($A101),N101,_xlfn.STDEV.P($K102:$K113))</f>
        <v>4.6987740421821765E-2</v>
      </c>
      <c r="O102" s="7">
        <v>18.3475</v>
      </c>
      <c r="P102" s="7">
        <f t="shared" si="9"/>
        <v>-1.6215550449559024</v>
      </c>
      <c r="Q102" s="10">
        <v>9.9824999999999999</v>
      </c>
      <c r="R102" s="10">
        <f t="shared" si="8"/>
        <v>8.2804884440018878</v>
      </c>
    </row>
    <row r="103" spans="1:18">
      <c r="A103" s="5">
        <v>41061</v>
      </c>
      <c r="B103" s="6">
        <f t="shared" si="5"/>
        <v>71067</v>
      </c>
      <c r="C103" s="6">
        <v>50849</v>
      </c>
      <c r="D103" s="6">
        <v>20218</v>
      </c>
      <c r="E103" s="7">
        <v>12.986000000000001</v>
      </c>
      <c r="F103" s="11">
        <v>21</v>
      </c>
      <c r="G103" s="7">
        <v>91.417017820807004</v>
      </c>
      <c r="H103" s="7">
        <f t="shared" si="7"/>
        <v>-0.89540680509172521</v>
      </c>
      <c r="I103" s="7">
        <v>0</v>
      </c>
      <c r="J103" s="6">
        <v>204.76</v>
      </c>
      <c r="K103" s="7">
        <v>2.2856190476189999</v>
      </c>
      <c r="L103" s="7">
        <f>IF(YEAR(A103)=YEAR(A102),L102,MAX(K103:K114))</f>
        <v>2.3837681818181999</v>
      </c>
      <c r="M103" s="7">
        <f>IF(YEAR($A103)=YEAR($A102),M102,MIN($K103:$K114))</f>
        <v>2.22194</v>
      </c>
      <c r="N103" s="7">
        <f>IF(YEAR($A103)=YEAR($A102),N102,_xlfn.STDEV.P($K103:$K114))</f>
        <v>4.6987740421821765E-2</v>
      </c>
      <c r="O103" s="7">
        <v>18.097999999999999</v>
      </c>
      <c r="P103" s="7">
        <f t="shared" si="9"/>
        <v>-1.3266972772249419</v>
      </c>
      <c r="Q103" s="10">
        <v>10.272</v>
      </c>
      <c r="R103" s="10">
        <f t="shared" si="8"/>
        <v>8.8685665674181013</v>
      </c>
    </row>
    <row r="104" spans="1:18">
      <c r="A104" s="5">
        <v>41091</v>
      </c>
      <c r="B104" s="6">
        <f t="shared" si="5"/>
        <v>62304</v>
      </c>
      <c r="C104" s="6">
        <v>44531</v>
      </c>
      <c r="D104" s="6">
        <v>17773</v>
      </c>
      <c r="E104" s="7">
        <v>13.38</v>
      </c>
      <c r="F104" s="11">
        <v>22</v>
      </c>
      <c r="G104" s="7">
        <v>92.4964402561329</v>
      </c>
      <c r="H104" s="7">
        <f t="shared" si="7"/>
        <v>-0.22953701894901091</v>
      </c>
      <c r="I104" s="7">
        <v>0</v>
      </c>
      <c r="J104" s="6">
        <v>204.29</v>
      </c>
      <c r="K104" s="7">
        <v>2.2329272727273</v>
      </c>
      <c r="L104" s="7">
        <f>IF(YEAR(A104)=YEAR(A103),L103,MAX(K104:K115))</f>
        <v>2.3837681818181999</v>
      </c>
      <c r="M104" s="7">
        <f>IF(YEAR($A104)=YEAR($A103),M103,MIN($K104:$K115))</f>
        <v>2.22194</v>
      </c>
      <c r="N104" s="7">
        <f>IF(YEAR($A104)=YEAR($A103),N103,_xlfn.STDEV.P($K104:$K115))</f>
        <v>4.6987740421821765E-2</v>
      </c>
      <c r="O104" s="7">
        <v>17.864999999999998</v>
      </c>
      <c r="P104" s="7">
        <f t="shared" si="9"/>
        <v>-2.3053612082289288</v>
      </c>
      <c r="Q104" s="10">
        <v>9.8074999999999992</v>
      </c>
      <c r="R104" s="10">
        <f t="shared" si="8"/>
        <v>9.0651860552025898</v>
      </c>
    </row>
    <row r="105" spans="1:18">
      <c r="A105" s="5">
        <v>41122</v>
      </c>
      <c r="B105" s="6">
        <f t="shared" si="5"/>
        <v>58148</v>
      </c>
      <c r="C105" s="6">
        <v>41236</v>
      </c>
      <c r="D105" s="6">
        <v>16912</v>
      </c>
      <c r="E105" s="7">
        <v>13.378</v>
      </c>
      <c r="F105" s="11">
        <v>20</v>
      </c>
      <c r="G105" s="7">
        <v>90.282477281387699</v>
      </c>
      <c r="H105" s="7">
        <f t="shared" si="7"/>
        <v>0.55803025111362814</v>
      </c>
      <c r="I105" s="7">
        <v>0</v>
      </c>
      <c r="J105" s="6">
        <v>205.43</v>
      </c>
      <c r="K105" s="7">
        <v>2.22194</v>
      </c>
      <c r="L105" s="7">
        <f>IF(YEAR(A105)=YEAR(A104),L104,MAX(K105:K116))</f>
        <v>2.3837681818181999</v>
      </c>
      <c r="M105" s="7">
        <f>IF(YEAR($A105)=YEAR($A104),M104,MIN($K105:$K116))</f>
        <v>2.22194</v>
      </c>
      <c r="N105" s="7">
        <f>IF(YEAR($A105)=YEAR($A104),N104,_xlfn.STDEV.P($K105:$K116))</f>
        <v>4.6987740421821765E-2</v>
      </c>
      <c r="O105" s="7">
        <v>17.478000000000002</v>
      </c>
      <c r="P105" s="7">
        <f t="shared" si="9"/>
        <v>-0.49205690044172856</v>
      </c>
      <c r="Q105" s="10">
        <v>9.2059999999999995</v>
      </c>
      <c r="R105" s="10">
        <f t="shared" si="8"/>
        <v>8.8832352785286552</v>
      </c>
    </row>
    <row r="106" spans="1:18">
      <c r="A106" s="5">
        <v>41153</v>
      </c>
      <c r="B106" s="6">
        <f t="shared" ref="B106:B169" si="10">C106+D106</f>
        <v>69629</v>
      </c>
      <c r="C106" s="6">
        <v>49360</v>
      </c>
      <c r="D106" s="6">
        <v>20269</v>
      </c>
      <c r="E106" s="7">
        <v>12.994999999999999</v>
      </c>
      <c r="F106" s="11">
        <v>20</v>
      </c>
      <c r="G106" s="7">
        <v>89.0188295567729</v>
      </c>
      <c r="H106" s="7">
        <f t="shared" si="7"/>
        <v>1.0319816969283968</v>
      </c>
      <c r="I106" s="7">
        <v>0</v>
      </c>
      <c r="J106" s="6">
        <v>207.55</v>
      </c>
      <c r="K106" s="7">
        <v>2.3162349999999998</v>
      </c>
      <c r="L106" s="7">
        <f>IF(YEAR(A106)=YEAR(A105),L105,MAX(K106:K117))</f>
        <v>2.3837681818181999</v>
      </c>
      <c r="M106" s="7">
        <f>IF(YEAR($A106)=YEAR($A105),M105,MIN($K106:$K117))</f>
        <v>2.22194</v>
      </c>
      <c r="N106" s="7">
        <f>IF(YEAR($A106)=YEAR($A105),N105,_xlfn.STDEV.P($K106:$K117))</f>
        <v>4.6987740421821765E-2</v>
      </c>
      <c r="O106" s="7">
        <v>16.645</v>
      </c>
      <c r="P106" s="7">
        <f t="shared" si="9"/>
        <v>4.2438139643734551</v>
      </c>
      <c r="Q106" s="10">
        <v>8.5175000000000001</v>
      </c>
      <c r="R106" s="10">
        <f t="shared" si="8"/>
        <v>9.1851228365511073</v>
      </c>
    </row>
    <row r="107" spans="1:18">
      <c r="A107" s="5">
        <v>41183</v>
      </c>
      <c r="B107" s="6">
        <f t="shared" si="10"/>
        <v>59938</v>
      </c>
      <c r="C107" s="6">
        <v>43440</v>
      </c>
      <c r="D107" s="6">
        <v>16498</v>
      </c>
      <c r="E107" s="7">
        <v>12.74</v>
      </c>
      <c r="F107" s="11">
        <v>20</v>
      </c>
      <c r="G107" s="7">
        <v>84.865600356461499</v>
      </c>
      <c r="H107" s="7">
        <f t="shared" si="7"/>
        <v>1.9609732594555451</v>
      </c>
      <c r="I107" s="7">
        <v>0</v>
      </c>
      <c r="J107" s="6">
        <v>211.62</v>
      </c>
      <c r="K107" s="7">
        <v>2.33948</v>
      </c>
      <c r="L107" s="7">
        <f>IF(YEAR(A107)=YEAR(A106),L106,MAX(K107:K118))</f>
        <v>2.3837681818181999</v>
      </c>
      <c r="M107" s="7">
        <f>IF(YEAR($A107)=YEAR($A106),M106,MIN($K107:$K118))</f>
        <v>2.22194</v>
      </c>
      <c r="N107" s="7">
        <f>IF(YEAR($A107)=YEAR($A106),N106,_xlfn.STDEV.P($K107:$K118))</f>
        <v>4.6987740421821765E-2</v>
      </c>
      <c r="O107" s="7">
        <v>16.309999999999999</v>
      </c>
      <c r="P107" s="7">
        <f t="shared" si="9"/>
        <v>1.003568290782253</v>
      </c>
      <c r="Q107" s="10">
        <v>7.9359999999999999</v>
      </c>
      <c r="R107" s="10">
        <f t="shared" si="8"/>
        <v>7.7988895114869283</v>
      </c>
    </row>
    <row r="108" spans="1:18">
      <c r="A108" s="5">
        <v>41214</v>
      </c>
      <c r="B108" s="6">
        <f t="shared" si="10"/>
        <v>71710</v>
      </c>
      <c r="C108" s="6">
        <v>52297</v>
      </c>
      <c r="D108" s="6">
        <v>19413</v>
      </c>
      <c r="E108" s="7">
        <v>12.066000000000001</v>
      </c>
      <c r="F108" s="11">
        <v>22</v>
      </c>
      <c r="G108" s="7">
        <v>89.883619654299494</v>
      </c>
      <c r="H108" s="7">
        <f t="shared" si="7"/>
        <v>0.3780361024477763</v>
      </c>
      <c r="I108" s="7">
        <v>0</v>
      </c>
      <c r="J108" s="6">
        <v>212.42</v>
      </c>
      <c r="K108" s="7">
        <v>2.3019863636364</v>
      </c>
      <c r="L108" s="7">
        <f>IF(YEAR(A108)=YEAR(A107),L107,MAX(K108:K119))</f>
        <v>2.3837681818181999</v>
      </c>
      <c r="M108" s="7">
        <f>IF(YEAR($A108)=YEAR($A107),M107,MIN($K108:$K119))</f>
        <v>2.22194</v>
      </c>
      <c r="N108" s="7">
        <f>IF(YEAR($A108)=YEAR($A107),N107,_xlfn.STDEV.P($K108:$K119))</f>
        <v>4.6987740421821765E-2</v>
      </c>
      <c r="O108" s="7">
        <v>15.726000000000001</v>
      </c>
      <c r="P108" s="7">
        <f t="shared" si="9"/>
        <v>-1.602648296356457</v>
      </c>
      <c r="Q108" s="10">
        <v>7.6440000000000001</v>
      </c>
      <c r="R108" s="10">
        <f t="shared" si="8"/>
        <v>6.3695543314972403</v>
      </c>
    </row>
    <row r="109" spans="1:18">
      <c r="A109" s="5">
        <v>41244</v>
      </c>
      <c r="B109" s="6">
        <f t="shared" si="10"/>
        <v>115400</v>
      </c>
      <c r="C109" s="6">
        <v>80926</v>
      </c>
      <c r="D109" s="6">
        <v>34474</v>
      </c>
      <c r="E109" s="7">
        <v>11.012499999999999</v>
      </c>
      <c r="F109" s="11">
        <v>21</v>
      </c>
      <c r="G109" s="7">
        <v>89.068220628428307</v>
      </c>
      <c r="H109" s="7">
        <f t="shared" si="7"/>
        <v>0.38132002636286355</v>
      </c>
      <c r="I109" s="7">
        <v>0</v>
      </c>
      <c r="J109" s="6">
        <v>213.23</v>
      </c>
      <c r="K109" s="7">
        <v>2.3444952380952002</v>
      </c>
      <c r="L109" s="7">
        <f>IF(YEAR(A109)=YEAR(A108),L108,MAX(K109:K120))</f>
        <v>2.3837681818181999</v>
      </c>
      <c r="M109" s="7">
        <f>IF(YEAR($A109)=YEAR($A108),M108,MIN($K109:$K120))</f>
        <v>2.22194</v>
      </c>
      <c r="N109" s="7">
        <f>IF(YEAR($A109)=YEAR($A108),N108,_xlfn.STDEV.P($K109:$K120))</f>
        <v>4.6987740421821765E-2</v>
      </c>
      <c r="O109" s="7">
        <v>14.25</v>
      </c>
      <c r="P109" s="7">
        <f t="shared" si="9"/>
        <v>1.8466171272904397</v>
      </c>
      <c r="Q109" s="10">
        <v>7.5049999999999999</v>
      </c>
      <c r="R109" s="10">
        <f t="shared" si="8"/>
        <v>6.163803833706738</v>
      </c>
    </row>
    <row r="110" spans="1:18" s="3" customFormat="1">
      <c r="A110" s="13">
        <v>41275</v>
      </c>
      <c r="B110" s="6">
        <f t="shared" si="10"/>
        <v>35523</v>
      </c>
      <c r="C110" s="14">
        <v>25835</v>
      </c>
      <c r="D110" s="14">
        <v>9688</v>
      </c>
      <c r="E110" s="15">
        <v>11.057499999999999</v>
      </c>
      <c r="F110" s="6">
        <v>22</v>
      </c>
      <c r="G110" s="15">
        <v>91.517096566997594</v>
      </c>
      <c r="H110" s="7">
        <f t="shared" si="7"/>
        <v>1.6461098344510816</v>
      </c>
      <c r="I110" s="15">
        <v>0</v>
      </c>
      <c r="J110" s="14">
        <v>216.74</v>
      </c>
      <c r="K110" s="15">
        <v>2.3526590909090999</v>
      </c>
      <c r="L110" s="7">
        <f>IF(YEAR(A110)=YEAR(A109),L109,MAX(K110:K121))</f>
        <v>2.8230909090909</v>
      </c>
      <c r="M110" s="7">
        <f>IF(YEAR($A110)=YEAR($A109),M109,MIN($K110:$K121))</f>
        <v>2.3397333333332999</v>
      </c>
      <c r="N110" s="7">
        <f>IF(YEAR($A110)=YEAR($A109),N109,_xlfn.STDEV.P($K110:$K121))</f>
        <v>0.16972430537229438</v>
      </c>
      <c r="O110" s="15">
        <v>14.055</v>
      </c>
      <c r="P110" s="7">
        <f t="shared" si="9"/>
        <v>0.34821366583506208</v>
      </c>
      <c r="Q110" s="16">
        <v>7.17</v>
      </c>
      <c r="R110" s="10">
        <f t="shared" si="8"/>
        <v>7.3076542231904185</v>
      </c>
    </row>
    <row r="111" spans="1:18">
      <c r="A111" s="5">
        <v>41306</v>
      </c>
      <c r="B111" s="6">
        <f t="shared" si="10"/>
        <v>48307</v>
      </c>
      <c r="C111" s="6">
        <v>36814</v>
      </c>
      <c r="D111" s="6">
        <v>11493</v>
      </c>
      <c r="E111" s="7">
        <v>10.9125</v>
      </c>
      <c r="F111" s="6">
        <v>20</v>
      </c>
      <c r="G111" s="7">
        <v>91.759749999999997</v>
      </c>
      <c r="H111" s="7">
        <f t="shared" si="7"/>
        <v>0.29989849589369122</v>
      </c>
      <c r="I111" s="7">
        <v>0</v>
      </c>
      <c r="J111" s="6">
        <v>217.39</v>
      </c>
      <c r="K111" s="7">
        <v>2.3770899999999999</v>
      </c>
      <c r="L111" s="7">
        <f>IF(YEAR(A111)=YEAR(A110),L110,MAX(K111:K122))</f>
        <v>2.8230909090909</v>
      </c>
      <c r="M111" s="7">
        <f>IF(YEAR($A111)=YEAR($A110),M110,MIN($K111:$K122))</f>
        <v>2.3397333333332999</v>
      </c>
      <c r="N111" s="7">
        <f>IF(YEAR($A111)=YEAR($A110),N110,_xlfn.STDEV.P($K111:$K122))</f>
        <v>0.16972430537229438</v>
      </c>
      <c r="O111" s="7">
        <v>13.755000000000001</v>
      </c>
      <c r="P111" s="7">
        <f t="shared" si="9"/>
        <v>1.0384381309346269</v>
      </c>
      <c r="Q111" s="10">
        <v>6.8674999999999997</v>
      </c>
      <c r="R111" s="10">
        <f t="shared" si="8"/>
        <v>7.0254037022449589</v>
      </c>
    </row>
    <row r="112" spans="1:18">
      <c r="A112" s="5">
        <v>41334</v>
      </c>
      <c r="B112" s="6">
        <f t="shared" si="10"/>
        <v>68774</v>
      </c>
      <c r="C112" s="6">
        <v>51785</v>
      </c>
      <c r="D112" s="6">
        <v>16989</v>
      </c>
      <c r="E112" s="7">
        <v>10.48</v>
      </c>
      <c r="F112" s="6">
        <v>21</v>
      </c>
      <c r="G112" s="7">
        <v>92.0565</v>
      </c>
      <c r="H112" s="7">
        <f t="shared" si="7"/>
        <v>0.66240397442385301</v>
      </c>
      <c r="I112" s="7">
        <v>0</v>
      </c>
      <c r="J112" s="6">
        <v>218.83</v>
      </c>
      <c r="K112" s="7">
        <v>2.3490428571429001</v>
      </c>
      <c r="L112" s="7">
        <f>IF(YEAR(A112)=YEAR(A111),L111,MAX(K112:K123))</f>
        <v>2.8230909090909</v>
      </c>
      <c r="M112" s="7">
        <f>IF(YEAR($A112)=YEAR($A111),M111,MIN($K112:$K123))</f>
        <v>2.3397333333332999</v>
      </c>
      <c r="N112" s="7">
        <f>IF(YEAR($A112)=YEAR($A111),N111,_xlfn.STDEV.P($K112:$K123))</f>
        <v>0.16972430537229438</v>
      </c>
      <c r="O112" s="7">
        <v>13.523999999999999</v>
      </c>
      <c r="P112" s="7">
        <f t="shared" si="9"/>
        <v>-1.1798940240840605</v>
      </c>
      <c r="Q112" s="10">
        <v>6.548</v>
      </c>
      <c r="R112" s="10">
        <f t="shared" si="8"/>
        <v>7.2906452245538267</v>
      </c>
    </row>
    <row r="113" spans="1:18">
      <c r="A113" s="5">
        <v>41365</v>
      </c>
      <c r="B113" s="6">
        <f t="shared" si="10"/>
        <v>73575</v>
      </c>
      <c r="C113" s="6">
        <v>56999</v>
      </c>
      <c r="D113" s="6">
        <v>16576</v>
      </c>
      <c r="E113" s="7">
        <v>10.295</v>
      </c>
      <c r="F113" s="6">
        <v>21</v>
      </c>
      <c r="G113" s="7">
        <v>92.706987872235004</v>
      </c>
      <c r="H113" s="7">
        <f t="shared" si="7"/>
        <v>0.4204176758214162</v>
      </c>
      <c r="I113" s="7">
        <v>0</v>
      </c>
      <c r="J113" s="6">
        <v>219.75</v>
      </c>
      <c r="K113" s="7">
        <v>2.3397333333332999</v>
      </c>
      <c r="L113" s="7">
        <f>IF(YEAR(A113)=YEAR(A112),L112,MAX(K113:K124))</f>
        <v>2.8230909090909</v>
      </c>
      <c r="M113" s="7">
        <f>IF(YEAR($A113)=YEAR($A112),M112,MIN($K113:$K124))</f>
        <v>2.3397333333332999</v>
      </c>
      <c r="N113" s="7">
        <f>IF(YEAR($A113)=YEAR($A112),N112,_xlfn.STDEV.P($K113:$K124))</f>
        <v>0.16972430537229438</v>
      </c>
      <c r="O113" s="7">
        <v>13.45</v>
      </c>
      <c r="P113" s="7">
        <f t="shared" si="9"/>
        <v>-0.39631136491580232</v>
      </c>
      <c r="Q113" s="10">
        <v>6.4074999999999998</v>
      </c>
      <c r="R113" s="10">
        <f t="shared" si="8"/>
        <v>6.1337841101183121</v>
      </c>
    </row>
    <row r="114" spans="1:18">
      <c r="A114" s="5">
        <v>41395</v>
      </c>
      <c r="B114" s="6">
        <f t="shared" si="10"/>
        <v>81468</v>
      </c>
      <c r="C114" s="6">
        <v>62383</v>
      </c>
      <c r="D114" s="6">
        <v>19085</v>
      </c>
      <c r="E114" s="7">
        <v>9.8819999999999997</v>
      </c>
      <c r="F114" s="6">
        <v>22</v>
      </c>
      <c r="G114" s="7">
        <v>95.525999999999996</v>
      </c>
      <c r="H114" s="7">
        <f t="shared" si="7"/>
        <v>0.14562002275313457</v>
      </c>
      <c r="I114" s="7">
        <v>0</v>
      </c>
      <c r="J114" s="6">
        <v>220.07</v>
      </c>
      <c r="K114" s="7">
        <v>2.3708999999999998</v>
      </c>
      <c r="L114" s="7">
        <f>IF(YEAR(A114)=YEAR(A113),L113,MAX(K114:K125))</f>
        <v>2.8230909090909</v>
      </c>
      <c r="M114" s="7">
        <f>IF(YEAR($A114)=YEAR($A113),M113,MIN($K114:$K125))</f>
        <v>2.3397333333332999</v>
      </c>
      <c r="N114" s="7">
        <f>IF(YEAR($A114)=YEAR($A113),N113,_xlfn.STDEV.P($K114:$K125))</f>
        <v>0.16972430537229438</v>
      </c>
      <c r="O114" s="7">
        <v>12.672000000000001</v>
      </c>
      <c r="P114" s="7">
        <f t="shared" si="9"/>
        <v>1.3320606336918894</v>
      </c>
      <c r="Q114" s="10">
        <v>5.9459999999999997</v>
      </c>
      <c r="R114" s="10">
        <f t="shared" si="8"/>
        <v>6.5146895116402703</v>
      </c>
    </row>
    <row r="115" spans="1:18">
      <c r="A115" s="5">
        <v>41426</v>
      </c>
      <c r="B115" s="6">
        <f t="shared" si="10"/>
        <v>74096</v>
      </c>
      <c r="C115" s="6">
        <v>58290</v>
      </c>
      <c r="D115" s="6">
        <v>15806</v>
      </c>
      <c r="E115" s="7">
        <v>9.6074999999999999</v>
      </c>
      <c r="F115" s="6">
        <v>20</v>
      </c>
      <c r="G115" s="7">
        <v>94.697249999999997</v>
      </c>
      <c r="H115" s="7">
        <f t="shared" si="7"/>
        <v>0.76339346571545619</v>
      </c>
      <c r="I115" s="7">
        <v>0</v>
      </c>
      <c r="J115" s="6">
        <v>221.75</v>
      </c>
      <c r="K115" s="7">
        <v>2.503145</v>
      </c>
      <c r="L115" s="7">
        <f>IF(YEAR(A115)=YEAR(A114),L114,MAX(K115:K126))</f>
        <v>2.8230909090909</v>
      </c>
      <c r="M115" s="7">
        <f>IF(YEAR($A115)=YEAR($A114),M114,MIN($K115:$K126))</f>
        <v>2.3397333333332999</v>
      </c>
      <c r="N115" s="7">
        <f>IF(YEAR($A115)=YEAR($A114),N114,_xlfn.STDEV.P($K115:$K126))</f>
        <v>0.16972430537229438</v>
      </c>
      <c r="O115" s="7">
        <v>11.82</v>
      </c>
      <c r="P115" s="7">
        <f t="shared" si="9"/>
        <v>5.5778396389556839</v>
      </c>
      <c r="Q115" s="10">
        <v>6.1375000000000002</v>
      </c>
      <c r="R115" s="10">
        <f t="shared" si="8"/>
        <v>8.2975190466888051</v>
      </c>
    </row>
    <row r="116" spans="1:18">
      <c r="A116" s="5">
        <v>41456</v>
      </c>
      <c r="B116" s="6">
        <f t="shared" si="10"/>
        <v>71596</v>
      </c>
      <c r="C116" s="6">
        <v>55712</v>
      </c>
      <c r="D116" s="6">
        <v>15884</v>
      </c>
      <c r="E116" s="7">
        <v>10.0975</v>
      </c>
      <c r="F116" s="6">
        <v>23</v>
      </c>
      <c r="G116" s="7">
        <v>96.537999999999997</v>
      </c>
      <c r="H116" s="7">
        <f t="shared" si="7"/>
        <v>0.31116121758736348</v>
      </c>
      <c r="I116" s="7">
        <v>0</v>
      </c>
      <c r="J116" s="6">
        <v>222.44</v>
      </c>
      <c r="K116" s="7">
        <v>2.5285086956521998</v>
      </c>
      <c r="L116" s="7">
        <f>IF(YEAR(A116)=YEAR(A115),L115,MAX(K116:K127))</f>
        <v>2.8230909090909</v>
      </c>
      <c r="M116" s="7">
        <f>IF(YEAR($A116)=YEAR($A115),M115,MIN($K116:$K127))</f>
        <v>2.3397333333332999</v>
      </c>
      <c r="N116" s="7">
        <f>IF(YEAR($A116)=YEAR($A115),N115,_xlfn.STDEV.P($K116:$K127))</f>
        <v>0.16972430537229438</v>
      </c>
      <c r="O116" s="7">
        <v>12.465</v>
      </c>
      <c r="P116" s="7">
        <f t="shared" si="9"/>
        <v>1.0132731284923535</v>
      </c>
      <c r="Q116" s="10">
        <v>6.9450000000000003</v>
      </c>
      <c r="R116" s="10">
        <f t="shared" si="8"/>
        <v>8.8844289979930444</v>
      </c>
    </row>
    <row r="117" spans="1:18">
      <c r="A117" s="5">
        <v>41487</v>
      </c>
      <c r="B117" s="6">
        <f t="shared" si="10"/>
        <v>65043</v>
      </c>
      <c r="C117" s="6">
        <v>51611</v>
      </c>
      <c r="D117" s="6">
        <v>13432</v>
      </c>
      <c r="E117" s="7">
        <v>10.598000000000001</v>
      </c>
      <c r="F117" s="6">
        <v>18</v>
      </c>
      <c r="G117" s="7">
        <v>95.287750000000003</v>
      </c>
      <c r="H117" s="7">
        <f t="shared" si="7"/>
        <v>-0.10339866930407782</v>
      </c>
      <c r="I117" s="7">
        <v>0</v>
      </c>
      <c r="J117" s="6">
        <v>222.21</v>
      </c>
      <c r="K117" s="7">
        <v>2.6065157894737001</v>
      </c>
      <c r="L117" s="7">
        <f>IF(YEAR(A117)=YEAR(A116),L116,MAX(K117:K128))</f>
        <v>2.8230909090909</v>
      </c>
      <c r="M117" s="7">
        <f>IF(YEAR($A117)=YEAR($A116),M116,MIN($K117:$K128))</f>
        <v>2.3397333333332999</v>
      </c>
      <c r="N117" s="7">
        <f>IF(YEAR($A117)=YEAR($A116),N116,_xlfn.STDEV.P($K117:$K128))</f>
        <v>0.16972430537229438</v>
      </c>
      <c r="O117" s="7">
        <v>13.118</v>
      </c>
      <c r="P117" s="7">
        <f t="shared" si="9"/>
        <v>3.0851028495822108</v>
      </c>
      <c r="Q117" s="10">
        <v>7.5620000000000003</v>
      </c>
      <c r="R117" s="10">
        <f t="shared" si="8"/>
        <v>8.1682324879521104</v>
      </c>
    </row>
    <row r="118" spans="1:18">
      <c r="A118" s="5">
        <v>41518</v>
      </c>
      <c r="B118" s="6">
        <f t="shared" si="10"/>
        <v>67963</v>
      </c>
      <c r="C118" s="6">
        <v>52925</v>
      </c>
      <c r="D118" s="6">
        <v>15038</v>
      </c>
      <c r="E118" s="7">
        <v>11.46</v>
      </c>
      <c r="F118" s="6">
        <v>21</v>
      </c>
      <c r="G118" s="7">
        <v>91.427499999999995</v>
      </c>
      <c r="H118" s="7">
        <f t="shared" si="7"/>
        <v>0.76504207731424856</v>
      </c>
      <c r="I118" s="7">
        <v>0</v>
      </c>
      <c r="J118" s="6">
        <v>223.91</v>
      </c>
      <c r="K118" s="7">
        <v>2.6950238095237999</v>
      </c>
      <c r="L118" s="7">
        <f>IF(YEAR(A118)=YEAR(A117),L117,MAX(K118:K129))</f>
        <v>2.8230909090909</v>
      </c>
      <c r="M118" s="7">
        <f>IF(YEAR($A118)=YEAR($A117),M117,MIN($K118:$K129))</f>
        <v>2.3397333333332999</v>
      </c>
      <c r="N118" s="7">
        <f>IF(YEAR($A118)=YEAR($A117),N117,_xlfn.STDEV.P($K118:$K129))</f>
        <v>0.16972430537229438</v>
      </c>
      <c r="O118" s="7">
        <v>13.94</v>
      </c>
      <c r="P118" s="7">
        <f t="shared" si="9"/>
        <v>3.3956448837768605</v>
      </c>
      <c r="Q118" s="10">
        <v>7.9874999999999998</v>
      </c>
      <c r="R118" s="10">
        <f t="shared" si="8"/>
        <v>7.8824379667549849</v>
      </c>
    </row>
    <row r="119" spans="1:18">
      <c r="A119" s="5">
        <v>41548</v>
      </c>
      <c r="B119" s="6">
        <f t="shared" si="10"/>
        <v>58014</v>
      </c>
      <c r="C119" s="6">
        <v>46985</v>
      </c>
      <c r="D119" s="6">
        <v>11029</v>
      </c>
      <c r="E119" s="7">
        <v>11.8125</v>
      </c>
      <c r="F119" s="6">
        <v>16</v>
      </c>
      <c r="G119" s="7">
        <v>93.338999999999999</v>
      </c>
      <c r="H119" s="7">
        <f t="shared" si="7"/>
        <v>1.7998302889553841</v>
      </c>
      <c r="I119" s="7">
        <v>0</v>
      </c>
      <c r="J119" s="6">
        <v>227.94</v>
      </c>
      <c r="K119" s="7">
        <v>2.7180666666666999</v>
      </c>
      <c r="L119" s="7">
        <f>IF(YEAR(A119)=YEAR(A118),L118,MAX(K119:K130))</f>
        <v>2.8230909090909</v>
      </c>
      <c r="M119" s="7">
        <f>IF(YEAR($A119)=YEAR($A118),M118,MIN($K119:$K130))</f>
        <v>2.3397333333332999</v>
      </c>
      <c r="N119" s="7">
        <f>IF(YEAR($A119)=YEAR($A118),N118,_xlfn.STDEV.P($K119:$K130))</f>
        <v>0.16972430537229438</v>
      </c>
      <c r="O119" s="7">
        <v>13.8125</v>
      </c>
      <c r="P119" s="7">
        <f t="shared" si="9"/>
        <v>0.85501497469040455</v>
      </c>
      <c r="Q119" s="10">
        <v>7.7774999999999999</v>
      </c>
      <c r="R119" s="10">
        <f t="shared" si="8"/>
        <v>7.7119364899347786</v>
      </c>
    </row>
    <row r="120" spans="1:18">
      <c r="A120" s="5">
        <v>41579</v>
      </c>
      <c r="B120" s="6">
        <f t="shared" si="10"/>
        <v>79301</v>
      </c>
      <c r="C120" s="6">
        <v>64117</v>
      </c>
      <c r="D120" s="6">
        <v>15184</v>
      </c>
      <c r="E120" s="7">
        <v>11.284000000000001</v>
      </c>
      <c r="F120" s="6">
        <v>21</v>
      </c>
      <c r="G120" s="7">
        <v>96.775499999999994</v>
      </c>
      <c r="H120" s="7">
        <f t="shared" si="7"/>
        <v>8.7742388347855638E-3</v>
      </c>
      <c r="I120" s="7">
        <v>0</v>
      </c>
      <c r="J120" s="6">
        <v>227.96</v>
      </c>
      <c r="K120" s="7">
        <v>2.7340142857142999</v>
      </c>
      <c r="L120" s="7">
        <f>IF(YEAR(A120)=YEAR(A119),L119,MAX(K120:K131))</f>
        <v>2.8230909090909</v>
      </c>
      <c r="M120" s="7">
        <f>IF(YEAR($A120)=YEAR($A119),M119,MIN($K120:$K131))</f>
        <v>2.3397333333332999</v>
      </c>
      <c r="N120" s="7">
        <f>IF(YEAR($A120)=YEAR($A119),N119,_xlfn.STDEV.P($K120:$K131))</f>
        <v>0.16972430537229438</v>
      </c>
      <c r="O120" s="7">
        <v>13.773999999999999</v>
      </c>
      <c r="P120" s="7">
        <f t="shared" si="9"/>
        <v>0.58672655984399746</v>
      </c>
      <c r="Q120" s="10">
        <v>7.5780000000000003</v>
      </c>
      <c r="R120" s="10">
        <f t="shared" si="8"/>
        <v>7.3156953205912867</v>
      </c>
    </row>
    <row r="121" spans="1:18">
      <c r="A121" s="5">
        <v>41609</v>
      </c>
      <c r="B121" s="6">
        <f t="shared" si="10"/>
        <v>129718</v>
      </c>
      <c r="C121" s="6">
        <v>101199</v>
      </c>
      <c r="D121" s="6">
        <v>28519</v>
      </c>
      <c r="E121" s="7">
        <v>10.987500000000001</v>
      </c>
      <c r="F121" s="6">
        <v>22</v>
      </c>
      <c r="G121" s="7">
        <v>94.159750000000003</v>
      </c>
      <c r="H121" s="7">
        <f t="shared" si="7"/>
        <v>0.46060712405684434</v>
      </c>
      <c r="I121" s="7">
        <v>0</v>
      </c>
      <c r="J121" s="6">
        <v>229.01</v>
      </c>
      <c r="K121" s="7">
        <v>2.8230909090909</v>
      </c>
      <c r="L121" s="7">
        <f>IF(YEAR(A121)=YEAR(A120),L120,MAX(K121:K132))</f>
        <v>2.8230909090909</v>
      </c>
      <c r="M121" s="7">
        <f>IF(YEAR($A121)=YEAR($A120),M120,MIN($K121:$K132))</f>
        <v>2.3397333333332999</v>
      </c>
      <c r="N121" s="7">
        <f>IF(YEAR($A121)=YEAR($A120),N120,_xlfn.STDEV.P($K121:$K132))</f>
        <v>0.16972430537229438</v>
      </c>
      <c r="O121" s="7">
        <v>13.5725</v>
      </c>
      <c r="P121" s="7">
        <f t="shared" si="9"/>
        <v>3.2580891710054738</v>
      </c>
      <c r="Q121" s="10">
        <v>7.87</v>
      </c>
      <c r="R121" s="10">
        <f t="shared" si="8"/>
        <v>7.4004595976175924</v>
      </c>
    </row>
    <row r="122" spans="1:18">
      <c r="A122" s="5">
        <v>41640</v>
      </c>
      <c r="B122" s="6">
        <f t="shared" si="10"/>
        <v>32670</v>
      </c>
      <c r="C122" s="6">
        <v>24368</v>
      </c>
      <c r="D122" s="6">
        <v>8302</v>
      </c>
      <c r="E122" s="7">
        <v>12.84</v>
      </c>
      <c r="F122" s="8">
        <v>22</v>
      </c>
      <c r="G122" s="7">
        <v>91.538526112675001</v>
      </c>
      <c r="H122" s="7">
        <f t="shared" si="7"/>
        <v>1.9780795598445478</v>
      </c>
      <c r="I122" s="7">
        <v>0</v>
      </c>
      <c r="J122" s="6">
        <v>233.54</v>
      </c>
      <c r="K122" s="7">
        <v>3.0269727272727001</v>
      </c>
      <c r="L122" s="7">
        <f>IF(YEAR(A122)=YEAR(A121),L121,MAX(K122:K133))</f>
        <v>3.0712999999999999</v>
      </c>
      <c r="M122" s="7">
        <f>IF(YEAR($A122)=YEAR($A121),M121,MIN($K122:$K133))</f>
        <v>2.792205</v>
      </c>
      <c r="N122" s="7">
        <f>IF(YEAR($A122)=YEAR($A121),N121,_xlfn.STDEV.P($K122:$K133))</f>
        <v>8.3067431348264928E-2</v>
      </c>
      <c r="O122" s="7">
        <v>15.03</v>
      </c>
      <c r="P122" s="7">
        <f t="shared" si="9"/>
        <v>7.2219359824815088</v>
      </c>
      <c r="Q122" s="10">
        <v>8.1959999999999997</v>
      </c>
      <c r="R122" s="10">
        <f t="shared" si="8"/>
        <v>7.7512226630986447</v>
      </c>
    </row>
    <row r="123" spans="1:18">
      <c r="A123" s="5">
        <v>41671</v>
      </c>
      <c r="B123" s="6">
        <f t="shared" si="10"/>
        <v>35021</v>
      </c>
      <c r="C123" s="6">
        <v>27167</v>
      </c>
      <c r="D123" s="6">
        <v>7854</v>
      </c>
      <c r="E123" s="7">
        <v>15.092499999999999</v>
      </c>
      <c r="F123" s="8">
        <v>20</v>
      </c>
      <c r="G123" s="7">
        <v>89.214531750649996</v>
      </c>
      <c r="H123" s="7">
        <f t="shared" si="7"/>
        <v>0.42819217264709053</v>
      </c>
      <c r="I123" s="7">
        <v>0</v>
      </c>
      <c r="J123" s="6">
        <v>234.54</v>
      </c>
      <c r="K123" s="7">
        <v>3.0248499999999998</v>
      </c>
      <c r="L123" s="7">
        <f>IF(YEAR(A123)=YEAR(A122),L122,MAX(K123:K134))</f>
        <v>3.0712999999999999</v>
      </c>
      <c r="M123" s="7">
        <f>IF(YEAR($A123)=YEAR($A122),M122,MIN($K123:$K134))</f>
        <v>2.792205</v>
      </c>
      <c r="N123" s="7">
        <f>IF(YEAR($A123)=YEAR($A122),N122,_xlfn.STDEV.P($K123:$K134))</f>
        <v>8.3067431348264928E-2</v>
      </c>
      <c r="O123" s="7">
        <v>16.827500000000001</v>
      </c>
      <c r="P123" s="7">
        <f t="shared" si="9"/>
        <v>-7.0127069648651119E-2</v>
      </c>
      <c r="Q123" s="10">
        <v>9.9749999999999996</v>
      </c>
      <c r="R123" s="10">
        <f t="shared" si="8"/>
        <v>7.8890473342840162</v>
      </c>
    </row>
    <row r="124" spans="1:18">
      <c r="A124" s="5">
        <v>41699</v>
      </c>
      <c r="B124" s="6">
        <f t="shared" si="10"/>
        <v>47581</v>
      </c>
      <c r="C124" s="6">
        <v>37812</v>
      </c>
      <c r="D124" s="6">
        <v>9769</v>
      </c>
      <c r="E124" s="7">
        <v>15.21</v>
      </c>
      <c r="F124" s="8">
        <v>21</v>
      </c>
      <c r="G124" s="7">
        <v>92.425250930000004</v>
      </c>
      <c r="H124" s="7">
        <f t="shared" si="7"/>
        <v>1.1256075722691383</v>
      </c>
      <c r="I124" s="7">
        <v>0</v>
      </c>
      <c r="J124" s="6">
        <v>237.18</v>
      </c>
      <c r="K124" s="7">
        <v>3.0712999999999999</v>
      </c>
      <c r="L124" s="7">
        <f>IF(YEAR(A124)=YEAR(A123),L123,MAX(K124:K135))</f>
        <v>3.0712999999999999</v>
      </c>
      <c r="M124" s="7">
        <f>IF(YEAR($A124)=YEAR($A123),M123,MIN($K124:$K135))</f>
        <v>2.792205</v>
      </c>
      <c r="N124" s="7">
        <f>IF(YEAR($A124)=YEAR($A123),N123,_xlfn.STDEV.P($K124:$K135))</f>
        <v>8.3067431348264928E-2</v>
      </c>
      <c r="O124" s="7">
        <v>17.147500000000001</v>
      </c>
      <c r="P124" s="7">
        <f t="shared" si="9"/>
        <v>1.5356133361984936</v>
      </c>
      <c r="Q124" s="10">
        <v>10.615</v>
      </c>
      <c r="R124" s="10">
        <f t="shared" si="8"/>
        <v>8.3855047296988552</v>
      </c>
    </row>
    <row r="125" spans="1:18">
      <c r="A125" s="5">
        <v>41730</v>
      </c>
      <c r="B125" s="6">
        <f t="shared" si="10"/>
        <v>53305</v>
      </c>
      <c r="C125" s="6">
        <v>42769</v>
      </c>
      <c r="D125" s="6">
        <v>10536</v>
      </c>
      <c r="E125" s="7">
        <v>14.91</v>
      </c>
      <c r="F125" s="8">
        <v>21</v>
      </c>
      <c r="G125" s="7">
        <v>97.369873149599997</v>
      </c>
      <c r="H125" s="7">
        <f t="shared" si="7"/>
        <v>1.3449700649295959</v>
      </c>
      <c r="I125" s="7">
        <v>0</v>
      </c>
      <c r="J125" s="6">
        <v>240.37</v>
      </c>
      <c r="K125" s="7">
        <v>2.9435476190476</v>
      </c>
      <c r="L125" s="7">
        <f>IF(YEAR(A125)=YEAR(A124),L124,MAX(K125:K136))</f>
        <v>3.0712999999999999</v>
      </c>
      <c r="M125" s="7">
        <f>IF(YEAR($A125)=YEAR($A124),M124,MIN($K125:$K136))</f>
        <v>2.792205</v>
      </c>
      <c r="N125" s="7">
        <f>IF(YEAR($A125)=YEAR($A124),N124,_xlfn.STDEV.P($K125:$K136))</f>
        <v>8.3067431348264928E-2</v>
      </c>
      <c r="O125" s="7">
        <v>16.864999999999998</v>
      </c>
      <c r="P125" s="7">
        <f t="shared" si="9"/>
        <v>-4.1595539658255465</v>
      </c>
      <c r="Q125" s="10">
        <v>10.432499999999999</v>
      </c>
      <c r="R125" s="10">
        <f t="shared" si="8"/>
        <v>9.38339021615473</v>
      </c>
    </row>
    <row r="126" spans="1:18">
      <c r="A126" s="5">
        <v>41760</v>
      </c>
      <c r="B126" s="6">
        <f t="shared" si="10"/>
        <v>58121</v>
      </c>
      <c r="C126" s="6">
        <v>46379</v>
      </c>
      <c r="D126" s="6">
        <v>11742</v>
      </c>
      <c r="E126" s="7">
        <v>14.288</v>
      </c>
      <c r="F126" s="8">
        <v>20</v>
      </c>
      <c r="G126" s="7">
        <v>95.110748048874996</v>
      </c>
      <c r="H126" s="7">
        <f t="shared" si="7"/>
        <v>0.39522402962099967</v>
      </c>
      <c r="I126" s="7">
        <v>0</v>
      </c>
      <c r="J126" s="6">
        <v>241.32</v>
      </c>
      <c r="K126" s="7">
        <v>2.8796499999999998</v>
      </c>
      <c r="L126" s="7">
        <f>IF(YEAR(A126)=YEAR(A125),L125,MAX(K126:K137))</f>
        <v>3.0712999999999999</v>
      </c>
      <c r="M126" s="7">
        <f>IF(YEAR($A126)=YEAR($A125),M125,MIN($K126:$K137))</f>
        <v>2.792205</v>
      </c>
      <c r="N126" s="7">
        <f>IF(YEAR($A126)=YEAR($A125),N125,_xlfn.STDEV.P($K126:$K137))</f>
        <v>8.3067431348264928E-2</v>
      </c>
      <c r="O126" s="7">
        <v>16.684000000000001</v>
      </c>
      <c r="P126" s="7">
        <f t="shared" si="9"/>
        <v>-2.1707689943291864</v>
      </c>
      <c r="Q126" s="10">
        <v>9.9559999999999995</v>
      </c>
      <c r="R126" s="10">
        <f t="shared" si="8"/>
        <v>9.6560185395555997</v>
      </c>
    </row>
    <row r="127" spans="1:18">
      <c r="A127" s="5">
        <v>41791</v>
      </c>
      <c r="B127" s="6">
        <f t="shared" si="10"/>
        <v>60163</v>
      </c>
      <c r="C127" s="6">
        <v>47278</v>
      </c>
      <c r="D127" s="6">
        <v>12885</v>
      </c>
      <c r="E127" s="7">
        <v>13.305</v>
      </c>
      <c r="F127" s="8">
        <v>21</v>
      </c>
      <c r="G127" s="7">
        <v>93.4990330599</v>
      </c>
      <c r="H127" s="7">
        <f t="shared" si="7"/>
        <v>0.31079065141721429</v>
      </c>
      <c r="I127" s="7">
        <v>0</v>
      </c>
      <c r="J127" s="6">
        <v>242.07</v>
      </c>
      <c r="K127" s="7">
        <v>2.8809285714285999</v>
      </c>
      <c r="L127" s="7">
        <f>IF(YEAR(A127)=YEAR(A126),L126,MAX(K127:K138))</f>
        <v>3.0712999999999999</v>
      </c>
      <c r="M127" s="7">
        <f>IF(YEAR($A127)=YEAR($A126),M126,MIN($K127:$K138))</f>
        <v>2.792205</v>
      </c>
      <c r="N127" s="7">
        <f>IF(YEAR($A127)=YEAR($A126),N126,_xlfn.STDEV.P($K127:$K138))</f>
        <v>8.3067431348264928E-2</v>
      </c>
      <c r="O127" s="7">
        <v>15.96</v>
      </c>
      <c r="P127" s="7">
        <f t="shared" si="9"/>
        <v>4.4400237132991016E-2</v>
      </c>
      <c r="Q127" s="10">
        <v>9.5824999999999996</v>
      </c>
      <c r="R127" s="10">
        <f t="shared" si="8"/>
        <v>9.1634723788049488</v>
      </c>
    </row>
    <row r="128" spans="1:18">
      <c r="A128" s="5">
        <v>41821</v>
      </c>
      <c r="B128" s="6">
        <f t="shared" si="10"/>
        <v>59907</v>
      </c>
      <c r="C128" s="6">
        <v>46602</v>
      </c>
      <c r="D128" s="6">
        <v>13305</v>
      </c>
      <c r="E128" s="7">
        <v>12.785</v>
      </c>
      <c r="F128" s="8">
        <v>20</v>
      </c>
      <c r="G128" s="7">
        <v>93.725418765624994</v>
      </c>
      <c r="H128" s="7">
        <f t="shared" si="7"/>
        <v>0.45441401247572344</v>
      </c>
      <c r="I128" s="7">
        <v>0</v>
      </c>
      <c r="J128" s="6">
        <v>243.17</v>
      </c>
      <c r="K128" s="7">
        <v>2.8816099999999998</v>
      </c>
      <c r="L128" s="7">
        <f>IF(YEAR(A128)=YEAR(A127),L127,MAX(K128:K139))</f>
        <v>3.0712999999999999</v>
      </c>
      <c r="M128" s="7">
        <f>IF(YEAR($A128)=YEAR($A127),M127,MIN($K128:$K139))</f>
        <v>2.792205</v>
      </c>
      <c r="N128" s="7">
        <f>IF(YEAR($A128)=YEAR($A127),N127,_xlfn.STDEV.P($K128:$K139))</f>
        <v>8.3067431348264928E-2</v>
      </c>
      <c r="O128" s="7">
        <v>15.317500000000001</v>
      </c>
      <c r="P128" s="7">
        <f t="shared" si="9"/>
        <v>2.365308804104238E-2</v>
      </c>
      <c r="Q128" s="10">
        <v>8.9149999999999991</v>
      </c>
      <c r="R128" s="10">
        <f t="shared" si="8"/>
        <v>9.3193670203200796</v>
      </c>
    </row>
    <row r="129" spans="1:18">
      <c r="A129" s="5">
        <v>41852</v>
      </c>
      <c r="B129" s="6">
        <f t="shared" si="10"/>
        <v>60199</v>
      </c>
      <c r="C129" s="6">
        <v>45131</v>
      </c>
      <c r="D129" s="6">
        <v>15068</v>
      </c>
      <c r="E129" s="7">
        <v>12.84</v>
      </c>
      <c r="F129" s="8">
        <v>21</v>
      </c>
      <c r="G129" s="7">
        <v>93.648447103424999</v>
      </c>
      <c r="H129" s="7">
        <f t="shared" si="7"/>
        <v>9.4584035859690552E-2</v>
      </c>
      <c r="I129" s="7">
        <v>0</v>
      </c>
      <c r="J129" s="6">
        <v>243.4</v>
      </c>
      <c r="K129" s="7">
        <v>2.8820333333332999</v>
      </c>
      <c r="L129" s="7">
        <f>IF(YEAR(A129)=YEAR(A128),L128,MAX(K129:K140))</f>
        <v>3.0712999999999999</v>
      </c>
      <c r="M129" s="7">
        <f>IF(YEAR($A129)=YEAR($A128),M128,MIN($K129:$K140))</f>
        <v>2.792205</v>
      </c>
      <c r="N129" s="7">
        <f>IF(YEAR($A129)=YEAR($A128),N128,_xlfn.STDEV.P($K129:$K140))</f>
        <v>8.3067431348264928E-2</v>
      </c>
      <c r="O129" s="7">
        <v>15.076000000000001</v>
      </c>
      <c r="P129" s="7">
        <f t="shared" si="9"/>
        <v>1.4690861473276584E-2</v>
      </c>
      <c r="Q129" s="10">
        <v>8.5259999999999998</v>
      </c>
      <c r="R129" s="10">
        <f t="shared" si="8"/>
        <v>9.5360244813464732</v>
      </c>
    </row>
    <row r="130" spans="1:18">
      <c r="A130" s="5">
        <v>41883</v>
      </c>
      <c r="B130" s="6">
        <f t="shared" si="10"/>
        <v>66531</v>
      </c>
      <c r="C130" s="6">
        <v>49262</v>
      </c>
      <c r="D130" s="6">
        <v>17269</v>
      </c>
      <c r="E130" s="7">
        <v>12.715</v>
      </c>
      <c r="F130" s="8">
        <v>22</v>
      </c>
      <c r="G130" s="7">
        <v>94.018609783900004</v>
      </c>
      <c r="H130" s="7">
        <f t="shared" si="7"/>
        <v>0.13968775677897227</v>
      </c>
      <c r="I130" s="7">
        <v>0</v>
      </c>
      <c r="J130" s="6">
        <v>243.74</v>
      </c>
      <c r="K130" s="7">
        <v>2.8552727272727001</v>
      </c>
      <c r="L130" s="7">
        <f>IF(YEAR(A130)=YEAR(A129),L129,MAX(K130:K141))</f>
        <v>3.0712999999999999</v>
      </c>
      <c r="M130" s="7">
        <f>IF(YEAR($A130)=YEAR($A129),M129,MIN($K130:$K141))</f>
        <v>2.792205</v>
      </c>
      <c r="N130" s="7">
        <f>IF(YEAR($A130)=YEAR($A129),N129,_xlfn.STDEV.P($K130:$K141))</f>
        <v>8.3067431348264928E-2</v>
      </c>
      <c r="O130" s="7">
        <v>14.8575</v>
      </c>
      <c r="P130" s="7">
        <f t="shared" si="9"/>
        <v>-0.92853214954488061</v>
      </c>
      <c r="Q130" s="10">
        <v>8.5950000000000006</v>
      </c>
      <c r="R130" s="10">
        <f t="shared" si="8"/>
        <v>8.8562368808896572</v>
      </c>
    </row>
    <row r="131" spans="1:18">
      <c r="A131" s="5">
        <v>41913</v>
      </c>
      <c r="B131" s="6">
        <f t="shared" si="10"/>
        <v>66573</v>
      </c>
      <c r="C131" s="6">
        <v>50814</v>
      </c>
      <c r="D131" s="6">
        <v>15759</v>
      </c>
      <c r="E131" s="7">
        <v>12.372</v>
      </c>
      <c r="F131" s="8">
        <v>18</v>
      </c>
      <c r="G131" s="7">
        <v>91.427060883924995</v>
      </c>
      <c r="H131" s="7">
        <f t="shared" si="7"/>
        <v>1.8995651103635103</v>
      </c>
      <c r="I131" s="7">
        <v>0</v>
      </c>
      <c r="J131" s="6">
        <v>248.37</v>
      </c>
      <c r="K131" s="7">
        <v>2.8693300000000002</v>
      </c>
      <c r="L131" s="7">
        <f>IF(YEAR(A131)=YEAR(A130),L130,MAX(K131:K142))</f>
        <v>3.0712999999999999</v>
      </c>
      <c r="M131" s="7">
        <f>IF(YEAR($A131)=YEAR($A130),M130,MIN($K131:$K142))</f>
        <v>2.792205</v>
      </c>
      <c r="N131" s="7">
        <f>IF(YEAR($A131)=YEAR($A130),N130,_xlfn.STDEV.P($K131:$K142))</f>
        <v>8.3067431348264928E-2</v>
      </c>
      <c r="O131" s="7">
        <v>14.91</v>
      </c>
      <c r="P131" s="7">
        <f t="shared" ref="P131:P162" si="11">(K131/K130-1)*100</f>
        <v>0.49232679572179805</v>
      </c>
      <c r="Q131" s="10">
        <v>8.7579999999999991</v>
      </c>
      <c r="R131" s="10">
        <f t="shared" si="8"/>
        <v>8.9628849697288793</v>
      </c>
    </row>
    <row r="132" spans="1:18">
      <c r="A132" s="5">
        <v>41944</v>
      </c>
      <c r="B132" s="6">
        <f t="shared" si="10"/>
        <v>80621</v>
      </c>
      <c r="C132" s="6">
        <v>59695</v>
      </c>
      <c r="D132" s="6">
        <v>20926</v>
      </c>
      <c r="E132" s="7">
        <v>12.375</v>
      </c>
      <c r="F132" s="8">
        <v>20</v>
      </c>
      <c r="G132" s="7">
        <v>90.873789692775006</v>
      </c>
      <c r="H132" s="7">
        <f t="shared" ref="H132:H192" si="12">(J132/J131-1)*100</f>
        <v>0.18118130208961691</v>
      </c>
      <c r="I132" s="7">
        <v>0</v>
      </c>
      <c r="J132" s="6">
        <v>248.82</v>
      </c>
      <c r="K132" s="7">
        <v>2.792205</v>
      </c>
      <c r="L132" s="7">
        <f>IF(YEAR(A132)=YEAR(A131),L131,MAX(K132:K143))</f>
        <v>3.0712999999999999</v>
      </c>
      <c r="M132" s="7">
        <f>IF(YEAR($A132)=YEAR($A131),M131,MIN($K132:$K143))</f>
        <v>2.792205</v>
      </c>
      <c r="N132" s="7">
        <f>IF(YEAR($A132)=YEAR($A131),N131,_xlfn.STDEV.P($K132:$K143))</f>
        <v>8.3067431348264928E-2</v>
      </c>
      <c r="O132" s="7">
        <v>14.68</v>
      </c>
      <c r="P132" s="7">
        <f t="shared" si="11"/>
        <v>-2.6879097210847136</v>
      </c>
      <c r="Q132" s="10">
        <v>8.9124999999999996</v>
      </c>
      <c r="R132" s="10">
        <f t="shared" si="8"/>
        <v>9.1507281979294586</v>
      </c>
    </row>
    <row r="133" spans="1:18">
      <c r="A133" s="5">
        <v>41974</v>
      </c>
      <c r="B133" s="6">
        <f t="shared" si="10"/>
        <v>146989</v>
      </c>
      <c r="C133" s="6">
        <v>110054</v>
      </c>
      <c r="D133" s="6">
        <v>36935</v>
      </c>
      <c r="E133" s="7">
        <v>12.6</v>
      </c>
      <c r="F133" s="8">
        <v>23</v>
      </c>
      <c r="G133" s="7">
        <v>90.154202473349997</v>
      </c>
      <c r="H133" s="7">
        <f t="shared" si="12"/>
        <v>-0.44208664898319761</v>
      </c>
      <c r="I133" s="7">
        <v>0</v>
      </c>
      <c r="J133" s="6">
        <v>247.72</v>
      </c>
      <c r="K133" s="7">
        <v>2.8267869565216999</v>
      </c>
      <c r="L133" s="7">
        <f>IF(YEAR(A133)=YEAR(A132),L132,MAX(K133:K144))</f>
        <v>3.0712999999999999</v>
      </c>
      <c r="M133" s="7">
        <f>IF(YEAR($A133)=YEAR($A132),M132,MIN($K133:$K144))</f>
        <v>2.792205</v>
      </c>
      <c r="N133" s="7">
        <f>IF(YEAR($A133)=YEAR($A132),N132,_xlfn.STDEV.P($K133:$K144))</f>
        <v>8.3067431348264928E-2</v>
      </c>
      <c r="O133" s="7">
        <v>14.387499999999999</v>
      </c>
      <c r="P133" s="7">
        <f t="shared" si="11"/>
        <v>1.2385178209228798</v>
      </c>
      <c r="Q133" s="10">
        <v>9.15</v>
      </c>
      <c r="R133" s="10">
        <f t="shared" si="8"/>
        <v>8.1699489105279355</v>
      </c>
    </row>
    <row r="134" spans="1:18">
      <c r="A134" s="5">
        <v>42005</v>
      </c>
      <c r="B134" s="6">
        <f t="shared" si="10"/>
        <v>34615</v>
      </c>
      <c r="C134" s="6">
        <v>24498</v>
      </c>
      <c r="D134" s="6">
        <v>10117</v>
      </c>
      <c r="E134" s="7">
        <v>12.906000000000001</v>
      </c>
      <c r="F134" s="8">
        <v>21</v>
      </c>
      <c r="G134" s="7">
        <v>89.347819458350003</v>
      </c>
      <c r="H134" s="7">
        <f t="shared" si="12"/>
        <v>1.1020507024059434</v>
      </c>
      <c r="I134" s="7">
        <v>0</v>
      </c>
      <c r="J134" s="6">
        <v>250.45</v>
      </c>
      <c r="K134" s="7">
        <v>2.7211095238095</v>
      </c>
      <c r="L134" s="7">
        <f>IF(YEAR(A134)=YEAR(A133),L133,MAX(K134:K145))</f>
        <v>3.3809849999999999</v>
      </c>
      <c r="M134" s="7">
        <f>IF(YEAR($A134)=YEAR($A133),M133,MIN($K134:$K145))</f>
        <v>2.7211095238095</v>
      </c>
      <c r="N134" s="7">
        <f>IF(YEAR($A134)=YEAR($A133),N133,_xlfn.STDEV.P($K134:$K145))</f>
        <v>0.20003962735261838</v>
      </c>
      <c r="O134" s="7">
        <v>14.864000000000001</v>
      </c>
      <c r="P134" s="7">
        <f t="shared" si="11"/>
        <v>-3.7384293311666372</v>
      </c>
      <c r="Q134" s="10">
        <v>9.1519999999999992</v>
      </c>
      <c r="R134" s="10">
        <f t="shared" si="8"/>
        <v>7.2407296394621845</v>
      </c>
    </row>
    <row r="135" spans="1:18">
      <c r="A135" s="5">
        <v>42036</v>
      </c>
      <c r="B135" s="6">
        <f t="shared" si="10"/>
        <v>55331</v>
      </c>
      <c r="C135" s="6">
        <v>40817</v>
      </c>
      <c r="D135" s="6">
        <v>14514</v>
      </c>
      <c r="E135" s="7">
        <v>13.057499999999999</v>
      </c>
      <c r="F135" s="8">
        <v>20</v>
      </c>
      <c r="G135" s="7">
        <v>88.795125669925</v>
      </c>
      <c r="H135" s="7">
        <f t="shared" si="12"/>
        <v>0.71471351567180541</v>
      </c>
      <c r="I135" s="7">
        <v>0</v>
      </c>
      <c r="J135" s="6">
        <v>252.24</v>
      </c>
      <c r="K135" s="7">
        <v>2.794905</v>
      </c>
      <c r="L135" s="7">
        <f>IF(YEAR(A135)=YEAR(A134),L134,MAX(K135:K146))</f>
        <v>3.3809849999999999</v>
      </c>
      <c r="M135" s="7">
        <f>IF(YEAR($A135)=YEAR($A134),M134,MIN($K135:$K146))</f>
        <v>2.7211095238095</v>
      </c>
      <c r="N135" s="7">
        <f>IF(YEAR($A135)=YEAR($A134),N134,_xlfn.STDEV.P($K135:$K146))</f>
        <v>0.20003962735261838</v>
      </c>
      <c r="O135" s="7">
        <v>14.89</v>
      </c>
      <c r="P135" s="7">
        <f t="shared" si="11"/>
        <v>2.7119627322897299</v>
      </c>
      <c r="Q135" s="10">
        <v>9.0250000000000004</v>
      </c>
      <c r="R135" s="10">
        <f t="shared" si="8"/>
        <v>7.5466871322589002</v>
      </c>
    </row>
    <row r="136" spans="1:18">
      <c r="A136" s="5">
        <v>42064</v>
      </c>
      <c r="B136" s="6">
        <f t="shared" si="10"/>
        <v>83302</v>
      </c>
      <c r="C136" s="6">
        <v>61676</v>
      </c>
      <c r="D136" s="6">
        <v>21626</v>
      </c>
      <c r="E136" s="7">
        <v>12.577500000000001</v>
      </c>
      <c r="F136" s="8">
        <v>22</v>
      </c>
      <c r="G136" s="7">
        <v>86.489738280975004</v>
      </c>
      <c r="H136" s="7">
        <f t="shared" si="12"/>
        <v>1.185379004123055</v>
      </c>
      <c r="I136" s="7">
        <v>0</v>
      </c>
      <c r="J136" s="6">
        <v>255.23</v>
      </c>
      <c r="K136" s="7">
        <v>2.8096999999999999</v>
      </c>
      <c r="L136" s="7">
        <f>IF(YEAR(A136)=YEAR(A135),L135,MAX(K136:K147))</f>
        <v>3.3809849999999999</v>
      </c>
      <c r="M136" s="7">
        <f>IF(YEAR($A136)=YEAR($A135),M135,MIN($K136:$K147))</f>
        <v>2.7211095238095</v>
      </c>
      <c r="N136" s="7">
        <f>IF(YEAR($A136)=YEAR($A135),N135,_xlfn.STDEV.P($K136:$K147))</f>
        <v>0.20003962735261838</v>
      </c>
      <c r="O136" s="7">
        <v>14.675000000000001</v>
      </c>
      <c r="P136" s="7">
        <f t="shared" si="11"/>
        <v>0.52935609618216528</v>
      </c>
      <c r="Q136" s="10">
        <v>9.2624999999999993</v>
      </c>
      <c r="R136" s="10">
        <f t="shared" si="8"/>
        <v>7.6102538156674226</v>
      </c>
    </row>
    <row r="137" spans="1:18">
      <c r="A137" s="5">
        <v>42095</v>
      </c>
      <c r="B137" s="6">
        <f t="shared" si="10"/>
        <v>91602</v>
      </c>
      <c r="C137" s="6">
        <v>70211</v>
      </c>
      <c r="D137" s="6">
        <v>21391</v>
      </c>
      <c r="E137" s="7">
        <v>12.7925</v>
      </c>
      <c r="F137" s="8">
        <v>21</v>
      </c>
      <c r="G137" s="7">
        <v>87.421856197300002</v>
      </c>
      <c r="H137" s="7">
        <f t="shared" si="12"/>
        <v>1.6299024409356155</v>
      </c>
      <c r="I137" s="7">
        <v>0</v>
      </c>
      <c r="J137" s="6">
        <v>259.39</v>
      </c>
      <c r="K137" s="7">
        <v>2.8585380952380999</v>
      </c>
      <c r="L137" s="7">
        <f>IF(YEAR(A137)=YEAR(A136),L136,MAX(K137:K148))</f>
        <v>3.3809849999999999</v>
      </c>
      <c r="M137" s="7">
        <f>IF(YEAR($A137)=YEAR($A136),M136,MIN($K137:$K148))</f>
        <v>2.7211095238095</v>
      </c>
      <c r="N137" s="7">
        <f>IF(YEAR($A137)=YEAR($A136),N136,_xlfn.STDEV.P($K137:$K148))</f>
        <v>0.20003962735261838</v>
      </c>
      <c r="O137" s="7">
        <v>14.8375</v>
      </c>
      <c r="P137" s="7">
        <f t="shared" si="11"/>
        <v>1.7381960792290929</v>
      </c>
      <c r="Q137" s="10">
        <v>9.4849999999999994</v>
      </c>
      <c r="R137" s="10">
        <f t="shared" si="8"/>
        <v>7.9128010983067654</v>
      </c>
    </row>
    <row r="138" spans="1:18">
      <c r="A138" s="5">
        <v>42125</v>
      </c>
      <c r="B138" s="6">
        <f t="shared" si="10"/>
        <v>81542</v>
      </c>
      <c r="C138" s="6">
        <v>62878</v>
      </c>
      <c r="D138" s="6">
        <v>18664</v>
      </c>
      <c r="E138" s="7">
        <v>13.138</v>
      </c>
      <c r="F138" s="8">
        <v>19</v>
      </c>
      <c r="G138" s="7">
        <v>86.799430047675003</v>
      </c>
      <c r="H138" s="7">
        <f t="shared" si="12"/>
        <v>0.56285901538226657</v>
      </c>
      <c r="I138" s="7">
        <v>0</v>
      </c>
      <c r="J138" s="6">
        <v>260.85000000000002</v>
      </c>
      <c r="K138" s="7">
        <v>2.9604315789474001</v>
      </c>
      <c r="L138" s="7">
        <f>IF(YEAR(A138)=YEAR(A137),L137,MAX(K138:K149))</f>
        <v>3.3809849999999999</v>
      </c>
      <c r="M138" s="7">
        <f>IF(YEAR($A138)=YEAR($A137),M137,MIN($K138:$K149))</f>
        <v>2.7211095238095</v>
      </c>
      <c r="N138" s="7">
        <f>IF(YEAR($A138)=YEAR($A137),N137,_xlfn.STDEV.P($K138:$K149))</f>
        <v>0.20003962735261838</v>
      </c>
      <c r="O138" s="7">
        <v>15.43</v>
      </c>
      <c r="P138" s="7">
        <f t="shared" si="11"/>
        <v>3.5645312503982174</v>
      </c>
      <c r="Q138" s="10">
        <v>9.6240000000000006</v>
      </c>
      <c r="R138" s="10">
        <f t="shared" si="8"/>
        <v>8.0929885629040363</v>
      </c>
    </row>
    <row r="139" spans="1:18">
      <c r="A139" s="5">
        <v>42156</v>
      </c>
      <c r="B139" s="6">
        <f t="shared" si="10"/>
        <v>86158</v>
      </c>
      <c r="C139" s="6">
        <v>67766</v>
      </c>
      <c r="D139" s="6">
        <v>18392</v>
      </c>
      <c r="E139" s="7">
        <v>13.442500000000001</v>
      </c>
      <c r="F139" s="8">
        <v>22</v>
      </c>
      <c r="G139" s="7">
        <v>89.626640213499996</v>
      </c>
      <c r="H139" s="7">
        <f t="shared" si="12"/>
        <v>-0.51370519455626873</v>
      </c>
      <c r="I139" s="7">
        <v>0</v>
      </c>
      <c r="J139" s="6">
        <v>259.51</v>
      </c>
      <c r="K139" s="7">
        <v>3.0321681818182</v>
      </c>
      <c r="L139" s="7">
        <f>IF(YEAR(A139)=YEAR(A138),L138,MAX(K139:K150))</f>
        <v>3.3809849999999999</v>
      </c>
      <c r="M139" s="7">
        <f>IF(YEAR($A139)=YEAR($A138),M138,MIN($K139:$K150))</f>
        <v>2.7211095238095</v>
      </c>
      <c r="N139" s="7">
        <f>IF(YEAR($A139)=YEAR($A138),N138,_xlfn.STDEV.P($K139:$K150))</f>
        <v>0.20003962735261838</v>
      </c>
      <c r="O139" s="7">
        <v>15.675000000000001</v>
      </c>
      <c r="P139" s="7">
        <f t="shared" si="11"/>
        <v>2.423180572080863</v>
      </c>
      <c r="Q139" s="10">
        <v>9.7799999999999994</v>
      </c>
      <c r="R139" s="10">
        <f t="shared" si="8"/>
        <v>7.2045276159788507</v>
      </c>
    </row>
    <row r="140" spans="1:18">
      <c r="A140" s="5">
        <v>42186</v>
      </c>
      <c r="B140" s="6">
        <f t="shared" si="10"/>
        <v>83836</v>
      </c>
      <c r="C140" s="6">
        <v>64218</v>
      </c>
      <c r="D140" s="6">
        <v>19618</v>
      </c>
      <c r="E140" s="7">
        <v>13.602</v>
      </c>
      <c r="F140" s="8">
        <v>21</v>
      </c>
      <c r="G140" s="7">
        <v>88.237771227324998</v>
      </c>
      <c r="H140" s="7">
        <f t="shared" si="12"/>
        <v>8.86285692266231E-2</v>
      </c>
      <c r="I140" s="7">
        <v>0</v>
      </c>
      <c r="J140" s="6">
        <v>259.74</v>
      </c>
      <c r="K140" s="7">
        <v>2.9763363636364</v>
      </c>
      <c r="L140" s="7">
        <f>IF(YEAR(A140)=YEAR(A139),L139,MAX(K140:K151))</f>
        <v>3.3809849999999999</v>
      </c>
      <c r="M140" s="7">
        <f>IF(YEAR($A140)=YEAR($A139),M139,MIN($K140:$K151))</f>
        <v>2.7211095238095</v>
      </c>
      <c r="N140" s="7">
        <f>IF(YEAR($A140)=YEAR($A139),N139,_xlfn.STDEV.P($K140:$K151))</f>
        <v>0.20003962735261838</v>
      </c>
      <c r="O140" s="7">
        <v>15.702</v>
      </c>
      <c r="P140" s="7">
        <f t="shared" si="11"/>
        <v>-1.8413166695892547</v>
      </c>
      <c r="Q140" s="10">
        <v>9.9420000000000002</v>
      </c>
      <c r="R140" s="10">
        <f t="shared" si="8"/>
        <v>6.8141629312826524</v>
      </c>
    </row>
    <row r="141" spans="1:18">
      <c r="A141" s="5">
        <v>42217</v>
      </c>
      <c r="B141" s="6">
        <f t="shared" si="10"/>
        <v>82577</v>
      </c>
      <c r="C141" s="6">
        <v>61753</v>
      </c>
      <c r="D141" s="6">
        <v>20824</v>
      </c>
      <c r="E141" s="7">
        <v>14.14</v>
      </c>
      <c r="F141" s="8">
        <v>21</v>
      </c>
      <c r="G141" s="7">
        <v>85.195835407600001</v>
      </c>
      <c r="H141" s="7">
        <f t="shared" si="12"/>
        <v>0.40040040040039138</v>
      </c>
      <c r="I141" s="7">
        <v>0</v>
      </c>
      <c r="J141" s="6">
        <v>260.77999999999997</v>
      </c>
      <c r="K141" s="7">
        <v>3.1729190476190001</v>
      </c>
      <c r="L141" s="7">
        <f>IF(YEAR(A141)=YEAR(A140),L140,MAX(K141:K152))</f>
        <v>3.3809849999999999</v>
      </c>
      <c r="M141" s="7">
        <f>IF(YEAR($A141)=YEAR($A140),M140,MIN($K141:$K152))</f>
        <v>2.7211095238095</v>
      </c>
      <c r="N141" s="7">
        <f>IF(YEAR($A141)=YEAR($A140),N140,_xlfn.STDEV.P($K141:$K152))</f>
        <v>0.20003962735261838</v>
      </c>
      <c r="O141" s="7">
        <v>16.045000000000002</v>
      </c>
      <c r="P141" s="7">
        <f t="shared" si="11"/>
        <v>6.6048544238602513</v>
      </c>
      <c r="Q141" s="10">
        <v>10.1075</v>
      </c>
      <c r="R141" s="10">
        <f t="shared" si="8"/>
        <v>7.1405094494658927</v>
      </c>
    </row>
    <row r="142" spans="1:18">
      <c r="A142" s="5">
        <v>42248</v>
      </c>
      <c r="B142" s="6">
        <f t="shared" si="10"/>
        <v>64025</v>
      </c>
      <c r="C142" s="6">
        <v>47088</v>
      </c>
      <c r="D142" s="6">
        <v>16937</v>
      </c>
      <c r="E142" s="7">
        <v>15.1975</v>
      </c>
      <c r="F142" s="8">
        <v>18</v>
      </c>
      <c r="G142" s="7">
        <v>82.153915977574997</v>
      </c>
      <c r="H142" s="7">
        <f t="shared" si="12"/>
        <v>0.89347342587622336</v>
      </c>
      <c r="I142" s="7">
        <v>0</v>
      </c>
      <c r="J142" s="6">
        <v>263.11</v>
      </c>
      <c r="K142" s="7">
        <v>3.3809849999999999</v>
      </c>
      <c r="L142" s="7">
        <f>IF(YEAR(A142)=YEAR(A141),L141,MAX(K142:K153))</f>
        <v>3.3809849999999999</v>
      </c>
      <c r="M142" s="7">
        <f>IF(YEAR($A142)=YEAR($A141),M141,MIN($K142:$K153))</f>
        <v>2.7211095238095</v>
      </c>
      <c r="N142" s="7">
        <f>IF(YEAR($A142)=YEAR($A141),N141,_xlfn.STDEV.P($K142:$K153))</f>
        <v>0.20003962735261838</v>
      </c>
      <c r="O142" s="7">
        <v>16.907499999999999</v>
      </c>
      <c r="P142" s="7">
        <f t="shared" si="11"/>
        <v>6.5575562836100554</v>
      </c>
      <c r="Q142" s="10">
        <v>10.3375</v>
      </c>
      <c r="R142" s="10">
        <f t="shared" si="8"/>
        <v>7.9469926971363014</v>
      </c>
    </row>
    <row r="143" spans="1:18">
      <c r="A143" s="5">
        <v>42278</v>
      </c>
      <c r="B143" s="6">
        <f t="shared" si="10"/>
        <v>64255</v>
      </c>
      <c r="C143" s="6">
        <v>47954</v>
      </c>
      <c r="D143" s="6">
        <v>16301</v>
      </c>
      <c r="E143" s="7">
        <v>15.818</v>
      </c>
      <c r="F143" s="8">
        <v>20</v>
      </c>
      <c r="G143" s="7">
        <v>86.036193389350004</v>
      </c>
      <c r="H143" s="7">
        <f t="shared" si="12"/>
        <v>1.554482915890687</v>
      </c>
      <c r="I143" s="7">
        <v>0</v>
      </c>
      <c r="J143" s="6">
        <v>267.2</v>
      </c>
      <c r="K143" s="7">
        <v>3.3045523809524</v>
      </c>
      <c r="L143" s="7">
        <f>IF(YEAR(A143)=YEAR(A142),L142,MAX(K143:K154))</f>
        <v>3.3809849999999999</v>
      </c>
      <c r="M143" s="7">
        <f>IF(YEAR($A143)=YEAR($A142),M142,MIN($K143:$K154))</f>
        <v>2.7211095238095</v>
      </c>
      <c r="N143" s="7">
        <f>IF(YEAR($A143)=YEAR($A142),N142,_xlfn.STDEV.P($K143:$K154))</f>
        <v>0.20003962735261838</v>
      </c>
      <c r="O143" s="7">
        <v>17.698</v>
      </c>
      <c r="P143" s="7">
        <f t="shared" si="11"/>
        <v>-2.2606612879855992</v>
      </c>
      <c r="Q143" s="10">
        <v>10.564</v>
      </c>
      <c r="R143" s="10">
        <f t="shared" ref="R143:R206" si="13">(J143/J131-1)*100</f>
        <v>7.5814309296613924</v>
      </c>
    </row>
    <row r="144" spans="1:18">
      <c r="A144" s="5">
        <v>42309</v>
      </c>
      <c r="B144" s="6">
        <f t="shared" si="10"/>
        <v>84601</v>
      </c>
      <c r="C144" s="6">
        <v>62397</v>
      </c>
      <c r="D144" s="6">
        <v>22204</v>
      </c>
      <c r="E144" s="7">
        <v>15.62</v>
      </c>
      <c r="F144" s="8">
        <v>21</v>
      </c>
      <c r="G144" s="7">
        <v>95.153859667524998</v>
      </c>
      <c r="H144" s="7">
        <f t="shared" si="12"/>
        <v>0.66616766467066935</v>
      </c>
      <c r="I144" s="7">
        <v>0</v>
      </c>
      <c r="J144" s="6">
        <v>268.98</v>
      </c>
      <c r="K144" s="7">
        <v>3.0949857142856998</v>
      </c>
      <c r="L144" s="7">
        <f>IF(YEAR(A144)=YEAR(A143),L143,MAX(K144:K155))</f>
        <v>3.3809849999999999</v>
      </c>
      <c r="M144" s="7">
        <f>IF(YEAR($A144)=YEAR($A143),M143,MIN($K144:$K155))</f>
        <v>2.7211095238095</v>
      </c>
      <c r="N144" s="7">
        <f>IF(YEAR($A144)=YEAR($A143),N143,_xlfn.STDEV.P($K144:$K155))</f>
        <v>0.20003962735261838</v>
      </c>
      <c r="O144" s="7">
        <v>17.510000000000002</v>
      </c>
      <c r="P144" s="7">
        <f t="shared" si="11"/>
        <v>-6.341756537879462</v>
      </c>
      <c r="Q144" s="10">
        <v>10.452500000000001</v>
      </c>
      <c r="R144" s="10">
        <f t="shared" si="13"/>
        <v>8.102242585001207</v>
      </c>
    </row>
    <row r="145" spans="1:18">
      <c r="A145" s="5">
        <v>42339</v>
      </c>
      <c r="B145" s="6">
        <f t="shared" si="10"/>
        <v>156173</v>
      </c>
      <c r="C145" s="6">
        <v>114340</v>
      </c>
      <c r="D145" s="6">
        <v>41833</v>
      </c>
      <c r="E145" s="7">
        <v>15.1775</v>
      </c>
      <c r="F145" s="8">
        <v>23</v>
      </c>
      <c r="G145" s="7">
        <v>93.341943167050005</v>
      </c>
      <c r="H145" s="7">
        <f t="shared" si="12"/>
        <v>0.20819391776341067</v>
      </c>
      <c r="I145" s="7">
        <v>0</v>
      </c>
      <c r="J145" s="6">
        <v>269.54000000000002</v>
      </c>
      <c r="K145" s="7">
        <v>3.1753956521739002</v>
      </c>
      <c r="L145" s="7">
        <f>IF(YEAR(A145)=YEAR(A144),L144,MAX(K145:K156))</f>
        <v>3.3809849999999999</v>
      </c>
      <c r="M145" s="7">
        <f>IF(YEAR($A145)=YEAR($A144),M144,MIN($K145:$K156))</f>
        <v>2.7211095238095</v>
      </c>
      <c r="N145" s="7">
        <f>IF(YEAR($A145)=YEAR($A144),N144,_xlfn.STDEV.P($K145:$K156))</f>
        <v>0.20003962735261838</v>
      </c>
      <c r="O145" s="7">
        <v>17.329999999999998</v>
      </c>
      <c r="P145" s="7">
        <f t="shared" si="11"/>
        <v>2.5980713745154871</v>
      </c>
      <c r="Q145" s="10">
        <v>10.702500000000001</v>
      </c>
      <c r="R145" s="10">
        <f t="shared" si="13"/>
        <v>8.8083319877280797</v>
      </c>
    </row>
    <row r="146" spans="1:18">
      <c r="A146" s="5">
        <v>42370</v>
      </c>
      <c r="B146" s="6">
        <f t="shared" si="10"/>
        <v>32713</v>
      </c>
      <c r="C146" s="6">
        <v>23358</v>
      </c>
      <c r="D146" s="6">
        <v>9355</v>
      </c>
      <c r="E146" s="7">
        <v>15.821999999999999</v>
      </c>
      <c r="F146" s="8">
        <v>20</v>
      </c>
      <c r="G146" s="7">
        <v>91.946189117149999</v>
      </c>
      <c r="H146" s="7">
        <f t="shared" si="12"/>
        <v>1.8179119982191905</v>
      </c>
      <c r="I146" s="7">
        <v>0</v>
      </c>
      <c r="J146" s="6">
        <v>274.44</v>
      </c>
      <c r="K146" s="7">
        <v>3.272805</v>
      </c>
      <c r="L146" s="7">
        <f>IF(YEAR(A146)=YEAR(A145),L145,MAX(K146:K157))</f>
        <v>3.6879090909091001</v>
      </c>
      <c r="M146" s="7">
        <f>IF(YEAR($A146)=YEAR($A145),M145,MIN($K146:$K157))</f>
        <v>3.2121217391304002</v>
      </c>
      <c r="N146" s="7">
        <f>IF(YEAR($A146)=YEAR($A145),N145,_xlfn.STDEV.P($K146:$K157))</f>
        <v>0.13309407117311842</v>
      </c>
      <c r="O146" s="7">
        <v>17.61</v>
      </c>
      <c r="P146" s="7">
        <f t="shared" si="11"/>
        <v>3.0676286830402466</v>
      </c>
      <c r="Q146" s="10">
        <v>10.852</v>
      </c>
      <c r="R146" s="10">
        <f t="shared" si="13"/>
        <v>9.5787582351766876</v>
      </c>
    </row>
    <row r="147" spans="1:18">
      <c r="A147" s="5">
        <v>42401</v>
      </c>
      <c r="B147" s="6">
        <f t="shared" si="10"/>
        <v>52825</v>
      </c>
      <c r="C147" s="6">
        <v>40588</v>
      </c>
      <c r="D147" s="6">
        <v>12237</v>
      </c>
      <c r="E147" s="7">
        <v>16.315000000000001</v>
      </c>
      <c r="F147" s="8">
        <v>21</v>
      </c>
      <c r="G147" s="7">
        <v>89.682779742025005</v>
      </c>
      <c r="H147" s="7">
        <f t="shared" si="12"/>
        <v>-2.1862702229991093E-2</v>
      </c>
      <c r="I147" s="7">
        <v>0</v>
      </c>
      <c r="J147" s="6">
        <v>274.38</v>
      </c>
      <c r="K147" s="7">
        <v>3.2686714285714</v>
      </c>
      <c r="L147" s="7">
        <f>IF(YEAR(A147)=YEAR(A146),L146,MAX(K147:K158))</f>
        <v>3.6879090909091001</v>
      </c>
      <c r="M147" s="7">
        <f>IF(YEAR($A147)=YEAR($A146),M146,MIN($K147:$K158))</f>
        <v>3.2121217391304002</v>
      </c>
      <c r="N147" s="7">
        <f>IF(YEAR($A147)=YEAR($A146),N146,_xlfn.STDEV.P($K147:$K158))</f>
        <v>0.13309407117311842</v>
      </c>
      <c r="O147" s="7">
        <v>17.942499999999999</v>
      </c>
      <c r="P147" s="7">
        <f t="shared" si="11"/>
        <v>-0.12630057179086052</v>
      </c>
      <c r="Q147" s="10">
        <v>11.0175</v>
      </c>
      <c r="R147" s="10">
        <f t="shared" si="13"/>
        <v>8.7773549000951476</v>
      </c>
    </row>
    <row r="148" spans="1:18">
      <c r="A148" s="5">
        <v>42430</v>
      </c>
      <c r="B148" s="6">
        <f t="shared" si="10"/>
        <v>82948</v>
      </c>
      <c r="C148" s="6">
        <v>63975</v>
      </c>
      <c r="D148" s="6">
        <v>18973</v>
      </c>
      <c r="E148" s="7">
        <v>16.3325</v>
      </c>
      <c r="F148" s="8">
        <v>23</v>
      </c>
      <c r="G148" s="7">
        <v>89.868562825724993</v>
      </c>
      <c r="H148" s="7">
        <f t="shared" si="12"/>
        <v>-4.0090385596625033E-2</v>
      </c>
      <c r="I148" s="7">
        <v>0</v>
      </c>
      <c r="J148" s="6">
        <v>274.27</v>
      </c>
      <c r="K148" s="7">
        <v>3.2121217391304002</v>
      </c>
      <c r="L148" s="7">
        <f>IF(YEAR(A148)=YEAR(A147),L147,MAX(K148:K159))</f>
        <v>3.6879090909091001</v>
      </c>
      <c r="M148" s="7">
        <f>IF(YEAR($A148)=YEAR($A147),M147,MIN($K148:$K159))</f>
        <v>3.2121217391304002</v>
      </c>
      <c r="N148" s="7">
        <f>IF(YEAR($A148)=YEAR($A147),N147,_xlfn.STDEV.P($K148:$K159))</f>
        <v>0.13309407117311842</v>
      </c>
      <c r="O148" s="7">
        <v>18.0275</v>
      </c>
      <c r="P148" s="7">
        <f t="shared" si="11"/>
        <v>-1.7300512051073746</v>
      </c>
      <c r="Q148" s="10">
        <v>11.012499999999999</v>
      </c>
      <c r="R148" s="10">
        <f t="shared" si="13"/>
        <v>7.4599380950515215</v>
      </c>
    </row>
    <row r="149" spans="1:18">
      <c r="A149" s="5">
        <v>42461</v>
      </c>
      <c r="B149" s="6">
        <f t="shared" si="10"/>
        <v>84887</v>
      </c>
      <c r="C149" s="6">
        <v>65618</v>
      </c>
      <c r="D149" s="6">
        <v>19269</v>
      </c>
      <c r="E149" s="7">
        <v>15.916</v>
      </c>
      <c r="F149" s="8">
        <v>21</v>
      </c>
      <c r="G149" s="7">
        <v>91.249259123249999</v>
      </c>
      <c r="H149" s="7">
        <f t="shared" si="12"/>
        <v>0.78389907755131993</v>
      </c>
      <c r="I149" s="7">
        <v>0</v>
      </c>
      <c r="J149" s="6">
        <v>276.42</v>
      </c>
      <c r="K149" s="7">
        <v>3.2192095238095</v>
      </c>
      <c r="L149" s="7">
        <f>IF(YEAR(A149)=YEAR(A148),L148,MAX(K149:K160))</f>
        <v>3.6879090909091001</v>
      </c>
      <c r="M149" s="7">
        <f>IF(YEAR($A149)=YEAR($A148),M148,MIN($K149:$K160))</f>
        <v>3.2121217391304002</v>
      </c>
      <c r="N149" s="7">
        <f>IF(YEAR($A149)=YEAR($A148),N148,_xlfn.STDEV.P($K149:$K160))</f>
        <v>0.13309407117311842</v>
      </c>
      <c r="O149" s="7">
        <v>17.853999999999999</v>
      </c>
      <c r="P149" s="7">
        <f t="shared" si="11"/>
        <v>0.22065741135386396</v>
      </c>
      <c r="Q149" s="10">
        <v>10.814</v>
      </c>
      <c r="R149" s="10">
        <f t="shared" si="13"/>
        <v>6.5654034465476796</v>
      </c>
    </row>
    <row r="150" spans="1:18">
      <c r="A150" s="5">
        <v>42491</v>
      </c>
      <c r="B150" s="6">
        <f t="shared" si="10"/>
        <v>93904</v>
      </c>
      <c r="C150" s="6">
        <v>73832</v>
      </c>
      <c r="D150" s="6">
        <v>20072</v>
      </c>
      <c r="E150" s="7">
        <v>15.5425</v>
      </c>
      <c r="F150" s="8">
        <v>21</v>
      </c>
      <c r="G150" s="7">
        <v>91.695773826850001</v>
      </c>
      <c r="H150" s="7">
        <f t="shared" si="12"/>
        <v>0.57882931770492085</v>
      </c>
      <c r="I150" s="7">
        <v>0</v>
      </c>
      <c r="J150" s="6">
        <v>278.02</v>
      </c>
      <c r="K150" s="7">
        <v>3.3207047619047998</v>
      </c>
      <c r="L150" s="7">
        <f>IF(YEAR(A150)=YEAR(A149),L149,MAX(K150:K161))</f>
        <v>3.6879090909091001</v>
      </c>
      <c r="M150" s="7">
        <f>IF(YEAR($A150)=YEAR($A149),M149,MIN($K150:$K161))</f>
        <v>3.2121217391304002</v>
      </c>
      <c r="N150" s="7">
        <f>IF(YEAR($A150)=YEAR($A149),N149,_xlfn.STDEV.P($K150:$K161))</f>
        <v>0.13309407117311842</v>
      </c>
      <c r="O150" s="7">
        <v>17.515000000000001</v>
      </c>
      <c r="P150" s="7">
        <f t="shared" si="11"/>
        <v>3.1528000071021856</v>
      </c>
      <c r="Q150" s="10">
        <v>10.494999999999999</v>
      </c>
      <c r="R150" s="10">
        <f t="shared" si="13"/>
        <v>6.5823270078589013</v>
      </c>
    </row>
    <row r="151" spans="1:18">
      <c r="A151" s="5">
        <v>42522</v>
      </c>
      <c r="B151" s="6">
        <f t="shared" si="10"/>
        <v>91540</v>
      </c>
      <c r="C151" s="6">
        <v>71111</v>
      </c>
      <c r="D151" s="6">
        <v>20429</v>
      </c>
      <c r="E151" s="7">
        <v>15.3</v>
      </c>
      <c r="F151" s="8">
        <v>22</v>
      </c>
      <c r="G151" s="7">
        <v>92.007086558924996</v>
      </c>
      <c r="H151" s="7">
        <f t="shared" si="12"/>
        <v>0.47118912308468097</v>
      </c>
      <c r="I151" s="7">
        <v>0</v>
      </c>
      <c r="J151" s="6">
        <v>279.33</v>
      </c>
      <c r="K151" s="7">
        <v>3.2832636363635999</v>
      </c>
      <c r="L151" s="7">
        <f>IF(YEAR(A151)=YEAR(A150),L150,MAX(K151:K162))</f>
        <v>3.6879090909091001</v>
      </c>
      <c r="M151" s="7">
        <f>IF(YEAR($A151)=YEAR($A150),M150,MIN($K151:$K162))</f>
        <v>3.2121217391304002</v>
      </c>
      <c r="N151" s="7">
        <f>IF(YEAR($A151)=YEAR($A150),N150,_xlfn.STDEV.P($K151:$K162))</f>
        <v>0.13309407117311842</v>
      </c>
      <c r="O151" s="7">
        <v>17.329999999999998</v>
      </c>
      <c r="P151" s="7">
        <f t="shared" si="11"/>
        <v>-1.1275054009837082</v>
      </c>
      <c r="Q151" s="10">
        <v>10.25</v>
      </c>
      <c r="R151" s="10">
        <f t="shared" si="13"/>
        <v>7.6374706177025908</v>
      </c>
    </row>
    <row r="152" spans="1:18">
      <c r="A152" s="5">
        <v>42552</v>
      </c>
      <c r="B152" s="6">
        <f t="shared" si="10"/>
        <v>58533</v>
      </c>
      <c r="C152" s="6">
        <v>45566</v>
      </c>
      <c r="D152" s="6">
        <v>12967</v>
      </c>
      <c r="E152" s="7">
        <v>15.308</v>
      </c>
      <c r="F152" s="8">
        <v>18</v>
      </c>
      <c r="G152" s="7">
        <v>89.657804326649995</v>
      </c>
      <c r="H152" s="7">
        <f t="shared" si="12"/>
        <v>1.1634983711022784</v>
      </c>
      <c r="I152" s="7">
        <v>0</v>
      </c>
      <c r="J152" s="6">
        <v>282.58</v>
      </c>
      <c r="K152" s="7">
        <v>3.2768611111111001</v>
      </c>
      <c r="L152" s="7">
        <f>IF(YEAR(A152)=YEAR(A151),L151,MAX(K152:K163))</f>
        <v>3.6879090909091001</v>
      </c>
      <c r="M152" s="7">
        <f>IF(YEAR($A152)=YEAR($A151),M151,MIN($K152:$K163))</f>
        <v>3.2121217391304002</v>
      </c>
      <c r="N152" s="7">
        <f>IF(YEAR($A152)=YEAR($A151),N151,_xlfn.STDEV.P($K152:$K163))</f>
        <v>0.13309407117311842</v>
      </c>
      <c r="O152" s="7">
        <v>17.384</v>
      </c>
      <c r="P152" s="7">
        <f t="shared" si="11"/>
        <v>-0.19500490857904396</v>
      </c>
      <c r="Q152" s="10">
        <v>9.952</v>
      </c>
      <c r="R152" s="10">
        <f t="shared" si="13"/>
        <v>8.7934087934087746</v>
      </c>
    </row>
    <row r="153" spans="1:18">
      <c r="A153" s="5">
        <v>42583</v>
      </c>
      <c r="B153" s="6">
        <f t="shared" si="10"/>
        <v>71556</v>
      </c>
      <c r="C153" s="6">
        <v>53977</v>
      </c>
      <c r="D153" s="6">
        <v>17579</v>
      </c>
      <c r="E153" s="7">
        <v>15.4475</v>
      </c>
      <c r="F153" s="8">
        <v>22</v>
      </c>
      <c r="G153" s="7">
        <v>95.166220447124999</v>
      </c>
      <c r="H153" s="7">
        <f t="shared" si="12"/>
        <v>-0.29018331092079963</v>
      </c>
      <c r="I153" s="7">
        <v>0</v>
      </c>
      <c r="J153" s="6">
        <v>281.76</v>
      </c>
      <c r="K153" s="7">
        <v>3.3267363636364</v>
      </c>
      <c r="L153" s="7">
        <f>IF(YEAR(A153)=YEAR(A152),L152,MAX(K153:K164))</f>
        <v>3.6879090909091001</v>
      </c>
      <c r="M153" s="7">
        <f>IF(YEAR($A153)=YEAR($A152),M152,MIN($K153:$K164))</f>
        <v>3.2121217391304002</v>
      </c>
      <c r="N153" s="7">
        <f>IF(YEAR($A153)=YEAR($A152),N152,_xlfn.STDEV.P($K153:$K164))</f>
        <v>0.13309407117311842</v>
      </c>
      <c r="O153" s="7">
        <v>17.52</v>
      </c>
      <c r="P153" s="7">
        <f t="shared" si="11"/>
        <v>1.5220435298946233</v>
      </c>
      <c r="Q153" s="10">
        <v>9.9275000000000002</v>
      </c>
      <c r="R153" s="10">
        <f t="shared" si="13"/>
        <v>8.0450954827824273</v>
      </c>
    </row>
    <row r="154" spans="1:18">
      <c r="A154" s="5">
        <v>42614</v>
      </c>
      <c r="B154" s="6">
        <f t="shared" si="10"/>
        <v>67593</v>
      </c>
      <c r="C154" s="6">
        <v>51340</v>
      </c>
      <c r="D154" s="6">
        <v>16253</v>
      </c>
      <c r="E154" s="7">
        <v>15.007999999999999</v>
      </c>
      <c r="F154" s="8">
        <v>18</v>
      </c>
      <c r="G154" s="7">
        <v>94.776735014899998</v>
      </c>
      <c r="H154" s="7">
        <f t="shared" si="12"/>
        <v>0.181005110732535</v>
      </c>
      <c r="I154" s="7">
        <v>0</v>
      </c>
      <c r="J154" s="6">
        <v>282.27</v>
      </c>
      <c r="K154" s="7">
        <v>3.3224833333333001</v>
      </c>
      <c r="L154" s="7">
        <f>IF(YEAR(A154)=YEAR(A153),L153,MAX(K154:K165))</f>
        <v>3.6879090909091001</v>
      </c>
      <c r="M154" s="7">
        <f>IF(YEAR($A154)=YEAR($A153),M153,MIN($K154:$K165))</f>
        <v>3.2121217391304002</v>
      </c>
      <c r="N154" s="7">
        <f>IF(YEAR($A154)=YEAR($A153),N153,_xlfn.STDEV.P($K154:$K165))</f>
        <v>0.13309407117311842</v>
      </c>
      <c r="O154" s="7">
        <v>17.335999999999999</v>
      </c>
      <c r="P154" s="7">
        <f t="shared" si="11"/>
        <v>-0.12784392384045384</v>
      </c>
      <c r="Q154" s="10">
        <v>9.8819999999999997</v>
      </c>
      <c r="R154" s="10">
        <f t="shared" si="13"/>
        <v>7.2821253468131175</v>
      </c>
    </row>
    <row r="155" spans="1:18">
      <c r="A155" s="5">
        <v>42644</v>
      </c>
      <c r="B155" s="6">
        <f t="shared" si="10"/>
        <v>83000</v>
      </c>
      <c r="C155" s="6">
        <v>63746</v>
      </c>
      <c r="D155" s="6">
        <v>19254</v>
      </c>
      <c r="E155" s="7">
        <v>14.734999999999999</v>
      </c>
      <c r="F155" s="8">
        <v>21</v>
      </c>
      <c r="G155" s="7">
        <v>95.020172911949999</v>
      </c>
      <c r="H155" s="7">
        <f t="shared" si="12"/>
        <v>1.4383391788004296</v>
      </c>
      <c r="I155" s="7">
        <v>0</v>
      </c>
      <c r="J155" s="6">
        <v>286.33</v>
      </c>
      <c r="K155" s="7">
        <v>3.3927428571428999</v>
      </c>
      <c r="L155" s="7">
        <f>IF(YEAR(A155)=YEAR(A154),L154,MAX(K155:K166))</f>
        <v>3.6879090909091001</v>
      </c>
      <c r="M155" s="7">
        <f>IF(YEAR($A155)=YEAR($A154),M154,MIN($K155:$K166))</f>
        <v>3.2121217391304002</v>
      </c>
      <c r="N155" s="7">
        <f>IF(YEAR($A155)=YEAR($A154),N154,_xlfn.STDEV.P($K155:$K166))</f>
        <v>0.13309407117311842</v>
      </c>
      <c r="O155" s="7">
        <v>16.72</v>
      </c>
      <c r="P155" s="7">
        <f t="shared" si="11"/>
        <v>2.1146689617585368</v>
      </c>
      <c r="Q155" s="10">
        <v>9.7925000000000004</v>
      </c>
      <c r="R155" s="10">
        <f t="shared" si="13"/>
        <v>7.1594311377245479</v>
      </c>
    </row>
    <row r="156" spans="1:18">
      <c r="A156" s="5">
        <v>42675</v>
      </c>
      <c r="B156" s="6">
        <f t="shared" si="10"/>
        <v>122309</v>
      </c>
      <c r="C156" s="6">
        <v>95783</v>
      </c>
      <c r="D156" s="6">
        <v>26526</v>
      </c>
      <c r="E156" s="7">
        <v>13.7125</v>
      </c>
      <c r="F156" s="8">
        <v>22</v>
      </c>
      <c r="G156" s="7">
        <v>91.409102727274998</v>
      </c>
      <c r="H156" s="7">
        <f t="shared" si="12"/>
        <v>0.51688611043203547</v>
      </c>
      <c r="I156" s="7">
        <v>1</v>
      </c>
      <c r="J156" s="6">
        <v>287.81</v>
      </c>
      <c r="K156" s="7">
        <v>3.5407545454545</v>
      </c>
      <c r="L156" s="7">
        <f>IF(YEAR(A156)=YEAR(A155),L155,MAX(K156:K167))</f>
        <v>3.6879090909091001</v>
      </c>
      <c r="M156" s="7">
        <f>IF(YEAR($A156)=YEAR($A155),M155,MIN($K156:$K167))</f>
        <v>3.2121217391304002</v>
      </c>
      <c r="N156" s="7">
        <f>IF(YEAR($A156)=YEAR($A155),N155,_xlfn.STDEV.P($K156:$K167))</f>
        <v>0.13309407117311842</v>
      </c>
      <c r="O156" s="7">
        <v>16.085000000000001</v>
      </c>
      <c r="P156" s="7">
        <f t="shared" si="11"/>
        <v>4.3625967113889663</v>
      </c>
      <c r="Q156" s="10">
        <v>9.6475000000000009</v>
      </c>
      <c r="R156" s="10">
        <f t="shared" si="13"/>
        <v>7.0005204847944036</v>
      </c>
    </row>
    <row r="157" spans="1:18">
      <c r="A157" s="5">
        <v>42705</v>
      </c>
      <c r="B157" s="6">
        <f t="shared" si="10"/>
        <v>141912</v>
      </c>
      <c r="C157" s="6">
        <v>108044</v>
      </c>
      <c r="D157" s="6">
        <v>33868</v>
      </c>
      <c r="E157" s="7">
        <v>13.864000000000001</v>
      </c>
      <c r="F157" s="8">
        <v>22</v>
      </c>
      <c r="G157" s="7">
        <v>87.007047217700006</v>
      </c>
      <c r="H157" s="7">
        <f t="shared" si="12"/>
        <v>1.6434453285153472</v>
      </c>
      <c r="I157" s="7">
        <v>0</v>
      </c>
      <c r="J157" s="6">
        <v>292.54000000000002</v>
      </c>
      <c r="K157" s="7">
        <v>3.6879090909091001</v>
      </c>
      <c r="L157" s="7">
        <f>IF(YEAR(A157)=YEAR(A156),L156,MAX(K157:K168))</f>
        <v>3.6879090909091001</v>
      </c>
      <c r="M157" s="7">
        <f>IF(YEAR($A157)=YEAR($A156),M156,MIN($K157:$K168))</f>
        <v>3.2121217391304002</v>
      </c>
      <c r="N157" s="7">
        <f>IF(YEAR($A157)=YEAR($A156),N156,_xlfn.STDEV.P($K157:$K168))</f>
        <v>0.13309407117311842</v>
      </c>
      <c r="O157" s="7">
        <v>16.2</v>
      </c>
      <c r="P157" s="7">
        <f t="shared" si="11"/>
        <v>4.1560222140648584</v>
      </c>
      <c r="Q157" s="10">
        <v>9.57</v>
      </c>
      <c r="R157" s="10">
        <f t="shared" si="13"/>
        <v>8.5330563181716954</v>
      </c>
    </row>
    <row r="158" spans="1:18">
      <c r="A158" s="5">
        <v>42736</v>
      </c>
      <c r="B158" s="6">
        <f t="shared" si="10"/>
        <v>35323</v>
      </c>
      <c r="C158" s="6">
        <v>25689</v>
      </c>
      <c r="D158" s="6">
        <v>9634</v>
      </c>
      <c r="E158" s="7">
        <v>15.21</v>
      </c>
      <c r="F158" s="8">
        <v>22</v>
      </c>
      <c r="G158" s="7">
        <v>88.385773834074996</v>
      </c>
      <c r="H158" s="7">
        <f t="shared" si="12"/>
        <v>2.4612018869214491</v>
      </c>
      <c r="I158" s="7">
        <v>0</v>
      </c>
      <c r="J158" s="6">
        <v>299.74</v>
      </c>
      <c r="K158" s="7">
        <v>3.9726318181817999</v>
      </c>
      <c r="L158" s="7">
        <f>IF(YEAR(A158)=YEAR(A157),L157,MAX(K158:K169))</f>
        <v>4.5607285714285997</v>
      </c>
      <c r="M158" s="7">
        <f>IF(YEAR($A158)=YEAR($A157),M157,MIN($K158:$K169))</f>
        <v>3.9171550000000002</v>
      </c>
      <c r="N158" s="7">
        <f>IF(YEAR($A158)=YEAR($A157),N157,_xlfn.STDEV.P($K158:$K169))</f>
        <v>0.22885307069736038</v>
      </c>
      <c r="O158" s="7">
        <v>16.357500000000002</v>
      </c>
      <c r="P158" s="7">
        <f t="shared" si="11"/>
        <v>7.7204377942655</v>
      </c>
      <c r="Q158" s="10">
        <v>9.4975000000000005</v>
      </c>
      <c r="R158" s="10">
        <f t="shared" si="13"/>
        <v>9.2187727736481548</v>
      </c>
    </row>
    <row r="159" spans="1:18">
      <c r="A159" s="5">
        <v>42767</v>
      </c>
      <c r="B159" s="6">
        <f t="shared" si="10"/>
        <v>46965</v>
      </c>
      <c r="C159" s="6">
        <v>34658</v>
      </c>
      <c r="D159" s="6">
        <v>12307</v>
      </c>
      <c r="E159" s="7">
        <v>15.6175</v>
      </c>
      <c r="F159" s="8">
        <v>20</v>
      </c>
      <c r="G159" s="7">
        <v>87.634462467725001</v>
      </c>
      <c r="H159" s="7">
        <f t="shared" si="12"/>
        <v>0.81070260892774915</v>
      </c>
      <c r="I159" s="7">
        <v>0</v>
      </c>
      <c r="J159" s="6">
        <v>302.17</v>
      </c>
      <c r="K159" s="7">
        <v>3.9180350000000002</v>
      </c>
      <c r="L159" s="7">
        <f>IF(YEAR(A159)=YEAR(A158),L158,MAX(K159:K170))</f>
        <v>4.5607285714285997</v>
      </c>
      <c r="M159" s="7">
        <f>IF(YEAR($A159)=YEAR($A158),M158,MIN($K159:$K170))</f>
        <v>3.9171550000000002</v>
      </c>
      <c r="N159" s="7">
        <f>IF(YEAR($A159)=YEAR($A158),N158,_xlfn.STDEV.P($K159:$K170))</f>
        <v>0.22885307069736038</v>
      </c>
      <c r="O159" s="7">
        <v>16.72</v>
      </c>
      <c r="P159" s="7">
        <f t="shared" si="11"/>
        <v>-1.3743236393547242</v>
      </c>
      <c r="Q159" s="10">
        <v>9.8350000000000009</v>
      </c>
      <c r="R159" s="10">
        <f t="shared" si="13"/>
        <v>10.128289233909182</v>
      </c>
    </row>
    <row r="160" spans="1:18">
      <c r="A160" s="5">
        <v>42795</v>
      </c>
      <c r="B160" s="6">
        <f t="shared" si="10"/>
        <v>73802</v>
      </c>
      <c r="C160" s="6">
        <v>55616</v>
      </c>
      <c r="D160" s="6">
        <v>18186</v>
      </c>
      <c r="E160" s="7">
        <v>15.382</v>
      </c>
      <c r="F160" s="8">
        <v>23</v>
      </c>
      <c r="G160" s="7">
        <v>89.892685689450005</v>
      </c>
      <c r="H160" s="7">
        <f t="shared" si="12"/>
        <v>1.0159843796538448</v>
      </c>
      <c r="I160" s="7">
        <v>0</v>
      </c>
      <c r="J160" s="6">
        <v>305.24</v>
      </c>
      <c r="K160" s="7">
        <v>3.9228260869564999</v>
      </c>
      <c r="L160" s="7">
        <f>IF(YEAR(A160)=YEAR(A159),L159,MAX(K160:K171))</f>
        <v>4.5607285714285997</v>
      </c>
      <c r="M160" s="7">
        <f>IF(YEAR($A160)=YEAR($A159),M159,MIN($K160:$K171))</f>
        <v>3.9171550000000002</v>
      </c>
      <c r="N160" s="7">
        <f>IF(YEAR($A160)=YEAR($A159),N159,_xlfn.STDEV.P($K160:$K171))</f>
        <v>0.22885307069736038</v>
      </c>
      <c r="O160" s="7">
        <v>16.62</v>
      </c>
      <c r="P160" s="7">
        <f t="shared" si="11"/>
        <v>0.12228290345797088</v>
      </c>
      <c r="Q160" s="10">
        <v>10.044</v>
      </c>
      <c r="R160" s="10">
        <f t="shared" si="13"/>
        <v>11.291792758960151</v>
      </c>
    </row>
    <row r="161" spans="1:18">
      <c r="A161" s="5">
        <v>42826</v>
      </c>
      <c r="B161" s="6">
        <f t="shared" si="10"/>
        <v>75988</v>
      </c>
      <c r="C161" s="6">
        <v>57998</v>
      </c>
      <c r="D161" s="6">
        <v>17990</v>
      </c>
      <c r="E161" s="7">
        <v>15.68</v>
      </c>
      <c r="F161" s="8">
        <v>20</v>
      </c>
      <c r="G161" s="7">
        <v>91.953292336350003</v>
      </c>
      <c r="H161" s="7">
        <f t="shared" si="12"/>
        <v>1.3071681299960725</v>
      </c>
      <c r="I161" s="7">
        <v>0</v>
      </c>
      <c r="J161" s="6">
        <v>309.23</v>
      </c>
      <c r="K161" s="7">
        <v>3.9171550000000002</v>
      </c>
      <c r="L161" s="7">
        <f>IF(YEAR(A161)=YEAR(A160),L160,MAX(K161:K172))</f>
        <v>4.5607285714285997</v>
      </c>
      <c r="M161" s="7">
        <f>IF(YEAR($A161)=YEAR($A160),M160,MIN($K161:$K172))</f>
        <v>3.9171550000000002</v>
      </c>
      <c r="N161" s="7">
        <f>IF(YEAR($A161)=YEAR($A160),N160,_xlfn.STDEV.P($K161:$K172))</f>
        <v>0.22885307069736038</v>
      </c>
      <c r="O161" s="7">
        <v>16.8825</v>
      </c>
      <c r="P161" s="7">
        <f t="shared" si="11"/>
        <v>-0.14456636187253347</v>
      </c>
      <c r="Q161" s="10">
        <v>10.68</v>
      </c>
      <c r="R161" s="10">
        <f t="shared" si="13"/>
        <v>11.869618696186969</v>
      </c>
    </row>
    <row r="162" spans="1:18">
      <c r="A162" s="5">
        <v>42856</v>
      </c>
      <c r="B162" s="6">
        <f t="shared" si="10"/>
        <v>85422</v>
      </c>
      <c r="C162" s="6">
        <v>65799</v>
      </c>
      <c r="D162" s="6">
        <v>19623</v>
      </c>
      <c r="E162" s="7">
        <v>15.612500000000001</v>
      </c>
      <c r="F162" s="8">
        <v>21</v>
      </c>
      <c r="G162" s="7">
        <v>94.220084859775</v>
      </c>
      <c r="H162" s="7">
        <f t="shared" si="12"/>
        <v>0.44626976684021269</v>
      </c>
      <c r="I162" s="7">
        <v>0</v>
      </c>
      <c r="J162" s="6">
        <v>310.61</v>
      </c>
      <c r="K162" s="7">
        <v>3.9394666666667</v>
      </c>
      <c r="L162" s="7">
        <f>IF(YEAR(A162)=YEAR(A161),L161,MAX(K162:K173))</f>
        <v>4.5607285714285997</v>
      </c>
      <c r="M162" s="7">
        <f>IF(YEAR($A162)=YEAR($A161),M161,MIN($K162:$K173))</f>
        <v>3.9171550000000002</v>
      </c>
      <c r="N162" s="7">
        <f>IF(YEAR($A162)=YEAR($A161),N161,_xlfn.STDEV.P($K162:$K173))</f>
        <v>0.22885307069736038</v>
      </c>
      <c r="O162" s="7">
        <v>17.234999999999999</v>
      </c>
      <c r="P162" s="7">
        <f t="shared" si="11"/>
        <v>0.56958855768280969</v>
      </c>
      <c r="Q162" s="10">
        <v>11.3375</v>
      </c>
      <c r="R162" s="10">
        <f t="shared" si="13"/>
        <v>11.722178260556815</v>
      </c>
    </row>
    <row r="163" spans="1:18">
      <c r="A163" s="5">
        <v>42887</v>
      </c>
      <c r="B163" s="6">
        <f t="shared" si="10"/>
        <v>83658</v>
      </c>
      <c r="C163" s="6">
        <v>66164</v>
      </c>
      <c r="D163" s="6">
        <v>17494</v>
      </c>
      <c r="E163" s="7">
        <v>15.366</v>
      </c>
      <c r="F163" s="8">
        <v>20</v>
      </c>
      <c r="G163" s="7">
        <v>92.6738496567</v>
      </c>
      <c r="H163" s="7">
        <f t="shared" si="12"/>
        <v>-0.26721612311260134</v>
      </c>
      <c r="I163" s="7">
        <v>0</v>
      </c>
      <c r="J163" s="6">
        <v>309.77999999999997</v>
      </c>
      <c r="K163" s="7">
        <v>3.955775</v>
      </c>
      <c r="L163" s="7">
        <f>IF(YEAR(A163)=YEAR(A162),L162,MAX(K163:K174))</f>
        <v>4.5607285714285997</v>
      </c>
      <c r="M163" s="7">
        <f>IF(YEAR($A163)=YEAR($A162),M162,MIN($K163:$K174))</f>
        <v>3.9171550000000002</v>
      </c>
      <c r="N163" s="7">
        <f>IF(YEAR($A163)=YEAR($A162),N162,_xlfn.STDEV.P($K163:$K174))</f>
        <v>0.22885307069736038</v>
      </c>
      <c r="O163" s="7">
        <v>17.347999999999999</v>
      </c>
      <c r="P163" s="7">
        <f t="shared" ref="P163:P216" si="14">(K163/K162-1)*100</f>
        <v>0.41397312664912533</v>
      </c>
      <c r="Q163" s="10">
        <v>11.836</v>
      </c>
      <c r="R163" s="10">
        <f t="shared" si="13"/>
        <v>10.901084738481369</v>
      </c>
    </row>
    <row r="164" spans="1:18">
      <c r="A164" s="5">
        <v>42917</v>
      </c>
      <c r="B164" s="6">
        <f t="shared" si="10"/>
        <v>82297</v>
      </c>
      <c r="C164" s="6">
        <v>62384</v>
      </c>
      <c r="D164" s="6">
        <v>19913</v>
      </c>
      <c r="E164" s="7">
        <v>15.9725</v>
      </c>
      <c r="F164" s="8">
        <v>21</v>
      </c>
      <c r="G164" s="7">
        <v>93.210316190024997</v>
      </c>
      <c r="H164" s="7">
        <f t="shared" si="12"/>
        <v>0.14849247853316871</v>
      </c>
      <c r="I164" s="7">
        <v>0</v>
      </c>
      <c r="J164" s="6">
        <v>310.24</v>
      </c>
      <c r="K164" s="7">
        <v>4.0988047619048</v>
      </c>
      <c r="L164" s="7">
        <f>IF(YEAR(A164)=YEAR(A163),L163,MAX(K164:K175))</f>
        <v>4.5607285714285997</v>
      </c>
      <c r="M164" s="7">
        <f>IF(YEAR($A164)=YEAR($A163),M163,MIN($K164:$K175))</f>
        <v>3.9171550000000002</v>
      </c>
      <c r="N164" s="7">
        <f>IF(YEAR($A164)=YEAR($A163),N163,_xlfn.STDEV.P($K164:$K175))</f>
        <v>0.22885307069736038</v>
      </c>
      <c r="O164" s="7">
        <v>17.5425</v>
      </c>
      <c r="P164" s="7">
        <f t="shared" si="14"/>
        <v>3.6157203558038642</v>
      </c>
      <c r="Q164" s="10">
        <v>11.89</v>
      </c>
      <c r="R164" s="10">
        <f t="shared" si="13"/>
        <v>9.7883785122797171</v>
      </c>
    </row>
    <row r="165" spans="1:18">
      <c r="A165" s="5">
        <v>42948</v>
      </c>
      <c r="B165" s="6">
        <f t="shared" si="10"/>
        <v>72536</v>
      </c>
      <c r="C165" s="6">
        <v>54890</v>
      </c>
      <c r="D165" s="6">
        <v>17646</v>
      </c>
      <c r="E165" s="7">
        <v>16.215</v>
      </c>
      <c r="F165" s="8">
        <v>21</v>
      </c>
      <c r="G165" s="7">
        <v>93.491592270425002</v>
      </c>
      <c r="H165" s="7">
        <f t="shared" si="12"/>
        <v>0.51895306859206514</v>
      </c>
      <c r="I165" s="7">
        <v>0</v>
      </c>
      <c r="J165" s="6">
        <v>311.85000000000002</v>
      </c>
      <c r="K165" s="7">
        <v>4.1510863636364004</v>
      </c>
      <c r="L165" s="7">
        <f>IF(YEAR(A165)=YEAR(A164),L164,MAX(K165:K176))</f>
        <v>4.5607285714285997</v>
      </c>
      <c r="M165" s="7">
        <f>IF(YEAR($A165)=YEAR($A164),M164,MIN($K165:$K176))</f>
        <v>3.9171550000000002</v>
      </c>
      <c r="N165" s="7">
        <f>IF(YEAR($A165)=YEAR($A164),N164,_xlfn.STDEV.P($K165:$K176))</f>
        <v>0.22885307069736038</v>
      </c>
      <c r="O165" s="7">
        <v>17.905000000000001</v>
      </c>
      <c r="P165" s="7">
        <f t="shared" si="14"/>
        <v>1.2755328630803975</v>
      </c>
      <c r="Q165" s="10">
        <v>11.914999999999999</v>
      </c>
      <c r="R165" s="10">
        <f t="shared" si="13"/>
        <v>10.679301533219764</v>
      </c>
    </row>
    <row r="166" spans="1:18">
      <c r="A166" s="5">
        <v>42979</v>
      </c>
      <c r="B166" s="6">
        <f t="shared" si="10"/>
        <v>71352</v>
      </c>
      <c r="C166" s="6">
        <v>53423</v>
      </c>
      <c r="D166" s="6">
        <v>17929</v>
      </c>
      <c r="E166" s="7">
        <v>16.364000000000001</v>
      </c>
      <c r="F166" s="8">
        <v>19</v>
      </c>
      <c r="G166" s="7">
        <v>92.000998036124997</v>
      </c>
      <c r="H166" s="7">
        <f t="shared" si="12"/>
        <v>0.65095398428731688</v>
      </c>
      <c r="I166" s="7">
        <v>0</v>
      </c>
      <c r="J166" s="6">
        <v>313.88</v>
      </c>
      <c r="K166" s="7">
        <v>4.1451473684211004</v>
      </c>
      <c r="L166" s="7">
        <f>IF(YEAR(A166)=YEAR(A165),L165,MAX(K166:K177))</f>
        <v>4.5607285714285997</v>
      </c>
      <c r="M166" s="7">
        <f>IF(YEAR($A166)=YEAR($A165),M165,MIN($K166:$K177))</f>
        <v>3.9171550000000002</v>
      </c>
      <c r="N166" s="7">
        <f>IF(YEAR($A166)=YEAR($A165),N165,_xlfn.STDEV.P($K166:$K177))</f>
        <v>0.22885307069736038</v>
      </c>
      <c r="O166" s="7">
        <v>18.164000000000001</v>
      </c>
      <c r="P166" s="7">
        <f t="shared" si="14"/>
        <v>-0.14307086615508169</v>
      </c>
      <c r="Q166" s="10">
        <v>11.878</v>
      </c>
      <c r="R166" s="10">
        <f t="shared" si="13"/>
        <v>11.198497892089133</v>
      </c>
    </row>
    <row r="167" spans="1:18">
      <c r="A167" s="5">
        <v>43009</v>
      </c>
      <c r="B167" s="6">
        <f t="shared" si="10"/>
        <v>91752</v>
      </c>
      <c r="C167" s="6">
        <v>70488</v>
      </c>
      <c r="D167" s="6">
        <v>21264</v>
      </c>
      <c r="E167" s="7">
        <v>15.685</v>
      </c>
      <c r="F167" s="8">
        <v>22</v>
      </c>
      <c r="G167" s="7">
        <v>89.596823332699998</v>
      </c>
      <c r="H167" s="7">
        <f t="shared" si="12"/>
        <v>2.0772269657193698</v>
      </c>
      <c r="I167" s="7">
        <v>0</v>
      </c>
      <c r="J167" s="6">
        <v>320.39999999999998</v>
      </c>
      <c r="K167" s="7">
        <v>4.3160545454544996</v>
      </c>
      <c r="L167" s="7">
        <f>IF(YEAR(A167)=YEAR(A166),L166,MAX(K167:K178))</f>
        <v>4.5607285714285997</v>
      </c>
      <c r="M167" s="7">
        <f>IF(YEAR($A167)=YEAR($A166),M166,MIN($K167:$K178))</f>
        <v>3.9171550000000002</v>
      </c>
      <c r="N167" s="7">
        <f>IF(YEAR($A167)=YEAR($A166),N166,_xlfn.STDEV.P($K167:$K178))</f>
        <v>0.22885307069736038</v>
      </c>
      <c r="O167" s="7">
        <v>18.537500000000001</v>
      </c>
      <c r="P167" s="7">
        <f t="shared" si="14"/>
        <v>4.1230663675655643</v>
      </c>
      <c r="Q167" s="10">
        <v>11.935</v>
      </c>
      <c r="R167" s="10">
        <f t="shared" si="13"/>
        <v>11.898857961093846</v>
      </c>
    </row>
    <row r="168" spans="1:18">
      <c r="A168" s="5">
        <v>43040</v>
      </c>
      <c r="B168" s="6">
        <f t="shared" si="10"/>
        <v>100859</v>
      </c>
      <c r="C168" s="6">
        <v>75956</v>
      </c>
      <c r="D168" s="6">
        <v>24903</v>
      </c>
      <c r="E168" s="7">
        <v>14.484999999999999</v>
      </c>
      <c r="F168" s="8">
        <v>22</v>
      </c>
      <c r="G168" s="7">
        <v>87.353534116700004</v>
      </c>
      <c r="H168" s="7">
        <f t="shared" si="12"/>
        <v>1.4918851435705482</v>
      </c>
      <c r="I168" s="7">
        <v>0</v>
      </c>
      <c r="J168" s="6">
        <v>325.18</v>
      </c>
      <c r="K168" s="7">
        <v>4.5578181818181998</v>
      </c>
      <c r="L168" s="7">
        <f>IF(YEAR(A168)=YEAR(A167),L167,MAX(K168:K179))</f>
        <v>4.5607285714285997</v>
      </c>
      <c r="M168" s="7">
        <f>IF(YEAR($A168)=YEAR($A167),M167,MIN($K168:$K179))</f>
        <v>3.9171550000000002</v>
      </c>
      <c r="N168" s="7">
        <f>IF(YEAR($A168)=YEAR($A167),N167,_xlfn.STDEV.P($K168:$K179))</f>
        <v>0.22885307069736038</v>
      </c>
      <c r="O168" s="7">
        <v>18.7925</v>
      </c>
      <c r="P168" s="7">
        <f t="shared" si="14"/>
        <v>5.6014963160814668</v>
      </c>
      <c r="Q168" s="10">
        <v>12.07</v>
      </c>
      <c r="R168" s="10">
        <f t="shared" si="13"/>
        <v>12.98426044960217</v>
      </c>
    </row>
    <row r="169" spans="1:18">
      <c r="A169" s="5">
        <v>43070</v>
      </c>
      <c r="B169" s="6">
        <f t="shared" si="10"/>
        <v>136240</v>
      </c>
      <c r="C169" s="6">
        <v>99694</v>
      </c>
      <c r="D169" s="6">
        <v>36546</v>
      </c>
      <c r="E169" s="7">
        <v>14.641999999999999</v>
      </c>
      <c r="F169" s="8">
        <v>21</v>
      </c>
      <c r="G169" s="7">
        <v>87.808348313950006</v>
      </c>
      <c r="H169" s="7">
        <f t="shared" si="12"/>
        <v>0.68577403284335592</v>
      </c>
      <c r="I169" s="7">
        <v>0</v>
      </c>
      <c r="J169" s="6">
        <v>327.41000000000003</v>
      </c>
      <c r="K169" s="7">
        <v>4.5607285714285997</v>
      </c>
      <c r="L169" s="7">
        <f>IF(YEAR(A169)=YEAR(A168),L168,MAX(K169:K180))</f>
        <v>4.5607285714285997</v>
      </c>
      <c r="M169" s="7">
        <f>IF(YEAR($A169)=YEAR($A168),M168,MIN($K169:$K180))</f>
        <v>3.9171550000000002</v>
      </c>
      <c r="N169" s="7">
        <f>IF(YEAR($A169)=YEAR($A168),N168,_xlfn.STDEV.P($K169:$K180))</f>
        <v>0.22885307069736038</v>
      </c>
      <c r="O169" s="7">
        <v>19.356000000000002</v>
      </c>
      <c r="P169" s="7">
        <f t="shared" si="14"/>
        <v>6.3854886138492439E-2</v>
      </c>
      <c r="Q169" s="10">
        <v>12.356</v>
      </c>
      <c r="R169" s="10">
        <f t="shared" si="13"/>
        <v>11.919737471798729</v>
      </c>
    </row>
    <row r="170" spans="1:18">
      <c r="A170" s="5">
        <v>43101</v>
      </c>
      <c r="B170" s="6">
        <f t="shared" ref="B170:B181" si="15">C170+D170</f>
        <v>35076</v>
      </c>
      <c r="C170" s="6">
        <v>26611</v>
      </c>
      <c r="D170" s="6">
        <v>8465</v>
      </c>
      <c r="E170" s="7">
        <v>17.47</v>
      </c>
      <c r="F170" s="8">
        <v>22</v>
      </c>
      <c r="G170" s="7">
        <v>92.383158170249999</v>
      </c>
      <c r="H170" s="7">
        <f t="shared" si="12"/>
        <v>1.0201276686722993</v>
      </c>
      <c r="I170" s="7">
        <v>0</v>
      </c>
      <c r="J170" s="6">
        <v>330.75</v>
      </c>
      <c r="K170" s="7">
        <v>4.5995590909091</v>
      </c>
      <c r="L170" s="7">
        <f>IF(YEAR(A170)=YEAR(A169),L169,MAX(K170:K181))</f>
        <v>7.4380649999999999</v>
      </c>
      <c r="M170" s="7">
        <f>IF(YEAR($A170)=YEAR($A169),M169,MIN($K170:$K181))</f>
        <v>4.5995590909091</v>
      </c>
      <c r="N170" s="7">
        <f>IF(YEAR($A170)=YEAR($A169),N169,_xlfn.STDEV.P($K170:$K181))</f>
        <v>0.87363293752575444</v>
      </c>
      <c r="O170" s="7">
        <v>20.015000000000001</v>
      </c>
      <c r="P170" s="7">
        <f t="shared" si="14"/>
        <v>0.85141044621159789</v>
      </c>
      <c r="Q170" s="10">
        <v>12.305</v>
      </c>
      <c r="R170" s="10">
        <f t="shared" si="13"/>
        <v>10.345632881830923</v>
      </c>
    </row>
    <row r="171" spans="1:18">
      <c r="A171" s="5">
        <v>43132</v>
      </c>
      <c r="B171" s="6">
        <f t="shared" si="15"/>
        <v>47009</v>
      </c>
      <c r="C171" s="6">
        <v>35901</v>
      </c>
      <c r="D171" s="6">
        <v>11108</v>
      </c>
      <c r="E171" s="7">
        <v>18.004999999999999</v>
      </c>
      <c r="F171" s="8">
        <v>20</v>
      </c>
      <c r="G171" s="7">
        <v>92.974206489750003</v>
      </c>
      <c r="H171" s="7">
        <f t="shared" si="12"/>
        <v>0.73167044595616737</v>
      </c>
      <c r="I171" s="7">
        <v>0</v>
      </c>
      <c r="J171" s="6">
        <v>333.17</v>
      </c>
      <c r="K171" s="7">
        <v>4.6815850000000001</v>
      </c>
      <c r="L171" s="7">
        <f>IF(YEAR(A171)=YEAR(A170),L170,MAX(K171:K182))</f>
        <v>7.4380649999999999</v>
      </c>
      <c r="M171" s="7">
        <f>IF(YEAR($A171)=YEAR($A170),M170,MIN($K171:$K182))</f>
        <v>4.5995590909091</v>
      </c>
      <c r="N171" s="7">
        <f>IF(YEAR($A171)=YEAR($A170),N170,_xlfn.STDEV.P($K171:$K182))</f>
        <v>0.87363293752575444</v>
      </c>
      <c r="O171" s="7">
        <v>20.175000000000001</v>
      </c>
      <c r="P171" s="7">
        <f t="shared" si="14"/>
        <v>1.7833428698203369</v>
      </c>
      <c r="Q171" s="10">
        <v>12.4375</v>
      </c>
      <c r="R171" s="10">
        <f t="shared" si="13"/>
        <v>10.259125657742342</v>
      </c>
    </row>
    <row r="172" spans="1:18">
      <c r="A172" s="5">
        <v>43160</v>
      </c>
      <c r="B172" s="6">
        <f t="shared" si="15"/>
        <v>76345</v>
      </c>
      <c r="C172" s="6">
        <v>59798</v>
      </c>
      <c r="D172" s="6">
        <v>16547</v>
      </c>
      <c r="E172" s="7">
        <v>17.391999999999999</v>
      </c>
      <c r="F172" s="8">
        <v>22</v>
      </c>
      <c r="G172" s="7">
        <v>92.275498120950004</v>
      </c>
      <c r="H172" s="7">
        <f t="shared" si="12"/>
        <v>0.99348680853619253</v>
      </c>
      <c r="I172" s="7">
        <v>0</v>
      </c>
      <c r="J172" s="6">
        <v>336.48</v>
      </c>
      <c r="K172" s="7">
        <v>4.7940772727273</v>
      </c>
      <c r="L172" s="7">
        <f>IF(YEAR(A172)=YEAR(A171),L171,MAX(K172:K183))</f>
        <v>7.4380649999999999</v>
      </c>
      <c r="M172" s="7">
        <f>IF(YEAR($A172)=YEAR($A171),M171,MIN($K172:$K183))</f>
        <v>4.5995590909091</v>
      </c>
      <c r="N172" s="7">
        <f>IF(YEAR($A172)=YEAR($A171),N171,_xlfn.STDEV.P($K172:$K183))</f>
        <v>0.87363293752575444</v>
      </c>
      <c r="O172" s="7">
        <v>19.844000000000001</v>
      </c>
      <c r="P172" s="7">
        <f t="shared" si="14"/>
        <v>2.4028672496024361</v>
      </c>
      <c r="Q172" s="10">
        <v>12.552</v>
      </c>
      <c r="R172" s="10">
        <f t="shared" si="13"/>
        <v>10.234569519066961</v>
      </c>
    </row>
    <row r="173" spans="1:18">
      <c r="A173" s="5">
        <v>43191</v>
      </c>
      <c r="B173" s="6">
        <f t="shared" si="15"/>
        <v>71126</v>
      </c>
      <c r="C173" s="6">
        <v>55108</v>
      </c>
      <c r="D173" s="6">
        <v>16018</v>
      </c>
      <c r="E173" s="7">
        <v>18.184999999999999</v>
      </c>
      <c r="F173" s="8">
        <v>20</v>
      </c>
      <c r="G173" s="7">
        <v>91.651078167850002</v>
      </c>
      <c r="H173" s="7">
        <f t="shared" si="12"/>
        <v>1.8723252496433584</v>
      </c>
      <c r="I173" s="7">
        <v>0</v>
      </c>
      <c r="J173" s="6">
        <v>342.78</v>
      </c>
      <c r="K173" s="7">
        <v>4.992775</v>
      </c>
      <c r="L173" s="7">
        <f>IF(YEAR(A173)=YEAR(A172),L172,MAX(K173:K184))</f>
        <v>7.4380649999999999</v>
      </c>
      <c r="M173" s="7">
        <f>IF(YEAR($A173)=YEAR($A172),M172,MIN($K173:$K184))</f>
        <v>4.5995590909091</v>
      </c>
      <c r="N173" s="7">
        <f>IF(YEAR($A173)=YEAR($A172),N172,_xlfn.STDEV.P($K173:$K184))</f>
        <v>0.87363293752575444</v>
      </c>
      <c r="O173" s="7">
        <v>19.977499999999999</v>
      </c>
      <c r="P173" s="7">
        <f t="shared" si="14"/>
        <v>4.1446500748550275</v>
      </c>
      <c r="Q173" s="10">
        <v>12.625</v>
      </c>
      <c r="R173" s="10">
        <f t="shared" si="13"/>
        <v>10.849529476441466</v>
      </c>
    </row>
    <row r="174" spans="1:18">
      <c r="A174" s="5">
        <v>43221</v>
      </c>
      <c r="B174" s="6">
        <f t="shared" si="15"/>
        <v>72755</v>
      </c>
      <c r="C174" s="6">
        <v>57227</v>
      </c>
      <c r="D174" s="6">
        <v>15528</v>
      </c>
      <c r="E174" s="7">
        <v>18.86</v>
      </c>
      <c r="F174" s="8">
        <v>22</v>
      </c>
      <c r="G174" s="7">
        <v>90.948746964099996</v>
      </c>
      <c r="H174" s="7">
        <f t="shared" si="12"/>
        <v>1.6220316237820276</v>
      </c>
      <c r="I174" s="7">
        <v>0</v>
      </c>
      <c r="J174" s="6">
        <v>348.34</v>
      </c>
      <c r="K174" s="7">
        <v>5.2317136363636001</v>
      </c>
      <c r="L174" s="7">
        <f>IF(YEAR(A174)=YEAR(A173),L173,MAX(K174:K185))</f>
        <v>7.4380649999999999</v>
      </c>
      <c r="M174" s="7">
        <f>IF(YEAR($A174)=YEAR($A173),M173,MIN($K174:$K185))</f>
        <v>4.5995590909091</v>
      </c>
      <c r="N174" s="7">
        <f>IF(YEAR($A174)=YEAR($A173),N173,_xlfn.STDEV.P($K174:$K185))</f>
        <v>0.87363293752575444</v>
      </c>
      <c r="O174" s="7">
        <v>20.1875</v>
      </c>
      <c r="P174" s="7">
        <f t="shared" si="14"/>
        <v>4.7856880464991924</v>
      </c>
      <c r="Q174" s="10">
        <v>12.922499999999999</v>
      </c>
      <c r="R174" s="10">
        <f t="shared" si="13"/>
        <v>12.1470654518528</v>
      </c>
    </row>
    <row r="175" spans="1:18">
      <c r="A175" s="5">
        <v>43252</v>
      </c>
      <c r="B175" s="6">
        <f t="shared" si="15"/>
        <v>51037</v>
      </c>
      <c r="C175" s="6">
        <v>41225</v>
      </c>
      <c r="D175" s="6">
        <v>9812</v>
      </c>
      <c r="E175" s="7">
        <v>21.736000000000001</v>
      </c>
      <c r="F175" s="8">
        <v>20</v>
      </c>
      <c r="G175" s="7">
        <v>91.052382387549997</v>
      </c>
      <c r="H175" s="7">
        <f t="shared" si="12"/>
        <v>2.6123901934891336</v>
      </c>
      <c r="I175" s="7">
        <v>0</v>
      </c>
      <c r="J175" s="6">
        <v>357.44</v>
      </c>
      <c r="K175" s="7">
        <v>5.4167050000000003</v>
      </c>
      <c r="L175" s="7">
        <f>IF(YEAR(A175)=YEAR(A174),L174,MAX(K175:K186))</f>
        <v>7.4380649999999999</v>
      </c>
      <c r="M175" s="7">
        <f>IF(YEAR($A175)=YEAR($A174),M174,MIN($K175:$K186))</f>
        <v>4.5995590909091</v>
      </c>
      <c r="N175" s="7">
        <f>IF(YEAR($A175)=YEAR($A174),N174,_xlfn.STDEV.P($K175:$K186))</f>
        <v>0.87363293752575444</v>
      </c>
      <c r="O175" s="7">
        <v>23.108000000000001</v>
      </c>
      <c r="P175" s="7">
        <f t="shared" si="14"/>
        <v>3.5359611877568753</v>
      </c>
      <c r="Q175" s="10">
        <v>15.093999999999999</v>
      </c>
      <c r="R175" s="10">
        <f t="shared" si="13"/>
        <v>15.385112014978386</v>
      </c>
    </row>
    <row r="176" spans="1:18">
      <c r="A176" s="5">
        <v>43282</v>
      </c>
      <c r="B176" s="6">
        <f t="shared" si="15"/>
        <v>52734</v>
      </c>
      <c r="C176" s="6">
        <v>42024</v>
      </c>
      <c r="D176" s="6">
        <v>10710</v>
      </c>
      <c r="E176" s="7">
        <v>24.085000000000001</v>
      </c>
      <c r="F176" s="8">
        <v>22</v>
      </c>
      <c r="G176" s="7">
        <v>92.920469980600004</v>
      </c>
      <c r="H176" s="7">
        <f t="shared" si="12"/>
        <v>0.55114145031334161</v>
      </c>
      <c r="I176" s="7">
        <v>0</v>
      </c>
      <c r="J176" s="6">
        <v>359.41</v>
      </c>
      <c r="K176" s="7">
        <v>5.5553136363636</v>
      </c>
      <c r="L176" s="7">
        <f>IF(YEAR(A176)=YEAR(A175),L175,MAX(K176:K187))</f>
        <v>7.4380649999999999</v>
      </c>
      <c r="M176" s="7">
        <f>IF(YEAR($A176)=YEAR($A175),M175,MIN($K176:$K187))</f>
        <v>4.5995590909091</v>
      </c>
      <c r="N176" s="7">
        <f>IF(YEAR($A176)=YEAR($A175),N175,_xlfn.STDEV.P($K176:$K187))</f>
        <v>0.87363293752575444</v>
      </c>
      <c r="O176" s="7">
        <v>24.96</v>
      </c>
      <c r="P176" s="7">
        <f t="shared" si="14"/>
        <v>2.5589105621147912</v>
      </c>
      <c r="Q176" s="10">
        <v>16.364999999999998</v>
      </c>
      <c r="R176" s="10">
        <f t="shared" si="13"/>
        <v>15.849020113460544</v>
      </c>
    </row>
    <row r="177" spans="1:18">
      <c r="A177" s="5">
        <v>43313</v>
      </c>
      <c r="B177" s="6">
        <f t="shared" si="15"/>
        <v>34346</v>
      </c>
      <c r="C177" s="6">
        <v>26976</v>
      </c>
      <c r="D177" s="6">
        <v>7370</v>
      </c>
      <c r="E177" s="7">
        <v>26.354000000000003</v>
      </c>
      <c r="F177" s="8">
        <v>18</v>
      </c>
      <c r="G177" s="7">
        <v>88.701381725825001</v>
      </c>
      <c r="H177" s="7">
        <f t="shared" si="12"/>
        <v>2.2954286191257944</v>
      </c>
      <c r="I177" s="7">
        <v>0</v>
      </c>
      <c r="J177" s="6">
        <v>367.66</v>
      </c>
      <c r="K177" s="7">
        <v>6.6184888888889004</v>
      </c>
      <c r="L177" s="7">
        <f>IF(YEAR(A177)=YEAR(A176),L176,MAX(K177:K188))</f>
        <v>7.4380649999999999</v>
      </c>
      <c r="M177" s="7">
        <f>IF(YEAR($A177)=YEAR($A176),M176,MIN($K177:$K188))</f>
        <v>4.5995590909091</v>
      </c>
      <c r="N177" s="7">
        <f>IF(YEAR($A177)=YEAR($A176),N176,_xlfn.STDEV.P($K177:$K188))</f>
        <v>0.87363293752575444</v>
      </c>
      <c r="O177" s="7">
        <v>28.821999999999996</v>
      </c>
      <c r="P177" s="7">
        <f t="shared" si="14"/>
        <v>19.137987917838494</v>
      </c>
      <c r="Q177" s="10">
        <v>17.218</v>
      </c>
      <c r="R177" s="10">
        <f t="shared" si="13"/>
        <v>17.896424563091241</v>
      </c>
    </row>
    <row r="178" spans="1:18">
      <c r="A178" s="5">
        <v>43344</v>
      </c>
      <c r="B178" s="6">
        <f t="shared" si="15"/>
        <v>23028</v>
      </c>
      <c r="C178" s="6">
        <v>17595</v>
      </c>
      <c r="D178" s="6">
        <v>5433</v>
      </c>
      <c r="E178" s="7">
        <v>32.44</v>
      </c>
      <c r="F178" s="8">
        <v>20</v>
      </c>
      <c r="G178" s="7">
        <v>81.148395612149997</v>
      </c>
      <c r="H178" s="7">
        <f t="shared" si="12"/>
        <v>6.3047380732198066</v>
      </c>
      <c r="I178" s="7">
        <v>0</v>
      </c>
      <c r="J178" s="6">
        <v>390.84</v>
      </c>
      <c r="K178" s="7">
        <v>7.4380649999999999</v>
      </c>
      <c r="L178" s="7">
        <f>IF(YEAR(A178)=YEAR(A177),L177,MAX(K178:K189))</f>
        <v>7.4380649999999999</v>
      </c>
      <c r="M178" s="7">
        <f>IF(YEAR($A178)=YEAR($A177),M177,MIN($K178:$K189))</f>
        <v>4.5995590909091</v>
      </c>
      <c r="N178" s="7">
        <f>IF(YEAR($A178)=YEAR($A177),N177,_xlfn.STDEV.P($K178:$K189))</f>
        <v>0.87363293752575444</v>
      </c>
      <c r="O178" s="7">
        <v>36.407499999999999</v>
      </c>
      <c r="P178" s="7">
        <f t="shared" si="14"/>
        <v>12.383130422519883</v>
      </c>
      <c r="Q178" s="10">
        <v>22.627500000000001</v>
      </c>
      <c r="R178" s="10">
        <f t="shared" si="13"/>
        <v>24.518924429718346</v>
      </c>
    </row>
    <row r="179" spans="1:18">
      <c r="A179" s="5">
        <v>43374</v>
      </c>
      <c r="B179" s="6">
        <f t="shared" si="15"/>
        <v>21571</v>
      </c>
      <c r="C179" s="6">
        <v>16809</v>
      </c>
      <c r="D179" s="6">
        <v>4762</v>
      </c>
      <c r="E179" s="7">
        <v>32.782499999999999</v>
      </c>
      <c r="F179" s="8">
        <v>22</v>
      </c>
      <c r="G179" s="7">
        <v>78.418153977450004</v>
      </c>
      <c r="H179" s="7">
        <f t="shared" si="12"/>
        <v>2.6686111963974968</v>
      </c>
      <c r="I179" s="7">
        <v>0</v>
      </c>
      <c r="J179" s="6">
        <v>401.27</v>
      </c>
      <c r="K179" s="7">
        <v>6.7538499999999999</v>
      </c>
      <c r="L179" s="7">
        <f>IF(YEAR(A179)=YEAR(A178),L178,MAX(K179:K190))</f>
        <v>7.4380649999999999</v>
      </c>
      <c r="M179" s="7">
        <f>IF(YEAR($A179)=YEAR($A178),M178,MIN($K179:$K190))</f>
        <v>4.5995590909091</v>
      </c>
      <c r="N179" s="7">
        <f>IF(YEAR($A179)=YEAR($A178),N178,_xlfn.STDEV.P($K179:$K190))</f>
        <v>0.87363293752575444</v>
      </c>
      <c r="O179" s="7">
        <v>38.72</v>
      </c>
      <c r="P179" s="7">
        <f t="shared" si="14"/>
        <v>-9.1988306098427444</v>
      </c>
      <c r="Q179" s="10">
        <v>24.11</v>
      </c>
      <c r="R179" s="10">
        <f t="shared" si="13"/>
        <v>25.240324594257181</v>
      </c>
    </row>
    <row r="180" spans="1:18">
      <c r="A180" s="5">
        <v>43405</v>
      </c>
      <c r="B180" s="6">
        <f t="shared" si="15"/>
        <v>58204</v>
      </c>
      <c r="C180" s="6">
        <v>46204</v>
      </c>
      <c r="D180" s="6">
        <v>12000</v>
      </c>
      <c r="E180" s="7">
        <v>30.827999999999999</v>
      </c>
      <c r="F180" s="8">
        <v>22</v>
      </c>
      <c r="G180" s="7">
        <v>80.947380205399995</v>
      </c>
      <c r="H180" s="7">
        <f t="shared" si="12"/>
        <v>-1.4429187330226467</v>
      </c>
      <c r="I180" s="7">
        <v>0</v>
      </c>
      <c r="J180" s="6">
        <v>395.48</v>
      </c>
      <c r="K180" s="7">
        <v>6.1170772727273004</v>
      </c>
      <c r="L180" s="7">
        <f>IF(YEAR(A180)=YEAR(A179),L179,MAX(K180:K191))</f>
        <v>7.4380649999999999</v>
      </c>
      <c r="M180" s="7">
        <f>IF(YEAR($A180)=YEAR($A179),M179,MIN($K180:$K191))</f>
        <v>4.5995590909091</v>
      </c>
      <c r="N180" s="7">
        <f>IF(YEAR($A180)=YEAR($A179),N179,_xlfn.STDEV.P($K180:$K191))</f>
        <v>0.87363293752575444</v>
      </c>
      <c r="O180" s="7">
        <v>36.097999999999999</v>
      </c>
      <c r="P180" s="7">
        <f t="shared" si="14"/>
        <v>-9.4282924150329013</v>
      </c>
      <c r="Q180" s="10">
        <v>23.166</v>
      </c>
      <c r="R180" s="10">
        <f t="shared" si="13"/>
        <v>21.618795743895692</v>
      </c>
    </row>
    <row r="181" spans="1:18">
      <c r="A181" s="5">
        <v>43435</v>
      </c>
      <c r="B181" s="6">
        <f t="shared" si="15"/>
        <v>77706</v>
      </c>
      <c r="C181" s="6">
        <v>60843</v>
      </c>
      <c r="D181" s="6">
        <v>16863</v>
      </c>
      <c r="E181" s="7">
        <v>29.4925</v>
      </c>
      <c r="F181" s="8">
        <v>21</v>
      </c>
      <c r="G181" s="7">
        <v>79.660665567774998</v>
      </c>
      <c r="H181" s="7">
        <f t="shared" si="12"/>
        <v>-0.40457165975523735</v>
      </c>
      <c r="I181" s="7">
        <v>1</v>
      </c>
      <c r="J181" s="6">
        <v>393.88</v>
      </c>
      <c r="K181" s="7">
        <v>6.0495571428570996</v>
      </c>
      <c r="L181" s="7">
        <f>IF(YEAR(A181)=YEAR(A180),L180,MAX(K181:K192))</f>
        <v>7.4380649999999999</v>
      </c>
      <c r="M181" s="7">
        <f>IF(YEAR($A181)=YEAR($A180),M180,MIN($K181:$K192))</f>
        <v>4.5995590909091</v>
      </c>
      <c r="N181" s="7">
        <f>IF(YEAR($A181)=YEAR($A180),N180,_xlfn.STDEV.P($K181:$K192))</f>
        <v>0.87363293752575444</v>
      </c>
      <c r="O181" s="7">
        <v>33.585000000000001</v>
      </c>
      <c r="P181" s="7">
        <f t="shared" si="14"/>
        <v>-1.1037972361610637</v>
      </c>
      <c r="Q181" s="10">
        <v>22.245000000000001</v>
      </c>
      <c r="R181" s="10">
        <f t="shared" si="13"/>
        <v>20.301762316361739</v>
      </c>
    </row>
    <row r="182" spans="1:18">
      <c r="A182" s="5">
        <v>43466</v>
      </c>
      <c r="B182" s="6">
        <v>14373</v>
      </c>
      <c r="C182" s="6">
        <v>10979</v>
      </c>
      <c r="D182" s="6">
        <v>3394</v>
      </c>
      <c r="E182" s="7">
        <v>29.517499999999998</v>
      </c>
      <c r="F182" s="8">
        <v>22</v>
      </c>
      <c r="G182" s="7">
        <v>80.113303768099996</v>
      </c>
      <c r="H182" s="7">
        <f t="shared" si="12"/>
        <v>1.0637757692698369</v>
      </c>
      <c r="I182" s="7">
        <v>0</v>
      </c>
      <c r="J182" s="6">
        <v>398.07</v>
      </c>
      <c r="K182" s="7">
        <v>6.1434818181818001</v>
      </c>
      <c r="L182" s="7">
        <f>IF(YEAR(A182)=YEAR(A181),L181,MAX(K182:K193))</f>
        <v>6.7795090909090998</v>
      </c>
      <c r="M182" s="7">
        <f>IF(YEAR($A182)=YEAR($A181),M181,MIN($K182:$K193))</f>
        <v>5.9858650000000004</v>
      </c>
      <c r="N182" s="7">
        <f>IF(YEAR($A182)=YEAR($A181),N181,_xlfn.STDEV.P($K182:$K193))</f>
        <v>0.20078155003297138</v>
      </c>
      <c r="O182" s="7">
        <v>30.8125</v>
      </c>
      <c r="P182" s="7">
        <f t="shared" si="14"/>
        <v>1.5525876209897538</v>
      </c>
      <c r="Q182" s="10">
        <v>21.147500000000001</v>
      </c>
      <c r="R182" s="10">
        <f t="shared" si="13"/>
        <v>20.35374149659863</v>
      </c>
    </row>
    <row r="183" spans="1:18">
      <c r="A183" s="5">
        <v>43497</v>
      </c>
      <c r="B183" s="6">
        <v>24875</v>
      </c>
      <c r="C183" s="6">
        <v>19205</v>
      </c>
      <c r="D183" s="6">
        <v>5670</v>
      </c>
      <c r="E183" s="7">
        <v>26.782499999999999</v>
      </c>
      <c r="F183" s="8">
        <v>20</v>
      </c>
      <c r="G183" s="7">
        <v>78.790389663625007</v>
      </c>
      <c r="H183" s="7">
        <f t="shared" si="12"/>
        <v>0.16077574295978447</v>
      </c>
      <c r="I183" s="7">
        <v>0</v>
      </c>
      <c r="J183" s="6">
        <v>398.71</v>
      </c>
      <c r="K183" s="7">
        <v>5.9858650000000004</v>
      </c>
      <c r="L183" s="7">
        <f>IF(YEAR(A183)=YEAR(A182),L182,MAX(K183:K194))</f>
        <v>6.7795090909090998</v>
      </c>
      <c r="M183" s="7">
        <f>IF(YEAR($A183)=YEAR($A182),M182,MIN($K183:$K194))</f>
        <v>5.9858650000000004</v>
      </c>
      <c r="N183" s="7">
        <f>IF(YEAR($A183)=YEAR($A182),N182,_xlfn.STDEV.P($K183:$K194))</f>
        <v>0.20078155003297138</v>
      </c>
      <c r="O183" s="7">
        <v>26.4175</v>
      </c>
      <c r="P183" s="7">
        <f t="shared" si="14"/>
        <v>-2.5655942810041132</v>
      </c>
      <c r="Q183" s="10">
        <v>20.04</v>
      </c>
      <c r="R183" s="10">
        <f t="shared" si="13"/>
        <v>19.671639103160544</v>
      </c>
    </row>
    <row r="184" spans="1:18">
      <c r="A184" s="5">
        <v>43525</v>
      </c>
      <c r="B184" s="6">
        <v>49221</v>
      </c>
      <c r="C184" s="6">
        <v>38628</v>
      </c>
      <c r="D184" s="6">
        <v>10593</v>
      </c>
      <c r="E184" s="7">
        <v>23.584</v>
      </c>
      <c r="F184" s="8">
        <v>21</v>
      </c>
      <c r="G184" s="7">
        <v>81.100493824024994</v>
      </c>
      <c r="H184" s="7">
        <f t="shared" si="12"/>
        <v>1.0283163201324275</v>
      </c>
      <c r="I184" s="7">
        <v>1</v>
      </c>
      <c r="J184" s="6">
        <v>402.81</v>
      </c>
      <c r="K184" s="7">
        <v>6.1690714285714003</v>
      </c>
      <c r="L184" s="7">
        <f>IF(YEAR(A184)=YEAR(A183),L183,MAX(K184:K195))</f>
        <v>6.7795090909090998</v>
      </c>
      <c r="M184" s="7">
        <f>IF(YEAR($A184)=YEAR($A183),M183,MIN($K184:$K195))</f>
        <v>5.9858650000000004</v>
      </c>
      <c r="N184" s="7">
        <f>IF(YEAR($A184)=YEAR($A183),N183,_xlfn.STDEV.P($K184:$K195))</f>
        <v>0.20078155003297138</v>
      </c>
      <c r="O184" s="7">
        <v>23.512</v>
      </c>
      <c r="P184" s="7">
        <f t="shared" si="14"/>
        <v>3.0606508595065085</v>
      </c>
      <c r="Q184" s="10">
        <v>19.654</v>
      </c>
      <c r="R184" s="10">
        <f t="shared" si="13"/>
        <v>19.712910128388007</v>
      </c>
    </row>
    <row r="185" spans="1:18">
      <c r="A185" s="5">
        <v>43556</v>
      </c>
      <c r="B185" s="6">
        <v>30971</v>
      </c>
      <c r="C185" s="6">
        <v>24416</v>
      </c>
      <c r="D185" s="6">
        <v>6555</v>
      </c>
      <c r="E185" s="7">
        <v>25.07</v>
      </c>
      <c r="F185" s="8">
        <v>21</v>
      </c>
      <c r="G185" s="7">
        <v>83.611706136025006</v>
      </c>
      <c r="H185" s="7">
        <f t="shared" si="12"/>
        <v>1.6931059308358698</v>
      </c>
      <c r="I185" s="7">
        <v>0</v>
      </c>
      <c r="J185" s="6">
        <v>409.63</v>
      </c>
      <c r="K185" s="7">
        <v>6.4591428571428997</v>
      </c>
      <c r="L185" s="7">
        <f>IF(YEAR(A185)=YEAR(A184),L184,MAX(K185:K196))</f>
        <v>6.7795090909090998</v>
      </c>
      <c r="M185" s="7">
        <f>IF(YEAR($A185)=YEAR($A184),M184,MIN($K185:$K196))</f>
        <v>5.9858650000000004</v>
      </c>
      <c r="N185" s="7">
        <f>IF(YEAR($A185)=YEAR($A184),N184,_xlfn.STDEV.P($K185:$K196))</f>
        <v>0.20078155003297138</v>
      </c>
      <c r="O185" s="7">
        <v>25.934999999999999</v>
      </c>
      <c r="P185" s="7">
        <f t="shared" si="14"/>
        <v>4.7020273947236957</v>
      </c>
      <c r="Q185" s="10">
        <v>20.54</v>
      </c>
      <c r="R185" s="10">
        <f t="shared" si="13"/>
        <v>19.502304685220849</v>
      </c>
    </row>
    <row r="186" spans="1:18">
      <c r="A186" s="5">
        <v>43586</v>
      </c>
      <c r="B186" s="6">
        <v>33016</v>
      </c>
      <c r="C186" s="6">
        <v>27126</v>
      </c>
      <c r="D186" s="6">
        <v>5890</v>
      </c>
      <c r="E186" s="7">
        <v>27.588000000000001</v>
      </c>
      <c r="F186" s="8">
        <v>22</v>
      </c>
      <c r="G186" s="7">
        <v>77.045675135824993</v>
      </c>
      <c r="H186" s="7">
        <f t="shared" si="12"/>
        <v>0.94963747772378593</v>
      </c>
      <c r="I186" s="7">
        <v>0</v>
      </c>
      <c r="J186" s="6">
        <v>413.52</v>
      </c>
      <c r="K186" s="7">
        <v>6.7795090909090998</v>
      </c>
      <c r="L186" s="7">
        <f>IF(YEAR(A186)=YEAR(A185),L185,MAX(K186:K197))</f>
        <v>6.7795090909090998</v>
      </c>
      <c r="M186" s="7">
        <f>IF(YEAR($A186)=YEAR($A185),M185,MIN($K186:$K197))</f>
        <v>5.9858650000000004</v>
      </c>
      <c r="N186" s="7">
        <f>IF(YEAR($A186)=YEAR($A185),N185,_xlfn.STDEV.P($K186:$K197))</f>
        <v>0.20078155003297138</v>
      </c>
      <c r="O186" s="7">
        <v>29.021999999999998</v>
      </c>
      <c r="P186" s="7">
        <f t="shared" si="14"/>
        <v>4.9598877258446139</v>
      </c>
      <c r="Q186" s="10">
        <v>22.295999999999999</v>
      </c>
      <c r="R186" s="10">
        <f t="shared" si="13"/>
        <v>18.711603605672611</v>
      </c>
    </row>
    <row r="187" spans="1:18">
      <c r="A187" s="5">
        <v>43617</v>
      </c>
      <c r="B187" s="6">
        <v>42688</v>
      </c>
      <c r="C187" s="6">
        <v>36024</v>
      </c>
      <c r="D187" s="6">
        <v>6664</v>
      </c>
      <c r="E187" s="7">
        <v>28.68</v>
      </c>
      <c r="F187" s="8">
        <v>17</v>
      </c>
      <c r="G187" s="7">
        <v>80.094040114825006</v>
      </c>
      <c r="H187" s="7">
        <f t="shared" si="12"/>
        <v>2.6600889920680437E-2</v>
      </c>
      <c r="I187" s="7">
        <v>1</v>
      </c>
      <c r="J187" s="6">
        <v>413.63</v>
      </c>
      <c r="K187" s="7">
        <v>6.5687176470587998</v>
      </c>
      <c r="L187" s="7">
        <f>IF(YEAR(A187)=YEAR(A186),L186,MAX(K187:K198))</f>
        <v>6.7795090909090998</v>
      </c>
      <c r="M187" s="7">
        <f>IF(YEAR($A187)=YEAR($A186),M186,MIN($K187:$K198))</f>
        <v>5.9858650000000004</v>
      </c>
      <c r="N187" s="7">
        <f>IF(YEAR($A187)=YEAR($A186),N186,_xlfn.STDEV.P($K187:$K198))</f>
        <v>0.20078155003297138</v>
      </c>
      <c r="O187" s="7">
        <v>29.177499999999998</v>
      </c>
      <c r="P187" s="7">
        <f t="shared" si="14"/>
        <v>-3.1092434721115447</v>
      </c>
      <c r="Q187" s="10">
        <v>22.62</v>
      </c>
      <c r="R187" s="10">
        <f t="shared" si="13"/>
        <v>15.720120859444942</v>
      </c>
    </row>
    <row r="188" spans="1:18">
      <c r="A188" s="5">
        <v>43647</v>
      </c>
      <c r="B188" s="6">
        <v>17927</v>
      </c>
      <c r="C188" s="6">
        <v>15398</v>
      </c>
      <c r="D188" s="6">
        <v>2529</v>
      </c>
      <c r="E188" s="7">
        <v>27.397500000000001</v>
      </c>
      <c r="F188" s="8">
        <v>22</v>
      </c>
      <c r="G188" s="7">
        <v>78.938097935350001</v>
      </c>
      <c r="H188" s="7">
        <f t="shared" si="12"/>
        <v>1.3562846021806907</v>
      </c>
      <c r="I188" s="7">
        <v>0</v>
      </c>
      <c r="J188" s="6">
        <v>419.24</v>
      </c>
      <c r="K188" s="7">
        <v>6.3806090909090996</v>
      </c>
      <c r="L188" s="7">
        <f>IF(YEAR(A188)=YEAR(A187),L187,MAX(K188:K199))</f>
        <v>6.7795090909090998</v>
      </c>
      <c r="M188" s="7">
        <f>IF(YEAR($A188)=YEAR($A187),M187,MIN($K188:$K199))</f>
        <v>5.9858650000000004</v>
      </c>
      <c r="N188" s="7">
        <f>IF(YEAR($A188)=YEAR($A187),N187,_xlfn.STDEV.P($K188:$K199))</f>
        <v>0.20078155003297138</v>
      </c>
      <c r="O188" s="7">
        <v>27.405000000000001</v>
      </c>
      <c r="P188" s="7">
        <f t="shared" si="14"/>
        <v>-2.8637028756126726</v>
      </c>
      <c r="Q188" s="10">
        <v>21.4725</v>
      </c>
      <c r="R188" s="10">
        <f t="shared" si="13"/>
        <v>16.646726579672233</v>
      </c>
    </row>
    <row r="189" spans="1:18">
      <c r="A189" s="5">
        <v>43678</v>
      </c>
      <c r="B189" s="6">
        <v>26246</v>
      </c>
      <c r="C189" s="6">
        <v>21544</v>
      </c>
      <c r="D189" s="6">
        <v>4702</v>
      </c>
      <c r="E189" s="7">
        <v>22.885999999999999</v>
      </c>
      <c r="F189" s="8">
        <v>18</v>
      </c>
      <c r="G189" s="7">
        <v>79.604145316249998</v>
      </c>
      <c r="H189" s="7">
        <f t="shared" si="12"/>
        <v>0.85869668924720699</v>
      </c>
      <c r="I189" s="7">
        <v>0</v>
      </c>
      <c r="J189" s="6">
        <v>422.84</v>
      </c>
      <c r="K189" s="7">
        <v>6.2672944444444001</v>
      </c>
      <c r="L189" s="7">
        <f>IF(YEAR(A189)=YEAR(A188),L188,MAX(K189:K200))</f>
        <v>6.7795090909090998</v>
      </c>
      <c r="M189" s="7">
        <f>IF(YEAR($A189)=YEAR($A188),M188,MIN($K189:$K200))</f>
        <v>5.9858650000000004</v>
      </c>
      <c r="N189" s="7">
        <f>IF(YEAR($A189)=YEAR($A188),N188,_xlfn.STDEV.P($K189:$K200))</f>
        <v>0.20078155003297138</v>
      </c>
      <c r="O189" s="7">
        <v>23.088000000000001</v>
      </c>
      <c r="P189" s="7">
        <f t="shared" si="14"/>
        <v>-1.775922092236415</v>
      </c>
      <c r="Q189" s="10">
        <v>17.88</v>
      </c>
      <c r="R189" s="10">
        <f t="shared" si="13"/>
        <v>15.008431703204028</v>
      </c>
    </row>
    <row r="190" spans="1:18">
      <c r="A190" s="5">
        <v>43709</v>
      </c>
      <c r="B190" s="6">
        <v>41992</v>
      </c>
      <c r="C190" s="6">
        <v>35308</v>
      </c>
      <c r="D190" s="6">
        <v>6684</v>
      </c>
      <c r="E190" s="7">
        <v>20.182500000000001</v>
      </c>
      <c r="F190" s="8">
        <v>21</v>
      </c>
      <c r="G190" s="7">
        <v>77.638855034225003</v>
      </c>
      <c r="H190" s="7">
        <f t="shared" si="12"/>
        <v>0.99328351149372551</v>
      </c>
      <c r="I190" s="7">
        <v>0</v>
      </c>
      <c r="J190" s="6">
        <v>427.04</v>
      </c>
      <c r="K190" s="7">
        <v>6.3049142857143003</v>
      </c>
      <c r="L190" s="7">
        <f>IF(YEAR(A190)=YEAR(A189),L189,MAX(K190:K201))</f>
        <v>6.7795090909090998</v>
      </c>
      <c r="M190" s="7">
        <f>IF(YEAR($A190)=YEAR($A189),M189,MIN($K190:$K201))</f>
        <v>5.9858650000000004</v>
      </c>
      <c r="N190" s="7">
        <f>IF(YEAR($A190)=YEAR($A189),N189,_xlfn.STDEV.P($K190:$K201))</f>
        <v>0.20078155003297138</v>
      </c>
      <c r="O190" s="7">
        <v>20.172499999999999</v>
      </c>
      <c r="P190" s="7">
        <f t="shared" si="14"/>
        <v>0.60025648393220443</v>
      </c>
      <c r="Q190" s="10">
        <v>15.387499999999999</v>
      </c>
      <c r="R190" s="10">
        <f t="shared" si="13"/>
        <v>9.2621021389827085</v>
      </c>
    </row>
    <row r="191" spans="1:18">
      <c r="A191" s="5">
        <v>43739</v>
      </c>
      <c r="B191" s="6">
        <v>49075</v>
      </c>
      <c r="C191" s="6">
        <v>39996</v>
      </c>
      <c r="D191" s="6">
        <v>9079</v>
      </c>
      <c r="E191" s="7">
        <v>16.03</v>
      </c>
      <c r="F191" s="8">
        <v>22</v>
      </c>
      <c r="G191" s="7">
        <v>78.170489326124994</v>
      </c>
      <c r="H191" s="7">
        <f t="shared" si="12"/>
        <v>2.002154364930675</v>
      </c>
      <c r="I191" s="7">
        <v>0</v>
      </c>
      <c r="J191" s="6">
        <v>435.59</v>
      </c>
      <c r="K191" s="7">
        <v>6.3974181818181997</v>
      </c>
      <c r="L191" s="7">
        <f>IF(YEAR(A191)=YEAR(A190),L190,MAX(K191:K202))</f>
        <v>6.7795090909090998</v>
      </c>
      <c r="M191" s="7">
        <f>IF(YEAR($A191)=YEAR($A190),M190,MIN($K191:$K202))</f>
        <v>5.9858650000000004</v>
      </c>
      <c r="N191" s="7">
        <f>IF(YEAR($A191)=YEAR($A190),N190,_xlfn.STDEV.P($K191:$K202))</f>
        <v>0.20078155003297138</v>
      </c>
      <c r="O191" s="7">
        <v>18.342500000000001</v>
      </c>
      <c r="P191" s="7">
        <f t="shared" si="14"/>
        <v>1.4671713509808448</v>
      </c>
      <c r="Q191" s="10">
        <v>13.51</v>
      </c>
      <c r="R191" s="10">
        <f t="shared" si="13"/>
        <v>8.5528447180202924</v>
      </c>
    </row>
    <row r="192" spans="1:18">
      <c r="A192" s="5">
        <v>43770</v>
      </c>
      <c r="B192" s="6">
        <v>58176</v>
      </c>
      <c r="C192" s="6">
        <v>47803</v>
      </c>
      <c r="D192" s="6">
        <v>10373</v>
      </c>
      <c r="E192" s="7">
        <v>14.95</v>
      </c>
      <c r="F192" s="8">
        <v>21</v>
      </c>
      <c r="G192" s="7">
        <v>81.240183948324997</v>
      </c>
      <c r="H192" s="7">
        <f t="shared" si="12"/>
        <v>0.38109231157741341</v>
      </c>
      <c r="I192" s="7">
        <v>1</v>
      </c>
      <c r="J192" s="7">
        <v>437.25</v>
      </c>
      <c r="K192" s="7">
        <v>6.3512857142856998</v>
      </c>
      <c r="L192" s="7">
        <f>IF(YEAR(A192)=YEAR(A191),L191,MAX(K192:K203))</f>
        <v>6.7795090909090998</v>
      </c>
      <c r="M192" s="7">
        <f>IF(YEAR($A192)=YEAR($A191),M191,MIN($K192:$K203))</f>
        <v>5.9858650000000004</v>
      </c>
      <c r="N192" s="7">
        <f>IF(YEAR($A192)=YEAR($A191),N191,_xlfn.STDEV.P($K192:$K203))</f>
        <v>0.20078155003297138</v>
      </c>
      <c r="O192" s="7">
        <v>16.986000000000001</v>
      </c>
      <c r="P192" s="7">
        <f t="shared" si="14"/>
        <v>-0.72111070781039066</v>
      </c>
      <c r="Q192" s="10">
        <v>11.776</v>
      </c>
      <c r="R192" s="10">
        <f t="shared" si="13"/>
        <v>10.561848892485081</v>
      </c>
    </row>
    <row r="193" spans="1:18">
      <c r="A193" s="5">
        <v>43800</v>
      </c>
      <c r="B193" s="6">
        <v>90500</v>
      </c>
      <c r="C193" s="6">
        <v>70829</v>
      </c>
      <c r="D193" s="6">
        <v>19671</v>
      </c>
      <c r="E193" s="7">
        <v>13.744999999999999</v>
      </c>
      <c r="F193" s="6">
        <v>22</v>
      </c>
      <c r="G193" s="7">
        <v>80.488671938099998</v>
      </c>
      <c r="H193" s="7">
        <f t="shared" ref="H193:H194" si="16">(J193/J192-1)*100</f>
        <v>0.74328187535734891</v>
      </c>
      <c r="I193" s="7">
        <v>1</v>
      </c>
      <c r="J193" s="7">
        <v>440.5</v>
      </c>
      <c r="K193" s="7">
        <v>6.4925590909090998</v>
      </c>
      <c r="L193" s="7">
        <f>IF(YEAR(A193)=YEAR(A192),L192,MAX(K193:K204))</f>
        <v>6.7795090909090998</v>
      </c>
      <c r="M193" s="7">
        <f>IF(YEAR($A193)=YEAR($A192),M192,MIN($K193:$K204))</f>
        <v>5.9858650000000004</v>
      </c>
      <c r="N193" s="7">
        <f>IF(YEAR($A193)=YEAR($A192),N192,_xlfn.STDEV.P($K193:$K204))</f>
        <v>0.20078155003297138</v>
      </c>
      <c r="O193" s="7">
        <v>15.9825</v>
      </c>
      <c r="P193" s="7">
        <f t="shared" si="14"/>
        <v>2.2243272146557524</v>
      </c>
      <c r="Q193" s="10">
        <v>10.57</v>
      </c>
      <c r="R193" s="10">
        <f t="shared" si="13"/>
        <v>11.836092210825644</v>
      </c>
    </row>
    <row r="194" spans="1:18">
      <c r="A194" s="5">
        <v>43831</v>
      </c>
      <c r="B194" s="6">
        <v>27273</v>
      </c>
      <c r="C194" s="6">
        <v>22016</v>
      </c>
      <c r="D194" s="6">
        <v>5257</v>
      </c>
      <c r="E194" s="7">
        <v>14.055999999999999</v>
      </c>
      <c r="F194" s="6">
        <v>22</v>
      </c>
      <c r="G194" s="7">
        <v>81.117811986076902</v>
      </c>
      <c r="H194" s="7">
        <f t="shared" si="16"/>
        <v>1.3507377979568691</v>
      </c>
      <c r="I194" s="7">
        <v>0</v>
      </c>
      <c r="J194" s="6">
        <v>446.45</v>
      </c>
      <c r="K194" s="7">
        <v>6.5869045454544999</v>
      </c>
      <c r="L194" s="7">
        <f>IF(YEAR(A194)=YEAR(A193),L193,MAX(K194:K205))</f>
        <v>9.4742476190476008</v>
      </c>
      <c r="M194" s="7">
        <f>IF(YEAR($A194)=YEAR($A193),M193,MIN($K194:$K205))</f>
        <v>6.5869045454544999</v>
      </c>
      <c r="N194" s="7">
        <f>IF(YEAR($A194)=YEAR($A193),N193,_xlfn.STDEV.P($K194:$K205))</f>
        <v>1.0200906982543627</v>
      </c>
      <c r="O194" s="6">
        <v>15.19</v>
      </c>
      <c r="P194" s="7">
        <f t="shared" si="14"/>
        <v>1.4531320119597124</v>
      </c>
      <c r="Q194" s="10">
        <v>9.6359999999999992</v>
      </c>
      <c r="R194" s="10">
        <f t="shared" si="13"/>
        <v>12.153641319365939</v>
      </c>
    </row>
    <row r="195" spans="1:18">
      <c r="A195" s="5">
        <v>43862</v>
      </c>
      <c r="B195" s="6">
        <v>47122</v>
      </c>
      <c r="C195" s="6">
        <v>37727</v>
      </c>
      <c r="D195" s="6">
        <v>9395</v>
      </c>
      <c r="E195" s="7">
        <v>13.12</v>
      </c>
      <c r="F195" s="6">
        <v>20</v>
      </c>
      <c r="G195" s="7">
        <v>79.291148110625002</v>
      </c>
      <c r="H195" s="7">
        <f t="shared" ref="H195:H201" si="17">(J195/J194-1)*100</f>
        <v>0.35166312017023138</v>
      </c>
      <c r="I195" s="7">
        <v>0</v>
      </c>
      <c r="J195" s="6">
        <v>448.02</v>
      </c>
      <c r="K195" s="7">
        <v>6.605785</v>
      </c>
      <c r="L195" s="7">
        <f>IF(YEAR(A195)=YEAR(A194),L194,MAX(K195:K206))</f>
        <v>9.4742476190476008</v>
      </c>
      <c r="M195" s="7">
        <f>IF(YEAR($A195)=YEAR($A194),M194,MIN($K195:$K206))</f>
        <v>6.5869045454544999</v>
      </c>
      <c r="N195" s="7">
        <f>IF(YEAR($A195)=YEAR($A194),N194,_xlfn.STDEV.P($K195:$K206))</f>
        <v>1.0200906982543627</v>
      </c>
      <c r="O195" s="7">
        <v>14.3575</v>
      </c>
      <c r="P195" s="7">
        <f t="shared" si="14"/>
        <v>0.28663622518303455</v>
      </c>
      <c r="Q195" s="10">
        <v>9.2874999999999996</v>
      </c>
      <c r="R195" s="10">
        <f t="shared" si="13"/>
        <v>12.367384816031702</v>
      </c>
    </row>
    <row r="196" spans="1:18">
      <c r="A196" s="5">
        <v>43891</v>
      </c>
      <c r="B196" s="6">
        <v>50008</v>
      </c>
      <c r="C196" s="6">
        <v>39887</v>
      </c>
      <c r="D196" s="6">
        <v>10121</v>
      </c>
      <c r="E196" s="7">
        <v>13.35</v>
      </c>
      <c r="F196" s="8">
        <v>22</v>
      </c>
      <c r="G196" s="7">
        <v>80.983798895974999</v>
      </c>
      <c r="H196" s="7">
        <f t="shared" si="17"/>
        <v>0.57140306236329597</v>
      </c>
      <c r="I196" s="7">
        <v>0</v>
      </c>
      <c r="J196" s="6">
        <v>450.58</v>
      </c>
      <c r="K196" s="7">
        <v>7.0013409090909002</v>
      </c>
      <c r="L196" s="7">
        <f>IF(YEAR(A196)=YEAR(A195),L195,MAX(K196:K207))</f>
        <v>9.4742476190476008</v>
      </c>
      <c r="M196" s="7">
        <f>IF(YEAR($A196)=YEAR($A195),M195,MIN($K196:$K207))</f>
        <v>6.5869045454544999</v>
      </c>
      <c r="N196" s="7">
        <f>IF(YEAR($A196)=YEAR($A195),N195,_xlfn.STDEV.P($K196:$K207))</f>
        <v>1.0200906982543627</v>
      </c>
      <c r="O196" s="7">
        <v>14.727499999999999</v>
      </c>
      <c r="P196" s="7">
        <f t="shared" si="14"/>
        <v>5.9880227571878386</v>
      </c>
      <c r="Q196" s="10">
        <v>9.3574999999999999</v>
      </c>
      <c r="R196" s="10">
        <f t="shared" si="13"/>
        <v>11.859189195898811</v>
      </c>
    </row>
    <row r="197" spans="1:18">
      <c r="A197" s="5">
        <v>43922</v>
      </c>
      <c r="B197" s="6">
        <v>26457</v>
      </c>
      <c r="C197" s="6">
        <v>21825</v>
      </c>
      <c r="D197" s="6">
        <v>4632</v>
      </c>
      <c r="E197" s="7">
        <v>13.91</v>
      </c>
      <c r="F197" s="8">
        <v>21</v>
      </c>
      <c r="G197" s="7">
        <v>78.177275075253405</v>
      </c>
      <c r="H197" s="7">
        <f t="shared" si="17"/>
        <v>0.8544542589551396</v>
      </c>
      <c r="I197" s="7">
        <v>0</v>
      </c>
      <c r="J197" s="6">
        <v>454.43</v>
      </c>
      <c r="K197" s="7">
        <v>7.4301333333333002</v>
      </c>
      <c r="L197" s="7">
        <f>IF(YEAR(A197)=YEAR(A196),L196,MAX(K197:K208))</f>
        <v>9.4742476190476008</v>
      </c>
      <c r="M197" s="7">
        <f>IF(YEAR($A197)=YEAR($A196),M196,MIN($K197:$K208))</f>
        <v>6.5869045454544999</v>
      </c>
      <c r="N197" s="7">
        <f>IF(YEAR($A197)=YEAR($A196),N196,_xlfn.STDEV.P($K197:$K208))</f>
        <v>1.0200906982543627</v>
      </c>
      <c r="O197" s="7">
        <v>12.3925</v>
      </c>
      <c r="P197" s="7">
        <f t="shared" si="14"/>
        <v>6.1244328737889875</v>
      </c>
      <c r="Q197" s="10">
        <v>9.19</v>
      </c>
      <c r="R197" s="10">
        <f t="shared" si="13"/>
        <v>10.936698972243253</v>
      </c>
    </row>
    <row r="198" spans="1:18">
      <c r="A198" s="5">
        <v>43952</v>
      </c>
      <c r="B198" s="6">
        <v>32235</v>
      </c>
      <c r="C198" s="6">
        <v>25073</v>
      </c>
      <c r="D198" s="6">
        <v>7162</v>
      </c>
      <c r="E198" s="7">
        <v>13.12</v>
      </c>
      <c r="F198" s="8">
        <v>17</v>
      </c>
      <c r="G198" s="7">
        <v>82.850474685375602</v>
      </c>
      <c r="H198" s="7">
        <f t="shared" si="17"/>
        <v>1.3621459850802209</v>
      </c>
      <c r="I198" s="7">
        <v>0</v>
      </c>
      <c r="J198" s="6">
        <v>460.62</v>
      </c>
      <c r="K198" s="7">
        <v>7.5731235294117996</v>
      </c>
      <c r="L198" s="7">
        <f>IF(YEAR(A198)=YEAR(A197),L197,MAX(K198:K209))</f>
        <v>9.4742476190476008</v>
      </c>
      <c r="M198" s="7">
        <f>IF(YEAR($A198)=YEAR($A197),M197,MIN($K198:$K209))</f>
        <v>6.5869045454544999</v>
      </c>
      <c r="N198" s="7">
        <f>IF(YEAR($A198)=YEAR($A197),N197,_xlfn.STDEV.P($K198:$K209))</f>
        <v>1.0200906982543627</v>
      </c>
      <c r="O198" s="7">
        <v>10.608000000000001</v>
      </c>
      <c r="P198" s="7">
        <f t="shared" si="14"/>
        <v>1.9244633933688915</v>
      </c>
      <c r="Q198" s="10">
        <v>7.6539999999999999</v>
      </c>
      <c r="R198" s="10">
        <f t="shared" si="13"/>
        <v>11.390017411491593</v>
      </c>
    </row>
    <row r="199" spans="1:18">
      <c r="A199" s="5">
        <v>43983</v>
      </c>
      <c r="B199" s="6">
        <v>70973</v>
      </c>
      <c r="C199" s="6">
        <v>57067</v>
      </c>
      <c r="D199" s="6">
        <v>13906</v>
      </c>
      <c r="E199" s="7">
        <v>11.635</v>
      </c>
      <c r="F199" s="8">
        <v>22</v>
      </c>
      <c r="G199" s="7">
        <v>82.979222623254998</v>
      </c>
      <c r="H199" s="7">
        <f t="shared" si="17"/>
        <v>1.1332551778038269</v>
      </c>
      <c r="I199" s="7">
        <v>0</v>
      </c>
      <c r="J199" s="6">
        <v>465.84</v>
      </c>
      <c r="K199" s="7">
        <v>7.6762454545454997</v>
      </c>
      <c r="L199" s="7">
        <f>IF(YEAR(A199)=YEAR(A198),L198,MAX(K199:K210))</f>
        <v>9.4742476190476008</v>
      </c>
      <c r="M199" s="7">
        <f>IF(YEAR($A199)=YEAR($A198),M198,MIN($K199:$K210))</f>
        <v>6.5869045454544999</v>
      </c>
      <c r="N199" s="7">
        <f>IF(YEAR($A199)=YEAR($A198),N198,_xlfn.STDEV.P($K199:$K210))</f>
        <v>1.0200906982543627</v>
      </c>
      <c r="O199" s="7">
        <v>12.664999999999999</v>
      </c>
      <c r="P199" s="7">
        <f t="shared" si="14"/>
        <v>1.3616828608856713</v>
      </c>
      <c r="Q199" s="10">
        <v>7.3825000000000003</v>
      </c>
      <c r="R199" s="10">
        <f t="shared" si="13"/>
        <v>12.622391992843852</v>
      </c>
    </row>
    <row r="200" spans="1:18">
      <c r="A200" s="5">
        <v>44013</v>
      </c>
      <c r="B200" s="6">
        <v>87401</v>
      </c>
      <c r="C200" s="6">
        <v>69427</v>
      </c>
      <c r="D200" s="6">
        <v>17974</v>
      </c>
      <c r="E200" s="7">
        <v>11.614000000000001</v>
      </c>
      <c r="F200" s="8">
        <v>21</v>
      </c>
      <c r="G200" s="7">
        <v>82.822471771992397</v>
      </c>
      <c r="H200" s="7">
        <f t="shared" si="17"/>
        <v>0.58389146488064814</v>
      </c>
      <c r="I200" s="7">
        <v>0</v>
      </c>
      <c r="J200" s="6">
        <v>468.56</v>
      </c>
      <c r="K200" s="7">
        <v>7.8350571428571003</v>
      </c>
      <c r="L200" s="7">
        <f>IF(YEAR(A200)=YEAR(A199),L199,MAX(K200:K211))</f>
        <v>9.4742476190476008</v>
      </c>
      <c r="M200" s="7">
        <f>IF(YEAR($A200)=YEAR($A199),M199,MIN($K200:$K211))</f>
        <v>6.5869045454544999</v>
      </c>
      <c r="N200" s="7">
        <f>IF(YEAR($A200)=YEAR($A199),N199,_xlfn.STDEV.P($K200:$K211))</f>
        <v>1.0200906982543627</v>
      </c>
      <c r="O200" s="7">
        <v>12.368</v>
      </c>
      <c r="P200" s="7">
        <f t="shared" si="14"/>
        <v>2.0688719407423228</v>
      </c>
      <c r="Q200" s="10">
        <v>7.3440000000000003</v>
      </c>
      <c r="R200" s="10">
        <f t="shared" si="13"/>
        <v>11.764144642686759</v>
      </c>
    </row>
    <row r="201" spans="1:18">
      <c r="A201" s="5">
        <v>44044</v>
      </c>
      <c r="B201" s="6">
        <v>61533</v>
      </c>
      <c r="C201" s="6">
        <v>44372</v>
      </c>
      <c r="D201" s="6">
        <v>17161</v>
      </c>
      <c r="E201" s="7">
        <v>14.385</v>
      </c>
      <c r="F201" s="8">
        <v>20</v>
      </c>
      <c r="G201" s="7">
        <v>79.771823279819401</v>
      </c>
      <c r="H201" s="7">
        <f t="shared" si="17"/>
        <v>0.86435035000853588</v>
      </c>
      <c r="I201" s="7">
        <v>0</v>
      </c>
      <c r="J201" s="6">
        <v>472.61</v>
      </c>
      <c r="K201" s="7">
        <v>8.5912500000000005</v>
      </c>
      <c r="L201" s="7">
        <f>IF(YEAR(A201)=YEAR(A200),L200,MAX(K201:K212))</f>
        <v>9.4742476190476008</v>
      </c>
      <c r="M201" s="7">
        <f>IF(YEAR($A201)=YEAR($A200),M200,MIN($K201:$K212))</f>
        <v>6.5869045454544999</v>
      </c>
      <c r="N201" s="7">
        <f>IF(YEAR($A201)=YEAR($A200),N200,_xlfn.STDEV.P($K201:$K212))</f>
        <v>1.0200906982543627</v>
      </c>
      <c r="O201" s="7">
        <v>16.535</v>
      </c>
      <c r="P201" s="7">
        <f t="shared" si="14"/>
        <v>9.6514019407285332</v>
      </c>
      <c r="Q201" s="10">
        <v>8.9749999999999996</v>
      </c>
      <c r="R201" s="10">
        <f t="shared" si="13"/>
        <v>11.77040961120046</v>
      </c>
    </row>
    <row r="202" spans="1:18">
      <c r="A202" s="5">
        <v>44075</v>
      </c>
      <c r="B202" s="6">
        <v>90619</v>
      </c>
      <c r="C202" s="6">
        <v>71296</v>
      </c>
      <c r="D202" s="6">
        <v>19323</v>
      </c>
      <c r="E202" s="7">
        <v>16.852499999999999</v>
      </c>
      <c r="F202" s="8">
        <v>22</v>
      </c>
      <c r="G202" s="7">
        <v>81.908156726940803</v>
      </c>
      <c r="H202" s="7">
        <f t="shared" ref="H202:H215" si="18">(J202/J201-1)*100</f>
        <v>0.97331838090601863</v>
      </c>
      <c r="I202" s="7">
        <v>0</v>
      </c>
      <c r="J202" s="6">
        <v>477.21</v>
      </c>
      <c r="K202" s="7">
        <v>8.8767045454544995</v>
      </c>
      <c r="L202" s="7">
        <f>IF(YEAR(A202)=YEAR(A201),L201,MAX(K202:K213))</f>
        <v>9.4742476190476008</v>
      </c>
      <c r="M202" s="7">
        <f>IF(YEAR($A202)=YEAR($A201),M201,MIN($K202:$K213))</f>
        <v>6.5869045454544999</v>
      </c>
      <c r="N202" s="7">
        <f>IF(YEAR($A202)=YEAR($A201),N201,_xlfn.STDEV.P($K202:$K213))</f>
        <v>1.0200906982543627</v>
      </c>
      <c r="O202" s="7">
        <v>18.482500000000002</v>
      </c>
      <c r="P202" s="7">
        <f t="shared" si="14"/>
        <v>3.322619472771704</v>
      </c>
      <c r="Q202" s="10">
        <v>10.2875</v>
      </c>
      <c r="R202" s="10">
        <f t="shared" si="13"/>
        <v>11.748313975271628</v>
      </c>
    </row>
    <row r="203" spans="1:18">
      <c r="A203" s="5">
        <v>44105</v>
      </c>
      <c r="B203" s="6">
        <v>94733</v>
      </c>
      <c r="C203" s="6">
        <v>76341</v>
      </c>
      <c r="D203" s="6">
        <v>18392</v>
      </c>
      <c r="E203" s="7">
        <v>17.452000000000002</v>
      </c>
      <c r="F203" s="8">
        <v>21</v>
      </c>
      <c r="G203" s="7">
        <v>81.5433514815942</v>
      </c>
      <c r="H203" s="7">
        <f t="shared" si="18"/>
        <v>2.1311372351794811</v>
      </c>
      <c r="I203" s="7">
        <v>0</v>
      </c>
      <c r="J203" s="6">
        <v>487.38</v>
      </c>
      <c r="K203" s="7">
        <v>9.2904142857143004</v>
      </c>
      <c r="L203" s="7">
        <f>IF(YEAR(A203)=YEAR(A202),L202,MAX(K203:K214))</f>
        <v>9.4742476190476008</v>
      </c>
      <c r="M203" s="7">
        <f>IF(YEAR($A203)=YEAR($A202),M202,MIN($K203:$K214))</f>
        <v>6.5869045454544999</v>
      </c>
      <c r="N203" s="7">
        <f>IF(YEAR($A203)=YEAR($A202),N202,_xlfn.STDEV.P($K203:$K214))</f>
        <v>1.0200906982543627</v>
      </c>
      <c r="O203" s="7">
        <v>19.501999999999999</v>
      </c>
      <c r="P203" s="7">
        <f t="shared" si="14"/>
        <v>4.6606230740398935</v>
      </c>
      <c r="Q203" s="10">
        <v>11.04</v>
      </c>
      <c r="R203" s="10">
        <f t="shared" si="13"/>
        <v>11.889620973851557</v>
      </c>
    </row>
    <row r="204" spans="1:18">
      <c r="A204" s="5">
        <v>44136</v>
      </c>
      <c r="B204" s="6">
        <v>80141</v>
      </c>
      <c r="C204" s="6">
        <v>64357</v>
      </c>
      <c r="D204" s="6">
        <v>15784</v>
      </c>
      <c r="E204" s="7">
        <v>18.8125</v>
      </c>
      <c r="F204" s="8">
        <v>21</v>
      </c>
      <c r="G204" s="7">
        <v>79.984111203805043</v>
      </c>
      <c r="H204" s="7">
        <f t="shared" si="18"/>
        <v>2.2980015593581982</v>
      </c>
      <c r="I204" s="7">
        <v>0</v>
      </c>
      <c r="J204" s="6">
        <v>498.58</v>
      </c>
      <c r="K204" s="7">
        <v>9.4742476190476008</v>
      </c>
      <c r="L204" s="7">
        <f>IF(YEAR(A204)=YEAR(A203),L203,MAX(K204:K215))</f>
        <v>9.4742476190476008</v>
      </c>
      <c r="M204" s="7">
        <f>IF(YEAR($A204)=YEAR($A203),M203,MIN($K204:$K215))</f>
        <v>6.5869045454544999</v>
      </c>
      <c r="N204" s="7">
        <f>IF(YEAR($A204)=YEAR($A203),N203,_xlfn.STDEV.P($K204:$K215))</f>
        <v>1.0200906982543627</v>
      </c>
      <c r="O204" s="7">
        <v>21.0825</v>
      </c>
      <c r="P204" s="7">
        <f t="shared" si="14"/>
        <v>1.9787420418482027</v>
      </c>
      <c r="Q204" s="10">
        <v>13.08</v>
      </c>
      <c r="R204" s="10">
        <f t="shared" si="13"/>
        <v>14.026300743281862</v>
      </c>
    </row>
    <row r="205" spans="1:18">
      <c r="A205" s="5">
        <v>44166</v>
      </c>
      <c r="B205" s="6">
        <v>104293</v>
      </c>
      <c r="C205" s="6">
        <v>80721</v>
      </c>
      <c r="D205" s="6">
        <v>23572</v>
      </c>
      <c r="E205" s="7">
        <v>17.1525</v>
      </c>
      <c r="F205" s="8">
        <v>23</v>
      </c>
      <c r="G205" s="7">
        <v>79.796601429360436</v>
      </c>
      <c r="H205" s="7">
        <f t="shared" si="18"/>
        <v>1.2495487183601384</v>
      </c>
      <c r="I205" s="7">
        <v>0</v>
      </c>
      <c r="J205" s="6">
        <v>504.81</v>
      </c>
      <c r="K205" s="7">
        <v>9.4010826086957007</v>
      </c>
      <c r="L205" s="7">
        <f>IF(YEAR(A205)=YEAR(A204),L204,MAX(K205:K216))</f>
        <v>9.4742476190476008</v>
      </c>
      <c r="M205" s="7">
        <f>IF(YEAR($A205)=YEAR($A204),M204,MIN($K205:$K216))</f>
        <v>6.5869045454544999</v>
      </c>
      <c r="N205" s="7">
        <f>IF(YEAR($A205)=YEAR($A204),N204,_xlfn.STDEV.P($K205:$K216))</f>
        <v>1.0200906982543627</v>
      </c>
      <c r="O205" s="7">
        <v>22.76</v>
      </c>
      <c r="P205" s="7">
        <f t="shared" si="14"/>
        <v>-0.77225140500660761</v>
      </c>
      <c r="Q205" s="10">
        <v>15.095000000000001</v>
      </c>
      <c r="R205" s="10">
        <f t="shared" si="13"/>
        <v>14.599318955732121</v>
      </c>
    </row>
    <row r="206" spans="1:18">
      <c r="A206" s="5">
        <v>44197</v>
      </c>
      <c r="B206" s="6">
        <v>43728</v>
      </c>
      <c r="C206" s="6">
        <v>35358</v>
      </c>
      <c r="D206" s="6">
        <v>8370</v>
      </c>
      <c r="E206" s="7">
        <v>19.04</v>
      </c>
      <c r="F206" s="8">
        <v>20</v>
      </c>
      <c r="G206" s="7">
        <v>82.869523570923505</v>
      </c>
      <c r="H206" s="7">
        <f t="shared" si="18"/>
        <v>1.6818208831045345</v>
      </c>
      <c r="I206" s="7">
        <v>0</v>
      </c>
      <c r="J206" s="6">
        <v>513.29999999999995</v>
      </c>
      <c r="K206" s="7">
        <v>9.0243149999999996</v>
      </c>
      <c r="L206" s="7">
        <f>IF(YEAR(A206)=YEAR(A205),L205,MAX(K206:K217))</f>
        <v>11.3</v>
      </c>
      <c r="M206" s="7">
        <f>IF(YEAR($A206)=YEAR($A205),M205,MIN($K206:$K217))</f>
        <v>8.5715950000000003</v>
      </c>
      <c r="N206" s="7">
        <f>IF(YEAR($A206)=YEAR($A205),N205,_xlfn.STDEV.P($K206:$K217))</f>
        <v>0.74350297963382805</v>
      </c>
      <c r="O206" s="7">
        <v>22.818000000000001</v>
      </c>
      <c r="P206" s="7">
        <f t="shared" si="14"/>
        <v>-4.007704478069396</v>
      </c>
      <c r="Q206" s="10">
        <v>16.36</v>
      </c>
      <c r="R206" s="10">
        <f t="shared" si="13"/>
        <v>14.973681263299365</v>
      </c>
    </row>
    <row r="207" spans="1:18">
      <c r="A207" s="5">
        <v>44228</v>
      </c>
      <c r="B207" s="6">
        <v>58504</v>
      </c>
      <c r="C207" s="6">
        <v>44749</v>
      </c>
      <c r="D207" s="6">
        <v>13755</v>
      </c>
      <c r="E207" s="7">
        <v>19.23</v>
      </c>
      <c r="F207" s="8">
        <v>20</v>
      </c>
      <c r="G207" s="7">
        <v>84.107422313311162</v>
      </c>
      <c r="H207" s="7">
        <f t="shared" si="18"/>
        <v>0.9078511591662064</v>
      </c>
      <c r="I207" s="7">
        <v>0</v>
      </c>
      <c r="J207" s="6">
        <v>517.96</v>
      </c>
      <c r="K207" s="7">
        <v>8.5715950000000003</v>
      </c>
      <c r="L207" s="7">
        <f>IF(YEAR(A207)=YEAR(A206),L206,MAX(K207:K218))</f>
        <v>11.3</v>
      </c>
      <c r="M207" s="7">
        <f>IF(YEAR($A207)=YEAR($A206),M206,MIN($K207:$K218))</f>
        <v>8.5715950000000003</v>
      </c>
      <c r="N207" s="7">
        <f>IF(YEAR($A207)=YEAR($A206),N206,_xlfn.STDEV.P($K207:$K218))</f>
        <v>0.74350297963382805</v>
      </c>
      <c r="O207" s="7">
        <v>22.42</v>
      </c>
      <c r="P207" s="7">
        <f t="shared" si="14"/>
        <v>-5.0166688551984251</v>
      </c>
      <c r="Q207" s="10">
        <v>16.217500000000001</v>
      </c>
      <c r="R207" s="10">
        <f t="shared" ref="R207:R215" si="19">(J207/J195-1)*100</f>
        <v>15.610910227222007</v>
      </c>
    </row>
    <row r="208" spans="1:18">
      <c r="A208" s="5">
        <v>44256</v>
      </c>
      <c r="B208" s="6">
        <v>96428</v>
      </c>
      <c r="C208" s="6">
        <v>76357</v>
      </c>
      <c r="D208" s="6">
        <v>20071</v>
      </c>
      <c r="E208" s="7">
        <v>19.36</v>
      </c>
      <c r="F208" s="8">
        <v>23</v>
      </c>
      <c r="G208" s="7">
        <v>86.629523082114119</v>
      </c>
      <c r="H208" s="7">
        <f t="shared" si="18"/>
        <v>1.0753726156459864</v>
      </c>
      <c r="I208" s="7">
        <v>0</v>
      </c>
      <c r="J208" s="6">
        <v>523.53</v>
      </c>
      <c r="K208" s="7">
        <v>9.11</v>
      </c>
      <c r="L208" s="7">
        <f>IF(YEAR(A208)=YEAR(A207),L207,MAX(K208:K219))</f>
        <v>11.3</v>
      </c>
      <c r="M208" s="7">
        <f>IF(YEAR($A208)=YEAR($A207),M207,MIN($K208:$K219))</f>
        <v>8.5715950000000003</v>
      </c>
      <c r="N208" s="7">
        <f>IF(YEAR($A208)=YEAR($A207),N207,_xlfn.STDEV.P($K208:$K219))</f>
        <v>0.74350297963382805</v>
      </c>
      <c r="O208" s="6">
        <v>22.64</v>
      </c>
      <c r="P208" s="7">
        <f t="shared" si="14"/>
        <v>6.2812697053465483</v>
      </c>
      <c r="Q208" s="10">
        <v>16.809999999999999</v>
      </c>
      <c r="R208" s="10">
        <f t="shared" si="19"/>
        <v>16.190243685915927</v>
      </c>
    </row>
    <row r="209" spans="1:18">
      <c r="A209" s="5">
        <v>44287</v>
      </c>
      <c r="B209" s="6">
        <v>61488</v>
      </c>
      <c r="C209" s="6">
        <v>48375</v>
      </c>
      <c r="D209" s="6">
        <v>13113</v>
      </c>
      <c r="E209" s="7">
        <v>21.72</v>
      </c>
      <c r="F209" s="8">
        <v>21</v>
      </c>
      <c r="G209" s="7">
        <v>80.253568069488537</v>
      </c>
      <c r="H209" s="7">
        <f t="shared" si="18"/>
        <v>1.6789868775428429</v>
      </c>
      <c r="I209" s="7">
        <v>0</v>
      </c>
      <c r="J209" s="6">
        <v>532.32000000000005</v>
      </c>
      <c r="K209" s="7">
        <v>9.75</v>
      </c>
      <c r="L209" s="7">
        <f>IF(YEAR(A209)=YEAR(A208),L208,MAX(K209:K220))</f>
        <v>11.3</v>
      </c>
      <c r="M209" s="7">
        <f>IF(YEAR($A209)=YEAR($A208),M208,MIN($K209:$K220))</f>
        <v>8.5715950000000003</v>
      </c>
      <c r="N209" s="7">
        <f>IF(YEAR($A209)=YEAR($A208),N208,_xlfn.STDEV.P($K209:$K220))</f>
        <v>0.74350297963382805</v>
      </c>
      <c r="O209" s="6">
        <v>23.98</v>
      </c>
      <c r="P209" s="7">
        <f t="shared" si="14"/>
        <v>7.0252469813391949</v>
      </c>
      <c r="Q209" s="10">
        <v>17.78</v>
      </c>
      <c r="R209" s="10">
        <f t="shared" si="19"/>
        <v>17.140153599014152</v>
      </c>
    </row>
    <row r="210" spans="1:18">
      <c r="A210" s="5">
        <v>44317</v>
      </c>
      <c r="B210" s="6">
        <v>54734</v>
      </c>
      <c r="C210" s="6">
        <v>43138</v>
      </c>
      <c r="D210" s="6">
        <v>11596</v>
      </c>
      <c r="E210" s="7">
        <v>22.39</v>
      </c>
      <c r="F210" s="8">
        <v>18</v>
      </c>
      <c r="G210" s="7">
        <v>77.527742711078801</v>
      </c>
      <c r="H210" s="7">
        <f t="shared" si="18"/>
        <v>0.88856327021338277</v>
      </c>
      <c r="I210" s="7">
        <v>0</v>
      </c>
      <c r="J210" s="6">
        <v>537.04999999999995</v>
      </c>
      <c r="K210" s="7">
        <v>10.15</v>
      </c>
      <c r="L210" s="7">
        <f>IF(YEAR(A210)=YEAR(A209),L209,MAX(K210:K221))</f>
        <v>11.3</v>
      </c>
      <c r="M210" s="7">
        <f>IF(YEAR($A210)=YEAR($A209),M209,MIN($K210:$K221))</f>
        <v>8.5715950000000003</v>
      </c>
      <c r="N210" s="7">
        <f>IF(YEAR($A210)=YEAR($A209),N209,_xlfn.STDEV.P($K210:$K221))</f>
        <v>0.74350297963382805</v>
      </c>
      <c r="O210" s="6">
        <v>23.66</v>
      </c>
      <c r="P210" s="7">
        <f t="shared" si="14"/>
        <v>4.1025641025641102</v>
      </c>
      <c r="Q210" s="10">
        <v>17.89</v>
      </c>
      <c r="R210" s="10">
        <f t="shared" si="19"/>
        <v>16.592853111024255</v>
      </c>
    </row>
    <row r="211" spans="1:18">
      <c r="A211" s="5">
        <v>44348</v>
      </c>
      <c r="B211" s="6">
        <v>79819</v>
      </c>
      <c r="C211" s="6">
        <v>62348</v>
      </c>
      <c r="D211" s="6">
        <v>17471</v>
      </c>
      <c r="E211" s="7">
        <v>22.03</v>
      </c>
      <c r="F211" s="8">
        <v>22</v>
      </c>
      <c r="G211" s="7">
        <v>81.970842295350749</v>
      </c>
      <c r="H211" s="7">
        <f t="shared" si="18"/>
        <v>1.9420910529746038</v>
      </c>
      <c r="I211" s="7">
        <v>0</v>
      </c>
      <c r="J211" s="6">
        <v>547.48</v>
      </c>
      <c r="K211" s="7">
        <v>10.39</v>
      </c>
      <c r="L211" s="7">
        <f>IF(YEAR(A211)=YEAR(A210),L210,MAX(K211:K222))</f>
        <v>11.3</v>
      </c>
      <c r="M211" s="7">
        <f>IF(YEAR($A211)=YEAR($A210),M210,MIN($K211:$K222))</f>
        <v>8.5715950000000003</v>
      </c>
      <c r="N211" s="7">
        <f>IF(YEAR($A211)=YEAR($A210),N210,_xlfn.STDEV.P($K211:$K222))</f>
        <v>0.74350297963382805</v>
      </c>
      <c r="O211" s="6">
        <v>23.37</v>
      </c>
      <c r="P211" s="7">
        <f t="shared" si="14"/>
        <v>2.3645320197044351</v>
      </c>
      <c r="Q211" s="10">
        <v>17.920000000000002</v>
      </c>
      <c r="R211" s="10">
        <f t="shared" si="19"/>
        <v>17.525330585608813</v>
      </c>
    </row>
    <row r="212" spans="1:18">
      <c r="A212" s="5">
        <v>44378</v>
      </c>
      <c r="B212" s="6">
        <v>47849</v>
      </c>
      <c r="C212" s="6">
        <v>36311</v>
      </c>
      <c r="D212" s="6">
        <v>11538</v>
      </c>
      <c r="E212" s="7">
        <v>22.25</v>
      </c>
      <c r="F212" s="8">
        <v>16</v>
      </c>
      <c r="G212" s="7">
        <v>80.093766711419363</v>
      </c>
      <c r="H212" s="7">
        <f t="shared" si="18"/>
        <v>1.8046321326806503</v>
      </c>
      <c r="I212" s="7">
        <v>0</v>
      </c>
      <c r="J212" s="6">
        <v>557.36</v>
      </c>
      <c r="K212" s="7">
        <v>10.210000000000001</v>
      </c>
      <c r="L212" s="7">
        <f>IF(YEAR(A212)=YEAR(A211),L211,MAX(K212:K223))</f>
        <v>11.3</v>
      </c>
      <c r="M212" s="7">
        <f>IF(YEAR($A212)=YEAR($A211),M211,MIN($K212:$K223))</f>
        <v>8.5715950000000003</v>
      </c>
      <c r="N212" s="7">
        <f>IF(YEAR($A212)=YEAR($A211),N211,_xlfn.STDEV.P($K212:$K223))</f>
        <v>0.74350297963382805</v>
      </c>
      <c r="O212" s="6">
        <v>22.94</v>
      </c>
      <c r="P212" s="7">
        <f t="shared" si="14"/>
        <v>-1.7324350336862304</v>
      </c>
      <c r="Q212" s="10">
        <v>17.89</v>
      </c>
      <c r="R212" s="10">
        <f t="shared" si="19"/>
        <v>18.951681748335325</v>
      </c>
    </row>
    <row r="213" spans="1:18">
      <c r="A213" s="5">
        <v>44409</v>
      </c>
      <c r="B213" s="6">
        <v>58454</v>
      </c>
      <c r="C213" s="6">
        <v>44756</v>
      </c>
      <c r="D213" s="6">
        <v>13698</v>
      </c>
      <c r="E213" s="7">
        <v>21.8</v>
      </c>
      <c r="F213" s="8">
        <v>21</v>
      </c>
      <c r="G213" s="7">
        <v>78.493228637334838</v>
      </c>
      <c r="H213" s="7">
        <f t="shared" si="18"/>
        <v>1.1195636572412848</v>
      </c>
      <c r="I213" s="7">
        <v>0</v>
      </c>
      <c r="J213" s="6">
        <v>563.6</v>
      </c>
      <c r="K213" s="7">
        <v>10</v>
      </c>
      <c r="L213" s="7">
        <f>IF(YEAR(A213)=YEAR(A212),L212,MAX(K213:K224))</f>
        <v>11.3</v>
      </c>
      <c r="M213" s="7">
        <f>IF(YEAR($A213)=YEAR($A212),M212,MIN($K213:$K224))</f>
        <v>8.5715950000000003</v>
      </c>
      <c r="N213" s="7">
        <f>IF(YEAR($A213)=YEAR($A212),N212,_xlfn.STDEV.P($K213:$K224))</f>
        <v>0.74350297963382805</v>
      </c>
      <c r="O213" s="6">
        <v>23.05</v>
      </c>
      <c r="P213" s="7">
        <f t="shared" si="14"/>
        <v>-2.0568070519099035</v>
      </c>
      <c r="Q213" s="10">
        <v>17.96</v>
      </c>
      <c r="R213" s="10">
        <f t="shared" si="19"/>
        <v>19.252660756226071</v>
      </c>
    </row>
    <row r="214" spans="1:18">
      <c r="A214" s="5">
        <v>44440</v>
      </c>
      <c r="B214" s="6">
        <v>57141</v>
      </c>
      <c r="C214" s="6">
        <v>43408</v>
      </c>
      <c r="D214" s="6">
        <v>13733</v>
      </c>
      <c r="E214" s="7">
        <v>21.33</v>
      </c>
      <c r="F214" s="8">
        <v>22</v>
      </c>
      <c r="G214" s="7">
        <v>79.604336384825189</v>
      </c>
      <c r="H214" s="7">
        <f t="shared" si="18"/>
        <v>1.2526614620298027</v>
      </c>
      <c r="I214" s="7">
        <v>0</v>
      </c>
      <c r="J214" s="6">
        <v>570.66</v>
      </c>
      <c r="K214" s="7">
        <v>10.050000000000001</v>
      </c>
      <c r="L214" s="7">
        <f>IF(YEAR(A214)=YEAR(A213),L213,MAX(K214:K225))</f>
        <v>11.3</v>
      </c>
      <c r="M214" s="7">
        <f>IF(YEAR($A214)=YEAR($A213),M213,MIN($K214:$K225))</f>
        <v>8.5715950000000003</v>
      </c>
      <c r="N214" s="7">
        <f>IF(YEAR($A214)=YEAR($A213),N213,_xlfn.STDEV.P($K214:$K225))</f>
        <v>0.74350297963382805</v>
      </c>
      <c r="O214" s="6">
        <v>23.28</v>
      </c>
      <c r="P214" s="7">
        <f t="shared" si="14"/>
        <v>0.50000000000001155</v>
      </c>
      <c r="Q214" s="10">
        <v>18.04</v>
      </c>
      <c r="R214" s="10">
        <f t="shared" si="19"/>
        <v>19.582573709687566</v>
      </c>
    </row>
    <row r="215" spans="1:18">
      <c r="A215" s="5">
        <v>44470</v>
      </c>
      <c r="B215" s="6">
        <v>56746</v>
      </c>
      <c r="C215" s="6">
        <v>40512</v>
      </c>
      <c r="D215" s="6">
        <v>16234</v>
      </c>
      <c r="E215" s="7">
        <v>20.73</v>
      </c>
      <c r="F215" s="8">
        <v>20</v>
      </c>
      <c r="G215" s="7">
        <v>76.5</v>
      </c>
      <c r="H215" s="7">
        <f t="shared" si="18"/>
        <v>2.3937195527985233</v>
      </c>
      <c r="I215" s="7">
        <v>0</v>
      </c>
      <c r="J215" s="6">
        <v>584.32000000000005</v>
      </c>
      <c r="K215" s="7">
        <v>10.62</v>
      </c>
      <c r="L215" s="7">
        <f>IF(YEAR(A215)=YEAR(A214),L214,MAX(K215:K226))</f>
        <v>11.3</v>
      </c>
      <c r="M215" s="7">
        <f>IF(YEAR($A215)=YEAR($A214),M214,MIN($K215:$K226))</f>
        <v>8.5715950000000003</v>
      </c>
      <c r="N215" s="7">
        <f>IF(YEAR($A215)=YEAR($A214),N214,_xlfn.STDEV.P($K215:$K226))</f>
        <v>0.74350297963382805</v>
      </c>
      <c r="O215" s="6">
        <v>23.34</v>
      </c>
      <c r="P215" s="7">
        <f t="shared" si="14"/>
        <v>5.671641791044757</v>
      </c>
      <c r="Q215" s="10">
        <v>16.920000000000002</v>
      </c>
      <c r="R215" s="10">
        <f t="shared" si="19"/>
        <v>19.890024211087876</v>
      </c>
    </row>
    <row r="216" spans="1:18">
      <c r="A216" s="5">
        <v>44501</v>
      </c>
      <c r="B216" s="17">
        <v>74810</v>
      </c>
      <c r="C216" s="17">
        <v>58930</v>
      </c>
      <c r="D216" s="17">
        <v>15880</v>
      </c>
      <c r="E216" s="7">
        <v>21.76</v>
      </c>
      <c r="F216" s="8">
        <v>22</v>
      </c>
      <c r="G216" s="7"/>
      <c r="H216" s="7"/>
      <c r="I216" s="7">
        <v>0</v>
      </c>
      <c r="J216" s="6"/>
      <c r="K216" s="7">
        <v>11.3</v>
      </c>
      <c r="L216" s="7">
        <f>IF(YEAR(A216)=YEAR(A215),L215,MAX(K216:K227))</f>
        <v>11.3</v>
      </c>
      <c r="M216" s="7">
        <f>IF(YEAR($A216)=YEAR($A215),M215,MIN($K216:$K227))</f>
        <v>8.5715950000000003</v>
      </c>
      <c r="N216" s="7">
        <f>IF(YEAR($A216)=YEAR($A215),N215,_xlfn.STDEV.P($K216:$K227))</f>
        <v>0.74350297963382805</v>
      </c>
      <c r="O216" s="6">
        <v>23.5</v>
      </c>
      <c r="P216" s="7">
        <f t="shared" si="14"/>
        <v>6.403013182674222</v>
      </c>
      <c r="Q216" s="10">
        <v>15.52</v>
      </c>
      <c r="R216" s="10"/>
    </row>
    <row r="217" spans="1:18">
      <c r="A217" s="5">
        <v>44531</v>
      </c>
      <c r="B217" s="6"/>
      <c r="C217" s="6"/>
      <c r="D217" s="6"/>
      <c r="E217" s="7"/>
      <c r="F217" s="8">
        <v>23</v>
      </c>
      <c r="G217" s="7"/>
      <c r="H217" s="6"/>
      <c r="I217" s="7">
        <v>0</v>
      </c>
      <c r="J217" s="6"/>
      <c r="K217" s="7"/>
      <c r="L217" s="7"/>
      <c r="M217" s="7"/>
      <c r="N217" s="7"/>
      <c r="O217" s="6"/>
      <c r="P217" s="6"/>
      <c r="Q217" s="8"/>
      <c r="R217" s="8"/>
    </row>
    <row r="218" spans="1:18">
      <c r="F218">
        <v>21</v>
      </c>
    </row>
    <row r="219" spans="1:18">
      <c r="F219">
        <v>20</v>
      </c>
    </row>
    <row r="220" spans="1:18">
      <c r="F220">
        <v>23</v>
      </c>
    </row>
    <row r="221" spans="1:18">
      <c r="F221">
        <v>21</v>
      </c>
    </row>
    <row r="222" spans="1:18">
      <c r="F222">
        <v>18</v>
      </c>
    </row>
    <row r="223" spans="1:18">
      <c r="F223">
        <v>22</v>
      </c>
    </row>
    <row r="224" spans="1:18">
      <c r="F224">
        <v>18</v>
      </c>
    </row>
    <row r="225" spans="6:6">
      <c r="F225">
        <v>22</v>
      </c>
    </row>
    <row r="226" spans="6:6">
      <c r="F226">
        <v>22</v>
      </c>
    </row>
    <row r="227" spans="6:6">
      <c r="F227">
        <v>21</v>
      </c>
    </row>
    <row r="228" spans="6:6">
      <c r="F228">
        <v>22</v>
      </c>
    </row>
    <row r="229" spans="6:6">
      <c r="F229">
        <v>22</v>
      </c>
    </row>
  </sheetData>
  <pageMargins left="0.7" right="0.7" top="0.75" bottom="0.75" header="0.3" footer="0.3"/>
  <pageSetup paperSize="9" orientation="portrait" r:id="rId1"/>
  <headerFooter scaleWithDoc="0"/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D706C-E13B-4D88-A73E-4109FF7A3291}">
  <dimension ref="A1:A24"/>
  <sheetViews>
    <sheetView showGridLines="0" workbookViewId="0">
      <selection activeCell="B17" sqref="B17"/>
    </sheetView>
  </sheetViews>
  <sheetFormatPr defaultRowHeight="14.4"/>
  <sheetData>
    <row r="1" spans="1:1">
      <c r="A1" s="19" t="s">
        <v>18</v>
      </c>
    </row>
    <row r="2" spans="1:1" ht="3.6" customHeight="1">
      <c r="A2" s="18"/>
    </row>
    <row r="3" spans="1:1">
      <c r="A3" s="18" t="s">
        <v>19</v>
      </c>
    </row>
    <row r="4" spans="1:1">
      <c r="A4" s="18"/>
    </row>
    <row r="5" spans="1:1">
      <c r="A5" s="19" t="s">
        <v>20</v>
      </c>
    </row>
    <row r="6" spans="1:1" ht="3.6" customHeight="1">
      <c r="A6" s="18"/>
    </row>
    <row r="7" spans="1:1">
      <c r="A7" s="18" t="s">
        <v>21</v>
      </c>
    </row>
    <row r="8" spans="1:1">
      <c r="A8" s="18"/>
    </row>
    <row r="9" spans="1:1">
      <c r="A9" s="19" t="s">
        <v>22</v>
      </c>
    </row>
    <row r="10" spans="1:1" ht="3.6" customHeight="1">
      <c r="A10" s="18"/>
    </row>
    <row r="11" spans="1:1">
      <c r="A11" s="18" t="s">
        <v>23</v>
      </c>
    </row>
    <row r="12" spans="1:1">
      <c r="A12" s="18"/>
    </row>
    <row r="13" spans="1:1">
      <c r="A13" s="19" t="s">
        <v>29</v>
      </c>
    </row>
    <row r="14" spans="1:1" ht="3.6" customHeight="1">
      <c r="A14" s="18"/>
    </row>
    <row r="15" spans="1:1">
      <c r="A15" s="18" t="s">
        <v>24</v>
      </c>
    </row>
    <row r="16" spans="1:1">
      <c r="A16" s="18"/>
    </row>
    <row r="17" spans="1:1">
      <c r="A17" s="19" t="s">
        <v>25</v>
      </c>
    </row>
    <row r="18" spans="1:1" s="4" customFormat="1" ht="3.6" customHeight="1">
      <c r="A18" s="19"/>
    </row>
    <row r="19" spans="1:1">
      <c r="A19" s="18" t="s">
        <v>26</v>
      </c>
    </row>
    <row r="20" spans="1:1">
      <c r="A20" s="18"/>
    </row>
    <row r="21" spans="1:1">
      <c r="A21" s="19" t="s">
        <v>27</v>
      </c>
    </row>
    <row r="22" spans="1:1" s="4" customFormat="1" ht="3.6" customHeight="1">
      <c r="A22" s="19"/>
    </row>
    <row r="23" spans="1:1">
      <c r="A23" s="18" t="s">
        <v>28</v>
      </c>
    </row>
    <row r="24" spans="1:1">
      <c r="A24" s="18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XMLData TextToDisplay="%CLASSIFICATIONDATETIME%">12:02 06/10/2021</XMLData>
</file>

<file path=customXml/item2.xml><?xml version="1.0" encoding="utf-8"?>
<XMLData TextToDisplay="RightsWATCHMark">2|TYT-KVKK-INT|{00000000-0000-0000-0000-000000000000}</XMLData>
</file>

<file path=customXml/item3.xml><?xml version="1.0" encoding="utf-8"?>
<XMLData TextToDisplay="%DOCUMENTGUID%">{00000000-0000-0000-0000-000000000000}</XMLData>
</file>

<file path=customXml/itemProps1.xml><?xml version="1.0" encoding="utf-8"?>
<ds:datastoreItem xmlns:ds="http://schemas.openxmlformats.org/officeDocument/2006/customXml" ds:itemID="{921B2EA9-54AE-4E6B-B6AD-B7E30FD5BB57}">
  <ds:schemaRefs/>
</ds:datastoreItem>
</file>

<file path=customXml/itemProps2.xml><?xml version="1.0" encoding="utf-8"?>
<ds:datastoreItem xmlns:ds="http://schemas.openxmlformats.org/officeDocument/2006/customXml" ds:itemID="{E2CF5F67-6A5A-4254-9F6D-4B2D307349D5}">
  <ds:schemaRefs/>
</ds:datastoreItem>
</file>

<file path=customXml/itemProps3.xml><?xml version="1.0" encoding="utf-8"?>
<ds:datastoreItem xmlns:ds="http://schemas.openxmlformats.org/officeDocument/2006/customXml" ds:itemID="{28717372-12D8-48CC-9F64-3F13C51E1FC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Kaynakça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Alican BULUTOĞLU</dc:creator>
  <cp:lastModifiedBy>İpek SALBACAK</cp:lastModifiedBy>
  <cp:lastPrinted>2018-07-11T13:31:16Z</cp:lastPrinted>
  <dcterms:created xsi:type="dcterms:W3CDTF">2018-05-30T06:16:32Z</dcterms:created>
  <dcterms:modified xsi:type="dcterms:W3CDTF">2021-11-17T23:41:58Z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RightsWATCHMark">
    <vt:lpwstr>2|TYT-KVKK-INT|{00000000-0000-0000-0000-000000000000}</vt:lpwstr>
  </property>
</Properties>
</file>