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hidePivotFieldList="1"/>
  <xr:revisionPtr revIDLastSave="0" documentId="13_ncr:1_{79046256-3033-4399-AF24-7A272E3F5042}" xr6:coauthVersionLast="47" xr6:coauthVersionMax="47" xr10:uidLastSave="{00000000-0000-0000-0000-000000000000}"/>
  <bookViews>
    <workbookView xWindow="0" yWindow="-16320" windowWidth="29040" windowHeight="15840" tabRatio="400" activeTab="2" xr2:uid="{00000000-000D-0000-FFFF-FFFF00000000}"/>
  </bookViews>
  <sheets>
    <sheet name="Data" sheetId="2" r:id="rId1"/>
    <sheet name="Pivot" sheetId="7" r:id="rId2"/>
    <sheet name="Dashboard" sheetId="9" r:id="rId3"/>
  </sheets>
  <definedNames>
    <definedName name="_xlnm._FilterDatabase" localSheetId="0" hidden="1">Data!$B:$B</definedName>
    <definedName name="Slicer_Country">#N/A</definedName>
    <definedName name="Slicer_Months__Date">#N/A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95" i="2" l="1"/>
  <c r="J595" i="2" s="1"/>
  <c r="H594" i="2"/>
  <c r="J594" i="2" s="1"/>
  <c r="H593" i="2"/>
  <c r="J593" i="2" s="1"/>
  <c r="K593" i="2" s="1"/>
  <c r="L593" i="2" s="1"/>
  <c r="M593" i="2" s="1"/>
  <c r="H592" i="2"/>
  <c r="J592" i="2" s="1"/>
  <c r="H591" i="2"/>
  <c r="J591" i="2" s="1"/>
  <c r="H590" i="2"/>
  <c r="J590" i="2" s="1"/>
  <c r="H589" i="2"/>
  <c r="J589" i="2" s="1"/>
  <c r="K589" i="2" s="1"/>
  <c r="H588" i="2"/>
  <c r="J588" i="2" s="1"/>
  <c r="H587" i="2"/>
  <c r="J587" i="2" s="1"/>
  <c r="H586" i="2"/>
  <c r="J586" i="2" s="1"/>
  <c r="H585" i="2"/>
  <c r="J585" i="2" s="1"/>
  <c r="K585" i="2" s="1"/>
  <c r="L585" i="2" s="1"/>
  <c r="M585" i="2" s="1"/>
  <c r="H584" i="2"/>
  <c r="J584" i="2" s="1"/>
  <c r="H583" i="2"/>
  <c r="J583" i="2" s="1"/>
  <c r="H582" i="2"/>
  <c r="J582" i="2" s="1"/>
  <c r="H581" i="2"/>
  <c r="J581" i="2" s="1"/>
  <c r="K581" i="2" s="1"/>
  <c r="H580" i="2"/>
  <c r="J580" i="2" s="1"/>
  <c r="H579" i="2"/>
  <c r="J579" i="2" s="1"/>
  <c r="H578" i="2"/>
  <c r="J578" i="2" s="1"/>
  <c r="H577" i="2"/>
  <c r="J577" i="2" s="1"/>
  <c r="K577" i="2" s="1"/>
  <c r="H576" i="2"/>
  <c r="J576" i="2" s="1"/>
  <c r="H575" i="2"/>
  <c r="J575" i="2" s="1"/>
  <c r="H574" i="2"/>
  <c r="J574" i="2" s="1"/>
  <c r="H573" i="2"/>
  <c r="J573" i="2" s="1"/>
  <c r="K573" i="2" s="1"/>
  <c r="H572" i="2"/>
  <c r="J572" i="2" s="1"/>
  <c r="H571" i="2"/>
  <c r="J571" i="2" s="1"/>
  <c r="H570" i="2"/>
  <c r="J570" i="2" s="1"/>
  <c r="H569" i="2"/>
  <c r="J569" i="2" s="1"/>
  <c r="K569" i="2" s="1"/>
  <c r="H568" i="2"/>
  <c r="J568" i="2" s="1"/>
  <c r="H567" i="2"/>
  <c r="J567" i="2" s="1"/>
  <c r="H566" i="2"/>
  <c r="J566" i="2" s="1"/>
  <c r="H565" i="2"/>
  <c r="J565" i="2" s="1"/>
  <c r="K565" i="2" s="1"/>
  <c r="H564" i="2"/>
  <c r="J564" i="2" s="1"/>
  <c r="H563" i="2"/>
  <c r="J563" i="2" s="1"/>
  <c r="H562" i="2"/>
  <c r="J562" i="2" s="1"/>
  <c r="K562" i="2" s="1"/>
  <c r="H561" i="2"/>
  <c r="J561" i="2" s="1"/>
  <c r="K561" i="2" s="1"/>
  <c r="H560" i="2"/>
  <c r="J560" i="2" s="1"/>
  <c r="H559" i="2"/>
  <c r="J559" i="2" s="1"/>
  <c r="H558" i="2"/>
  <c r="J558" i="2" s="1"/>
  <c r="K558" i="2" s="1"/>
  <c r="H557" i="2"/>
  <c r="J557" i="2" s="1"/>
  <c r="K557" i="2" s="1"/>
  <c r="L557" i="2" s="1"/>
  <c r="M557" i="2" s="1"/>
  <c r="H556" i="2"/>
  <c r="J556" i="2" s="1"/>
  <c r="H555" i="2"/>
  <c r="J555" i="2" s="1"/>
  <c r="H554" i="2"/>
  <c r="J554" i="2" s="1"/>
  <c r="K554" i="2" s="1"/>
  <c r="H553" i="2"/>
  <c r="J553" i="2" s="1"/>
  <c r="K553" i="2" s="1"/>
  <c r="L553" i="2" s="1"/>
  <c r="M553" i="2" s="1"/>
  <c r="H552" i="2"/>
  <c r="J552" i="2" s="1"/>
  <c r="H551" i="2"/>
  <c r="J551" i="2" s="1"/>
  <c r="H550" i="2"/>
  <c r="J550" i="2" s="1"/>
  <c r="H549" i="2"/>
  <c r="J549" i="2" s="1"/>
  <c r="K549" i="2" s="1"/>
  <c r="H548" i="2"/>
  <c r="J548" i="2" s="1"/>
  <c r="H547" i="2"/>
  <c r="J547" i="2" s="1"/>
  <c r="H546" i="2"/>
  <c r="J546" i="2" s="1"/>
  <c r="K546" i="2" s="1"/>
  <c r="H545" i="2"/>
  <c r="J545" i="2" s="1"/>
  <c r="K545" i="2" s="1"/>
  <c r="H544" i="2"/>
  <c r="J544" i="2" s="1"/>
  <c r="H543" i="2"/>
  <c r="J543" i="2" s="1"/>
  <c r="H542" i="2"/>
  <c r="J542" i="2" s="1"/>
  <c r="K542" i="2" s="1"/>
  <c r="H541" i="2"/>
  <c r="J541" i="2" s="1"/>
  <c r="K541" i="2" s="1"/>
  <c r="L541" i="2" s="1"/>
  <c r="M541" i="2" s="1"/>
  <c r="H540" i="2"/>
  <c r="J540" i="2" s="1"/>
  <c r="H539" i="2"/>
  <c r="J539" i="2" s="1"/>
  <c r="H538" i="2"/>
  <c r="J538" i="2" s="1"/>
  <c r="K538" i="2" s="1"/>
  <c r="H537" i="2"/>
  <c r="J537" i="2" s="1"/>
  <c r="K537" i="2" s="1"/>
  <c r="L537" i="2" s="1"/>
  <c r="M537" i="2" s="1"/>
  <c r="H536" i="2"/>
  <c r="J536" i="2" s="1"/>
  <c r="H535" i="2"/>
  <c r="J535" i="2" s="1"/>
  <c r="H534" i="2"/>
  <c r="J534" i="2" s="1"/>
  <c r="H533" i="2"/>
  <c r="J533" i="2" s="1"/>
  <c r="H532" i="2"/>
  <c r="J532" i="2" s="1"/>
  <c r="H531" i="2"/>
  <c r="J531" i="2" s="1"/>
  <c r="H530" i="2"/>
  <c r="J530" i="2" s="1"/>
  <c r="K530" i="2" s="1"/>
  <c r="H529" i="2"/>
  <c r="J529" i="2" s="1"/>
  <c r="H528" i="2"/>
  <c r="J528" i="2" s="1"/>
  <c r="H527" i="2"/>
  <c r="J527" i="2" s="1"/>
  <c r="H526" i="2"/>
  <c r="J526" i="2" s="1"/>
  <c r="K526" i="2" s="1"/>
  <c r="H525" i="2"/>
  <c r="J525" i="2" s="1"/>
  <c r="K525" i="2" s="1"/>
  <c r="L525" i="2" s="1"/>
  <c r="M525" i="2" s="1"/>
  <c r="H524" i="2"/>
  <c r="J524" i="2" s="1"/>
  <c r="H523" i="2"/>
  <c r="J523" i="2" s="1"/>
  <c r="H522" i="2"/>
  <c r="J522" i="2" s="1"/>
  <c r="K522" i="2" s="1"/>
  <c r="H521" i="2"/>
  <c r="J521" i="2" s="1"/>
  <c r="K521" i="2" s="1"/>
  <c r="L521" i="2" s="1"/>
  <c r="M521" i="2" s="1"/>
  <c r="H520" i="2"/>
  <c r="J520" i="2" s="1"/>
  <c r="H519" i="2"/>
  <c r="J519" i="2" s="1"/>
  <c r="H518" i="2"/>
  <c r="J518" i="2" s="1"/>
  <c r="H517" i="2"/>
  <c r="J517" i="2" s="1"/>
  <c r="H516" i="2"/>
  <c r="J516" i="2" s="1"/>
  <c r="K516" i="2" s="1"/>
  <c r="H515" i="2"/>
  <c r="J515" i="2" s="1"/>
  <c r="H514" i="2"/>
  <c r="J514" i="2" s="1"/>
  <c r="H513" i="2"/>
  <c r="J513" i="2" s="1"/>
  <c r="H512" i="2"/>
  <c r="J512" i="2" s="1"/>
  <c r="K512" i="2" s="1"/>
  <c r="H511" i="2"/>
  <c r="J511" i="2" s="1"/>
  <c r="H510" i="2"/>
  <c r="J510" i="2" s="1"/>
  <c r="H509" i="2"/>
  <c r="J509" i="2" s="1"/>
  <c r="K509" i="2" s="1"/>
  <c r="H508" i="2"/>
  <c r="J508" i="2" s="1"/>
  <c r="K508" i="2" s="1"/>
  <c r="L508" i="2" s="1"/>
  <c r="M508" i="2" s="1"/>
  <c r="H507" i="2"/>
  <c r="J507" i="2" s="1"/>
  <c r="K507" i="2" s="1"/>
  <c r="H506" i="2"/>
  <c r="J506" i="2" s="1"/>
  <c r="H505" i="2"/>
  <c r="J505" i="2" s="1"/>
  <c r="K505" i="2" s="1"/>
  <c r="H504" i="2"/>
  <c r="J504" i="2" s="1"/>
  <c r="H503" i="2"/>
  <c r="J503" i="2" s="1"/>
  <c r="K503" i="2" s="1"/>
  <c r="H502" i="2"/>
  <c r="J502" i="2" s="1"/>
  <c r="H501" i="2"/>
  <c r="J501" i="2" s="1"/>
  <c r="H500" i="2"/>
  <c r="J500" i="2" s="1"/>
  <c r="H499" i="2"/>
  <c r="J499" i="2" s="1"/>
  <c r="H498" i="2"/>
  <c r="J498" i="2" s="1"/>
  <c r="H497" i="2"/>
  <c r="J497" i="2" s="1"/>
  <c r="H496" i="2"/>
  <c r="J496" i="2" s="1"/>
  <c r="K496" i="2" s="1"/>
  <c r="L496" i="2" s="1"/>
  <c r="M496" i="2" s="1"/>
  <c r="H495" i="2"/>
  <c r="J495" i="2" s="1"/>
  <c r="K495" i="2" s="1"/>
  <c r="H494" i="2"/>
  <c r="J494" i="2" s="1"/>
  <c r="H493" i="2"/>
  <c r="J493" i="2" s="1"/>
  <c r="K493" i="2" s="1"/>
  <c r="H492" i="2"/>
  <c r="J492" i="2" s="1"/>
  <c r="K492" i="2" s="1"/>
  <c r="L492" i="2" s="1"/>
  <c r="M492" i="2" s="1"/>
  <c r="H491" i="2"/>
  <c r="J491" i="2" s="1"/>
  <c r="H490" i="2"/>
  <c r="J490" i="2" s="1"/>
  <c r="H489" i="2"/>
  <c r="J489" i="2" s="1"/>
  <c r="K489" i="2" s="1"/>
  <c r="H488" i="2"/>
  <c r="J488" i="2" s="1"/>
  <c r="H487" i="2"/>
  <c r="J487" i="2" s="1"/>
  <c r="K487" i="2" s="1"/>
  <c r="H486" i="2"/>
  <c r="J486" i="2" s="1"/>
  <c r="H485" i="2"/>
  <c r="J485" i="2" s="1"/>
  <c r="H484" i="2"/>
  <c r="J484" i="2" s="1"/>
  <c r="K484" i="2" s="1"/>
  <c r="L484" i="2" s="1"/>
  <c r="M484" i="2" s="1"/>
  <c r="H483" i="2"/>
  <c r="J483" i="2" s="1"/>
  <c r="H482" i="2"/>
  <c r="J482" i="2" s="1"/>
  <c r="H481" i="2"/>
  <c r="J481" i="2" s="1"/>
  <c r="H480" i="2"/>
  <c r="J480" i="2" s="1"/>
  <c r="K480" i="2" s="1"/>
  <c r="L480" i="2" s="1"/>
  <c r="M480" i="2" s="1"/>
  <c r="H479" i="2"/>
  <c r="J479" i="2" s="1"/>
  <c r="K479" i="2" s="1"/>
  <c r="H478" i="2"/>
  <c r="J478" i="2" s="1"/>
  <c r="H477" i="2"/>
  <c r="J477" i="2" s="1"/>
  <c r="K477" i="2" s="1"/>
  <c r="H476" i="2"/>
  <c r="J476" i="2" s="1"/>
  <c r="K476" i="2" s="1"/>
  <c r="L476" i="2" s="1"/>
  <c r="M476" i="2" s="1"/>
  <c r="H475" i="2"/>
  <c r="J475" i="2" s="1"/>
  <c r="K475" i="2" s="1"/>
  <c r="H474" i="2"/>
  <c r="J474" i="2" s="1"/>
  <c r="H473" i="2"/>
  <c r="J473" i="2" s="1"/>
  <c r="K473" i="2" s="1"/>
  <c r="H472" i="2"/>
  <c r="J472" i="2" s="1"/>
  <c r="K472" i="2" s="1"/>
  <c r="L472" i="2" s="1"/>
  <c r="M472" i="2" s="1"/>
  <c r="H471" i="2"/>
  <c r="J471" i="2" s="1"/>
  <c r="K471" i="2" s="1"/>
  <c r="H470" i="2"/>
  <c r="J470" i="2" s="1"/>
  <c r="H469" i="2"/>
  <c r="J469" i="2" s="1"/>
  <c r="K469" i="2" s="1"/>
  <c r="H468" i="2"/>
  <c r="J468" i="2" s="1"/>
  <c r="H467" i="2"/>
  <c r="J467" i="2" s="1"/>
  <c r="H466" i="2"/>
  <c r="J466" i="2" s="1"/>
  <c r="H465" i="2"/>
  <c r="J465" i="2" s="1"/>
  <c r="H464" i="2"/>
  <c r="J464" i="2" s="1"/>
  <c r="H463" i="2"/>
  <c r="J463" i="2" s="1"/>
  <c r="K463" i="2" s="1"/>
  <c r="H462" i="2"/>
  <c r="J462" i="2" s="1"/>
  <c r="H461" i="2"/>
  <c r="J461" i="2" s="1"/>
  <c r="H460" i="2"/>
  <c r="J460" i="2" s="1"/>
  <c r="K460" i="2" s="1"/>
  <c r="L460" i="2" s="1"/>
  <c r="M460" i="2" s="1"/>
  <c r="H459" i="2"/>
  <c r="J459" i="2" s="1"/>
  <c r="H458" i="2"/>
  <c r="J458" i="2" s="1"/>
  <c r="H457" i="2"/>
  <c r="J457" i="2" s="1"/>
  <c r="H456" i="2"/>
  <c r="J456" i="2" s="1"/>
  <c r="H455" i="2"/>
  <c r="J455" i="2" s="1"/>
  <c r="H454" i="2"/>
  <c r="J454" i="2" s="1"/>
  <c r="H453" i="2"/>
  <c r="J453" i="2" s="1"/>
  <c r="K453" i="2" s="1"/>
  <c r="H452" i="2"/>
  <c r="J452" i="2" s="1"/>
  <c r="H451" i="2"/>
  <c r="J451" i="2" s="1"/>
  <c r="H450" i="2"/>
  <c r="J450" i="2" s="1"/>
  <c r="H449" i="2"/>
  <c r="J449" i="2" s="1"/>
  <c r="K449" i="2" s="1"/>
  <c r="H448" i="2"/>
  <c r="J448" i="2" s="1"/>
  <c r="H447" i="2"/>
  <c r="J447" i="2" s="1"/>
  <c r="H446" i="2"/>
  <c r="J446" i="2" s="1"/>
  <c r="H445" i="2"/>
  <c r="J445" i="2" s="1"/>
  <c r="K445" i="2" s="1"/>
  <c r="H444" i="2"/>
  <c r="J444" i="2" s="1"/>
  <c r="H443" i="2"/>
  <c r="J443" i="2" s="1"/>
  <c r="H442" i="2"/>
  <c r="J442" i="2" s="1"/>
  <c r="H441" i="2"/>
  <c r="J441" i="2" s="1"/>
  <c r="K441" i="2" s="1"/>
  <c r="H440" i="2"/>
  <c r="J440" i="2" s="1"/>
  <c r="H439" i="2"/>
  <c r="J439" i="2" s="1"/>
  <c r="H438" i="2"/>
  <c r="J438" i="2" s="1"/>
  <c r="H437" i="2"/>
  <c r="J437" i="2" s="1"/>
  <c r="K437" i="2" s="1"/>
  <c r="H436" i="2"/>
  <c r="J436" i="2" s="1"/>
  <c r="H435" i="2"/>
  <c r="J435" i="2" s="1"/>
  <c r="H434" i="2"/>
  <c r="J434" i="2" s="1"/>
  <c r="H433" i="2"/>
  <c r="J433" i="2" s="1"/>
  <c r="K433" i="2" s="1"/>
  <c r="H432" i="2"/>
  <c r="J432" i="2" s="1"/>
  <c r="H431" i="2"/>
  <c r="J431" i="2" s="1"/>
  <c r="H430" i="2"/>
  <c r="J430" i="2" s="1"/>
  <c r="H429" i="2"/>
  <c r="J429" i="2" s="1"/>
  <c r="K429" i="2" s="1"/>
  <c r="H428" i="2"/>
  <c r="J428" i="2" s="1"/>
  <c r="H427" i="2"/>
  <c r="J427" i="2" s="1"/>
  <c r="H426" i="2"/>
  <c r="J426" i="2" s="1"/>
  <c r="H425" i="2"/>
  <c r="J425" i="2" s="1"/>
  <c r="K425" i="2" s="1"/>
  <c r="H424" i="2"/>
  <c r="J424" i="2" s="1"/>
  <c r="H423" i="2"/>
  <c r="J423" i="2" s="1"/>
  <c r="H422" i="2"/>
  <c r="J422" i="2" s="1"/>
  <c r="H421" i="2"/>
  <c r="J421" i="2" s="1"/>
  <c r="K421" i="2" s="1"/>
  <c r="H420" i="2"/>
  <c r="J420" i="2" s="1"/>
  <c r="H419" i="2"/>
  <c r="J419" i="2" s="1"/>
  <c r="H418" i="2"/>
  <c r="J418" i="2" s="1"/>
  <c r="H417" i="2"/>
  <c r="J417" i="2" s="1"/>
  <c r="K417" i="2" s="1"/>
  <c r="H416" i="2"/>
  <c r="J416" i="2" s="1"/>
  <c r="H415" i="2"/>
  <c r="J415" i="2" s="1"/>
  <c r="H414" i="2"/>
  <c r="J414" i="2" s="1"/>
  <c r="H413" i="2"/>
  <c r="J413" i="2" s="1"/>
  <c r="K413" i="2" s="1"/>
  <c r="H412" i="2"/>
  <c r="J412" i="2" s="1"/>
  <c r="H411" i="2"/>
  <c r="J411" i="2" s="1"/>
  <c r="H410" i="2"/>
  <c r="J410" i="2" s="1"/>
  <c r="H409" i="2"/>
  <c r="J409" i="2" s="1"/>
  <c r="K409" i="2" s="1"/>
  <c r="H408" i="2"/>
  <c r="J408" i="2" s="1"/>
  <c r="H407" i="2"/>
  <c r="J407" i="2" s="1"/>
  <c r="H406" i="2"/>
  <c r="J406" i="2" s="1"/>
  <c r="H405" i="2"/>
  <c r="J405" i="2" s="1"/>
  <c r="K405" i="2" s="1"/>
  <c r="H404" i="2"/>
  <c r="J404" i="2" s="1"/>
  <c r="H403" i="2"/>
  <c r="J403" i="2" s="1"/>
  <c r="H402" i="2"/>
  <c r="J402" i="2" s="1"/>
  <c r="H401" i="2"/>
  <c r="J401" i="2" s="1"/>
  <c r="K401" i="2" s="1"/>
  <c r="H400" i="2"/>
  <c r="J400" i="2" s="1"/>
  <c r="H399" i="2"/>
  <c r="J399" i="2" s="1"/>
  <c r="H398" i="2"/>
  <c r="J398" i="2" s="1"/>
  <c r="H397" i="2"/>
  <c r="J397" i="2" s="1"/>
  <c r="K397" i="2" s="1"/>
  <c r="H396" i="2"/>
  <c r="J396" i="2" s="1"/>
  <c r="H395" i="2"/>
  <c r="J395" i="2" s="1"/>
  <c r="H394" i="2"/>
  <c r="J394" i="2" s="1"/>
  <c r="H393" i="2"/>
  <c r="J393" i="2" s="1"/>
  <c r="K393" i="2" s="1"/>
  <c r="H392" i="2"/>
  <c r="J392" i="2" s="1"/>
  <c r="H391" i="2"/>
  <c r="J391" i="2" s="1"/>
  <c r="H390" i="2"/>
  <c r="J390" i="2" s="1"/>
  <c r="H389" i="2"/>
  <c r="J389" i="2" s="1"/>
  <c r="K389" i="2" s="1"/>
  <c r="H388" i="2"/>
  <c r="J388" i="2" s="1"/>
  <c r="H387" i="2"/>
  <c r="J387" i="2" s="1"/>
  <c r="H386" i="2"/>
  <c r="J386" i="2" s="1"/>
  <c r="H385" i="2"/>
  <c r="J385" i="2" s="1"/>
  <c r="K385" i="2" s="1"/>
  <c r="H384" i="2"/>
  <c r="J384" i="2" s="1"/>
  <c r="H383" i="2"/>
  <c r="J383" i="2" s="1"/>
  <c r="H382" i="2"/>
  <c r="J382" i="2" s="1"/>
  <c r="H381" i="2"/>
  <c r="J381" i="2" s="1"/>
  <c r="K381" i="2" s="1"/>
  <c r="H380" i="2"/>
  <c r="J380" i="2" s="1"/>
  <c r="H379" i="2"/>
  <c r="J379" i="2" s="1"/>
  <c r="H378" i="2"/>
  <c r="J378" i="2" s="1"/>
  <c r="H377" i="2"/>
  <c r="J377" i="2" s="1"/>
  <c r="K377" i="2" s="1"/>
  <c r="H376" i="2"/>
  <c r="J376" i="2" s="1"/>
  <c r="H375" i="2"/>
  <c r="J375" i="2" s="1"/>
  <c r="H374" i="2"/>
  <c r="J374" i="2" s="1"/>
  <c r="H373" i="2"/>
  <c r="J373" i="2" s="1"/>
  <c r="K373" i="2" s="1"/>
  <c r="H372" i="2"/>
  <c r="J372" i="2" s="1"/>
  <c r="H371" i="2"/>
  <c r="J371" i="2" s="1"/>
  <c r="H370" i="2"/>
  <c r="J370" i="2" s="1"/>
  <c r="H369" i="2"/>
  <c r="J369" i="2" s="1"/>
  <c r="K369" i="2" s="1"/>
  <c r="H368" i="2"/>
  <c r="J368" i="2" s="1"/>
  <c r="H367" i="2"/>
  <c r="J367" i="2" s="1"/>
  <c r="H366" i="2"/>
  <c r="J366" i="2" s="1"/>
  <c r="H365" i="2"/>
  <c r="J365" i="2" s="1"/>
  <c r="K365" i="2" s="1"/>
  <c r="H364" i="2"/>
  <c r="J364" i="2" s="1"/>
  <c r="H363" i="2"/>
  <c r="J363" i="2" s="1"/>
  <c r="H362" i="2"/>
  <c r="J362" i="2" s="1"/>
  <c r="H361" i="2"/>
  <c r="J361" i="2" s="1"/>
  <c r="K361" i="2" s="1"/>
  <c r="H360" i="2"/>
  <c r="J360" i="2" s="1"/>
  <c r="H359" i="2"/>
  <c r="J359" i="2" s="1"/>
  <c r="H358" i="2"/>
  <c r="J358" i="2" s="1"/>
  <c r="H357" i="2"/>
  <c r="J357" i="2" s="1"/>
  <c r="K357" i="2" s="1"/>
  <c r="H356" i="2"/>
  <c r="J356" i="2" s="1"/>
  <c r="H355" i="2"/>
  <c r="J355" i="2" s="1"/>
  <c r="H354" i="2"/>
  <c r="J354" i="2" s="1"/>
  <c r="H353" i="2"/>
  <c r="J353" i="2" s="1"/>
  <c r="K353" i="2" s="1"/>
  <c r="H352" i="2"/>
  <c r="J352" i="2" s="1"/>
  <c r="H351" i="2"/>
  <c r="J351" i="2" s="1"/>
  <c r="H350" i="2"/>
  <c r="J350" i="2" s="1"/>
  <c r="H349" i="2"/>
  <c r="J349" i="2" s="1"/>
  <c r="K349" i="2" s="1"/>
  <c r="H348" i="2"/>
  <c r="J348" i="2" s="1"/>
  <c r="H347" i="2"/>
  <c r="J347" i="2" s="1"/>
  <c r="H346" i="2"/>
  <c r="J346" i="2" s="1"/>
  <c r="H345" i="2"/>
  <c r="J345" i="2" s="1"/>
  <c r="K345" i="2" s="1"/>
  <c r="H344" i="2"/>
  <c r="J344" i="2" s="1"/>
  <c r="H343" i="2"/>
  <c r="J343" i="2" s="1"/>
  <c r="H342" i="2"/>
  <c r="J342" i="2" s="1"/>
  <c r="H341" i="2"/>
  <c r="J341" i="2" s="1"/>
  <c r="K341" i="2" s="1"/>
  <c r="H340" i="2"/>
  <c r="J340" i="2" s="1"/>
  <c r="H339" i="2"/>
  <c r="J339" i="2" s="1"/>
  <c r="H338" i="2"/>
  <c r="J338" i="2" s="1"/>
  <c r="H337" i="2"/>
  <c r="J337" i="2" s="1"/>
  <c r="K337" i="2" s="1"/>
  <c r="H336" i="2"/>
  <c r="J336" i="2" s="1"/>
  <c r="H335" i="2"/>
  <c r="J335" i="2" s="1"/>
  <c r="H334" i="2"/>
  <c r="J334" i="2" s="1"/>
  <c r="H333" i="2"/>
  <c r="J333" i="2" s="1"/>
  <c r="K333" i="2" s="1"/>
  <c r="H332" i="2"/>
  <c r="J332" i="2" s="1"/>
  <c r="H331" i="2"/>
  <c r="J331" i="2" s="1"/>
  <c r="H330" i="2"/>
  <c r="J330" i="2" s="1"/>
  <c r="H329" i="2"/>
  <c r="J329" i="2" s="1"/>
  <c r="K329" i="2" s="1"/>
  <c r="H328" i="2"/>
  <c r="J328" i="2" s="1"/>
  <c r="H327" i="2"/>
  <c r="J327" i="2" s="1"/>
  <c r="H326" i="2"/>
  <c r="J326" i="2" s="1"/>
  <c r="H325" i="2"/>
  <c r="J325" i="2" s="1"/>
  <c r="K325" i="2" s="1"/>
  <c r="H324" i="2"/>
  <c r="J324" i="2" s="1"/>
  <c r="H323" i="2"/>
  <c r="J323" i="2" s="1"/>
  <c r="H322" i="2"/>
  <c r="J322" i="2" s="1"/>
  <c r="K322" i="2" s="1"/>
  <c r="L322" i="2" s="1"/>
  <c r="M322" i="2" s="1"/>
  <c r="H321" i="2"/>
  <c r="J321" i="2" s="1"/>
  <c r="K321" i="2" s="1"/>
  <c r="H320" i="2"/>
  <c r="J320" i="2" s="1"/>
  <c r="H319" i="2"/>
  <c r="J319" i="2" s="1"/>
  <c r="K319" i="2" s="1"/>
  <c r="L319" i="2" s="1"/>
  <c r="M319" i="2" s="1"/>
  <c r="H318" i="2"/>
  <c r="J318" i="2" s="1"/>
  <c r="K318" i="2" s="1"/>
  <c r="L318" i="2" s="1"/>
  <c r="M318" i="2" s="1"/>
  <c r="H317" i="2"/>
  <c r="J317" i="2" s="1"/>
  <c r="K317" i="2" s="1"/>
  <c r="H316" i="2"/>
  <c r="J316" i="2" s="1"/>
  <c r="K316" i="2" s="1"/>
  <c r="H315" i="2"/>
  <c r="J315" i="2" s="1"/>
  <c r="K315" i="2" s="1"/>
  <c r="L315" i="2" s="1"/>
  <c r="M315" i="2" s="1"/>
  <c r="H314" i="2"/>
  <c r="J314" i="2" s="1"/>
  <c r="K314" i="2" s="1"/>
  <c r="L314" i="2" s="1"/>
  <c r="M314" i="2" s="1"/>
  <c r="H313" i="2"/>
  <c r="J313" i="2" s="1"/>
  <c r="H312" i="2"/>
  <c r="J312" i="2" s="1"/>
  <c r="K312" i="2" s="1"/>
  <c r="H311" i="2"/>
  <c r="J311" i="2" s="1"/>
  <c r="H310" i="2"/>
  <c r="J310" i="2" s="1"/>
  <c r="H309" i="2"/>
  <c r="J309" i="2" s="1"/>
  <c r="H308" i="2"/>
  <c r="J308" i="2" s="1"/>
  <c r="K308" i="2" s="1"/>
  <c r="H307" i="2"/>
  <c r="J307" i="2" s="1"/>
  <c r="H306" i="2"/>
  <c r="J306" i="2" s="1"/>
  <c r="H305" i="2"/>
  <c r="J305" i="2" s="1"/>
  <c r="H304" i="2"/>
  <c r="J304" i="2" s="1"/>
  <c r="K304" i="2" s="1"/>
  <c r="H303" i="2"/>
  <c r="J303" i="2" s="1"/>
  <c r="H302" i="2"/>
  <c r="J302" i="2" s="1"/>
  <c r="H301" i="2"/>
  <c r="J301" i="2" s="1"/>
  <c r="H300" i="2"/>
  <c r="J300" i="2" s="1"/>
  <c r="K300" i="2" s="1"/>
  <c r="H299" i="2"/>
  <c r="J299" i="2" s="1"/>
  <c r="H298" i="2"/>
  <c r="J298" i="2" s="1"/>
  <c r="H297" i="2"/>
  <c r="J297" i="2" s="1"/>
  <c r="H296" i="2"/>
  <c r="J296" i="2" s="1"/>
  <c r="K296" i="2" s="1"/>
  <c r="H295" i="2"/>
  <c r="J295" i="2" s="1"/>
  <c r="H294" i="2"/>
  <c r="J294" i="2" s="1"/>
  <c r="H293" i="2"/>
  <c r="J293" i="2" s="1"/>
  <c r="H292" i="2"/>
  <c r="J292" i="2" s="1"/>
  <c r="K292" i="2" s="1"/>
  <c r="H291" i="2"/>
  <c r="J291" i="2" s="1"/>
  <c r="H290" i="2"/>
  <c r="J290" i="2" s="1"/>
  <c r="H289" i="2"/>
  <c r="J289" i="2" s="1"/>
  <c r="H288" i="2"/>
  <c r="J288" i="2" s="1"/>
  <c r="K288" i="2" s="1"/>
  <c r="H287" i="2"/>
  <c r="J287" i="2" s="1"/>
  <c r="H286" i="2"/>
  <c r="J286" i="2" s="1"/>
  <c r="H285" i="2"/>
  <c r="J285" i="2" s="1"/>
  <c r="H284" i="2"/>
  <c r="J284" i="2" s="1"/>
  <c r="K284" i="2" s="1"/>
  <c r="H283" i="2"/>
  <c r="J283" i="2" s="1"/>
  <c r="H282" i="2"/>
  <c r="J282" i="2" s="1"/>
  <c r="H281" i="2"/>
  <c r="J281" i="2" s="1"/>
  <c r="H280" i="2"/>
  <c r="J280" i="2" s="1"/>
  <c r="K280" i="2" s="1"/>
  <c r="H279" i="2"/>
  <c r="J279" i="2" s="1"/>
  <c r="H278" i="2"/>
  <c r="J278" i="2" s="1"/>
  <c r="H277" i="2"/>
  <c r="J277" i="2" s="1"/>
  <c r="H276" i="2"/>
  <c r="J276" i="2" s="1"/>
  <c r="K276" i="2" s="1"/>
  <c r="H275" i="2"/>
  <c r="J275" i="2" s="1"/>
  <c r="H274" i="2"/>
  <c r="J274" i="2" s="1"/>
  <c r="H273" i="2"/>
  <c r="J273" i="2" s="1"/>
  <c r="H272" i="2"/>
  <c r="J272" i="2" s="1"/>
  <c r="K272" i="2" s="1"/>
  <c r="H271" i="2"/>
  <c r="J271" i="2" s="1"/>
  <c r="H270" i="2"/>
  <c r="J270" i="2" s="1"/>
  <c r="H269" i="2"/>
  <c r="J269" i="2" s="1"/>
  <c r="H268" i="2"/>
  <c r="J268" i="2" s="1"/>
  <c r="K268" i="2" s="1"/>
  <c r="H267" i="2"/>
  <c r="J267" i="2" s="1"/>
  <c r="H266" i="2"/>
  <c r="J266" i="2" s="1"/>
  <c r="H265" i="2"/>
  <c r="J265" i="2" s="1"/>
  <c r="H264" i="2"/>
  <c r="J264" i="2" s="1"/>
  <c r="K264" i="2" s="1"/>
  <c r="H263" i="2"/>
  <c r="J263" i="2" s="1"/>
  <c r="H262" i="2"/>
  <c r="J262" i="2" s="1"/>
  <c r="H261" i="2"/>
  <c r="J261" i="2" s="1"/>
  <c r="H260" i="2"/>
  <c r="J260" i="2" s="1"/>
  <c r="K260" i="2" s="1"/>
  <c r="H259" i="2"/>
  <c r="J259" i="2" s="1"/>
  <c r="H258" i="2"/>
  <c r="J258" i="2" s="1"/>
  <c r="H257" i="2"/>
  <c r="J257" i="2" s="1"/>
  <c r="H256" i="2"/>
  <c r="J256" i="2" s="1"/>
  <c r="K256" i="2" s="1"/>
  <c r="H255" i="2"/>
  <c r="J255" i="2" s="1"/>
  <c r="H254" i="2"/>
  <c r="J254" i="2" s="1"/>
  <c r="H253" i="2"/>
  <c r="J253" i="2" s="1"/>
  <c r="H252" i="2"/>
  <c r="J252" i="2" s="1"/>
  <c r="K252" i="2" s="1"/>
  <c r="H251" i="2"/>
  <c r="J251" i="2" s="1"/>
  <c r="H250" i="2"/>
  <c r="J250" i="2" s="1"/>
  <c r="H249" i="2"/>
  <c r="J249" i="2" s="1"/>
  <c r="H248" i="2"/>
  <c r="J248" i="2" s="1"/>
  <c r="K248" i="2" s="1"/>
  <c r="H247" i="2"/>
  <c r="J247" i="2" s="1"/>
  <c r="H246" i="2"/>
  <c r="J246" i="2" s="1"/>
  <c r="H245" i="2"/>
  <c r="J245" i="2" s="1"/>
  <c r="H244" i="2"/>
  <c r="J244" i="2" s="1"/>
  <c r="K244" i="2" s="1"/>
  <c r="H243" i="2"/>
  <c r="J243" i="2" s="1"/>
  <c r="H242" i="2"/>
  <c r="J242" i="2" s="1"/>
  <c r="H241" i="2"/>
  <c r="J241" i="2" s="1"/>
  <c r="H240" i="2"/>
  <c r="J240" i="2" s="1"/>
  <c r="K240" i="2" s="1"/>
  <c r="H239" i="2"/>
  <c r="J239" i="2" s="1"/>
  <c r="H238" i="2"/>
  <c r="J238" i="2" s="1"/>
  <c r="H237" i="2"/>
  <c r="J237" i="2" s="1"/>
  <c r="H236" i="2"/>
  <c r="J236" i="2" s="1"/>
  <c r="K236" i="2" s="1"/>
  <c r="H235" i="2"/>
  <c r="J235" i="2" s="1"/>
  <c r="H234" i="2"/>
  <c r="J234" i="2" s="1"/>
  <c r="H233" i="2"/>
  <c r="J233" i="2" s="1"/>
  <c r="H232" i="2"/>
  <c r="J232" i="2" s="1"/>
  <c r="K232" i="2" s="1"/>
  <c r="H231" i="2"/>
  <c r="J231" i="2" s="1"/>
  <c r="H230" i="2"/>
  <c r="J230" i="2" s="1"/>
  <c r="H229" i="2"/>
  <c r="J229" i="2" s="1"/>
  <c r="H228" i="2"/>
  <c r="J228" i="2" s="1"/>
  <c r="K228" i="2" s="1"/>
  <c r="H227" i="2"/>
  <c r="J227" i="2" s="1"/>
  <c r="H226" i="2"/>
  <c r="J226" i="2" s="1"/>
  <c r="H225" i="2"/>
  <c r="J225" i="2" s="1"/>
  <c r="H224" i="2"/>
  <c r="J224" i="2" s="1"/>
  <c r="K224" i="2" s="1"/>
  <c r="H223" i="2"/>
  <c r="J223" i="2" s="1"/>
  <c r="H222" i="2"/>
  <c r="J222" i="2" s="1"/>
  <c r="H221" i="2"/>
  <c r="J221" i="2" s="1"/>
  <c r="K221" i="2" s="1"/>
  <c r="H220" i="2"/>
  <c r="J220" i="2" s="1"/>
  <c r="H219" i="2"/>
  <c r="J219" i="2" s="1"/>
  <c r="H218" i="2"/>
  <c r="J218" i="2" s="1"/>
  <c r="H217" i="2"/>
  <c r="J217" i="2" s="1"/>
  <c r="H216" i="2"/>
  <c r="J216" i="2" s="1"/>
  <c r="H215" i="2"/>
  <c r="J215" i="2" s="1"/>
  <c r="H214" i="2"/>
  <c r="J214" i="2" s="1"/>
  <c r="H213" i="2"/>
  <c r="J213" i="2" s="1"/>
  <c r="H212" i="2"/>
  <c r="J212" i="2" s="1"/>
  <c r="H211" i="2"/>
  <c r="J211" i="2" s="1"/>
  <c r="H210" i="2"/>
  <c r="J210" i="2" s="1"/>
  <c r="H209" i="2"/>
  <c r="J209" i="2" s="1"/>
  <c r="H208" i="2"/>
  <c r="J208" i="2" s="1"/>
  <c r="H207" i="2"/>
  <c r="J207" i="2" s="1"/>
  <c r="H206" i="2"/>
  <c r="J206" i="2" s="1"/>
  <c r="H205" i="2"/>
  <c r="J205" i="2" s="1"/>
  <c r="H204" i="2"/>
  <c r="J204" i="2" s="1"/>
  <c r="H203" i="2"/>
  <c r="J203" i="2" s="1"/>
  <c r="H202" i="2"/>
  <c r="J202" i="2" s="1"/>
  <c r="H201" i="2"/>
  <c r="J201" i="2" s="1"/>
  <c r="H200" i="2"/>
  <c r="J200" i="2" s="1"/>
  <c r="H199" i="2"/>
  <c r="J199" i="2" s="1"/>
  <c r="H198" i="2"/>
  <c r="J198" i="2" s="1"/>
  <c r="H197" i="2"/>
  <c r="J197" i="2" s="1"/>
  <c r="H196" i="2"/>
  <c r="J196" i="2" s="1"/>
  <c r="H195" i="2"/>
  <c r="J195" i="2" s="1"/>
  <c r="H194" i="2"/>
  <c r="J194" i="2" s="1"/>
  <c r="H193" i="2"/>
  <c r="J193" i="2" s="1"/>
  <c r="H192" i="2"/>
  <c r="J192" i="2" s="1"/>
  <c r="H191" i="2"/>
  <c r="J191" i="2" s="1"/>
  <c r="H190" i="2"/>
  <c r="J190" i="2" s="1"/>
  <c r="H189" i="2"/>
  <c r="J189" i="2" s="1"/>
  <c r="H188" i="2"/>
  <c r="J188" i="2" s="1"/>
  <c r="H187" i="2"/>
  <c r="J187" i="2" s="1"/>
  <c r="H186" i="2"/>
  <c r="J186" i="2" s="1"/>
  <c r="H185" i="2"/>
  <c r="J185" i="2" s="1"/>
  <c r="H184" i="2"/>
  <c r="J184" i="2" s="1"/>
  <c r="H183" i="2"/>
  <c r="J183" i="2" s="1"/>
  <c r="H182" i="2"/>
  <c r="J182" i="2" s="1"/>
  <c r="H181" i="2"/>
  <c r="J181" i="2" s="1"/>
  <c r="H180" i="2"/>
  <c r="J180" i="2" s="1"/>
  <c r="H179" i="2"/>
  <c r="J179" i="2" s="1"/>
  <c r="H178" i="2"/>
  <c r="J178" i="2" s="1"/>
  <c r="H177" i="2"/>
  <c r="J177" i="2" s="1"/>
  <c r="H176" i="2"/>
  <c r="J176" i="2" s="1"/>
  <c r="H175" i="2"/>
  <c r="J175" i="2" s="1"/>
  <c r="H174" i="2"/>
  <c r="J174" i="2" s="1"/>
  <c r="H173" i="2"/>
  <c r="J173" i="2" s="1"/>
  <c r="H172" i="2"/>
  <c r="J172" i="2" s="1"/>
  <c r="H171" i="2"/>
  <c r="J171" i="2" s="1"/>
  <c r="H170" i="2"/>
  <c r="J170" i="2" s="1"/>
  <c r="H169" i="2"/>
  <c r="J169" i="2" s="1"/>
  <c r="H168" i="2"/>
  <c r="J168" i="2" s="1"/>
  <c r="H167" i="2"/>
  <c r="J167" i="2" s="1"/>
  <c r="H166" i="2"/>
  <c r="J166" i="2" s="1"/>
  <c r="H165" i="2"/>
  <c r="J165" i="2" s="1"/>
  <c r="H164" i="2"/>
  <c r="J164" i="2" s="1"/>
  <c r="H163" i="2"/>
  <c r="J163" i="2" s="1"/>
  <c r="H162" i="2"/>
  <c r="J162" i="2" s="1"/>
  <c r="H161" i="2"/>
  <c r="J161" i="2" s="1"/>
  <c r="H160" i="2"/>
  <c r="J160" i="2" s="1"/>
  <c r="H159" i="2"/>
  <c r="J159" i="2" s="1"/>
  <c r="H158" i="2"/>
  <c r="J158" i="2" s="1"/>
  <c r="H157" i="2"/>
  <c r="J157" i="2" s="1"/>
  <c r="H156" i="2"/>
  <c r="J156" i="2" s="1"/>
  <c r="H155" i="2"/>
  <c r="J155" i="2" s="1"/>
  <c r="H154" i="2"/>
  <c r="J154" i="2" s="1"/>
  <c r="H153" i="2"/>
  <c r="J153" i="2" s="1"/>
  <c r="H152" i="2"/>
  <c r="J152" i="2" s="1"/>
  <c r="H151" i="2"/>
  <c r="J151" i="2" s="1"/>
  <c r="K151" i="2" s="1"/>
  <c r="H150" i="2"/>
  <c r="J150" i="2" s="1"/>
  <c r="H149" i="2"/>
  <c r="J149" i="2" s="1"/>
  <c r="H148" i="2"/>
  <c r="J148" i="2" s="1"/>
  <c r="H147" i="2"/>
  <c r="J147" i="2" s="1"/>
  <c r="H146" i="2"/>
  <c r="J146" i="2" s="1"/>
  <c r="H145" i="2"/>
  <c r="J145" i="2" s="1"/>
  <c r="H144" i="2"/>
  <c r="J144" i="2" s="1"/>
  <c r="H143" i="2"/>
  <c r="J143" i="2" s="1"/>
  <c r="H142" i="2"/>
  <c r="J142" i="2" s="1"/>
  <c r="K142" i="2" s="1"/>
  <c r="H141" i="2"/>
  <c r="J141" i="2" s="1"/>
  <c r="H140" i="2"/>
  <c r="J140" i="2" s="1"/>
  <c r="H139" i="2"/>
  <c r="J139" i="2" s="1"/>
  <c r="K139" i="2" s="1"/>
  <c r="H138" i="2"/>
  <c r="J138" i="2" s="1"/>
  <c r="H137" i="2"/>
  <c r="J137" i="2" s="1"/>
  <c r="H136" i="2"/>
  <c r="J136" i="2" s="1"/>
  <c r="H135" i="2"/>
  <c r="J135" i="2" s="1"/>
  <c r="H134" i="2"/>
  <c r="J134" i="2" s="1"/>
  <c r="H133" i="2"/>
  <c r="J133" i="2" s="1"/>
  <c r="H132" i="2"/>
  <c r="J132" i="2" s="1"/>
  <c r="H131" i="2"/>
  <c r="J131" i="2" s="1"/>
  <c r="H130" i="2"/>
  <c r="J130" i="2" s="1"/>
  <c r="H129" i="2"/>
  <c r="J129" i="2" s="1"/>
  <c r="H128" i="2"/>
  <c r="J128" i="2" s="1"/>
  <c r="H127" i="2"/>
  <c r="J127" i="2" s="1"/>
  <c r="K127" i="2" s="1"/>
  <c r="H126" i="2"/>
  <c r="J126" i="2" s="1"/>
  <c r="H125" i="2"/>
  <c r="J125" i="2" s="1"/>
  <c r="H124" i="2"/>
  <c r="J124" i="2" s="1"/>
  <c r="H123" i="2"/>
  <c r="J123" i="2" s="1"/>
  <c r="H122" i="2"/>
  <c r="J122" i="2" s="1"/>
  <c r="H121" i="2"/>
  <c r="J121" i="2" s="1"/>
  <c r="H120" i="2"/>
  <c r="J120" i="2" s="1"/>
  <c r="H119" i="2"/>
  <c r="J119" i="2" s="1"/>
  <c r="H118" i="2"/>
  <c r="J118" i="2" s="1"/>
  <c r="H117" i="2"/>
  <c r="J117" i="2" s="1"/>
  <c r="H116" i="2"/>
  <c r="J116" i="2" s="1"/>
  <c r="H115" i="2"/>
  <c r="J115" i="2" s="1"/>
  <c r="H114" i="2"/>
  <c r="J114" i="2" s="1"/>
  <c r="K114" i="2" s="1"/>
  <c r="H113" i="2"/>
  <c r="J113" i="2" s="1"/>
  <c r="H112" i="2"/>
  <c r="J112" i="2" s="1"/>
  <c r="H111" i="2"/>
  <c r="J111" i="2" s="1"/>
  <c r="H110" i="2"/>
  <c r="J110" i="2" s="1"/>
  <c r="K110" i="2" s="1"/>
  <c r="H109" i="2"/>
  <c r="J109" i="2" s="1"/>
  <c r="H108" i="2"/>
  <c r="J108" i="2" s="1"/>
  <c r="H107" i="2"/>
  <c r="J107" i="2" s="1"/>
  <c r="H106" i="2"/>
  <c r="J106" i="2" s="1"/>
  <c r="H105" i="2"/>
  <c r="J105" i="2" s="1"/>
  <c r="H104" i="2"/>
  <c r="J104" i="2" s="1"/>
  <c r="H103" i="2"/>
  <c r="J103" i="2" s="1"/>
  <c r="H102" i="2"/>
  <c r="J102" i="2" s="1"/>
  <c r="H101" i="2"/>
  <c r="J101" i="2" s="1"/>
  <c r="H100" i="2"/>
  <c r="J100" i="2" s="1"/>
  <c r="H99" i="2"/>
  <c r="J99" i="2" s="1"/>
  <c r="H98" i="2"/>
  <c r="J98" i="2" s="1"/>
  <c r="H97" i="2"/>
  <c r="J97" i="2" s="1"/>
  <c r="H96" i="2"/>
  <c r="J96" i="2" s="1"/>
  <c r="H95" i="2"/>
  <c r="J95" i="2" s="1"/>
  <c r="H94" i="2"/>
  <c r="J94" i="2" s="1"/>
  <c r="K94" i="2" s="1"/>
  <c r="H93" i="2"/>
  <c r="J93" i="2" s="1"/>
  <c r="H92" i="2"/>
  <c r="J92" i="2" s="1"/>
  <c r="H91" i="2"/>
  <c r="J91" i="2" s="1"/>
  <c r="H90" i="2"/>
  <c r="J90" i="2" s="1"/>
  <c r="H89" i="2"/>
  <c r="J89" i="2" s="1"/>
  <c r="H88" i="2"/>
  <c r="J88" i="2" s="1"/>
  <c r="H87" i="2"/>
  <c r="J87" i="2" s="1"/>
  <c r="H86" i="2"/>
  <c r="J86" i="2" s="1"/>
  <c r="K86" i="2" s="1"/>
  <c r="H85" i="2"/>
  <c r="J85" i="2" s="1"/>
  <c r="H84" i="2"/>
  <c r="J84" i="2" s="1"/>
  <c r="H83" i="2"/>
  <c r="J83" i="2" s="1"/>
  <c r="K83" i="2" s="1"/>
  <c r="H82" i="2"/>
  <c r="J82" i="2" s="1"/>
  <c r="H81" i="2"/>
  <c r="J81" i="2" s="1"/>
  <c r="H80" i="2"/>
  <c r="J80" i="2" s="1"/>
  <c r="H79" i="2"/>
  <c r="J79" i="2" s="1"/>
  <c r="K79" i="2" s="1"/>
  <c r="H78" i="2"/>
  <c r="J78" i="2" s="1"/>
  <c r="H77" i="2"/>
  <c r="J77" i="2" s="1"/>
  <c r="H76" i="2"/>
  <c r="J76" i="2" s="1"/>
  <c r="H75" i="2"/>
  <c r="J75" i="2" s="1"/>
  <c r="H74" i="2"/>
  <c r="J74" i="2" s="1"/>
  <c r="H73" i="2"/>
  <c r="J73" i="2" s="1"/>
  <c r="H72" i="2"/>
  <c r="J72" i="2" s="1"/>
  <c r="H71" i="2"/>
  <c r="J71" i="2" s="1"/>
  <c r="H70" i="2"/>
  <c r="J70" i="2" s="1"/>
  <c r="H69" i="2"/>
  <c r="J69" i="2" s="1"/>
  <c r="H68" i="2"/>
  <c r="J68" i="2" s="1"/>
  <c r="H67" i="2"/>
  <c r="J67" i="2" s="1"/>
  <c r="H66" i="2"/>
  <c r="J66" i="2" s="1"/>
  <c r="H65" i="2"/>
  <c r="J65" i="2" s="1"/>
  <c r="H64" i="2"/>
  <c r="J64" i="2" s="1"/>
  <c r="H63" i="2"/>
  <c r="J63" i="2" s="1"/>
  <c r="H62" i="2"/>
  <c r="J62" i="2" s="1"/>
  <c r="H61" i="2"/>
  <c r="J61" i="2" s="1"/>
  <c r="H60" i="2"/>
  <c r="J60" i="2" s="1"/>
  <c r="K60" i="2" s="1"/>
  <c r="H59" i="2"/>
  <c r="J59" i="2" s="1"/>
  <c r="H58" i="2"/>
  <c r="J58" i="2" s="1"/>
  <c r="H57" i="2"/>
  <c r="J57" i="2" s="1"/>
  <c r="H56" i="2"/>
  <c r="J56" i="2" s="1"/>
  <c r="H55" i="2"/>
  <c r="J55" i="2" s="1"/>
  <c r="H54" i="2"/>
  <c r="J54" i="2" s="1"/>
  <c r="H53" i="2"/>
  <c r="J53" i="2" s="1"/>
  <c r="H52" i="2"/>
  <c r="J52" i="2" s="1"/>
  <c r="K52" i="2" s="1"/>
  <c r="H51" i="2"/>
  <c r="J51" i="2" s="1"/>
  <c r="H50" i="2"/>
  <c r="J50" i="2" s="1"/>
  <c r="H49" i="2"/>
  <c r="J49" i="2" s="1"/>
  <c r="H48" i="2"/>
  <c r="J48" i="2" s="1"/>
  <c r="H47" i="2"/>
  <c r="J47" i="2" s="1"/>
  <c r="H46" i="2"/>
  <c r="J46" i="2" s="1"/>
  <c r="H45" i="2"/>
  <c r="J45" i="2" s="1"/>
  <c r="H44" i="2"/>
  <c r="J44" i="2" s="1"/>
  <c r="H43" i="2"/>
  <c r="J43" i="2" s="1"/>
  <c r="H42" i="2"/>
  <c r="J42" i="2" s="1"/>
  <c r="H41" i="2"/>
  <c r="J41" i="2" s="1"/>
  <c r="H40" i="2"/>
  <c r="J40" i="2" s="1"/>
  <c r="H39" i="2"/>
  <c r="J39" i="2" s="1"/>
  <c r="H38" i="2"/>
  <c r="J38" i="2" s="1"/>
  <c r="H37" i="2"/>
  <c r="J37" i="2" s="1"/>
  <c r="H36" i="2"/>
  <c r="J36" i="2" s="1"/>
  <c r="H35" i="2"/>
  <c r="J35" i="2" s="1"/>
  <c r="H34" i="2"/>
  <c r="J34" i="2" s="1"/>
  <c r="H33" i="2"/>
  <c r="J33" i="2" s="1"/>
  <c r="H32" i="2"/>
  <c r="J32" i="2" s="1"/>
  <c r="H31" i="2"/>
  <c r="J31" i="2" s="1"/>
  <c r="H30" i="2"/>
  <c r="J30" i="2" s="1"/>
  <c r="H29" i="2"/>
  <c r="J29" i="2" s="1"/>
  <c r="H28" i="2"/>
  <c r="J28" i="2" s="1"/>
  <c r="K28" i="2" s="1"/>
  <c r="H27" i="2"/>
  <c r="J27" i="2" s="1"/>
  <c r="H26" i="2"/>
  <c r="J26" i="2" s="1"/>
  <c r="H25" i="2"/>
  <c r="J25" i="2" s="1"/>
  <c r="H24" i="2"/>
  <c r="J24" i="2" s="1"/>
  <c r="K24" i="2" s="1"/>
  <c r="H23" i="2"/>
  <c r="J23" i="2" s="1"/>
  <c r="H22" i="2"/>
  <c r="J22" i="2" s="1"/>
  <c r="H21" i="2"/>
  <c r="J21" i="2" s="1"/>
  <c r="H20" i="2"/>
  <c r="J20" i="2" s="1"/>
  <c r="H19" i="2"/>
  <c r="J19" i="2" s="1"/>
  <c r="H18" i="2"/>
  <c r="J18" i="2" s="1"/>
  <c r="H17" i="2"/>
  <c r="J17" i="2" s="1"/>
  <c r="H16" i="2"/>
  <c r="J16" i="2" s="1"/>
  <c r="H15" i="2"/>
  <c r="J15" i="2" s="1"/>
  <c r="H14" i="2"/>
  <c r="J14" i="2" s="1"/>
  <c r="H13" i="2"/>
  <c r="J13" i="2" s="1"/>
  <c r="H12" i="2"/>
  <c r="J12" i="2" s="1"/>
  <c r="K12" i="2" s="1"/>
  <c r="H11" i="2"/>
  <c r="J11" i="2" s="1"/>
  <c r="H10" i="2"/>
  <c r="J10" i="2" s="1"/>
  <c r="H9" i="2"/>
  <c r="J9" i="2" s="1"/>
  <c r="H8" i="2"/>
  <c r="J8" i="2" s="1"/>
  <c r="H7" i="2"/>
  <c r="J7" i="2" s="1"/>
  <c r="H6" i="2"/>
  <c r="J6" i="2" s="1"/>
  <c r="H5" i="2"/>
  <c r="J5" i="2" s="1"/>
  <c r="H4" i="2"/>
  <c r="J4" i="2" s="1"/>
  <c r="H3" i="2"/>
  <c r="J3" i="2" s="1"/>
  <c r="H2" i="2"/>
  <c r="J2" i="2" s="1"/>
  <c r="G20" i="7"/>
  <c r="G23" i="7"/>
  <c r="G26" i="7"/>
  <c r="G28" i="7"/>
  <c r="G24" i="7"/>
  <c r="G27" i="7"/>
  <c r="G25" i="7"/>
  <c r="G30" i="7"/>
  <c r="G29" i="7"/>
  <c r="G21" i="7"/>
  <c r="G22" i="7"/>
  <c r="G31" i="7" l="1"/>
  <c r="L471" i="2"/>
  <c r="M471" i="2" s="1"/>
  <c r="L573" i="2"/>
  <c r="M573" i="2" s="1"/>
  <c r="L503" i="2"/>
  <c r="M503" i="2" s="1"/>
  <c r="L561" i="2"/>
  <c r="M561" i="2" s="1"/>
  <c r="L581" i="2"/>
  <c r="M581" i="2" s="1"/>
  <c r="L479" i="2"/>
  <c r="M479" i="2" s="1"/>
  <c r="L589" i="2"/>
  <c r="M589" i="2" s="1"/>
  <c r="K323" i="2"/>
  <c r="L323" i="2" s="1"/>
  <c r="M323" i="2" s="1"/>
  <c r="L321" i="2"/>
  <c r="M321" i="2" s="1"/>
  <c r="L495" i="2"/>
  <c r="M495" i="2" s="1"/>
  <c r="L577" i="2"/>
  <c r="M577" i="2" s="1"/>
  <c r="L487" i="2"/>
  <c r="M487" i="2" s="1"/>
  <c r="L569" i="2"/>
  <c r="M569" i="2" s="1"/>
  <c r="K491" i="2"/>
  <c r="L491" i="2" s="1"/>
  <c r="M491" i="2" s="1"/>
  <c r="K468" i="2"/>
  <c r="L468" i="2" s="1"/>
  <c r="M468" i="2" s="1"/>
  <c r="K488" i="2"/>
  <c r="L488" i="2" s="1"/>
  <c r="M488" i="2" s="1"/>
  <c r="K533" i="2"/>
  <c r="L533" i="2" s="1"/>
  <c r="M533" i="2" s="1"/>
  <c r="K513" i="2"/>
  <c r="L513" i="2" s="1"/>
  <c r="M513" i="2" s="1"/>
  <c r="K500" i="2"/>
  <c r="L500" i="2" s="1"/>
  <c r="M500" i="2" s="1"/>
  <c r="K504" i="2"/>
  <c r="L504" i="2" s="1"/>
  <c r="M504" i="2" s="1"/>
  <c r="L565" i="2"/>
  <c r="M565" i="2" s="1"/>
  <c r="K594" i="2"/>
  <c r="L594" i="2" s="1"/>
  <c r="M594" i="2" s="1"/>
  <c r="K467" i="2"/>
  <c r="L467" i="2" s="1"/>
  <c r="M467" i="2" s="1"/>
  <c r="K517" i="2"/>
  <c r="L517" i="2" s="1"/>
  <c r="M517" i="2" s="1"/>
  <c r="K529" i="2"/>
  <c r="L529" i="2" s="1"/>
  <c r="M529" i="2" s="1"/>
  <c r="L507" i="2"/>
  <c r="M507" i="2" s="1"/>
  <c r="L545" i="2"/>
  <c r="M545" i="2" s="1"/>
  <c r="L549" i="2"/>
  <c r="M549" i="2" s="1"/>
  <c r="K30" i="2"/>
  <c r="L30" i="2" s="1"/>
  <c r="M30" i="2" s="1"/>
  <c r="K43" i="2"/>
  <c r="L43" i="2" s="1"/>
  <c r="M43" i="2" s="1"/>
  <c r="K59" i="2"/>
  <c r="L59" i="2" s="1"/>
  <c r="M59" i="2" s="1"/>
  <c r="K76" i="2"/>
  <c r="L76" i="2" s="1"/>
  <c r="M76" i="2" s="1"/>
  <c r="K100" i="2"/>
  <c r="L100" i="2" s="1"/>
  <c r="M100" i="2" s="1"/>
  <c r="K116" i="2"/>
  <c r="L116" i="2" s="1"/>
  <c r="M116" i="2" s="1"/>
  <c r="K132" i="2"/>
  <c r="L132" i="2" s="1"/>
  <c r="M132" i="2" s="1"/>
  <c r="K148" i="2"/>
  <c r="L148" i="2" s="1"/>
  <c r="M148" i="2" s="1"/>
  <c r="K163" i="2"/>
  <c r="L163" i="2" s="1"/>
  <c r="M163" i="2" s="1"/>
  <c r="K176" i="2"/>
  <c r="L176" i="2" s="1"/>
  <c r="M176" i="2" s="1"/>
  <c r="K192" i="2"/>
  <c r="L192" i="2" s="1"/>
  <c r="M192" i="2" s="1"/>
  <c r="K208" i="2"/>
  <c r="L208" i="2" s="1"/>
  <c r="M208" i="2" s="1"/>
  <c r="K220" i="2"/>
  <c r="L220" i="2" s="1"/>
  <c r="M220" i="2" s="1"/>
  <c r="K2" i="2"/>
  <c r="L2" i="2" s="1"/>
  <c r="M2" i="2" s="1"/>
  <c r="K34" i="2"/>
  <c r="L34" i="2" s="1"/>
  <c r="M34" i="2" s="1"/>
  <c r="K50" i="2"/>
  <c r="L50" i="2" s="1"/>
  <c r="M50" i="2" s="1"/>
  <c r="K164" i="2"/>
  <c r="L164" i="2" s="1"/>
  <c r="M164" i="2" s="1"/>
  <c r="K167" i="2"/>
  <c r="L167" i="2" s="1"/>
  <c r="M167" i="2" s="1"/>
  <c r="K183" i="2"/>
  <c r="L183" i="2" s="1"/>
  <c r="M183" i="2" s="1"/>
  <c r="K196" i="2"/>
  <c r="L196" i="2" s="1"/>
  <c r="M196" i="2" s="1"/>
  <c r="K199" i="2"/>
  <c r="L199" i="2" s="1"/>
  <c r="M199" i="2" s="1"/>
  <c r="K212" i="2"/>
  <c r="L212" i="2" s="1"/>
  <c r="M212" i="2" s="1"/>
  <c r="K215" i="2"/>
  <c r="L215" i="2" s="1"/>
  <c r="M215" i="2" s="1"/>
  <c r="K3" i="2"/>
  <c r="L3" i="2" s="1"/>
  <c r="M3" i="2" s="1"/>
  <c r="K6" i="2"/>
  <c r="L6" i="2" s="1"/>
  <c r="M6" i="2" s="1"/>
  <c r="K19" i="2"/>
  <c r="L19" i="2" s="1"/>
  <c r="M19" i="2" s="1"/>
  <c r="K22" i="2"/>
  <c r="L22" i="2" s="1"/>
  <c r="M22" i="2" s="1"/>
  <c r="K35" i="2"/>
  <c r="L35" i="2" s="1"/>
  <c r="M35" i="2" s="1"/>
  <c r="K38" i="2"/>
  <c r="L38" i="2" s="1"/>
  <c r="M38" i="2" s="1"/>
  <c r="K51" i="2"/>
  <c r="L51" i="2" s="1"/>
  <c r="M51" i="2" s="1"/>
  <c r="K54" i="2"/>
  <c r="L54" i="2" s="1"/>
  <c r="M54" i="2" s="1"/>
  <c r="K67" i="2"/>
  <c r="L67" i="2" s="1"/>
  <c r="M67" i="2" s="1"/>
  <c r="K72" i="2"/>
  <c r="L72" i="2" s="1"/>
  <c r="M72" i="2" s="1"/>
  <c r="K80" i="2"/>
  <c r="L80" i="2" s="1"/>
  <c r="M80" i="2" s="1"/>
  <c r="K88" i="2"/>
  <c r="L88" i="2" s="1"/>
  <c r="M88" i="2" s="1"/>
  <c r="K96" i="2"/>
  <c r="L96" i="2" s="1"/>
  <c r="M96" i="2" s="1"/>
  <c r="K104" i="2"/>
  <c r="L104" i="2" s="1"/>
  <c r="M104" i="2" s="1"/>
  <c r="K112" i="2"/>
  <c r="L112" i="2" s="1"/>
  <c r="M112" i="2" s="1"/>
  <c r="K120" i="2"/>
  <c r="L120" i="2" s="1"/>
  <c r="M120" i="2" s="1"/>
  <c r="K128" i="2"/>
  <c r="L128" i="2" s="1"/>
  <c r="M128" i="2" s="1"/>
  <c r="K136" i="2"/>
  <c r="L136" i="2" s="1"/>
  <c r="M136" i="2" s="1"/>
  <c r="K144" i="2"/>
  <c r="L144" i="2" s="1"/>
  <c r="M144" i="2" s="1"/>
  <c r="K152" i="2"/>
  <c r="L152" i="2" s="1"/>
  <c r="M152" i="2" s="1"/>
  <c r="K155" i="2"/>
  <c r="L155" i="2" s="1"/>
  <c r="M155" i="2" s="1"/>
  <c r="K168" i="2"/>
  <c r="L168" i="2" s="1"/>
  <c r="M168" i="2" s="1"/>
  <c r="K171" i="2"/>
  <c r="L171" i="2" s="1"/>
  <c r="M171" i="2" s="1"/>
  <c r="K184" i="2"/>
  <c r="L184" i="2" s="1"/>
  <c r="M184" i="2" s="1"/>
  <c r="K187" i="2"/>
  <c r="L187" i="2" s="1"/>
  <c r="M187" i="2" s="1"/>
  <c r="K200" i="2"/>
  <c r="L200" i="2" s="1"/>
  <c r="M200" i="2" s="1"/>
  <c r="K203" i="2"/>
  <c r="L203" i="2" s="1"/>
  <c r="M203" i="2" s="1"/>
  <c r="K216" i="2"/>
  <c r="L216" i="2" s="1"/>
  <c r="M216" i="2" s="1"/>
  <c r="K11" i="2"/>
  <c r="L11" i="2" s="1"/>
  <c r="M11" i="2" s="1"/>
  <c r="K14" i="2"/>
  <c r="L14" i="2" s="1"/>
  <c r="M14" i="2" s="1"/>
  <c r="K27" i="2"/>
  <c r="L27" i="2" s="1"/>
  <c r="M27" i="2" s="1"/>
  <c r="K46" i="2"/>
  <c r="L46" i="2" s="1"/>
  <c r="M46" i="2" s="1"/>
  <c r="K62" i="2"/>
  <c r="L62" i="2" s="1"/>
  <c r="M62" i="2" s="1"/>
  <c r="K84" i="2"/>
  <c r="L84" i="2" s="1"/>
  <c r="M84" i="2" s="1"/>
  <c r="K92" i="2"/>
  <c r="L92" i="2" s="1"/>
  <c r="M92" i="2" s="1"/>
  <c r="K108" i="2"/>
  <c r="L108" i="2" s="1"/>
  <c r="M108" i="2" s="1"/>
  <c r="K124" i="2"/>
  <c r="L124" i="2" s="1"/>
  <c r="M124" i="2" s="1"/>
  <c r="K140" i="2"/>
  <c r="L140" i="2" s="1"/>
  <c r="M140" i="2" s="1"/>
  <c r="K160" i="2"/>
  <c r="L160" i="2" s="1"/>
  <c r="M160" i="2" s="1"/>
  <c r="K179" i="2"/>
  <c r="L179" i="2" s="1"/>
  <c r="M179" i="2" s="1"/>
  <c r="K195" i="2"/>
  <c r="L195" i="2" s="1"/>
  <c r="M195" i="2" s="1"/>
  <c r="K211" i="2"/>
  <c r="L211" i="2" s="1"/>
  <c r="M211" i="2" s="1"/>
  <c r="K15" i="2"/>
  <c r="L15" i="2" s="1"/>
  <c r="M15" i="2" s="1"/>
  <c r="K18" i="2"/>
  <c r="L18" i="2" s="1"/>
  <c r="M18" i="2" s="1"/>
  <c r="K31" i="2"/>
  <c r="L31" i="2" s="1"/>
  <c r="M31" i="2" s="1"/>
  <c r="K47" i="2"/>
  <c r="L47" i="2" s="1"/>
  <c r="M47" i="2" s="1"/>
  <c r="K63" i="2"/>
  <c r="L63" i="2" s="1"/>
  <c r="M63" i="2" s="1"/>
  <c r="K66" i="2"/>
  <c r="L66" i="2" s="1"/>
  <c r="M66" i="2" s="1"/>
  <c r="K180" i="2"/>
  <c r="L180" i="2" s="1"/>
  <c r="M180" i="2" s="1"/>
  <c r="K7" i="2"/>
  <c r="L7" i="2" s="1"/>
  <c r="M7" i="2" s="1"/>
  <c r="K10" i="2"/>
  <c r="L10" i="2" s="1"/>
  <c r="M10" i="2" s="1"/>
  <c r="K23" i="2"/>
  <c r="L23" i="2" s="1"/>
  <c r="M23" i="2" s="1"/>
  <c r="K26" i="2"/>
  <c r="L26" i="2" s="1"/>
  <c r="M26" i="2" s="1"/>
  <c r="K39" i="2"/>
  <c r="L39" i="2" s="1"/>
  <c r="M39" i="2" s="1"/>
  <c r="K42" i="2"/>
  <c r="L42" i="2" s="1"/>
  <c r="M42" i="2" s="1"/>
  <c r="K55" i="2"/>
  <c r="L55" i="2" s="1"/>
  <c r="M55" i="2" s="1"/>
  <c r="K58" i="2"/>
  <c r="L58" i="2" s="1"/>
  <c r="M58" i="2" s="1"/>
  <c r="K156" i="2"/>
  <c r="L156" i="2" s="1"/>
  <c r="M156" i="2" s="1"/>
  <c r="K159" i="2"/>
  <c r="L159" i="2" s="1"/>
  <c r="M159" i="2" s="1"/>
  <c r="K172" i="2"/>
  <c r="L172" i="2" s="1"/>
  <c r="M172" i="2" s="1"/>
  <c r="K175" i="2"/>
  <c r="L175" i="2" s="1"/>
  <c r="M175" i="2" s="1"/>
  <c r="K188" i="2"/>
  <c r="L188" i="2" s="1"/>
  <c r="M188" i="2" s="1"/>
  <c r="K191" i="2"/>
  <c r="L191" i="2" s="1"/>
  <c r="M191" i="2" s="1"/>
  <c r="K204" i="2"/>
  <c r="L204" i="2" s="1"/>
  <c r="M204" i="2" s="1"/>
  <c r="K207" i="2"/>
  <c r="L207" i="2" s="1"/>
  <c r="M207" i="2" s="1"/>
  <c r="K351" i="2"/>
  <c r="L351" i="2" s="1"/>
  <c r="M351" i="2" s="1"/>
  <c r="K367" i="2"/>
  <c r="L367" i="2" s="1"/>
  <c r="M367" i="2" s="1"/>
  <c r="K399" i="2"/>
  <c r="L399" i="2" s="1"/>
  <c r="M399" i="2" s="1"/>
  <c r="K415" i="2"/>
  <c r="L415" i="2" s="1"/>
  <c r="M415" i="2" s="1"/>
  <c r="K431" i="2"/>
  <c r="L431" i="2" s="1"/>
  <c r="M431" i="2" s="1"/>
  <c r="K447" i="2"/>
  <c r="L447" i="2" s="1"/>
  <c r="M447" i="2" s="1"/>
  <c r="K470" i="2"/>
  <c r="L470" i="2" s="1"/>
  <c r="M470" i="2" s="1"/>
  <c r="K4" i="2"/>
  <c r="L4" i="2" s="1"/>
  <c r="M4" i="2" s="1"/>
  <c r="K20" i="2"/>
  <c r="L20" i="2" s="1"/>
  <c r="M20" i="2" s="1"/>
  <c r="K48" i="2"/>
  <c r="L48" i="2" s="1"/>
  <c r="M48" i="2" s="1"/>
  <c r="K56" i="2"/>
  <c r="L56" i="2" s="1"/>
  <c r="M56" i="2" s="1"/>
  <c r="K68" i="2"/>
  <c r="L68" i="2" s="1"/>
  <c r="M68" i="2" s="1"/>
  <c r="K71" i="2"/>
  <c r="L71" i="2" s="1"/>
  <c r="M71" i="2" s="1"/>
  <c r="K91" i="2"/>
  <c r="L91" i="2" s="1"/>
  <c r="M91" i="2" s="1"/>
  <c r="K99" i="2"/>
  <c r="L99" i="2" s="1"/>
  <c r="M99" i="2" s="1"/>
  <c r="K107" i="2"/>
  <c r="L107" i="2" s="1"/>
  <c r="M107" i="2" s="1"/>
  <c r="K119" i="2"/>
  <c r="L119" i="2" s="1"/>
  <c r="M119" i="2" s="1"/>
  <c r="K135" i="2"/>
  <c r="L135" i="2" s="1"/>
  <c r="M135" i="2" s="1"/>
  <c r="K154" i="2"/>
  <c r="L154" i="2" s="1"/>
  <c r="M154" i="2" s="1"/>
  <c r="K162" i="2"/>
  <c r="L162" i="2" s="1"/>
  <c r="M162" i="2" s="1"/>
  <c r="K166" i="2"/>
  <c r="L166" i="2" s="1"/>
  <c r="M166" i="2" s="1"/>
  <c r="K190" i="2"/>
  <c r="L190" i="2" s="1"/>
  <c r="M190" i="2" s="1"/>
  <c r="K194" i="2"/>
  <c r="L194" i="2" s="1"/>
  <c r="M194" i="2" s="1"/>
  <c r="K198" i="2"/>
  <c r="L198" i="2" s="1"/>
  <c r="M198" i="2" s="1"/>
  <c r="K202" i="2"/>
  <c r="L202" i="2" s="1"/>
  <c r="M202" i="2" s="1"/>
  <c r="K214" i="2"/>
  <c r="L214" i="2" s="1"/>
  <c r="M214" i="2" s="1"/>
  <c r="K218" i="2"/>
  <c r="L218" i="2" s="1"/>
  <c r="M218" i="2" s="1"/>
  <c r="K222" i="2"/>
  <c r="L222" i="2" s="1"/>
  <c r="M222" i="2" s="1"/>
  <c r="K226" i="2"/>
  <c r="L226" i="2" s="1"/>
  <c r="M226" i="2" s="1"/>
  <c r="K234" i="2"/>
  <c r="L234" i="2" s="1"/>
  <c r="M234" i="2" s="1"/>
  <c r="K242" i="2"/>
  <c r="L242" i="2" s="1"/>
  <c r="M242" i="2" s="1"/>
  <c r="K250" i="2"/>
  <c r="L250" i="2" s="1"/>
  <c r="M250" i="2" s="1"/>
  <c r="K262" i="2"/>
  <c r="L262" i="2" s="1"/>
  <c r="M262" i="2" s="1"/>
  <c r="K270" i="2"/>
  <c r="L270" i="2" s="1"/>
  <c r="M270" i="2" s="1"/>
  <c r="K282" i="2"/>
  <c r="L282" i="2" s="1"/>
  <c r="M282" i="2" s="1"/>
  <c r="K286" i="2"/>
  <c r="L286" i="2" s="1"/>
  <c r="M286" i="2" s="1"/>
  <c r="K298" i="2"/>
  <c r="L298" i="2" s="1"/>
  <c r="M298" i="2" s="1"/>
  <c r="K306" i="2"/>
  <c r="L306" i="2" s="1"/>
  <c r="M306" i="2" s="1"/>
  <c r="K310" i="2"/>
  <c r="L310" i="2" s="1"/>
  <c r="M310" i="2" s="1"/>
  <c r="K331" i="2"/>
  <c r="L331" i="2" s="1"/>
  <c r="M331" i="2" s="1"/>
  <c r="K347" i="2"/>
  <c r="L347" i="2" s="1"/>
  <c r="M347" i="2" s="1"/>
  <c r="K379" i="2"/>
  <c r="L379" i="2" s="1"/>
  <c r="M379" i="2" s="1"/>
  <c r="K395" i="2"/>
  <c r="L395" i="2" s="1"/>
  <c r="M395" i="2" s="1"/>
  <c r="K427" i="2"/>
  <c r="L427" i="2" s="1"/>
  <c r="M427" i="2" s="1"/>
  <c r="K443" i="2"/>
  <c r="L443" i="2" s="1"/>
  <c r="M443" i="2" s="1"/>
  <c r="K464" i="2"/>
  <c r="L464" i="2" s="1"/>
  <c r="M464" i="2" s="1"/>
  <c r="K466" i="2"/>
  <c r="L466" i="2" s="1"/>
  <c r="M466" i="2" s="1"/>
  <c r="K566" i="2"/>
  <c r="L566" i="2" s="1"/>
  <c r="M566" i="2" s="1"/>
  <c r="K574" i="2"/>
  <c r="L574" i="2" s="1"/>
  <c r="M574" i="2" s="1"/>
  <c r="K582" i="2"/>
  <c r="L582" i="2" s="1"/>
  <c r="M582" i="2" s="1"/>
  <c r="K5" i="2"/>
  <c r="L5" i="2" s="1"/>
  <c r="M5" i="2" s="1"/>
  <c r="K9" i="2"/>
  <c r="L9" i="2" s="1"/>
  <c r="M9" i="2" s="1"/>
  <c r="L12" i="2"/>
  <c r="M12" i="2" s="1"/>
  <c r="K17" i="2"/>
  <c r="L17" i="2" s="1"/>
  <c r="M17" i="2" s="1"/>
  <c r="K21" i="2"/>
  <c r="L21" i="2" s="1"/>
  <c r="M21" i="2" s="1"/>
  <c r="L24" i="2"/>
  <c r="M24" i="2" s="1"/>
  <c r="L28" i="2"/>
  <c r="M28" i="2" s="1"/>
  <c r="K33" i="2"/>
  <c r="L33" i="2" s="1"/>
  <c r="M33" i="2" s="1"/>
  <c r="K37" i="2"/>
  <c r="L37" i="2" s="1"/>
  <c r="M37" i="2" s="1"/>
  <c r="K41" i="2"/>
  <c r="L41" i="2" s="1"/>
  <c r="M41" i="2" s="1"/>
  <c r="L52" i="2"/>
  <c r="M52" i="2" s="1"/>
  <c r="L60" i="2"/>
  <c r="M60" i="2" s="1"/>
  <c r="K69" i="2"/>
  <c r="L69" i="2" s="1"/>
  <c r="M69" i="2" s="1"/>
  <c r="K70" i="2"/>
  <c r="L70" i="2" s="1"/>
  <c r="M70" i="2" s="1"/>
  <c r="K77" i="2"/>
  <c r="L77" i="2" s="1"/>
  <c r="M77" i="2" s="1"/>
  <c r="K78" i="2"/>
  <c r="L78" i="2" s="1"/>
  <c r="M78" i="2" s="1"/>
  <c r="K85" i="2"/>
  <c r="L85" i="2" s="1"/>
  <c r="M85" i="2" s="1"/>
  <c r="K93" i="2"/>
  <c r="L93" i="2" s="1"/>
  <c r="M93" i="2" s="1"/>
  <c r="K97" i="2"/>
  <c r="L97" i="2" s="1"/>
  <c r="M97" i="2" s="1"/>
  <c r="K98" i="2"/>
  <c r="L98" i="2" s="1"/>
  <c r="M98" i="2" s="1"/>
  <c r="K109" i="2"/>
  <c r="L109" i="2" s="1"/>
  <c r="M109" i="2" s="1"/>
  <c r="K125" i="2"/>
  <c r="L125" i="2" s="1"/>
  <c r="M125" i="2" s="1"/>
  <c r="K126" i="2"/>
  <c r="L126" i="2" s="1"/>
  <c r="M126" i="2" s="1"/>
  <c r="K133" i="2"/>
  <c r="L133" i="2" s="1"/>
  <c r="M133" i="2" s="1"/>
  <c r="K134" i="2"/>
  <c r="L134" i="2" s="1"/>
  <c r="M134" i="2" s="1"/>
  <c r="K141" i="2"/>
  <c r="L141" i="2" s="1"/>
  <c r="M141" i="2" s="1"/>
  <c r="K149" i="2"/>
  <c r="L149" i="2" s="1"/>
  <c r="M149" i="2" s="1"/>
  <c r="K150" i="2"/>
  <c r="L150" i="2" s="1"/>
  <c r="M150" i="2" s="1"/>
  <c r="L221" i="2"/>
  <c r="M221" i="2" s="1"/>
  <c r="K327" i="2"/>
  <c r="L327" i="2" s="1"/>
  <c r="M327" i="2" s="1"/>
  <c r="K343" i="2"/>
  <c r="L343" i="2" s="1"/>
  <c r="M343" i="2" s="1"/>
  <c r="K359" i="2"/>
  <c r="L359" i="2" s="1"/>
  <c r="M359" i="2" s="1"/>
  <c r="K375" i="2"/>
  <c r="L375" i="2" s="1"/>
  <c r="M375" i="2" s="1"/>
  <c r="K391" i="2"/>
  <c r="L391" i="2" s="1"/>
  <c r="M391" i="2" s="1"/>
  <c r="K407" i="2"/>
  <c r="L407" i="2" s="1"/>
  <c r="M407" i="2" s="1"/>
  <c r="K423" i="2"/>
  <c r="L423" i="2" s="1"/>
  <c r="M423" i="2" s="1"/>
  <c r="K439" i="2"/>
  <c r="L439" i="2" s="1"/>
  <c r="M439" i="2" s="1"/>
  <c r="K455" i="2"/>
  <c r="L455" i="2" s="1"/>
  <c r="M455" i="2" s="1"/>
  <c r="K458" i="2"/>
  <c r="L458" i="2" s="1"/>
  <c r="M458" i="2" s="1"/>
  <c r="K490" i="2"/>
  <c r="L490" i="2" s="1"/>
  <c r="M490" i="2" s="1"/>
  <c r="K497" i="2"/>
  <c r="L497" i="2" s="1"/>
  <c r="M497" i="2" s="1"/>
  <c r="L79" i="2"/>
  <c r="M79" i="2" s="1"/>
  <c r="L83" i="2"/>
  <c r="M83" i="2" s="1"/>
  <c r="L127" i="2"/>
  <c r="M127" i="2" s="1"/>
  <c r="L139" i="2"/>
  <c r="M139" i="2" s="1"/>
  <c r="L151" i="2"/>
  <c r="M151" i="2" s="1"/>
  <c r="K335" i="2"/>
  <c r="L335" i="2" s="1"/>
  <c r="M335" i="2" s="1"/>
  <c r="K383" i="2"/>
  <c r="L383" i="2" s="1"/>
  <c r="M383" i="2" s="1"/>
  <c r="K8" i="2"/>
  <c r="L8" i="2" s="1"/>
  <c r="M8" i="2" s="1"/>
  <c r="K16" i="2"/>
  <c r="L16" i="2" s="1"/>
  <c r="M16" i="2" s="1"/>
  <c r="K32" i="2"/>
  <c r="L32" i="2" s="1"/>
  <c r="M32" i="2" s="1"/>
  <c r="K36" i="2"/>
  <c r="L36" i="2" s="1"/>
  <c r="M36" i="2" s="1"/>
  <c r="K40" i="2"/>
  <c r="L40" i="2" s="1"/>
  <c r="M40" i="2" s="1"/>
  <c r="K44" i="2"/>
  <c r="L44" i="2" s="1"/>
  <c r="M44" i="2" s="1"/>
  <c r="K64" i="2"/>
  <c r="L64" i="2" s="1"/>
  <c r="M64" i="2" s="1"/>
  <c r="K75" i="2"/>
  <c r="L75" i="2" s="1"/>
  <c r="M75" i="2" s="1"/>
  <c r="L86" i="2"/>
  <c r="M86" i="2" s="1"/>
  <c r="K87" i="2"/>
  <c r="L87" i="2" s="1"/>
  <c r="M87" i="2" s="1"/>
  <c r="L94" i="2"/>
  <c r="M94" i="2" s="1"/>
  <c r="K95" i="2"/>
  <c r="L95" i="2" s="1"/>
  <c r="M95" i="2" s="1"/>
  <c r="K103" i="2"/>
  <c r="L103" i="2" s="1"/>
  <c r="M103" i="2" s="1"/>
  <c r="L110" i="2"/>
  <c r="M110" i="2" s="1"/>
  <c r="K111" i="2"/>
  <c r="L111" i="2" s="1"/>
  <c r="M111" i="2" s="1"/>
  <c r="L114" i="2"/>
  <c r="M114" i="2" s="1"/>
  <c r="K115" i="2"/>
  <c r="L115" i="2" s="1"/>
  <c r="M115" i="2" s="1"/>
  <c r="K123" i="2"/>
  <c r="L123" i="2" s="1"/>
  <c r="M123" i="2" s="1"/>
  <c r="K131" i="2"/>
  <c r="L131" i="2" s="1"/>
  <c r="M131" i="2" s="1"/>
  <c r="L142" i="2"/>
  <c r="M142" i="2" s="1"/>
  <c r="K143" i="2"/>
  <c r="L143" i="2" s="1"/>
  <c r="M143" i="2" s="1"/>
  <c r="K147" i="2"/>
  <c r="L147" i="2" s="1"/>
  <c r="M147" i="2" s="1"/>
  <c r="K158" i="2"/>
  <c r="L158" i="2" s="1"/>
  <c r="M158" i="2" s="1"/>
  <c r="K170" i="2"/>
  <c r="L170" i="2" s="1"/>
  <c r="M170" i="2" s="1"/>
  <c r="K174" i="2"/>
  <c r="L174" i="2" s="1"/>
  <c r="M174" i="2" s="1"/>
  <c r="K178" i="2"/>
  <c r="L178" i="2" s="1"/>
  <c r="M178" i="2" s="1"/>
  <c r="K182" i="2"/>
  <c r="L182" i="2" s="1"/>
  <c r="M182" i="2" s="1"/>
  <c r="K186" i="2"/>
  <c r="L186" i="2" s="1"/>
  <c r="M186" i="2" s="1"/>
  <c r="K206" i="2"/>
  <c r="L206" i="2" s="1"/>
  <c r="M206" i="2" s="1"/>
  <c r="K210" i="2"/>
  <c r="L210" i="2" s="1"/>
  <c r="M210" i="2" s="1"/>
  <c r="K230" i="2"/>
  <c r="L230" i="2" s="1"/>
  <c r="M230" i="2" s="1"/>
  <c r="K238" i="2"/>
  <c r="L238" i="2" s="1"/>
  <c r="M238" i="2" s="1"/>
  <c r="K246" i="2"/>
  <c r="L246" i="2" s="1"/>
  <c r="M246" i="2" s="1"/>
  <c r="K254" i="2"/>
  <c r="L254" i="2" s="1"/>
  <c r="M254" i="2" s="1"/>
  <c r="K258" i="2"/>
  <c r="L258" i="2" s="1"/>
  <c r="M258" i="2" s="1"/>
  <c r="K266" i="2"/>
  <c r="L266" i="2" s="1"/>
  <c r="M266" i="2" s="1"/>
  <c r="K274" i="2"/>
  <c r="L274" i="2" s="1"/>
  <c r="M274" i="2" s="1"/>
  <c r="K278" i="2"/>
  <c r="L278" i="2" s="1"/>
  <c r="M278" i="2" s="1"/>
  <c r="K290" i="2"/>
  <c r="L290" i="2" s="1"/>
  <c r="M290" i="2" s="1"/>
  <c r="K294" i="2"/>
  <c r="L294" i="2" s="1"/>
  <c r="M294" i="2" s="1"/>
  <c r="K302" i="2"/>
  <c r="L302" i="2" s="1"/>
  <c r="M302" i="2" s="1"/>
  <c r="K324" i="2"/>
  <c r="L324" i="2" s="1"/>
  <c r="M324" i="2" s="1"/>
  <c r="K363" i="2"/>
  <c r="L363" i="2" s="1"/>
  <c r="M363" i="2" s="1"/>
  <c r="K411" i="2"/>
  <c r="L411" i="2" s="1"/>
  <c r="M411" i="2" s="1"/>
  <c r="K571" i="2"/>
  <c r="L571" i="2" s="1"/>
  <c r="M571" i="2" s="1"/>
  <c r="K579" i="2"/>
  <c r="L579" i="2" s="1"/>
  <c r="M579" i="2" s="1"/>
  <c r="K587" i="2"/>
  <c r="L587" i="2" s="1"/>
  <c r="M587" i="2" s="1"/>
  <c r="K13" i="2"/>
  <c r="L13" i="2" s="1"/>
  <c r="M13" i="2" s="1"/>
  <c r="K25" i="2"/>
  <c r="L25" i="2" s="1"/>
  <c r="M25" i="2" s="1"/>
  <c r="K29" i="2"/>
  <c r="L29" i="2" s="1"/>
  <c r="M29" i="2" s="1"/>
  <c r="K45" i="2"/>
  <c r="L45" i="2" s="1"/>
  <c r="M45" i="2" s="1"/>
  <c r="K49" i="2"/>
  <c r="L49" i="2" s="1"/>
  <c r="M49" i="2" s="1"/>
  <c r="K53" i="2"/>
  <c r="L53" i="2" s="1"/>
  <c r="M53" i="2" s="1"/>
  <c r="K57" i="2"/>
  <c r="L57" i="2" s="1"/>
  <c r="M57" i="2" s="1"/>
  <c r="K61" i="2"/>
  <c r="L61" i="2" s="1"/>
  <c r="M61" i="2" s="1"/>
  <c r="K65" i="2"/>
  <c r="L65" i="2" s="1"/>
  <c r="M65" i="2" s="1"/>
  <c r="K73" i="2"/>
  <c r="L73" i="2" s="1"/>
  <c r="M73" i="2" s="1"/>
  <c r="K74" i="2"/>
  <c r="L74" i="2" s="1"/>
  <c r="M74" i="2" s="1"/>
  <c r="K81" i="2"/>
  <c r="L81" i="2" s="1"/>
  <c r="M81" i="2" s="1"/>
  <c r="K82" i="2"/>
  <c r="L82" i="2" s="1"/>
  <c r="M82" i="2" s="1"/>
  <c r="K89" i="2"/>
  <c r="L89" i="2" s="1"/>
  <c r="M89" i="2" s="1"/>
  <c r="K90" i="2"/>
  <c r="L90" i="2" s="1"/>
  <c r="M90" i="2" s="1"/>
  <c r="K101" i="2"/>
  <c r="L101" i="2" s="1"/>
  <c r="M101" i="2" s="1"/>
  <c r="K102" i="2"/>
  <c r="L102" i="2" s="1"/>
  <c r="M102" i="2" s="1"/>
  <c r="K105" i="2"/>
  <c r="L105" i="2" s="1"/>
  <c r="M105" i="2" s="1"/>
  <c r="K106" i="2"/>
  <c r="L106" i="2" s="1"/>
  <c r="M106" i="2" s="1"/>
  <c r="K113" i="2"/>
  <c r="L113" i="2" s="1"/>
  <c r="M113" i="2" s="1"/>
  <c r="K117" i="2"/>
  <c r="L117" i="2" s="1"/>
  <c r="M117" i="2" s="1"/>
  <c r="K118" i="2"/>
  <c r="L118" i="2" s="1"/>
  <c r="M118" i="2" s="1"/>
  <c r="K121" i="2"/>
  <c r="L121" i="2" s="1"/>
  <c r="M121" i="2" s="1"/>
  <c r="K122" i="2"/>
  <c r="L122" i="2" s="1"/>
  <c r="M122" i="2" s="1"/>
  <c r="K129" i="2"/>
  <c r="L129" i="2" s="1"/>
  <c r="M129" i="2" s="1"/>
  <c r="K130" i="2"/>
  <c r="L130" i="2" s="1"/>
  <c r="M130" i="2" s="1"/>
  <c r="K137" i="2"/>
  <c r="L137" i="2" s="1"/>
  <c r="M137" i="2" s="1"/>
  <c r="K138" i="2"/>
  <c r="L138" i="2" s="1"/>
  <c r="M138" i="2" s="1"/>
  <c r="K145" i="2"/>
  <c r="L145" i="2" s="1"/>
  <c r="M145" i="2" s="1"/>
  <c r="K146" i="2"/>
  <c r="L146" i="2" s="1"/>
  <c r="M146" i="2" s="1"/>
  <c r="K153" i="2"/>
  <c r="L153" i="2" s="1"/>
  <c r="M153" i="2" s="1"/>
  <c r="K157" i="2"/>
  <c r="L157" i="2" s="1"/>
  <c r="M157" i="2" s="1"/>
  <c r="K161" i="2"/>
  <c r="L161" i="2" s="1"/>
  <c r="M161" i="2" s="1"/>
  <c r="K165" i="2"/>
  <c r="L165" i="2" s="1"/>
  <c r="M165" i="2" s="1"/>
  <c r="K169" i="2"/>
  <c r="L169" i="2" s="1"/>
  <c r="M169" i="2" s="1"/>
  <c r="K173" i="2"/>
  <c r="L173" i="2" s="1"/>
  <c r="M173" i="2" s="1"/>
  <c r="K177" i="2"/>
  <c r="L177" i="2" s="1"/>
  <c r="M177" i="2" s="1"/>
  <c r="K181" i="2"/>
  <c r="L181" i="2" s="1"/>
  <c r="M181" i="2" s="1"/>
  <c r="K185" i="2"/>
  <c r="L185" i="2" s="1"/>
  <c r="M185" i="2" s="1"/>
  <c r="K189" i="2"/>
  <c r="L189" i="2" s="1"/>
  <c r="M189" i="2" s="1"/>
  <c r="K193" i="2"/>
  <c r="L193" i="2" s="1"/>
  <c r="M193" i="2" s="1"/>
  <c r="K197" i="2"/>
  <c r="L197" i="2" s="1"/>
  <c r="M197" i="2" s="1"/>
  <c r="K201" i="2"/>
  <c r="L201" i="2" s="1"/>
  <c r="M201" i="2" s="1"/>
  <c r="K205" i="2"/>
  <c r="L205" i="2" s="1"/>
  <c r="M205" i="2" s="1"/>
  <c r="K209" i="2"/>
  <c r="L209" i="2" s="1"/>
  <c r="M209" i="2" s="1"/>
  <c r="K213" i="2"/>
  <c r="L213" i="2" s="1"/>
  <c r="M213" i="2" s="1"/>
  <c r="K217" i="2"/>
  <c r="L217" i="2" s="1"/>
  <c r="M217" i="2" s="1"/>
  <c r="K219" i="2"/>
  <c r="L219" i="2" s="1"/>
  <c r="M219" i="2" s="1"/>
  <c r="K223" i="2"/>
  <c r="L223" i="2" s="1"/>
  <c r="M223" i="2" s="1"/>
  <c r="K225" i="2"/>
  <c r="L225" i="2" s="1"/>
  <c r="M225" i="2" s="1"/>
  <c r="K227" i="2"/>
  <c r="L227" i="2" s="1"/>
  <c r="M227" i="2" s="1"/>
  <c r="K229" i="2"/>
  <c r="L229" i="2" s="1"/>
  <c r="M229" i="2" s="1"/>
  <c r="K231" i="2"/>
  <c r="L231" i="2" s="1"/>
  <c r="M231" i="2" s="1"/>
  <c r="K233" i="2"/>
  <c r="L233" i="2" s="1"/>
  <c r="M233" i="2" s="1"/>
  <c r="K235" i="2"/>
  <c r="L235" i="2" s="1"/>
  <c r="M235" i="2" s="1"/>
  <c r="K237" i="2"/>
  <c r="L237" i="2" s="1"/>
  <c r="M237" i="2" s="1"/>
  <c r="K239" i="2"/>
  <c r="L239" i="2" s="1"/>
  <c r="M239" i="2" s="1"/>
  <c r="K241" i="2"/>
  <c r="L241" i="2" s="1"/>
  <c r="M241" i="2" s="1"/>
  <c r="K243" i="2"/>
  <c r="L243" i="2" s="1"/>
  <c r="M243" i="2" s="1"/>
  <c r="K245" i="2"/>
  <c r="L245" i="2" s="1"/>
  <c r="M245" i="2" s="1"/>
  <c r="K247" i="2"/>
  <c r="L247" i="2" s="1"/>
  <c r="M247" i="2" s="1"/>
  <c r="K249" i="2"/>
  <c r="L249" i="2" s="1"/>
  <c r="M249" i="2" s="1"/>
  <c r="K251" i="2"/>
  <c r="L251" i="2" s="1"/>
  <c r="M251" i="2" s="1"/>
  <c r="K253" i="2"/>
  <c r="L253" i="2" s="1"/>
  <c r="M253" i="2" s="1"/>
  <c r="K255" i="2"/>
  <c r="L255" i="2" s="1"/>
  <c r="M255" i="2" s="1"/>
  <c r="K257" i="2"/>
  <c r="L257" i="2" s="1"/>
  <c r="M257" i="2" s="1"/>
  <c r="K259" i="2"/>
  <c r="L259" i="2" s="1"/>
  <c r="M259" i="2" s="1"/>
  <c r="K261" i="2"/>
  <c r="L261" i="2" s="1"/>
  <c r="M261" i="2" s="1"/>
  <c r="K263" i="2"/>
  <c r="L263" i="2" s="1"/>
  <c r="M263" i="2" s="1"/>
  <c r="K265" i="2"/>
  <c r="L265" i="2" s="1"/>
  <c r="M265" i="2" s="1"/>
  <c r="K267" i="2"/>
  <c r="L267" i="2" s="1"/>
  <c r="M267" i="2" s="1"/>
  <c r="K269" i="2"/>
  <c r="L269" i="2" s="1"/>
  <c r="M269" i="2" s="1"/>
  <c r="K271" i="2"/>
  <c r="L271" i="2" s="1"/>
  <c r="M271" i="2" s="1"/>
  <c r="K273" i="2"/>
  <c r="L273" i="2" s="1"/>
  <c r="M273" i="2" s="1"/>
  <c r="K275" i="2"/>
  <c r="L275" i="2" s="1"/>
  <c r="M275" i="2" s="1"/>
  <c r="K277" i="2"/>
  <c r="L277" i="2" s="1"/>
  <c r="M277" i="2" s="1"/>
  <c r="K279" i="2"/>
  <c r="L279" i="2" s="1"/>
  <c r="M279" i="2" s="1"/>
  <c r="K281" i="2"/>
  <c r="L281" i="2" s="1"/>
  <c r="M281" i="2" s="1"/>
  <c r="K283" i="2"/>
  <c r="L283" i="2" s="1"/>
  <c r="M283" i="2" s="1"/>
  <c r="K285" i="2"/>
  <c r="L285" i="2" s="1"/>
  <c r="M285" i="2" s="1"/>
  <c r="K287" i="2"/>
  <c r="L287" i="2" s="1"/>
  <c r="M287" i="2" s="1"/>
  <c r="K289" i="2"/>
  <c r="L289" i="2" s="1"/>
  <c r="M289" i="2" s="1"/>
  <c r="K291" i="2"/>
  <c r="L291" i="2" s="1"/>
  <c r="M291" i="2" s="1"/>
  <c r="K293" i="2"/>
  <c r="L293" i="2" s="1"/>
  <c r="M293" i="2" s="1"/>
  <c r="K295" i="2"/>
  <c r="L295" i="2" s="1"/>
  <c r="M295" i="2" s="1"/>
  <c r="K297" i="2"/>
  <c r="L297" i="2" s="1"/>
  <c r="M297" i="2" s="1"/>
  <c r="K299" i="2"/>
  <c r="L299" i="2" s="1"/>
  <c r="M299" i="2" s="1"/>
  <c r="K301" i="2"/>
  <c r="L301" i="2" s="1"/>
  <c r="M301" i="2" s="1"/>
  <c r="K303" i="2"/>
  <c r="L303" i="2" s="1"/>
  <c r="M303" i="2" s="1"/>
  <c r="K305" i="2"/>
  <c r="L305" i="2" s="1"/>
  <c r="M305" i="2" s="1"/>
  <c r="K307" i="2"/>
  <c r="L307" i="2" s="1"/>
  <c r="M307" i="2" s="1"/>
  <c r="K309" i="2"/>
  <c r="L309" i="2" s="1"/>
  <c r="M309" i="2" s="1"/>
  <c r="K311" i="2"/>
  <c r="L311" i="2" s="1"/>
  <c r="M311" i="2" s="1"/>
  <c r="K313" i="2"/>
  <c r="L313" i="2" s="1"/>
  <c r="M313" i="2" s="1"/>
  <c r="K320" i="2"/>
  <c r="L320" i="2" s="1"/>
  <c r="M320" i="2" s="1"/>
  <c r="K339" i="2"/>
  <c r="L339" i="2" s="1"/>
  <c r="M339" i="2" s="1"/>
  <c r="K355" i="2"/>
  <c r="L355" i="2" s="1"/>
  <c r="M355" i="2" s="1"/>
  <c r="K371" i="2"/>
  <c r="L371" i="2" s="1"/>
  <c r="M371" i="2" s="1"/>
  <c r="K387" i="2"/>
  <c r="L387" i="2" s="1"/>
  <c r="M387" i="2" s="1"/>
  <c r="K403" i="2"/>
  <c r="L403" i="2" s="1"/>
  <c r="M403" i="2" s="1"/>
  <c r="K419" i="2"/>
  <c r="L419" i="2" s="1"/>
  <c r="M419" i="2" s="1"/>
  <c r="K435" i="2"/>
  <c r="L435" i="2" s="1"/>
  <c r="M435" i="2" s="1"/>
  <c r="K451" i="2"/>
  <c r="L451" i="2" s="1"/>
  <c r="M451" i="2" s="1"/>
  <c r="K481" i="2"/>
  <c r="L481" i="2" s="1"/>
  <c r="M481" i="2" s="1"/>
  <c r="K326" i="2"/>
  <c r="L326" i="2" s="1"/>
  <c r="M326" i="2" s="1"/>
  <c r="K328" i="2"/>
  <c r="L328" i="2" s="1"/>
  <c r="M328" i="2" s="1"/>
  <c r="K330" i="2"/>
  <c r="L330" i="2" s="1"/>
  <c r="M330" i="2" s="1"/>
  <c r="K332" i="2"/>
  <c r="L332" i="2" s="1"/>
  <c r="M332" i="2" s="1"/>
  <c r="K334" i="2"/>
  <c r="L334" i="2" s="1"/>
  <c r="M334" i="2" s="1"/>
  <c r="K336" i="2"/>
  <c r="L336" i="2" s="1"/>
  <c r="M336" i="2" s="1"/>
  <c r="K338" i="2"/>
  <c r="L338" i="2" s="1"/>
  <c r="M338" i="2" s="1"/>
  <c r="K340" i="2"/>
  <c r="L340" i="2" s="1"/>
  <c r="M340" i="2" s="1"/>
  <c r="K342" i="2"/>
  <c r="L342" i="2" s="1"/>
  <c r="M342" i="2" s="1"/>
  <c r="K344" i="2"/>
  <c r="L344" i="2" s="1"/>
  <c r="M344" i="2" s="1"/>
  <c r="K346" i="2"/>
  <c r="L346" i="2" s="1"/>
  <c r="M346" i="2" s="1"/>
  <c r="K348" i="2"/>
  <c r="L348" i="2" s="1"/>
  <c r="M348" i="2" s="1"/>
  <c r="K350" i="2"/>
  <c r="L350" i="2" s="1"/>
  <c r="M350" i="2" s="1"/>
  <c r="K352" i="2"/>
  <c r="L352" i="2" s="1"/>
  <c r="M352" i="2" s="1"/>
  <c r="K354" i="2"/>
  <c r="L354" i="2" s="1"/>
  <c r="M354" i="2" s="1"/>
  <c r="K356" i="2"/>
  <c r="L356" i="2" s="1"/>
  <c r="M356" i="2" s="1"/>
  <c r="K358" i="2"/>
  <c r="L358" i="2" s="1"/>
  <c r="M358" i="2" s="1"/>
  <c r="K360" i="2"/>
  <c r="L360" i="2" s="1"/>
  <c r="M360" i="2" s="1"/>
  <c r="K362" i="2"/>
  <c r="L362" i="2" s="1"/>
  <c r="M362" i="2" s="1"/>
  <c r="K364" i="2"/>
  <c r="L364" i="2" s="1"/>
  <c r="M364" i="2" s="1"/>
  <c r="K366" i="2"/>
  <c r="L366" i="2" s="1"/>
  <c r="M366" i="2" s="1"/>
  <c r="K368" i="2"/>
  <c r="L368" i="2" s="1"/>
  <c r="M368" i="2" s="1"/>
  <c r="K370" i="2"/>
  <c r="L370" i="2" s="1"/>
  <c r="M370" i="2" s="1"/>
  <c r="K372" i="2"/>
  <c r="L372" i="2" s="1"/>
  <c r="M372" i="2" s="1"/>
  <c r="K374" i="2"/>
  <c r="L374" i="2" s="1"/>
  <c r="M374" i="2" s="1"/>
  <c r="K376" i="2"/>
  <c r="L376" i="2" s="1"/>
  <c r="M376" i="2" s="1"/>
  <c r="K378" i="2"/>
  <c r="L378" i="2" s="1"/>
  <c r="M378" i="2" s="1"/>
  <c r="K380" i="2"/>
  <c r="L380" i="2" s="1"/>
  <c r="M380" i="2" s="1"/>
  <c r="K382" i="2"/>
  <c r="L382" i="2" s="1"/>
  <c r="M382" i="2" s="1"/>
  <c r="K384" i="2"/>
  <c r="L384" i="2" s="1"/>
  <c r="M384" i="2" s="1"/>
  <c r="K386" i="2"/>
  <c r="L386" i="2" s="1"/>
  <c r="M386" i="2" s="1"/>
  <c r="K388" i="2"/>
  <c r="L388" i="2" s="1"/>
  <c r="M388" i="2" s="1"/>
  <c r="K390" i="2"/>
  <c r="L390" i="2" s="1"/>
  <c r="M390" i="2" s="1"/>
  <c r="K392" i="2"/>
  <c r="L392" i="2" s="1"/>
  <c r="M392" i="2" s="1"/>
  <c r="K394" i="2"/>
  <c r="L394" i="2" s="1"/>
  <c r="M394" i="2" s="1"/>
  <c r="K396" i="2"/>
  <c r="L396" i="2" s="1"/>
  <c r="M396" i="2" s="1"/>
  <c r="K398" i="2"/>
  <c r="L398" i="2" s="1"/>
  <c r="M398" i="2" s="1"/>
  <c r="K400" i="2"/>
  <c r="L400" i="2" s="1"/>
  <c r="M400" i="2" s="1"/>
  <c r="K402" i="2"/>
  <c r="L402" i="2" s="1"/>
  <c r="M402" i="2" s="1"/>
  <c r="K404" i="2"/>
  <c r="L404" i="2" s="1"/>
  <c r="M404" i="2" s="1"/>
  <c r="K406" i="2"/>
  <c r="L406" i="2" s="1"/>
  <c r="M406" i="2" s="1"/>
  <c r="K408" i="2"/>
  <c r="L408" i="2" s="1"/>
  <c r="M408" i="2" s="1"/>
  <c r="K410" i="2"/>
  <c r="L410" i="2" s="1"/>
  <c r="M410" i="2" s="1"/>
  <c r="K412" i="2"/>
  <c r="L412" i="2" s="1"/>
  <c r="M412" i="2" s="1"/>
  <c r="K414" i="2"/>
  <c r="L414" i="2" s="1"/>
  <c r="M414" i="2" s="1"/>
  <c r="K416" i="2"/>
  <c r="L416" i="2" s="1"/>
  <c r="M416" i="2" s="1"/>
  <c r="K418" i="2"/>
  <c r="L418" i="2" s="1"/>
  <c r="M418" i="2" s="1"/>
  <c r="K420" i="2"/>
  <c r="L420" i="2" s="1"/>
  <c r="M420" i="2" s="1"/>
  <c r="K422" i="2"/>
  <c r="L422" i="2" s="1"/>
  <c r="M422" i="2" s="1"/>
  <c r="K424" i="2"/>
  <c r="L424" i="2" s="1"/>
  <c r="M424" i="2" s="1"/>
  <c r="K426" i="2"/>
  <c r="L426" i="2" s="1"/>
  <c r="M426" i="2" s="1"/>
  <c r="K428" i="2"/>
  <c r="L428" i="2" s="1"/>
  <c r="M428" i="2" s="1"/>
  <c r="K430" i="2"/>
  <c r="L430" i="2" s="1"/>
  <c r="M430" i="2" s="1"/>
  <c r="K432" i="2"/>
  <c r="L432" i="2" s="1"/>
  <c r="M432" i="2" s="1"/>
  <c r="K434" i="2"/>
  <c r="L434" i="2" s="1"/>
  <c r="M434" i="2" s="1"/>
  <c r="K436" i="2"/>
  <c r="L436" i="2" s="1"/>
  <c r="M436" i="2" s="1"/>
  <c r="K438" i="2"/>
  <c r="L438" i="2" s="1"/>
  <c r="M438" i="2" s="1"/>
  <c r="K440" i="2"/>
  <c r="L440" i="2" s="1"/>
  <c r="M440" i="2" s="1"/>
  <c r="K442" i="2"/>
  <c r="L442" i="2" s="1"/>
  <c r="M442" i="2" s="1"/>
  <c r="K444" i="2"/>
  <c r="L444" i="2" s="1"/>
  <c r="M444" i="2" s="1"/>
  <c r="K446" i="2"/>
  <c r="L446" i="2" s="1"/>
  <c r="M446" i="2" s="1"/>
  <c r="K448" i="2"/>
  <c r="L448" i="2" s="1"/>
  <c r="M448" i="2" s="1"/>
  <c r="K450" i="2"/>
  <c r="L450" i="2" s="1"/>
  <c r="M450" i="2" s="1"/>
  <c r="K452" i="2"/>
  <c r="L452" i="2" s="1"/>
  <c r="M452" i="2" s="1"/>
  <c r="K454" i="2"/>
  <c r="L454" i="2" s="1"/>
  <c r="M454" i="2" s="1"/>
  <c r="K456" i="2"/>
  <c r="L456" i="2" s="1"/>
  <c r="M456" i="2" s="1"/>
  <c r="K462" i="2"/>
  <c r="L462" i="2" s="1"/>
  <c r="M462" i="2" s="1"/>
  <c r="K501" i="2"/>
  <c r="L501" i="2" s="1"/>
  <c r="M501" i="2" s="1"/>
  <c r="K511" i="2"/>
  <c r="L511" i="2" s="1"/>
  <c r="M511" i="2" s="1"/>
  <c r="K515" i="2"/>
  <c r="L515" i="2" s="1"/>
  <c r="M515" i="2" s="1"/>
  <c r="K534" i="2"/>
  <c r="L534" i="2" s="1"/>
  <c r="M534" i="2" s="1"/>
  <c r="L224" i="2"/>
  <c r="M224" i="2" s="1"/>
  <c r="L228" i="2"/>
  <c r="M228" i="2" s="1"/>
  <c r="L232" i="2"/>
  <c r="M232" i="2" s="1"/>
  <c r="L236" i="2"/>
  <c r="M236" i="2" s="1"/>
  <c r="L240" i="2"/>
  <c r="M240" i="2" s="1"/>
  <c r="L244" i="2"/>
  <c r="M244" i="2" s="1"/>
  <c r="L248" i="2"/>
  <c r="M248" i="2" s="1"/>
  <c r="L252" i="2"/>
  <c r="M252" i="2" s="1"/>
  <c r="L256" i="2"/>
  <c r="M256" i="2" s="1"/>
  <c r="L260" i="2"/>
  <c r="M260" i="2" s="1"/>
  <c r="L264" i="2"/>
  <c r="M264" i="2" s="1"/>
  <c r="L268" i="2"/>
  <c r="M268" i="2" s="1"/>
  <c r="L272" i="2"/>
  <c r="M272" i="2" s="1"/>
  <c r="L276" i="2"/>
  <c r="M276" i="2" s="1"/>
  <c r="L280" i="2"/>
  <c r="M280" i="2" s="1"/>
  <c r="L284" i="2"/>
  <c r="M284" i="2" s="1"/>
  <c r="L288" i="2"/>
  <c r="M288" i="2" s="1"/>
  <c r="L292" i="2"/>
  <c r="M292" i="2" s="1"/>
  <c r="L296" i="2"/>
  <c r="M296" i="2" s="1"/>
  <c r="L300" i="2"/>
  <c r="M300" i="2" s="1"/>
  <c r="L304" i="2"/>
  <c r="M304" i="2" s="1"/>
  <c r="L308" i="2"/>
  <c r="M308" i="2" s="1"/>
  <c r="L312" i="2"/>
  <c r="M312" i="2" s="1"/>
  <c r="L316" i="2"/>
  <c r="M316" i="2" s="1"/>
  <c r="L317" i="2"/>
  <c r="M317" i="2" s="1"/>
  <c r="K474" i="2"/>
  <c r="L474" i="2" s="1"/>
  <c r="M474" i="2" s="1"/>
  <c r="K485" i="2"/>
  <c r="L485" i="2" s="1"/>
  <c r="M485" i="2" s="1"/>
  <c r="K506" i="2"/>
  <c r="L506" i="2" s="1"/>
  <c r="M506" i="2" s="1"/>
  <c r="K457" i="2"/>
  <c r="L457" i="2" s="1"/>
  <c r="M457" i="2" s="1"/>
  <c r="K459" i="2"/>
  <c r="L459" i="2" s="1"/>
  <c r="M459" i="2" s="1"/>
  <c r="K478" i="2"/>
  <c r="L478" i="2" s="1"/>
  <c r="M478" i="2" s="1"/>
  <c r="K483" i="2"/>
  <c r="L483" i="2" s="1"/>
  <c r="M483" i="2" s="1"/>
  <c r="K486" i="2"/>
  <c r="L486" i="2" s="1"/>
  <c r="M486" i="2" s="1"/>
  <c r="K494" i="2"/>
  <c r="L494" i="2" s="1"/>
  <c r="M494" i="2" s="1"/>
  <c r="K499" i="2"/>
  <c r="L499" i="2" s="1"/>
  <c r="M499" i="2" s="1"/>
  <c r="K502" i="2"/>
  <c r="L502" i="2" s="1"/>
  <c r="M502" i="2" s="1"/>
  <c r="K510" i="2"/>
  <c r="L510" i="2" s="1"/>
  <c r="M510" i="2" s="1"/>
  <c r="K572" i="2"/>
  <c r="L572" i="2" s="1"/>
  <c r="M572" i="2" s="1"/>
  <c r="K580" i="2"/>
  <c r="L580" i="2" s="1"/>
  <c r="M580" i="2" s="1"/>
  <c r="L325" i="2"/>
  <c r="M325" i="2" s="1"/>
  <c r="L329" i="2"/>
  <c r="M329" i="2" s="1"/>
  <c r="L333" i="2"/>
  <c r="M333" i="2" s="1"/>
  <c r="L337" i="2"/>
  <c r="M337" i="2" s="1"/>
  <c r="L341" i="2"/>
  <c r="M341" i="2" s="1"/>
  <c r="L345" i="2"/>
  <c r="M345" i="2" s="1"/>
  <c r="L349" i="2"/>
  <c r="M349" i="2" s="1"/>
  <c r="L353" i="2"/>
  <c r="M353" i="2" s="1"/>
  <c r="L357" i="2"/>
  <c r="M357" i="2" s="1"/>
  <c r="L361" i="2"/>
  <c r="M361" i="2" s="1"/>
  <c r="L365" i="2"/>
  <c r="M365" i="2" s="1"/>
  <c r="L369" i="2"/>
  <c r="M369" i="2" s="1"/>
  <c r="L373" i="2"/>
  <c r="M373" i="2" s="1"/>
  <c r="L377" i="2"/>
  <c r="M377" i="2" s="1"/>
  <c r="L381" i="2"/>
  <c r="M381" i="2" s="1"/>
  <c r="L385" i="2"/>
  <c r="M385" i="2" s="1"/>
  <c r="L389" i="2"/>
  <c r="M389" i="2" s="1"/>
  <c r="L393" i="2"/>
  <c r="M393" i="2" s="1"/>
  <c r="L397" i="2"/>
  <c r="M397" i="2" s="1"/>
  <c r="L401" i="2"/>
  <c r="M401" i="2" s="1"/>
  <c r="L405" i="2"/>
  <c r="M405" i="2" s="1"/>
  <c r="L409" i="2"/>
  <c r="M409" i="2" s="1"/>
  <c r="L413" i="2"/>
  <c r="M413" i="2" s="1"/>
  <c r="L417" i="2"/>
  <c r="M417" i="2" s="1"/>
  <c r="L421" i="2"/>
  <c r="M421" i="2" s="1"/>
  <c r="L425" i="2"/>
  <c r="M425" i="2" s="1"/>
  <c r="L429" i="2"/>
  <c r="M429" i="2" s="1"/>
  <c r="L433" i="2"/>
  <c r="M433" i="2" s="1"/>
  <c r="L437" i="2"/>
  <c r="M437" i="2" s="1"/>
  <c r="L441" i="2"/>
  <c r="M441" i="2" s="1"/>
  <c r="L445" i="2"/>
  <c r="M445" i="2" s="1"/>
  <c r="L449" i="2"/>
  <c r="M449" i="2" s="1"/>
  <c r="L453" i="2"/>
  <c r="M453" i="2" s="1"/>
  <c r="K461" i="2"/>
  <c r="L461" i="2" s="1"/>
  <c r="M461" i="2" s="1"/>
  <c r="K465" i="2"/>
  <c r="L465" i="2" s="1"/>
  <c r="M465" i="2" s="1"/>
  <c r="L475" i="2"/>
  <c r="M475" i="2" s="1"/>
  <c r="K518" i="2"/>
  <c r="L518" i="2" s="1"/>
  <c r="M518" i="2" s="1"/>
  <c r="K550" i="2"/>
  <c r="L550" i="2" s="1"/>
  <c r="M550" i="2" s="1"/>
  <c r="L469" i="2"/>
  <c r="M469" i="2" s="1"/>
  <c r="L489" i="2"/>
  <c r="M489" i="2" s="1"/>
  <c r="L505" i="2"/>
  <c r="M505" i="2" s="1"/>
  <c r="K519" i="2"/>
  <c r="L519" i="2" s="1"/>
  <c r="M519" i="2" s="1"/>
  <c r="K523" i="2"/>
  <c r="L523" i="2" s="1"/>
  <c r="M523" i="2" s="1"/>
  <c r="K535" i="2"/>
  <c r="L535" i="2" s="1"/>
  <c r="M535" i="2" s="1"/>
  <c r="K539" i="2"/>
  <c r="L539" i="2" s="1"/>
  <c r="M539" i="2" s="1"/>
  <c r="K551" i="2"/>
  <c r="L551" i="2" s="1"/>
  <c r="M551" i="2" s="1"/>
  <c r="K555" i="2"/>
  <c r="L555" i="2" s="1"/>
  <c r="M555" i="2" s="1"/>
  <c r="K567" i="2"/>
  <c r="L567" i="2" s="1"/>
  <c r="M567" i="2" s="1"/>
  <c r="K570" i="2"/>
  <c r="L570" i="2" s="1"/>
  <c r="M570" i="2" s="1"/>
  <c r="K575" i="2"/>
  <c r="L575" i="2" s="1"/>
  <c r="M575" i="2" s="1"/>
  <c r="K578" i="2"/>
  <c r="L578" i="2" s="1"/>
  <c r="M578" i="2" s="1"/>
  <c r="K583" i="2"/>
  <c r="L583" i="2" s="1"/>
  <c r="M583" i="2" s="1"/>
  <c r="L463" i="2"/>
  <c r="M463" i="2" s="1"/>
  <c r="L473" i="2"/>
  <c r="M473" i="2" s="1"/>
  <c r="L477" i="2"/>
  <c r="M477" i="2" s="1"/>
  <c r="K482" i="2"/>
  <c r="L482" i="2" s="1"/>
  <c r="M482" i="2" s="1"/>
  <c r="L493" i="2"/>
  <c r="M493" i="2" s="1"/>
  <c r="K498" i="2"/>
  <c r="L498" i="2" s="1"/>
  <c r="M498" i="2" s="1"/>
  <c r="L509" i="2"/>
  <c r="M509" i="2" s="1"/>
  <c r="K514" i="2"/>
  <c r="L514" i="2" s="1"/>
  <c r="M514" i="2" s="1"/>
  <c r="K520" i="2"/>
  <c r="L520" i="2" s="1"/>
  <c r="M520" i="2" s="1"/>
  <c r="L530" i="2"/>
  <c r="M530" i="2" s="1"/>
  <c r="K532" i="2"/>
  <c r="L532" i="2" s="1"/>
  <c r="M532" i="2" s="1"/>
  <c r="K536" i="2"/>
  <c r="L536" i="2" s="1"/>
  <c r="M536" i="2" s="1"/>
  <c r="L546" i="2"/>
  <c r="M546" i="2" s="1"/>
  <c r="K548" i="2"/>
  <c r="L548" i="2" s="1"/>
  <c r="M548" i="2" s="1"/>
  <c r="K552" i="2"/>
  <c r="L552" i="2" s="1"/>
  <c r="M552" i="2" s="1"/>
  <c r="L562" i="2"/>
  <c r="M562" i="2" s="1"/>
  <c r="K564" i="2"/>
  <c r="L564" i="2" s="1"/>
  <c r="M564" i="2" s="1"/>
  <c r="K568" i="2"/>
  <c r="L568" i="2" s="1"/>
  <c r="M568" i="2" s="1"/>
  <c r="K576" i="2"/>
  <c r="L576" i="2" s="1"/>
  <c r="M576" i="2" s="1"/>
  <c r="K584" i="2"/>
  <c r="L584" i="2" s="1"/>
  <c r="M584" i="2" s="1"/>
  <c r="K591" i="2"/>
  <c r="L591" i="2" s="1"/>
  <c r="M591" i="2" s="1"/>
  <c r="L522" i="2"/>
  <c r="M522" i="2" s="1"/>
  <c r="K524" i="2"/>
  <c r="L524" i="2" s="1"/>
  <c r="M524" i="2" s="1"/>
  <c r="K527" i="2"/>
  <c r="L527" i="2" s="1"/>
  <c r="M527" i="2" s="1"/>
  <c r="L538" i="2"/>
  <c r="M538" i="2" s="1"/>
  <c r="K540" i="2"/>
  <c r="L540" i="2" s="1"/>
  <c r="M540" i="2" s="1"/>
  <c r="K543" i="2"/>
  <c r="L543" i="2" s="1"/>
  <c r="M543" i="2" s="1"/>
  <c r="L554" i="2"/>
  <c r="M554" i="2" s="1"/>
  <c r="K556" i="2"/>
  <c r="L556" i="2" s="1"/>
  <c r="M556" i="2" s="1"/>
  <c r="K559" i="2"/>
  <c r="L559" i="2" s="1"/>
  <c r="M559" i="2" s="1"/>
  <c r="K588" i="2"/>
  <c r="L588" i="2" s="1"/>
  <c r="M588" i="2" s="1"/>
  <c r="K592" i="2"/>
  <c r="L592" i="2" s="1"/>
  <c r="M592" i="2" s="1"/>
  <c r="L512" i="2"/>
  <c r="M512" i="2" s="1"/>
  <c r="L516" i="2"/>
  <c r="M516" i="2" s="1"/>
  <c r="L526" i="2"/>
  <c r="M526" i="2" s="1"/>
  <c r="K528" i="2"/>
  <c r="L528" i="2" s="1"/>
  <c r="M528" i="2" s="1"/>
  <c r="K531" i="2"/>
  <c r="L531" i="2" s="1"/>
  <c r="M531" i="2" s="1"/>
  <c r="L542" i="2"/>
  <c r="M542" i="2" s="1"/>
  <c r="K544" i="2"/>
  <c r="L544" i="2" s="1"/>
  <c r="M544" i="2" s="1"/>
  <c r="K547" i="2"/>
  <c r="L547" i="2" s="1"/>
  <c r="M547" i="2" s="1"/>
  <c r="L558" i="2"/>
  <c r="M558" i="2" s="1"/>
  <c r="K560" i="2"/>
  <c r="L560" i="2" s="1"/>
  <c r="M560" i="2" s="1"/>
  <c r="K563" i="2"/>
  <c r="L563" i="2" s="1"/>
  <c r="M563" i="2" s="1"/>
  <c r="K586" i="2"/>
  <c r="L586" i="2" s="1"/>
  <c r="M586" i="2" s="1"/>
  <c r="K590" i="2"/>
  <c r="L590" i="2" s="1"/>
  <c r="M590" i="2" s="1"/>
  <c r="K595" i="2"/>
  <c r="L595" i="2" s="1"/>
  <c r="M595" i="2" s="1"/>
</calcChain>
</file>

<file path=xl/sharedStrings.xml><?xml version="1.0" encoding="utf-8"?>
<sst xmlns="http://schemas.openxmlformats.org/spreadsheetml/2006/main" count="3174" uniqueCount="90">
  <si>
    <t>Date</t>
  </si>
  <si>
    <t>Product Name</t>
  </si>
  <si>
    <t>Country</t>
  </si>
  <si>
    <t>Payment Method</t>
  </si>
  <si>
    <t>Quantity</t>
  </si>
  <si>
    <t>Price</t>
  </si>
  <si>
    <t>Total Revenue</t>
  </si>
  <si>
    <t>Total Expense</t>
  </si>
  <si>
    <t>Total Profit</t>
  </si>
  <si>
    <t>Profit %</t>
  </si>
  <si>
    <t>Product Categories</t>
  </si>
  <si>
    <t>Country Categories</t>
  </si>
  <si>
    <t>Oven &amp; Grills</t>
  </si>
  <si>
    <t>Switzerland</t>
  </si>
  <si>
    <t>Online Payment</t>
  </si>
  <si>
    <t>Television</t>
  </si>
  <si>
    <t>United States</t>
  </si>
  <si>
    <t>Cash Payment</t>
  </si>
  <si>
    <t>Air conditioner</t>
  </si>
  <si>
    <t xml:space="preserve">Refrigerator </t>
  </si>
  <si>
    <t>United Kingdom</t>
  </si>
  <si>
    <t>Credit Payment</t>
  </si>
  <si>
    <t>Computers</t>
  </si>
  <si>
    <t>Philippines</t>
  </si>
  <si>
    <t>Netherland</t>
  </si>
  <si>
    <t>Air Purifiers</t>
  </si>
  <si>
    <t>Crypto Currency</t>
  </si>
  <si>
    <t>Food processor</t>
  </si>
  <si>
    <t>Singapore</t>
  </si>
  <si>
    <t>Card Payment</t>
  </si>
  <si>
    <t>Washing Machines</t>
  </si>
  <si>
    <t>Hong Kong</t>
  </si>
  <si>
    <t>Belgium</t>
  </si>
  <si>
    <t>Mobile Phones</t>
  </si>
  <si>
    <t>Water Purifiers</t>
  </si>
  <si>
    <t>Dishwashers</t>
  </si>
  <si>
    <t>China</t>
  </si>
  <si>
    <t>Japan</t>
  </si>
  <si>
    <t>India</t>
  </si>
  <si>
    <t>Customer Age Group</t>
  </si>
  <si>
    <t>Customer Gender</t>
  </si>
  <si>
    <t>Top Seller</t>
  </si>
  <si>
    <t>Expense</t>
  </si>
  <si>
    <t>Male</t>
  </si>
  <si>
    <t>Female</t>
  </si>
  <si>
    <t>Seller A</t>
  </si>
  <si>
    <t>Seller B</t>
  </si>
  <si>
    <t>Seller C</t>
  </si>
  <si>
    <t>Seller D</t>
  </si>
  <si>
    <t>Seller E</t>
  </si>
  <si>
    <t>Row Labels</t>
  </si>
  <si>
    <t>Sum of Total Revenue</t>
  </si>
  <si>
    <t>Count of Customer Age Group</t>
  </si>
  <si>
    <t>20-29</t>
  </si>
  <si>
    <t>30-39</t>
  </si>
  <si>
    <t>40-49</t>
  </si>
  <si>
    <t>50-59</t>
  </si>
  <si>
    <t>60-69</t>
  </si>
  <si>
    <t>Count of Payment Method</t>
  </si>
  <si>
    <t>Count of Top Seller</t>
  </si>
  <si>
    <t>Count of Customer Gender</t>
  </si>
  <si>
    <t>Column Labels</t>
  </si>
  <si>
    <t>Grand Total</t>
  </si>
  <si>
    <t>gen</t>
  </si>
  <si>
    <t>feb</t>
  </si>
  <si>
    <t>mar</t>
  </si>
  <si>
    <t>apr</t>
  </si>
  <si>
    <t>mag</t>
  </si>
  <si>
    <t>giu</t>
  </si>
  <si>
    <t>lug</t>
  </si>
  <si>
    <t>ago</t>
  </si>
  <si>
    <t>set</t>
  </si>
  <si>
    <t>ott</t>
  </si>
  <si>
    <t>nov</t>
  </si>
  <si>
    <t>dic</t>
  </si>
  <si>
    <t>Sales %</t>
  </si>
  <si>
    <t>Sales by Months</t>
  </si>
  <si>
    <t>Sales by Country</t>
  </si>
  <si>
    <t>Sales by Age Group</t>
  </si>
  <si>
    <t>Sales by Products</t>
  </si>
  <si>
    <t>Sales by Payament Methods</t>
  </si>
  <si>
    <t>Sales by Sellers</t>
  </si>
  <si>
    <t>Sales by Genders</t>
  </si>
  <si>
    <t>Sales Variation over Months by Products</t>
  </si>
  <si>
    <t>Sales Variation over Months by Country</t>
  </si>
  <si>
    <t>Product Names</t>
  </si>
  <si>
    <t>Country Names</t>
  </si>
  <si>
    <t>Monthly Sales</t>
  </si>
  <si>
    <t xml:space="preserve">Product </t>
  </si>
  <si>
    <t xml:space="preserve">Country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</si>
</sst>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mmmm\ d\,\ yyyy;@"/>
    <numFmt numFmtId="165" formatCode="&quot;$&quot;#,##0"/>
    <numFmt numFmtId="166" formatCode="&quot;$&quot;#,##0.0"/>
  </numFmts>
  <fonts count="4">
    <font>
      <sz val="11"/>
      <color theme="1"/>
      <name val="Calibri"/>
      <family val="2"/>
      <scheme val="minor"/>
    </font>
    <font>
      <b/>
      <sz val="11"/>
      <color theme="0"/>
      <name val="Calibri"/>
      <family val="2"/>
      <scheme val="minor"/>
    </font>
    <font>
      <b/>
      <sz val="11"/>
      <color theme="1"/>
      <name val="Calibri"/>
      <family val="2"/>
      <scheme val="minor"/>
    </font>
    <font>
      <sz val="10"/>
      <color theme="1"/>
      <name val="Arial Unicode MS"/>
    </font>
  </fonts>
  <fills count="8">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0"/>
        <bgColor indexed="64"/>
      </patternFill>
    </fill>
    <fill>
      <patternFill patternType="solid">
        <fgColor rgb="FF00B0F0"/>
        <bgColor theme="4" tint="0.79998168889431442"/>
      </patternFill>
    </fill>
    <fill>
      <patternFill patternType="solid">
        <fgColor rgb="FF00B0F0"/>
        <bgColor indexed="64"/>
      </patternFill>
    </fill>
  </fills>
  <borders count="7">
    <border>
      <left/>
      <right/>
      <top/>
      <bottom/>
      <diagonal/>
    </border>
    <border>
      <left style="thin">
        <color theme="1"/>
      </left>
      <right style="thin">
        <color theme="1"/>
      </right>
      <top style="thin">
        <color theme="1"/>
      </top>
      <bottom style="thin">
        <color theme="1"/>
      </bottom>
      <diagonal/>
    </border>
    <border>
      <left style="thin">
        <color indexed="64"/>
      </left>
      <right style="thin">
        <color indexed="64"/>
      </right>
      <top style="thin">
        <color indexed="64"/>
      </top>
      <bottom style="thin">
        <color indexed="64"/>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diagonal/>
    </border>
    <border>
      <left/>
      <right/>
      <top/>
      <bottom style="thin">
        <color theme="4" tint="0.39997558519241921"/>
      </bottom>
      <diagonal/>
    </border>
  </borders>
  <cellStyleXfs count="1">
    <xf numFmtId="0" fontId="0" fillId="0" borderId="0"/>
  </cellStyleXfs>
  <cellXfs count="29">
    <xf numFmtId="0" fontId="0" fillId="0" borderId="0" xfId="0"/>
    <xf numFmtId="164" fontId="1" fillId="2" borderId="1" xfId="0" applyNumberFormat="1" applyFont="1" applyFill="1" applyBorder="1" applyAlignment="1">
      <alignment horizontal="left"/>
    </xf>
    <xf numFmtId="0" fontId="1" fillId="2" borderId="1" xfId="0" applyFont="1" applyFill="1" applyBorder="1" applyAlignment="1">
      <alignment horizontal="left"/>
    </xf>
    <xf numFmtId="165" fontId="1" fillId="2" borderId="1" xfId="0" applyNumberFormat="1" applyFont="1" applyFill="1" applyBorder="1" applyAlignment="1">
      <alignment horizontal="left"/>
    </xf>
    <xf numFmtId="0" fontId="1" fillId="2" borderId="1" xfId="0" applyFont="1" applyFill="1" applyBorder="1"/>
    <xf numFmtId="4" fontId="1" fillId="2" borderId="1" xfId="0" applyNumberFormat="1" applyFont="1" applyFill="1" applyBorder="1" applyAlignment="1">
      <alignment horizontal="left"/>
    </xf>
    <xf numFmtId="0" fontId="1" fillId="2" borderId="0" xfId="0" applyFont="1" applyFill="1"/>
    <xf numFmtId="164" fontId="0" fillId="0" borderId="1" xfId="0" applyNumberFormat="1" applyBorder="1" applyAlignment="1">
      <alignment horizontal="left"/>
    </xf>
    <xf numFmtId="0" fontId="0" fillId="0" borderId="1" xfId="0" applyBorder="1" applyAlignment="1">
      <alignment horizontal="left"/>
    </xf>
    <xf numFmtId="165" fontId="0" fillId="0" borderId="1" xfId="0" applyNumberFormat="1" applyBorder="1" applyAlignment="1">
      <alignment horizontal="left"/>
    </xf>
    <xf numFmtId="166" fontId="0" fillId="0" borderId="1" xfId="0" applyNumberFormat="1" applyBorder="1" applyAlignment="1">
      <alignment horizontal="left"/>
    </xf>
    <xf numFmtId="4" fontId="0" fillId="0" borderId="1" xfId="0" applyNumberFormat="1" applyBorder="1" applyAlignment="1">
      <alignment horizontal="left"/>
    </xf>
    <xf numFmtId="0" fontId="0" fillId="0" borderId="1" xfId="0" applyBorder="1"/>
    <xf numFmtId="164" fontId="0" fillId="0" borderId="0" xfId="0" applyNumberFormat="1"/>
    <xf numFmtId="0" fontId="0" fillId="0" borderId="0" xfId="0" applyAlignment="1">
      <alignment horizontal="left"/>
    </xf>
    <xf numFmtId="0" fontId="0" fillId="0" borderId="3" xfId="0" applyBorder="1" applyAlignment="1">
      <alignment horizontal="left"/>
    </xf>
    <xf numFmtId="0" fontId="0" fillId="0" borderId="4" xfId="0" applyBorder="1" applyAlignment="1">
      <alignment horizontal="left"/>
    </xf>
    <xf numFmtId="0" fontId="1" fillId="2" borderId="5" xfId="0" applyFont="1" applyFill="1" applyBorder="1" applyAlignment="1">
      <alignment horizontal="left"/>
    </xf>
    <xf numFmtId="0" fontId="3" fillId="0" borderId="2" xfId="0" applyFont="1" applyBorder="1" applyAlignment="1">
      <alignment horizontal="left" vertical="center"/>
    </xf>
    <xf numFmtId="0" fontId="2" fillId="3" borderId="6" xfId="0" applyFont="1" applyFill="1" applyBorder="1"/>
    <xf numFmtId="0" fontId="0" fillId="0" borderId="0" xfId="0" pivotButton="1"/>
    <xf numFmtId="10" fontId="0" fillId="0" borderId="0" xfId="0" applyNumberFormat="1"/>
    <xf numFmtId="10" fontId="2" fillId="0" borderId="0" xfId="0" applyNumberFormat="1" applyFont="1"/>
    <xf numFmtId="0" fontId="0" fillId="5" borderId="0" xfId="0" applyFill="1"/>
    <xf numFmtId="0" fontId="0" fillId="5" borderId="0" xfId="0" applyFill="1" applyAlignment="1">
      <alignment horizontal="left"/>
    </xf>
    <xf numFmtId="0" fontId="1" fillId="4" borderId="0" xfId="0" applyFont="1" applyFill="1" applyAlignment="1">
      <alignment horizontal="center" vertical="center"/>
    </xf>
    <xf numFmtId="0" fontId="0" fillId="0" borderId="0" xfId="0" applyNumberFormat="1"/>
    <xf numFmtId="0" fontId="1" fillId="6" borderId="6" xfId="0" applyFont="1" applyFill="1" applyBorder="1" applyAlignment="1">
      <alignment horizontal="center" vertical="center"/>
    </xf>
    <xf numFmtId="0" fontId="1" fillId="7" borderId="0" xfId="0" applyFont="1" applyFill="1"/>
  </cellXfs>
  <cellStyles count="1">
    <cellStyle name="Normal" xfId="0" builtinId="0"/>
  </cellStyles>
  <dxfs count="0"/>
  <tableStyles count="0" defaultTableStyle="TableStyleMedium2" defaultPivotStyle="PivotStyleLight16"/>
  <colors>
    <mruColors>
      <color rgb="FF8AF1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bar"/>
        <c:grouping val="clustered"/>
        <c:varyColors val="0"/>
        <c:ser>
          <c:idx val="0"/>
          <c:order val="0"/>
          <c:tx>
            <c:strRef>
              <c:f>Pivot!$C$2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a:solidFill>
                        <a:schemeClr val="lt1">
                          <a:lumMod val="95000"/>
                          <a:alpha val="54000"/>
                        </a:schemeClr>
                      </a:solidFill>
                    </a:ln>
                    <a:effectLst/>
                  </c:spPr>
                </c15:leaderLines>
              </c:ext>
            </c:extLst>
          </c:dLbls>
          <c:cat>
            <c:strRef>
              <c:f>Pivot!$B$3:$B$15</c:f>
              <c:strCache>
                <c:ptCount val="12"/>
                <c:pt idx="0">
                  <c:v>gen</c:v>
                </c:pt>
                <c:pt idx="1">
                  <c:v>feb</c:v>
                </c:pt>
                <c:pt idx="2">
                  <c:v>mar</c:v>
                </c:pt>
                <c:pt idx="3">
                  <c:v>apr</c:v>
                </c:pt>
                <c:pt idx="4">
                  <c:v>mag</c:v>
                </c:pt>
                <c:pt idx="5">
                  <c:v>giu</c:v>
                </c:pt>
                <c:pt idx="6">
                  <c:v>lug</c:v>
                </c:pt>
                <c:pt idx="7">
                  <c:v>ago</c:v>
                </c:pt>
                <c:pt idx="8">
                  <c:v>set</c:v>
                </c:pt>
                <c:pt idx="9">
                  <c:v>ott</c:v>
                </c:pt>
                <c:pt idx="10">
                  <c:v>nov</c:v>
                </c:pt>
                <c:pt idx="11">
                  <c:v>dic</c:v>
                </c:pt>
              </c:strCache>
            </c:strRef>
          </c:cat>
          <c:val>
            <c:numRef>
              <c:f>Pivot!$C$3:$C$15</c:f>
              <c:numCache>
                <c:formatCode>General</c:formatCode>
                <c:ptCount val="12"/>
                <c:pt idx="0">
                  <c:v>2259780</c:v>
                </c:pt>
                <c:pt idx="1">
                  <c:v>2012000</c:v>
                </c:pt>
                <c:pt idx="2">
                  <c:v>1359680</c:v>
                </c:pt>
                <c:pt idx="3">
                  <c:v>1719300</c:v>
                </c:pt>
                <c:pt idx="4">
                  <c:v>2119380</c:v>
                </c:pt>
                <c:pt idx="5">
                  <c:v>2008700</c:v>
                </c:pt>
                <c:pt idx="6">
                  <c:v>2277500</c:v>
                </c:pt>
                <c:pt idx="7">
                  <c:v>2043700</c:v>
                </c:pt>
                <c:pt idx="8">
                  <c:v>501000</c:v>
                </c:pt>
                <c:pt idx="9">
                  <c:v>707000</c:v>
                </c:pt>
                <c:pt idx="10">
                  <c:v>3568900</c:v>
                </c:pt>
                <c:pt idx="11">
                  <c:v>4530400</c:v>
                </c:pt>
              </c:numCache>
            </c:numRef>
          </c:val>
          <c:extLst>
            <c:ext xmlns:c16="http://schemas.microsoft.com/office/drawing/2014/chart" uri="{C3380CC4-5D6E-409C-BE32-E72D297353CC}">
              <c16:uniqueId val="{00000000-B3C4-484C-8700-D72A73922633}"/>
            </c:ext>
          </c:extLst>
        </c:ser>
        <c:dLbls>
          <c:dLblPos val="outEnd"/>
          <c:showLegendKey val="0"/>
          <c:showVal val="1"/>
          <c:showCatName val="0"/>
          <c:showSerName val="0"/>
          <c:showPercent val="0"/>
          <c:showBubbleSize val="0"/>
        </c:dLbls>
        <c:gapWidth val="115"/>
        <c:overlap val="-20"/>
        <c:axId val="1804421551"/>
        <c:axId val="1804411951"/>
      </c:barChart>
      <c:catAx>
        <c:axId val="18044215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4411951"/>
        <c:crosses val="autoZero"/>
        <c:auto val="1"/>
        <c:lblAlgn val="ctr"/>
        <c:lblOffset val="100"/>
        <c:noMultiLvlLbl val="0"/>
      </c:catAx>
      <c:valAx>
        <c:axId val="18044119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442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Analysis.xlsx]Pivot!PivotTable2</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Sales by</a:t>
            </a:r>
            <a:r>
              <a:rPr lang="en-US" sz="1600" b="1" baseline="0"/>
              <a:t> Country</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1"/>
          </a:solidFill>
          <a:ln>
            <a:noFill/>
          </a:ln>
          <a:effectLst/>
        </c:spPr>
        <c:dLbl>
          <c:idx val="0"/>
          <c:layout>
            <c:manualLayout>
              <c:x val="-2.5780625149711268E-3"/>
              <c:y val="-3.861364855941495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chemeClr val="accent1"/>
          </a:solidFill>
          <a:ln>
            <a:noFill/>
          </a:ln>
          <a:effectLst/>
        </c:spPr>
        <c:dLbl>
          <c:idx val="0"/>
          <c:layout>
            <c:manualLayout>
              <c:x val="5.1561250299420646E-3"/>
              <c:y val="-3.1423636079654038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1"/>
          </a:solidFill>
          <a:ln>
            <a:noFill/>
          </a:ln>
          <a:effectLst/>
        </c:spPr>
        <c:dLbl>
          <c:idx val="0"/>
          <c:layout>
            <c:manualLayout>
              <c:x val="-7.7341875449131441E-3"/>
              <c:y val="1.1783863529870238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1"/>
          </a:solidFill>
          <a:ln>
            <a:noFill/>
          </a:ln>
          <a:effectLst/>
        </c:spPr>
        <c:dLbl>
          <c:idx val="0"/>
          <c:layout>
            <c:manualLayout>
              <c:x val="0"/>
              <c:y val="1.963977254978380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1"/>
          </a:solidFill>
          <a:ln>
            <a:noFill/>
          </a:ln>
          <a:effectLst/>
        </c:spPr>
        <c:dLbl>
          <c:idx val="0"/>
          <c:layout>
            <c:manualLayout>
              <c:x val="-1.2890312574855161E-2"/>
              <c:y val="-3.535159058961064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solidFill>
            <a:schemeClr val="accent1"/>
          </a:solidFill>
          <a:ln>
            <a:noFill/>
          </a:ln>
          <a:effectLst/>
        </c:spPr>
        <c:dLbl>
          <c:idx val="0"/>
          <c:layout>
            <c:manualLayout>
              <c:x val="0"/>
              <c:y val="-1.963977254978380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chemeClr val="accent1"/>
          </a:solidFill>
          <a:ln>
            <a:noFill/>
          </a:ln>
          <a:effectLst/>
        </c:spPr>
        <c:dLbl>
          <c:idx val="0"/>
          <c:layout>
            <c:manualLayout>
              <c:x val="-5.1561250299421591E-3"/>
              <c:y val="1.1783863529870167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chemeClr val="accent1"/>
          </a:solidFill>
          <a:ln>
            <a:noFill/>
          </a:ln>
          <a:effectLst/>
        </c:spPr>
        <c:dLbl>
          <c:idx val="0"/>
          <c:layout>
            <c:manualLayout>
              <c:x val="2.5722059843875045E-2"/>
              <c:y val="-2.3234838432396841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areaChart>
        <c:grouping val="standard"/>
        <c:varyColors val="0"/>
        <c:ser>
          <c:idx val="0"/>
          <c:order val="0"/>
          <c:tx>
            <c:strRef>
              <c:f>Pivot!$F$2</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8-C15F-4C43-BFA5-D30A53DEDCD6}"/>
              </c:ext>
            </c:extLst>
          </c:dPt>
          <c:dPt>
            <c:idx val="3"/>
            <c:bubble3D val="0"/>
            <c:extLst>
              <c:ext xmlns:c16="http://schemas.microsoft.com/office/drawing/2014/chart" uri="{C3380CC4-5D6E-409C-BE32-E72D297353CC}">
                <c16:uniqueId val="{00000003-C15F-4C43-BFA5-D30A53DEDCD6}"/>
              </c:ext>
            </c:extLst>
          </c:dPt>
          <c:dPt>
            <c:idx val="4"/>
            <c:bubble3D val="0"/>
            <c:extLst>
              <c:ext xmlns:c16="http://schemas.microsoft.com/office/drawing/2014/chart" uri="{C3380CC4-5D6E-409C-BE32-E72D297353CC}">
                <c16:uniqueId val="{00000002-C15F-4C43-BFA5-D30A53DEDCD6}"/>
              </c:ext>
            </c:extLst>
          </c:dPt>
          <c:dPt>
            <c:idx val="6"/>
            <c:bubble3D val="0"/>
            <c:extLst>
              <c:ext xmlns:c16="http://schemas.microsoft.com/office/drawing/2014/chart" uri="{C3380CC4-5D6E-409C-BE32-E72D297353CC}">
                <c16:uniqueId val="{00000001-C15F-4C43-BFA5-D30A53DEDCD6}"/>
              </c:ext>
            </c:extLst>
          </c:dPt>
          <c:dPt>
            <c:idx val="7"/>
            <c:bubble3D val="0"/>
            <c:extLst>
              <c:ext xmlns:c16="http://schemas.microsoft.com/office/drawing/2014/chart" uri="{C3380CC4-5D6E-409C-BE32-E72D297353CC}">
                <c16:uniqueId val="{00000007-C15F-4C43-BFA5-D30A53DEDCD6}"/>
              </c:ext>
            </c:extLst>
          </c:dPt>
          <c:dPt>
            <c:idx val="8"/>
            <c:bubble3D val="0"/>
            <c:extLst>
              <c:ext xmlns:c16="http://schemas.microsoft.com/office/drawing/2014/chart" uri="{C3380CC4-5D6E-409C-BE32-E72D297353CC}">
                <c16:uniqueId val="{00000006-C15F-4C43-BFA5-D30A53DEDCD6}"/>
              </c:ext>
            </c:extLst>
          </c:dPt>
          <c:dPt>
            <c:idx val="9"/>
            <c:bubble3D val="0"/>
            <c:extLst>
              <c:ext xmlns:c16="http://schemas.microsoft.com/office/drawing/2014/chart" uri="{C3380CC4-5D6E-409C-BE32-E72D297353CC}">
                <c16:uniqueId val="{00000005-C15F-4C43-BFA5-D30A53DEDCD6}"/>
              </c:ext>
            </c:extLst>
          </c:dPt>
          <c:dPt>
            <c:idx val="10"/>
            <c:bubble3D val="0"/>
            <c:extLst>
              <c:ext xmlns:c16="http://schemas.microsoft.com/office/drawing/2014/chart" uri="{C3380CC4-5D6E-409C-BE32-E72D297353CC}">
                <c16:uniqueId val="{00000004-C15F-4C43-BFA5-D30A53DEDCD6}"/>
              </c:ext>
            </c:extLst>
          </c:dPt>
          <c:dLbls>
            <c:dLbl>
              <c:idx val="0"/>
              <c:layout>
                <c:manualLayout>
                  <c:x val="2.5722059843875045E-2"/>
                  <c:y val="-2.3234838432396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15F-4C43-BFA5-D30A53DEDCD6}"/>
                </c:ext>
              </c:extLst>
            </c:dLbl>
            <c:dLbl>
              <c:idx val="3"/>
              <c:layout>
                <c:manualLayout>
                  <c:x val="-7.7341875449131441E-3"/>
                  <c:y val="1.17838635298702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5F-4C43-BFA5-D30A53DEDCD6}"/>
                </c:ext>
              </c:extLst>
            </c:dLbl>
            <c:dLbl>
              <c:idx val="4"/>
              <c:layout>
                <c:manualLayout>
                  <c:x val="5.1561250299420646E-3"/>
                  <c:y val="-3.14236360796540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15F-4C43-BFA5-D30A53DEDCD6}"/>
                </c:ext>
              </c:extLst>
            </c:dLbl>
            <c:dLbl>
              <c:idx val="6"/>
              <c:layout>
                <c:manualLayout>
                  <c:x val="-2.5780625149711268E-3"/>
                  <c:y val="-3.86136485594149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5F-4C43-BFA5-D30A53DEDCD6}"/>
                </c:ext>
              </c:extLst>
            </c:dLbl>
            <c:dLbl>
              <c:idx val="7"/>
              <c:layout>
                <c:manualLayout>
                  <c:x val="-5.1561250299421591E-3"/>
                  <c:y val="1.17838635298701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15F-4C43-BFA5-D30A53DEDCD6}"/>
                </c:ext>
              </c:extLst>
            </c:dLbl>
            <c:dLbl>
              <c:idx val="8"/>
              <c:layout>
                <c:manualLayout>
                  <c:x val="0"/>
                  <c:y val="-1.96397725497838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15F-4C43-BFA5-D30A53DEDCD6}"/>
                </c:ext>
              </c:extLst>
            </c:dLbl>
            <c:dLbl>
              <c:idx val="9"/>
              <c:layout>
                <c:manualLayout>
                  <c:x val="-1.2890312574855161E-2"/>
                  <c:y val="-3.5351590589610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15F-4C43-BFA5-D30A53DEDCD6}"/>
                </c:ext>
              </c:extLst>
            </c:dLbl>
            <c:dLbl>
              <c:idx val="10"/>
              <c:layout>
                <c:manualLayout>
                  <c:x val="0"/>
                  <c:y val="1.96397725497838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15F-4C43-BFA5-D30A53DEDCD6}"/>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0"/>
              </c:ext>
            </c:extLst>
          </c:dLbls>
          <c:cat>
            <c:strRef>
              <c:f>Pivot!$E$3:$E$14</c:f>
              <c:strCache>
                <c:ptCount val="11"/>
                <c:pt idx="0">
                  <c:v>Belgium</c:v>
                </c:pt>
                <c:pt idx="1">
                  <c:v>China</c:v>
                </c:pt>
                <c:pt idx="2">
                  <c:v>Hong Kong</c:v>
                </c:pt>
                <c:pt idx="3">
                  <c:v>India</c:v>
                </c:pt>
                <c:pt idx="4">
                  <c:v>Japan</c:v>
                </c:pt>
                <c:pt idx="5">
                  <c:v>Netherland</c:v>
                </c:pt>
                <c:pt idx="6">
                  <c:v>Philippines</c:v>
                </c:pt>
                <c:pt idx="7">
                  <c:v>Singapore</c:v>
                </c:pt>
                <c:pt idx="8">
                  <c:v>Switzerland</c:v>
                </c:pt>
                <c:pt idx="9">
                  <c:v>United Kingdom</c:v>
                </c:pt>
                <c:pt idx="10">
                  <c:v>United States</c:v>
                </c:pt>
              </c:strCache>
            </c:strRef>
          </c:cat>
          <c:val>
            <c:numRef>
              <c:f>Pivot!$F$3:$F$14</c:f>
              <c:numCache>
                <c:formatCode>General</c:formatCode>
                <c:ptCount val="11"/>
                <c:pt idx="0">
                  <c:v>3240080</c:v>
                </c:pt>
                <c:pt idx="1">
                  <c:v>1385000</c:v>
                </c:pt>
                <c:pt idx="2">
                  <c:v>3018480</c:v>
                </c:pt>
                <c:pt idx="3">
                  <c:v>1366400</c:v>
                </c:pt>
                <c:pt idx="4">
                  <c:v>1623400</c:v>
                </c:pt>
                <c:pt idx="5">
                  <c:v>2776100</c:v>
                </c:pt>
                <c:pt idx="6">
                  <c:v>3158800</c:v>
                </c:pt>
                <c:pt idx="7">
                  <c:v>2814300</c:v>
                </c:pt>
                <c:pt idx="8">
                  <c:v>3015000</c:v>
                </c:pt>
                <c:pt idx="9">
                  <c:v>1384880</c:v>
                </c:pt>
                <c:pt idx="10">
                  <c:v>1324900</c:v>
                </c:pt>
              </c:numCache>
            </c:numRef>
          </c:val>
          <c:extLst>
            <c:ext xmlns:c16="http://schemas.microsoft.com/office/drawing/2014/chart" uri="{C3380CC4-5D6E-409C-BE32-E72D297353CC}">
              <c16:uniqueId val="{00000000-C15F-4C43-BFA5-D30A53DEDCD6}"/>
            </c:ext>
          </c:extLst>
        </c:ser>
        <c:dLbls>
          <c:showLegendKey val="0"/>
          <c:showVal val="1"/>
          <c:showCatName val="0"/>
          <c:showSerName val="0"/>
          <c:showPercent val="0"/>
          <c:showBubbleSize val="0"/>
        </c:dLbls>
        <c:axId val="1804413391"/>
        <c:axId val="1804414351"/>
      </c:areaChart>
      <c:catAx>
        <c:axId val="18044133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414351"/>
        <c:crosses val="autoZero"/>
        <c:auto val="1"/>
        <c:lblAlgn val="ctr"/>
        <c:lblOffset val="100"/>
        <c:noMultiLvlLbl val="0"/>
      </c:catAx>
      <c:valAx>
        <c:axId val="1804414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4133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Group</a:t>
            </a:r>
          </a:p>
        </c:rich>
      </c:tx>
      <c:layout>
        <c:manualLayout>
          <c:xMode val="edge"/>
          <c:yMode val="edge"/>
          <c:x val="0.35603772430889641"/>
          <c:y val="3.34419098227052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layout>
            <c:manualLayout>
              <c:x val="0.12215820366657021"/>
              <c:y val="-7.9493824400400717E-2"/>
            </c:manualLayout>
          </c:layout>
          <c:showLegendKey val="0"/>
          <c:showVal val="0"/>
          <c:showCatName val="0"/>
          <c:showSerName val="0"/>
          <c:showPercent val="1"/>
          <c:showBubbleSize val="0"/>
          <c:extLst>
            <c:ext xmlns:c15="http://schemas.microsoft.com/office/drawing/2012/chart" uri="{CE6537A1-D6FC-4f65-9D91-7224C49458BB}">
              <c15:layout>
                <c:manualLayout>
                  <c:w val="9.1422000005837556E-2"/>
                  <c:h val="0.13051157545612185"/>
                </c:manualLayout>
              </c15:layout>
            </c:ext>
          </c:extLst>
        </c:dLbl>
      </c:pivotFmt>
      <c:pivotFmt>
        <c:idx val="9"/>
        <c:dLbl>
          <c:idx val="0"/>
          <c:layout>
            <c:manualLayout>
              <c:x val="8.3881184951550308E-2"/>
              <c:y val="0.10973536556685627"/>
            </c:manualLayout>
          </c:layout>
          <c:showLegendKey val="0"/>
          <c:showVal val="0"/>
          <c:showCatName val="0"/>
          <c:showSerName val="0"/>
          <c:showPercent val="1"/>
          <c:showBubbleSize val="0"/>
          <c:extLst>
            <c:ext xmlns:c15="http://schemas.microsoft.com/office/drawing/2012/chart" uri="{CE6537A1-D6FC-4f65-9D91-7224C49458BB}">
              <c15:layout>
                <c:manualLayout>
                  <c:w val="9.8725077274677553E-2"/>
                  <c:h val="0.12839364902177525"/>
                </c:manualLayout>
              </c15:layout>
            </c:ext>
          </c:extLst>
        </c:dLbl>
      </c:pivotFmt>
      <c:pivotFmt>
        <c:idx val="10"/>
        <c:dLbl>
          <c:idx val="0"/>
          <c:layout>
            <c:manualLayout>
              <c:x val="-0.19839292020933483"/>
              <c:y val="0.1029684168046025"/>
            </c:manualLayout>
          </c:layout>
          <c:showLegendKey val="0"/>
          <c:showVal val="0"/>
          <c:showCatName val="0"/>
          <c:showSerName val="0"/>
          <c:showPercent val="1"/>
          <c:showBubbleSize val="0"/>
          <c:extLst>
            <c:ext xmlns:c15="http://schemas.microsoft.com/office/drawing/2012/chart" uri="{CE6537A1-D6FC-4f65-9D91-7224C49458BB}">
              <c15:layout>
                <c:manualLayout>
                  <c:w val="9.5018227775685984E-2"/>
                  <c:h val="0.1381699310467889"/>
                </c:manualLayout>
              </c15:layout>
            </c:ext>
          </c:extLst>
        </c:dLbl>
      </c:pivotFmt>
      <c:pivotFmt>
        <c:idx val="11"/>
        <c:dLbl>
          <c:idx val="0"/>
          <c:layout>
            <c:manualLayout>
              <c:x val="-0.1408773065246858"/>
              <c:y val="6.8888139503628015E-2"/>
            </c:manualLayout>
          </c:layout>
          <c:showLegendKey val="0"/>
          <c:showVal val="0"/>
          <c:showCatName val="0"/>
          <c:showSerName val="0"/>
          <c:showPercent val="1"/>
          <c:showBubbleSize val="0"/>
          <c:extLst>
            <c:ext xmlns:c15="http://schemas.microsoft.com/office/drawing/2012/chart" uri="{CE6537A1-D6FC-4f65-9D91-7224C49458BB}">
              <c15:layout>
                <c:manualLayout>
                  <c:w val="0.10371823273761049"/>
                  <c:h val="0.12180592780791243"/>
                </c:manualLayout>
              </c15:layout>
            </c:ext>
          </c:extLst>
        </c:dLbl>
      </c:pivotFmt>
      <c:pivotFmt>
        <c:idx val="12"/>
        <c:dLbl>
          <c:idx val="0"/>
          <c:layout>
            <c:manualLayout>
              <c:x val="-0.19261694818291406"/>
              <c:y val="-8.2533513086482255E-2"/>
            </c:manualLayout>
          </c:layout>
          <c:showLegendKey val="0"/>
          <c:showVal val="0"/>
          <c:showCatName val="0"/>
          <c:showSerName val="0"/>
          <c:showPercent val="1"/>
          <c:showBubbleSize val="0"/>
          <c:extLst>
            <c:ext xmlns:c15="http://schemas.microsoft.com/office/drawing/2012/chart" uri="{CE6537A1-D6FC-4f65-9D91-7224C49458BB}">
              <c15:layout>
                <c:manualLayout>
                  <c:w val="9.2683496347147912E-2"/>
                  <c:h val="0.13260252854376606"/>
                </c:manualLayout>
              </c15:layout>
            </c:ext>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dLbl>
          <c:idx val="0"/>
          <c:layout>
            <c:manualLayout>
              <c:x val="0.12215820366657021"/>
              <c:y val="-7.9493824400400717E-2"/>
            </c:manualLayout>
          </c:layout>
          <c:showLegendKey val="0"/>
          <c:showVal val="0"/>
          <c:showCatName val="0"/>
          <c:showSerName val="0"/>
          <c:showPercent val="1"/>
          <c:showBubbleSize val="0"/>
          <c:extLst>
            <c:ext xmlns:c15="http://schemas.microsoft.com/office/drawing/2012/chart" uri="{CE6537A1-D6FC-4f65-9D91-7224C49458BB}">
              <c15:layout>
                <c:manualLayout>
                  <c:w val="9.1422000005837556E-2"/>
                  <c:h val="0.13051157545612185"/>
                </c:manualLayout>
              </c15:layout>
            </c:ext>
          </c:extLst>
        </c:dLbl>
      </c:pivotFmt>
      <c:pivotFmt>
        <c:idx val="15"/>
        <c:dLbl>
          <c:idx val="0"/>
          <c:layout>
            <c:manualLayout>
              <c:x val="8.3881184951550308E-2"/>
              <c:y val="0.10973536556685627"/>
            </c:manualLayout>
          </c:layout>
          <c:showLegendKey val="0"/>
          <c:showVal val="0"/>
          <c:showCatName val="0"/>
          <c:showSerName val="0"/>
          <c:showPercent val="1"/>
          <c:showBubbleSize val="0"/>
          <c:extLst>
            <c:ext xmlns:c15="http://schemas.microsoft.com/office/drawing/2012/chart" uri="{CE6537A1-D6FC-4f65-9D91-7224C49458BB}">
              <c15:layout>
                <c:manualLayout>
                  <c:w val="9.8725077274677553E-2"/>
                  <c:h val="0.12839364902177525"/>
                </c:manualLayout>
              </c15:layout>
            </c:ext>
          </c:extLst>
        </c:dLbl>
      </c:pivotFmt>
      <c:pivotFmt>
        <c:idx val="16"/>
        <c:dLbl>
          <c:idx val="0"/>
          <c:layout>
            <c:manualLayout>
              <c:x val="-0.19839292020933483"/>
              <c:y val="0.1029684168046025"/>
            </c:manualLayout>
          </c:layout>
          <c:showLegendKey val="0"/>
          <c:showVal val="0"/>
          <c:showCatName val="0"/>
          <c:showSerName val="0"/>
          <c:showPercent val="1"/>
          <c:showBubbleSize val="0"/>
          <c:extLst>
            <c:ext xmlns:c15="http://schemas.microsoft.com/office/drawing/2012/chart" uri="{CE6537A1-D6FC-4f65-9D91-7224C49458BB}">
              <c15:layout>
                <c:manualLayout>
                  <c:w val="9.5018227775685984E-2"/>
                  <c:h val="0.1381699310467889"/>
                </c:manualLayout>
              </c15:layout>
            </c:ext>
          </c:extLst>
        </c:dLbl>
      </c:pivotFmt>
      <c:pivotFmt>
        <c:idx val="17"/>
        <c:dLbl>
          <c:idx val="0"/>
          <c:layout>
            <c:manualLayout>
              <c:x val="-0.1408773065246858"/>
              <c:y val="6.8888139503628015E-2"/>
            </c:manualLayout>
          </c:layout>
          <c:showLegendKey val="0"/>
          <c:showVal val="0"/>
          <c:showCatName val="0"/>
          <c:showSerName val="0"/>
          <c:showPercent val="1"/>
          <c:showBubbleSize val="0"/>
          <c:extLst>
            <c:ext xmlns:c15="http://schemas.microsoft.com/office/drawing/2012/chart" uri="{CE6537A1-D6FC-4f65-9D91-7224C49458BB}">
              <c15:layout>
                <c:manualLayout>
                  <c:w val="0.10371823273761049"/>
                  <c:h val="0.12180592780791243"/>
                </c:manualLayout>
              </c15:layout>
            </c:ext>
          </c:extLst>
        </c:dLbl>
      </c:pivotFmt>
      <c:pivotFmt>
        <c:idx val="18"/>
        <c:dLbl>
          <c:idx val="0"/>
          <c:layout>
            <c:manualLayout>
              <c:x val="-0.19261694818291406"/>
              <c:y val="-8.2533513086482255E-2"/>
            </c:manualLayout>
          </c:layout>
          <c:showLegendKey val="0"/>
          <c:showVal val="0"/>
          <c:showCatName val="0"/>
          <c:showSerName val="0"/>
          <c:showPercent val="1"/>
          <c:showBubbleSize val="0"/>
          <c:extLst>
            <c:ext xmlns:c15="http://schemas.microsoft.com/office/drawing/2012/chart" uri="{CE6537A1-D6FC-4f65-9D91-7224C49458BB}">
              <c15:layout>
                <c:manualLayout>
                  <c:w val="9.2683496347147912E-2"/>
                  <c:h val="0.13260252854376606"/>
                </c:manualLayout>
              </c15:layout>
            </c:ext>
          </c:extLst>
        </c:dLbl>
      </c:pivotFmt>
      <c:pivotFmt>
        <c:idx val="19"/>
        <c:dLbl>
          <c:idx val="0"/>
          <c:showLegendKey val="0"/>
          <c:showVal val="0"/>
          <c:showCatName val="0"/>
          <c:showSerName val="0"/>
          <c:showPercent val="1"/>
          <c:showBubbleSize val="0"/>
          <c:extLst>
            <c:ext xmlns:c15="http://schemas.microsoft.com/office/drawing/2012/chart" uri="{CE6537A1-D6FC-4f65-9D91-7224C49458BB}"/>
          </c:extLst>
        </c:dLbl>
      </c:pivotFmt>
      <c:pivotFmt>
        <c:idx val="20"/>
        <c:dLbl>
          <c:idx val="0"/>
          <c:layout>
            <c:manualLayout>
              <c:x val="0.12215820366657021"/>
              <c:y val="-7.9493824400400717E-2"/>
            </c:manualLayout>
          </c:layout>
          <c:showLegendKey val="0"/>
          <c:showVal val="0"/>
          <c:showCatName val="0"/>
          <c:showSerName val="0"/>
          <c:showPercent val="1"/>
          <c:showBubbleSize val="0"/>
          <c:extLst>
            <c:ext xmlns:c15="http://schemas.microsoft.com/office/drawing/2012/chart" uri="{CE6537A1-D6FC-4f65-9D91-7224C49458BB}">
              <c15:layout>
                <c:manualLayout>
                  <c:w val="9.1422000005837556E-2"/>
                  <c:h val="0.13051157545612185"/>
                </c:manualLayout>
              </c15:layout>
            </c:ext>
          </c:extLst>
        </c:dLbl>
      </c:pivotFmt>
      <c:pivotFmt>
        <c:idx val="21"/>
        <c:dLbl>
          <c:idx val="0"/>
          <c:layout>
            <c:manualLayout>
              <c:x val="8.3881184951550308E-2"/>
              <c:y val="0.10973536556685627"/>
            </c:manualLayout>
          </c:layout>
          <c:showLegendKey val="0"/>
          <c:showVal val="0"/>
          <c:showCatName val="0"/>
          <c:showSerName val="0"/>
          <c:showPercent val="1"/>
          <c:showBubbleSize val="0"/>
          <c:extLst>
            <c:ext xmlns:c15="http://schemas.microsoft.com/office/drawing/2012/chart" uri="{CE6537A1-D6FC-4f65-9D91-7224C49458BB}">
              <c15:layout>
                <c:manualLayout>
                  <c:w val="9.8725077274677553E-2"/>
                  <c:h val="0.12839364902177525"/>
                </c:manualLayout>
              </c15:layout>
            </c:ext>
          </c:extLst>
        </c:dLbl>
      </c:pivotFmt>
      <c:pivotFmt>
        <c:idx val="22"/>
        <c:dLbl>
          <c:idx val="0"/>
          <c:layout>
            <c:manualLayout>
              <c:x val="-0.19839292020933483"/>
              <c:y val="0.1029684168046025"/>
            </c:manualLayout>
          </c:layout>
          <c:showLegendKey val="0"/>
          <c:showVal val="0"/>
          <c:showCatName val="0"/>
          <c:showSerName val="0"/>
          <c:showPercent val="1"/>
          <c:showBubbleSize val="0"/>
          <c:extLst>
            <c:ext xmlns:c15="http://schemas.microsoft.com/office/drawing/2012/chart" uri="{CE6537A1-D6FC-4f65-9D91-7224C49458BB}">
              <c15:layout>
                <c:manualLayout>
                  <c:w val="9.5018227775685984E-2"/>
                  <c:h val="0.1381699310467889"/>
                </c:manualLayout>
              </c15:layout>
            </c:ext>
          </c:extLst>
        </c:dLbl>
      </c:pivotFmt>
      <c:pivotFmt>
        <c:idx val="23"/>
        <c:dLbl>
          <c:idx val="0"/>
          <c:layout>
            <c:manualLayout>
              <c:x val="-0.1408773065246858"/>
              <c:y val="6.8888139503628015E-2"/>
            </c:manualLayout>
          </c:layout>
          <c:showLegendKey val="0"/>
          <c:showVal val="0"/>
          <c:showCatName val="0"/>
          <c:showSerName val="0"/>
          <c:showPercent val="1"/>
          <c:showBubbleSize val="0"/>
          <c:extLst>
            <c:ext xmlns:c15="http://schemas.microsoft.com/office/drawing/2012/chart" uri="{CE6537A1-D6FC-4f65-9D91-7224C49458BB}">
              <c15:layout>
                <c:manualLayout>
                  <c:w val="0.10371823273761049"/>
                  <c:h val="0.12180592780791243"/>
                </c:manualLayout>
              </c15:layout>
            </c:ext>
          </c:extLst>
        </c:dLbl>
      </c:pivotFmt>
      <c:pivotFmt>
        <c:idx val="24"/>
        <c:dLbl>
          <c:idx val="0"/>
          <c:layout>
            <c:manualLayout>
              <c:x val="-0.19261694818291406"/>
              <c:y val="-8.2533513086482255E-2"/>
            </c:manualLayout>
          </c:layout>
          <c:showLegendKey val="0"/>
          <c:showVal val="0"/>
          <c:showCatName val="0"/>
          <c:showSerName val="0"/>
          <c:showPercent val="1"/>
          <c:showBubbleSize val="0"/>
          <c:extLst>
            <c:ext xmlns:c15="http://schemas.microsoft.com/office/drawing/2012/chart" uri="{CE6537A1-D6FC-4f65-9D91-7224C49458BB}">
              <c15:layout>
                <c:manualLayout>
                  <c:w val="9.2683496347147912E-2"/>
                  <c:h val="0.13260252854376606"/>
                </c:manualLayout>
              </c15:layout>
            </c:ext>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lumMod val="9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9244094580119023"/>
          <c:y val="0.22265667753727117"/>
          <c:w val="0.40160474476735869"/>
          <c:h val="0.71372201580119399"/>
        </c:manualLayout>
      </c:layout>
      <c:doughnutChart>
        <c:varyColors val="1"/>
        <c:ser>
          <c:idx val="0"/>
          <c:order val="0"/>
          <c:tx>
            <c:strRef>
              <c:f>Pivot!$C$19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6AF7-4992-BFEC-782244B7A7E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6AF7-4992-BFEC-782244B7A7E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6AF7-4992-BFEC-782244B7A7E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6AF7-4992-BFEC-782244B7A7E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6AF7-4992-BFEC-782244B7A7E5}"/>
              </c:ext>
            </c:extLst>
          </c:dPt>
          <c:dLbls>
            <c:spPr>
              <a:solidFill>
                <a:sysClr val="window" lastClr="FFFFFF">
                  <a:lumMod val="9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Pivot!$B$20:$B$25</c:f>
              <c:strCache>
                <c:ptCount val="5"/>
                <c:pt idx="0">
                  <c:v>20-29</c:v>
                </c:pt>
                <c:pt idx="1">
                  <c:v>30-39</c:v>
                </c:pt>
                <c:pt idx="2">
                  <c:v>40-49</c:v>
                </c:pt>
                <c:pt idx="3">
                  <c:v>50-59</c:v>
                </c:pt>
                <c:pt idx="4">
                  <c:v>60-69</c:v>
                </c:pt>
              </c:strCache>
            </c:strRef>
          </c:cat>
          <c:val>
            <c:numRef>
              <c:f>Pivot!$C$20:$C$25</c:f>
              <c:numCache>
                <c:formatCode>General</c:formatCode>
                <c:ptCount val="5"/>
                <c:pt idx="0">
                  <c:v>139</c:v>
                </c:pt>
                <c:pt idx="1">
                  <c:v>122</c:v>
                </c:pt>
                <c:pt idx="2">
                  <c:v>124</c:v>
                </c:pt>
                <c:pt idx="3">
                  <c:v>117</c:v>
                </c:pt>
                <c:pt idx="4">
                  <c:v>92</c:v>
                </c:pt>
              </c:numCache>
            </c:numRef>
          </c:val>
          <c:extLst>
            <c:ext xmlns:c16="http://schemas.microsoft.com/office/drawing/2014/chart" uri="{C3380CC4-5D6E-409C-BE32-E72D297353CC}">
              <c16:uniqueId val="{00000021-6AF7-4992-BFEC-782244B7A7E5}"/>
            </c:ext>
          </c:extLst>
        </c:ser>
        <c:dLbls>
          <c:showLegendKey val="0"/>
          <c:showVal val="0"/>
          <c:showCatName val="0"/>
          <c:showSerName val="0"/>
          <c:showPercent val="1"/>
          <c:showBubbleSize val="0"/>
          <c:showLeaderLines val="1"/>
        </c:dLbls>
        <c:firstSliceAng val="0"/>
        <c:holeSize val="64"/>
      </c:doughnutChart>
      <c:spPr>
        <a:noFill/>
        <a:ln>
          <a:noFill/>
        </a:ln>
        <a:effectLst/>
      </c:spPr>
    </c:plotArea>
    <c:legend>
      <c:legendPos val="r"/>
      <c:layout>
        <c:manualLayout>
          <c:xMode val="edge"/>
          <c:yMode val="edge"/>
          <c:x val="0.81138965993304324"/>
          <c:y val="0.29483994690400445"/>
          <c:w val="0.16636924307300738"/>
          <c:h val="0.56901831023394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Analysis.xlsx]Pivot!PivotTable4</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Sales by Product</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054147748669247E-2"/>
              <c:y val="-6.3539462541438524E-2"/>
            </c:manualLayout>
          </c:layout>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F60121B4-DFA8-44D4-BF9F-951E5A2C566C}" type="CELLRANGE">
                  <a:rPr lang="en-US" sz="700"/>
                  <a:pPr>
                    <a:defRPr sz="700"/>
                  </a:pPr>
                  <a:t>[CELLRANGE]</a:t>
                </a:fld>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5977603250473037E-2"/>
              <c:y val="-6.3539462541438579E-2"/>
            </c:manualLayout>
          </c:layout>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233FA1AB-F7AE-457A-B230-8262795CA704}" type="CELLRANGE">
                  <a:rPr lang="en-US" sz="700"/>
                  <a:pPr>
                    <a:defRPr sz="700"/>
                  </a:pPr>
                  <a:t>[CELLRANGE]</a:t>
                </a:fld>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4CB28625-8754-49B9-8710-288DCD6253BC}" type="CELLRANGE">
                  <a:rPr lang="en-US"/>
                  <a:pPr>
                    <a:defRPr sz="700"/>
                  </a:pPr>
                  <a:t>[CELLRANGE]</a:t>
                </a:fld>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xForSave val="1"/>
              <c15:showDataLabelsRange val="1"/>
            </c:ext>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172821F7-5F96-4D95-A5AA-DA55DBD897C9}" type="CELLRANGE">
                  <a:rPr lang="en-US"/>
                  <a:pPr>
                    <a:defRPr sz="700"/>
                  </a:pPr>
                  <a:t>[CELLRANGE]</a:t>
                </a:fld>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xForSave val="1"/>
              <c15:showDataLabelsRange val="1"/>
            </c:ext>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8782A31D-E2F3-4CEB-9D7D-2D5877D27F8B}" type="CELLRANGE">
                  <a:rPr lang="en-US"/>
                  <a:pPr>
                    <a:defRPr sz="700"/>
                  </a:pPr>
                  <a:t>[CELLRANGE]</a:t>
                </a:fld>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xForSave val="1"/>
              <c15:showDataLabelsRange val="1"/>
            </c:ext>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5915370618146021E-2"/>
              <c:y val="-5.7385197217627013E-2"/>
            </c:manualLayout>
          </c:layout>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32509896-AB89-402C-95F9-6905A4B40D72}" type="CELLRANGE">
                  <a:rPr lang="en-US"/>
                  <a:pPr>
                    <a:defRPr sz="700"/>
                  </a:pPr>
                  <a:t>[CELLRANGE]</a:t>
                </a:fld>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705066177532198E-2"/>
              <c:y val="-7.3205459111474303E-2"/>
            </c:manualLayout>
          </c:layout>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3322742F-2C72-4336-AE08-E4E3CDB876DE}" type="CELLRANGE">
                  <a:rPr lang="en-US"/>
                  <a:pPr>
                    <a:defRPr sz="700"/>
                  </a:pPr>
                  <a:t>[CELLRANGE]</a:t>
                </a:fld>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9627134337204674E-2"/>
              <c:y val="-7.3205459111474344E-2"/>
            </c:manualLayout>
          </c:layout>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89B8E9AD-A1E4-4CCA-AEF2-3F8DC32C5B47}" type="CELLRANGE">
                  <a:rPr lang="en-US"/>
                  <a:pPr>
                    <a:defRPr sz="700"/>
                  </a:pPr>
                  <a:t>[CELLRANGE]</a:t>
                </a:fld>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8491843180028723E-2"/>
              <c:y val="-7.3205459111474303E-2"/>
            </c:manualLayout>
          </c:layout>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E2CB7253-333A-4648-B392-3E0FD512453D}" type="CELLRANGE">
                  <a:rPr lang="en-US"/>
                  <a:pPr>
                    <a:defRPr sz="700"/>
                  </a:pPr>
                  <a:t>[CELLRANGE]</a:t>
                </a:fld>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A862563D-8C1F-452E-8A4B-3CEF11E96072}" type="CELLRANGE">
                  <a:rPr lang="en-US"/>
                  <a:pPr>
                    <a:defRPr sz="700"/>
                  </a:pPr>
                  <a:t>[CELLRANGE]</a:t>
                </a:fld>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xForSave val="1"/>
              <c15:showDataLabelsRange val="1"/>
            </c:ext>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9009D3E5-4292-42BB-AF82-749951DAD9B5}" type="CELLRANGE">
                  <a:rPr lang="en-US"/>
                  <a:pPr>
                    <a:defRPr sz="700"/>
                  </a:pPr>
                  <a:t>[CELLRANGE]</a:t>
                </a:fld>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dlblFieldTable/>
              <c15:xForSave val="1"/>
              <c15:showDataLabelsRange val="1"/>
            </c:ext>
          </c:extLst>
        </c:dLbl>
      </c:pivotFmt>
      <c:pivotFmt>
        <c:idx val="14"/>
        <c:dLbl>
          <c:idx val="0"/>
          <c:tx>
            <c:rich>
              <a:bodyPr rot="0" spcFirstLastPara="1" vertOverflow="clip" horzOverflow="clip" vert="horz" wrap="square" lIns="36576" tIns="18288" rIns="36576" bIns="18288"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xForSave val="1"/>
              <c15:showDataLabelsRange val="1"/>
            </c:ext>
          </c:extLst>
        </c:dLbl>
      </c:pivotFmt>
    </c:pivotFmts>
    <c:plotArea>
      <c:layout/>
      <c:lineChart>
        <c:grouping val="standard"/>
        <c:varyColors val="0"/>
        <c:ser>
          <c:idx val="0"/>
          <c:order val="0"/>
          <c:tx>
            <c:strRef>
              <c:f>Pivot!$G$20:$G$30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7F69-4115-AD45-4FBC77123E38}"/>
              </c:ext>
            </c:extLst>
          </c:dPt>
          <c:dPt>
            <c:idx val="1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7F69-4115-AD45-4FBC77123E38}"/>
              </c:ext>
            </c:extLst>
          </c:dPt>
          <c:dLbls>
            <c:dLbl>
              <c:idx val="0"/>
              <c:tx>
                <c:rich>
                  <a:bodyPr/>
                  <a:lstStyle/>
                  <a:p>
                    <a:fld id="{4CB28625-8754-49B9-8710-288DCD6253B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F69-4115-AD45-4FBC77123E38}"/>
                </c:ext>
              </c:extLst>
            </c:dLbl>
            <c:dLbl>
              <c:idx val="1"/>
              <c:layout>
                <c:manualLayout>
                  <c:x val="-4.5977603250473037E-2"/>
                  <c:y val="-6.3539462541438579E-2"/>
                </c:manualLayout>
              </c:layout>
              <c:tx>
                <c:rich>
                  <a:bodyPr/>
                  <a:lstStyle/>
                  <a:p>
                    <a:fld id="{233FA1AB-F7AE-457A-B230-8262795CA704}" type="CELLRANGE">
                      <a:rPr lang="en-US" sz="700"/>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F69-4115-AD45-4FBC77123E38}"/>
                </c:ext>
              </c:extLst>
            </c:dLbl>
            <c:dLbl>
              <c:idx val="2"/>
              <c:tx>
                <c:rich>
                  <a:bodyPr/>
                  <a:lstStyle/>
                  <a:p>
                    <a:fld id="{172821F7-5F96-4D95-A5AA-DA55DBD897C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F69-4115-AD45-4FBC77123E38}"/>
                </c:ext>
              </c:extLst>
            </c:dLbl>
            <c:dLbl>
              <c:idx val="3"/>
              <c:tx>
                <c:rich>
                  <a:bodyPr/>
                  <a:lstStyle/>
                  <a:p>
                    <a:fld id="{8782A31D-E2F3-4CEB-9D7D-2D5877D27F8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F69-4115-AD45-4FBC77123E38}"/>
                </c:ext>
              </c:extLst>
            </c:dLbl>
            <c:dLbl>
              <c:idx val="4"/>
              <c:layout>
                <c:manualLayout>
                  <c:x val="-6.5915370618146021E-2"/>
                  <c:y val="-5.7385197217627013E-2"/>
                </c:manualLayout>
              </c:layout>
              <c:tx>
                <c:rich>
                  <a:bodyPr/>
                  <a:lstStyle/>
                  <a:p>
                    <a:fld id="{32509896-AB89-402C-95F9-6905A4B40D7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F69-4115-AD45-4FBC77123E38}"/>
                </c:ext>
              </c:extLst>
            </c:dLbl>
            <c:dLbl>
              <c:idx val="5"/>
              <c:layout>
                <c:manualLayout>
                  <c:x val="-7.705066177532198E-2"/>
                  <c:y val="-7.3205459111474303E-2"/>
                </c:manualLayout>
              </c:layout>
              <c:tx>
                <c:rich>
                  <a:bodyPr/>
                  <a:lstStyle/>
                  <a:p>
                    <a:fld id="{3322742F-2C72-4336-AE08-E4E3CDB876D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7F69-4115-AD45-4FBC77123E38}"/>
                </c:ext>
              </c:extLst>
            </c:dLbl>
            <c:dLbl>
              <c:idx val="6"/>
              <c:layout>
                <c:manualLayout>
                  <c:x val="-6.9627134337204674E-2"/>
                  <c:y val="-7.3205459111474344E-2"/>
                </c:manualLayout>
              </c:layout>
              <c:tx>
                <c:rich>
                  <a:bodyPr/>
                  <a:lstStyle/>
                  <a:p>
                    <a:fld id="{89B8E9AD-A1E4-4CCA-AEF2-3F8DC32C5B4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F69-4115-AD45-4FBC77123E38}"/>
                </c:ext>
              </c:extLst>
            </c:dLbl>
            <c:dLbl>
              <c:idx val="7"/>
              <c:layout>
                <c:manualLayout>
                  <c:x val="-5.8491843180028723E-2"/>
                  <c:y val="-7.3205459111474303E-2"/>
                </c:manualLayout>
              </c:layout>
              <c:tx>
                <c:rich>
                  <a:bodyPr/>
                  <a:lstStyle/>
                  <a:p>
                    <a:fld id="{E2CB7253-333A-4648-B392-3E0FD512453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F69-4115-AD45-4FBC77123E38}"/>
                </c:ext>
              </c:extLst>
            </c:dLbl>
            <c:dLbl>
              <c:idx val="8"/>
              <c:tx>
                <c:rich>
                  <a:bodyPr/>
                  <a:lstStyle/>
                  <a:p>
                    <a:fld id="{A862563D-8C1F-452E-8A4B-3CEF11E960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F69-4115-AD45-4FBC77123E38}"/>
                </c:ext>
              </c:extLst>
            </c:dLbl>
            <c:dLbl>
              <c:idx val="9"/>
              <c:tx>
                <c:rich>
                  <a:bodyPr/>
                  <a:lstStyle/>
                  <a:p>
                    <a:fld id="{9009D3E5-4292-42BB-AF82-749951DAD9B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F69-4115-AD45-4FBC77123E38}"/>
                </c:ext>
              </c:extLst>
            </c:dLbl>
            <c:dLbl>
              <c:idx val="10"/>
              <c:layout>
                <c:manualLayout>
                  <c:x val="-2.1054147748669247E-2"/>
                  <c:y val="-6.3539462541438524E-2"/>
                </c:manualLayout>
              </c:layout>
              <c:tx>
                <c:rich>
                  <a:bodyPr/>
                  <a:lstStyle/>
                  <a:p>
                    <a:fld id="{F60121B4-DFA8-44D4-BF9F-951E5A2C566C}" type="CELLRANGE">
                      <a:rPr lang="en-US" sz="700"/>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F69-4115-AD45-4FBC77123E38}"/>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Pivot!$G$20:$G$30</c:f>
              <c:strCache>
                <c:ptCount val="11"/>
                <c:pt idx="0">
                  <c:v>Air conditioner</c:v>
                </c:pt>
                <c:pt idx="1">
                  <c:v>Air Purifiers</c:v>
                </c:pt>
                <c:pt idx="2">
                  <c:v>Computers</c:v>
                </c:pt>
                <c:pt idx="3">
                  <c:v>Dishwashers</c:v>
                </c:pt>
                <c:pt idx="4">
                  <c:v>Food processor</c:v>
                </c:pt>
                <c:pt idx="5">
                  <c:v>Mobile Phones</c:v>
                </c:pt>
                <c:pt idx="6">
                  <c:v>Oven &amp; Grills</c:v>
                </c:pt>
                <c:pt idx="7">
                  <c:v>Refrigerator </c:v>
                </c:pt>
                <c:pt idx="8">
                  <c:v>Television</c:v>
                </c:pt>
                <c:pt idx="9">
                  <c:v>Washing Machines</c:v>
                </c:pt>
                <c:pt idx="10">
                  <c:v>Water Purifiers</c:v>
                </c:pt>
              </c:strCache>
            </c:strRef>
          </c:cat>
          <c:val>
            <c:numRef>
              <c:f>Pivot!$G$20:$G$30</c:f>
              <c:numCache>
                <c:formatCode>General</c:formatCode>
                <c:ptCount val="11"/>
                <c:pt idx="0">
                  <c:v>1696800</c:v>
                </c:pt>
                <c:pt idx="1">
                  <c:v>1397700</c:v>
                </c:pt>
                <c:pt idx="2">
                  <c:v>5144400</c:v>
                </c:pt>
                <c:pt idx="3">
                  <c:v>1818700</c:v>
                </c:pt>
                <c:pt idx="4">
                  <c:v>1135200</c:v>
                </c:pt>
                <c:pt idx="5">
                  <c:v>1767600</c:v>
                </c:pt>
                <c:pt idx="6">
                  <c:v>2131500</c:v>
                </c:pt>
                <c:pt idx="7">
                  <c:v>2385600</c:v>
                </c:pt>
                <c:pt idx="8">
                  <c:v>4959000</c:v>
                </c:pt>
                <c:pt idx="9">
                  <c:v>1337400</c:v>
                </c:pt>
                <c:pt idx="10">
                  <c:v>1333440</c:v>
                </c:pt>
              </c:numCache>
            </c:numRef>
          </c:val>
          <c:smooth val="0"/>
          <c:extLst>
            <c:ext xmlns:c15="http://schemas.microsoft.com/office/drawing/2012/chart" uri="{02D57815-91ED-43cb-92C2-25804820EDAC}">
              <c15:datalabelsRange>
                <c15:f>Pivot!$G$20:$G$30</c15:f>
                <c15:dlblRangeCache>
                  <c:ptCount val="11"/>
                  <c:pt idx="0">
                    <c:v>6,76%</c:v>
                  </c:pt>
                  <c:pt idx="1">
                    <c:v>5,57%</c:v>
                  </c:pt>
                  <c:pt idx="2">
                    <c:v>20,49%</c:v>
                  </c:pt>
                  <c:pt idx="3">
                    <c:v>7,24%</c:v>
                  </c:pt>
                  <c:pt idx="4">
                    <c:v>4,52%</c:v>
                  </c:pt>
                  <c:pt idx="5">
                    <c:v>7,04%</c:v>
                  </c:pt>
                  <c:pt idx="6">
                    <c:v>8,49%</c:v>
                  </c:pt>
                  <c:pt idx="7">
                    <c:v>9,50%</c:v>
                  </c:pt>
                  <c:pt idx="8">
                    <c:v>19,75%</c:v>
                  </c:pt>
                  <c:pt idx="9">
                    <c:v>5,33%</c:v>
                  </c:pt>
                  <c:pt idx="10">
                    <c:v>5,31%</c:v>
                  </c:pt>
                </c15:dlblRangeCache>
              </c15:datalabelsRange>
            </c:ext>
            <c:ext xmlns:c16="http://schemas.microsoft.com/office/drawing/2014/chart" uri="{C3380CC4-5D6E-409C-BE32-E72D297353CC}">
              <c16:uniqueId val="{00000000-7F69-4115-AD45-4FBC77123E38}"/>
            </c:ext>
          </c:extLst>
        </c:ser>
        <c:dLbls>
          <c:showLegendKey val="0"/>
          <c:showVal val="0"/>
          <c:showCatName val="0"/>
          <c:showSerName val="0"/>
          <c:showPercent val="0"/>
          <c:showBubbleSize val="0"/>
        </c:dLbls>
        <c:marker val="1"/>
        <c:smooth val="0"/>
        <c:axId val="1726538559"/>
        <c:axId val="1726540959"/>
      </c:lineChart>
      <c:catAx>
        <c:axId val="172653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540959"/>
        <c:crosses val="autoZero"/>
        <c:auto val="1"/>
        <c:lblAlgn val="ctr"/>
        <c:lblOffset val="100"/>
        <c:noMultiLvlLbl val="0"/>
      </c:catAx>
      <c:valAx>
        <c:axId val="1726540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5385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291668414247121E-3"/>
              <c:y val="-1.5501028011089948E-2"/>
            </c:manualLayout>
          </c:layout>
          <c:spPr>
            <a:solidFill>
              <a:schemeClr val="bg1">
                <a:lumMod val="95000"/>
              </a:scheme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bar"/>
        <c:grouping val="clustered"/>
        <c:varyColors val="0"/>
        <c:ser>
          <c:idx val="0"/>
          <c:order val="0"/>
          <c:tx>
            <c:strRef>
              <c:f>Pivot!$L$19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extLst>
              <c:ext xmlns:c16="http://schemas.microsoft.com/office/drawing/2014/chart" uri="{C3380CC4-5D6E-409C-BE32-E72D297353CC}">
                <c16:uniqueId val="{00000001-1BD8-4F1E-8E4F-99D983BBAF48}"/>
              </c:ext>
            </c:extLst>
          </c:dPt>
          <c:dLbls>
            <c:dLbl>
              <c:idx val="3"/>
              <c:layout>
                <c:manualLayout>
                  <c:x val="4.1291668414247121E-3"/>
                  <c:y val="-1.5501028011089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D8-4F1E-8E4F-99D983BBAF48}"/>
                </c:ext>
              </c:extLst>
            </c:dLbl>
            <c:spPr>
              <a:solidFill>
                <a:schemeClr val="bg1">
                  <a:lumMod val="95000"/>
                </a:scheme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a:solidFill>
                        <a:schemeClr val="lt1">
                          <a:lumMod val="95000"/>
                          <a:alpha val="54000"/>
                        </a:schemeClr>
                      </a:solidFill>
                    </a:ln>
                    <a:effectLst/>
                  </c:spPr>
                </c15:leaderLines>
              </c:ext>
            </c:extLst>
          </c:dLbls>
          <c:cat>
            <c:strRef>
              <c:f>Pivot!$K$20:$K$25</c:f>
              <c:strCache>
                <c:ptCount val="5"/>
                <c:pt idx="0">
                  <c:v>Card Payment</c:v>
                </c:pt>
                <c:pt idx="1">
                  <c:v>Cash Payment</c:v>
                </c:pt>
                <c:pt idx="2">
                  <c:v>Credit Payment</c:v>
                </c:pt>
                <c:pt idx="3">
                  <c:v>Crypto Currency</c:v>
                </c:pt>
                <c:pt idx="4">
                  <c:v>Online Payment</c:v>
                </c:pt>
              </c:strCache>
            </c:strRef>
          </c:cat>
          <c:val>
            <c:numRef>
              <c:f>Pivot!$L$20:$L$25</c:f>
              <c:numCache>
                <c:formatCode>General</c:formatCode>
                <c:ptCount val="5"/>
                <c:pt idx="0">
                  <c:v>117</c:v>
                </c:pt>
                <c:pt idx="1">
                  <c:v>160</c:v>
                </c:pt>
                <c:pt idx="2">
                  <c:v>104</c:v>
                </c:pt>
                <c:pt idx="3">
                  <c:v>121</c:v>
                </c:pt>
                <c:pt idx="4">
                  <c:v>92</c:v>
                </c:pt>
              </c:numCache>
            </c:numRef>
          </c:val>
          <c:extLst>
            <c:ext xmlns:c16="http://schemas.microsoft.com/office/drawing/2014/chart" uri="{C3380CC4-5D6E-409C-BE32-E72D297353CC}">
              <c16:uniqueId val="{00000000-1BD8-4F1E-8E4F-99D983BBAF48}"/>
            </c:ext>
          </c:extLst>
        </c:ser>
        <c:dLbls>
          <c:showLegendKey val="0"/>
          <c:showVal val="0"/>
          <c:showCatName val="0"/>
          <c:showSerName val="0"/>
          <c:showPercent val="0"/>
          <c:showBubbleSize val="0"/>
        </c:dLbls>
        <c:gapWidth val="115"/>
        <c:overlap val="-20"/>
        <c:axId val="1621354415"/>
        <c:axId val="1621359215"/>
      </c:barChart>
      <c:catAx>
        <c:axId val="16213544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1359215"/>
        <c:crosses val="autoZero"/>
        <c:auto val="1"/>
        <c:lblAlgn val="ctr"/>
        <c:lblOffset val="100"/>
        <c:noMultiLvlLbl val="0"/>
      </c:catAx>
      <c:valAx>
        <c:axId val="16213592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135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Analysis.xlsx]Pivot!PivotTable6</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Sales by Sellers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showDataLabelsRange val="1"/>
            </c:ext>
          </c:extLst>
        </c:dLbl>
      </c:pivotFmt>
      <c:pivotFmt>
        <c:idx val="6"/>
        <c:spPr>
          <a:solidFill>
            <a:schemeClr val="accent2"/>
          </a:solidFill>
          <a:ln>
            <a:noFill/>
          </a:ln>
          <a:effectLst/>
        </c:spPr>
        <c:dLbl>
          <c:idx val="0"/>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E699C77A-1F16-4578-BCD3-90F3004D9983}" type="CELLRANGE">
                  <a:rPr lang="en-US" baseline="0"/>
                  <a:pPr>
                    <a:defRPr/>
                  </a:pPr>
                  <a:t>[CELLRANGE]</a:t>
                </a:fld>
                <a:r>
                  <a:rPr lang="en-US" baseline="0"/>
                  <a:t>; </a:t>
                </a:r>
                <a:fld id="{6E146DE7-77D5-480D-82B7-53A3E6CF1E65}" type="VALUE">
                  <a:rPr lang="en-US" baseline="0"/>
                  <a:pPr>
                    <a:defRPr/>
                  </a:pPr>
                  <a:t>[VALUE]</a:t>
                </a:fld>
                <a:endParaRPr lang="en-US" baseline="0"/>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1137001478337187"/>
                  <c:h val="0.13498946662283581"/>
                </c:manualLayout>
              </c15:layout>
              <c15:dlblFieldTable/>
              <c15:showDataLabelsRange val="1"/>
            </c:ext>
          </c:extLst>
        </c:dLbl>
      </c:pivotFmt>
      <c:pivotFmt>
        <c:idx val="7"/>
        <c:spPr>
          <a:solidFill>
            <a:schemeClr val="accent2"/>
          </a:solidFill>
          <a:ln>
            <a:noFill/>
          </a:ln>
          <a:effectLst/>
        </c:spPr>
        <c:dLbl>
          <c:idx val="0"/>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2B281825-1937-4559-BF8D-9E8C8EEF60A7}" type="CELLRANGE">
                  <a:rPr lang="en-US" baseline="0"/>
                  <a:pPr>
                    <a:defRPr/>
                  </a:pPr>
                  <a:t>[CELLRANGE]</a:t>
                </a:fld>
                <a:r>
                  <a:rPr lang="en-US" baseline="0"/>
                  <a:t>; </a:t>
                </a:r>
                <a:fld id="{92C57ABD-FB3F-4AAB-A0C0-EA5584EFD5F5}" type="VALUE">
                  <a:rPr lang="en-US" baseline="0"/>
                  <a:pPr>
                    <a:defRPr/>
                  </a:pPr>
                  <a:t>[VALUE]</a:t>
                </a:fld>
                <a:endParaRPr lang="en-US" baseline="0"/>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0711812681663611"/>
                  <c:h val="0.13307875393216712"/>
                </c:manualLayout>
              </c15:layout>
              <c15:dlblFieldTable/>
              <c15:showDataLabelsRange val="1"/>
            </c:ext>
          </c:extLst>
        </c:dLbl>
      </c:pivotFmt>
      <c:pivotFmt>
        <c:idx val="8"/>
        <c:spPr>
          <a:solidFill>
            <a:schemeClr val="accent2"/>
          </a:solidFill>
          <a:ln>
            <a:noFill/>
          </a:ln>
          <a:effectLst/>
        </c:spPr>
        <c:dLbl>
          <c:idx val="0"/>
          <c:layout>
            <c:manualLayout>
              <c:x val="5.2977572990811983E-3"/>
              <c:y val="0"/>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8AAC01A2-D4B2-458D-873F-075DDA2E2F73}" type="CELLRANGE">
                  <a:rPr lang="en-US" baseline="0"/>
                  <a:pPr>
                    <a:defRPr/>
                  </a:pPr>
                  <a:t>[CELLRANGE]</a:t>
                </a:fld>
                <a:r>
                  <a:rPr lang="en-US" baseline="0"/>
                  <a:t>; </a:t>
                </a:r>
                <a:fld id="{BBB7B541-47EF-4C15-B1D0-1FCF4B73839E}" type="VALUE">
                  <a:rPr lang="en-US" baseline="0"/>
                  <a:pPr>
                    <a:defRPr/>
                  </a:pPr>
                  <a:t>[VALUE]</a:t>
                </a:fld>
                <a:endParaRPr lang="en-US" baseline="0"/>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0711812681663611"/>
                  <c:h val="0.12922026272983089"/>
                </c:manualLayout>
              </c15:layout>
              <c15:dlblFieldTable/>
              <c15:showDataLabelsRange val="1"/>
            </c:ext>
          </c:extLst>
        </c:dLbl>
      </c:pivotFmt>
      <c:pivotFmt>
        <c:idx val="9"/>
        <c:spPr>
          <a:solidFill>
            <a:schemeClr val="accent2"/>
          </a:solidFill>
          <a:ln>
            <a:noFill/>
          </a:ln>
          <a:effectLst/>
        </c:spPr>
        <c:dLbl>
          <c:idx val="0"/>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4A8ED8C1-85E7-423D-B415-0A97B7A3214A}" type="CELLRANGE">
                  <a:rPr lang="en-US" baseline="0"/>
                  <a:pPr>
                    <a:defRPr/>
                  </a:pPr>
                  <a:t>[CELLRANGE]</a:t>
                </a:fld>
                <a:r>
                  <a:rPr lang="en-US" baseline="0"/>
                  <a:t>; </a:t>
                </a:r>
                <a:fld id="{192D0D97-A8A3-4002-A745-7A3A936F1E9A}" type="VALUE">
                  <a:rPr lang="en-US" baseline="0"/>
                  <a:pPr>
                    <a:defRPr/>
                  </a:pPr>
                  <a:t>[VALUE]</a:t>
                </a:fld>
                <a:endParaRPr lang="en-US" baseline="0"/>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1241577983120926"/>
                  <c:h val="0.11764478912282215"/>
                </c:manualLayout>
              </c15:layout>
              <c15:dlblFieldTable/>
              <c15:showDataLabelsRange val="1"/>
            </c:ext>
          </c:extLst>
        </c:dLbl>
      </c:pivotFmt>
      <c:pivotFmt>
        <c:idx val="10"/>
        <c:spPr>
          <a:solidFill>
            <a:schemeClr val="accent2"/>
          </a:solidFill>
          <a:ln>
            <a:noFill/>
          </a:ln>
          <a:effectLst/>
        </c:spPr>
        <c:dLbl>
          <c:idx val="0"/>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12C19676-5E65-4C72-BB16-D6E6815ED6EC}" type="CELLRANGE">
                  <a:rPr lang="en-US" baseline="0"/>
                  <a:pPr>
                    <a:defRPr/>
                  </a:pPr>
                  <a:t>[CELLRANGE]</a:t>
                </a:fld>
                <a:r>
                  <a:rPr lang="en-US" baseline="0"/>
                  <a:t>; </a:t>
                </a:r>
                <a:fld id="{170B51D8-47FC-46D0-924F-4C5FD3765302}" type="VALUE">
                  <a:rPr lang="en-US" baseline="0"/>
                  <a:pPr>
                    <a:defRPr/>
                  </a:pPr>
                  <a:t>[VALUE]</a:t>
                </a:fld>
                <a:endParaRPr lang="en-US" baseline="0"/>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0446930030934956"/>
                  <c:h val="0.12536177152749464"/>
                </c:manualLayout>
              </c15:layout>
              <c15:dlblFieldTable/>
              <c15:showDataLabelsRange val="1"/>
            </c:ext>
          </c:extLst>
        </c:dLbl>
      </c:pivotFmt>
      <c:pivotFmt>
        <c:idx val="11"/>
        <c:dLbl>
          <c:idx val="0"/>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rich>
          </c:tx>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xForSave val="1"/>
              <c15:showDataLabelsRange val="1"/>
            </c:ext>
          </c:extLst>
        </c:dLbl>
      </c:pivotFmt>
    </c:pivotFmts>
    <c:plotArea>
      <c:layout/>
      <c:barChart>
        <c:barDir val="bar"/>
        <c:grouping val="clustered"/>
        <c:varyColors val="0"/>
        <c:ser>
          <c:idx val="0"/>
          <c:order val="0"/>
          <c:tx>
            <c:strRef>
              <c:f>Pivot!$C$37:$C$41</c:f>
              <c:strCache>
                <c:ptCount val="1"/>
                <c:pt idx="0">
                  <c:v>Count of Top Seller</c:v>
                </c:pt>
              </c:strCache>
            </c:strRef>
          </c:tx>
          <c:spPr>
            <a:solidFill>
              <a:schemeClr val="accent1"/>
            </a:solidFill>
            <a:ln>
              <a:noFill/>
            </a:ln>
            <a:effectLst/>
          </c:spPr>
          <c:invertIfNegative val="0"/>
          <c:cat>
            <c:strRef>
              <c:f>Pivot!$C$37:$C$41</c:f>
              <c:strCache>
                <c:ptCount val="5"/>
                <c:pt idx="0">
                  <c:v>Seller A</c:v>
                </c:pt>
                <c:pt idx="1">
                  <c:v>Seller B</c:v>
                </c:pt>
                <c:pt idx="2">
                  <c:v>Seller C</c:v>
                </c:pt>
                <c:pt idx="3">
                  <c:v>Seller D</c:v>
                </c:pt>
                <c:pt idx="4">
                  <c:v>Seller E</c:v>
                </c:pt>
              </c:strCache>
            </c:strRef>
          </c:cat>
          <c:val>
            <c:numRef>
              <c:f>Pivot!$C$37:$C$41</c:f>
              <c:numCache>
                <c:formatCode>General</c:formatCode>
                <c:ptCount val="5"/>
                <c:pt idx="0">
                  <c:v>116</c:v>
                </c:pt>
                <c:pt idx="1">
                  <c:v>112</c:v>
                </c:pt>
                <c:pt idx="2">
                  <c:v>127</c:v>
                </c:pt>
                <c:pt idx="3">
                  <c:v>118</c:v>
                </c:pt>
                <c:pt idx="4">
                  <c:v>121</c:v>
                </c:pt>
              </c:numCache>
            </c:numRef>
          </c:val>
          <c:extLst>
            <c:ext xmlns:c16="http://schemas.microsoft.com/office/drawing/2014/chart" uri="{C3380CC4-5D6E-409C-BE32-E72D297353CC}">
              <c16:uniqueId val="{00000000-29C6-4B72-A06E-90ADBBEF92B0}"/>
            </c:ext>
          </c:extLst>
        </c:ser>
        <c:ser>
          <c:idx val="1"/>
          <c:order val="1"/>
          <c:tx>
            <c:strRef>
              <c:f>Pivot!$C$37:$C$41</c:f>
              <c:strCache>
                <c:ptCount val="1"/>
                <c:pt idx="0">
                  <c:v>Sum of Total Revenue</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6-29C6-4B72-A06E-90ADBBEF92B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5-29C6-4B72-A06E-90ADBBEF92B0}"/>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4-29C6-4B72-A06E-90ADBBEF92B0}"/>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3-29C6-4B72-A06E-90ADBBEF92B0}"/>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2-29C6-4B72-A06E-90ADBBEF92B0}"/>
              </c:ext>
            </c:extLst>
          </c:dPt>
          <c:dLbls>
            <c:dLbl>
              <c:idx val="0"/>
              <c:tx>
                <c:rich>
                  <a:bodyPr/>
                  <a:lstStyle/>
                  <a:p>
                    <a:fld id="{12C19676-5E65-4C72-BB16-D6E6815ED6EC}" type="CELLRANGE">
                      <a:rPr lang="en-US" baseline="0"/>
                      <a:pPr/>
                      <a:t>[CELLRANGE]</a:t>
                    </a:fld>
                    <a:r>
                      <a:rPr lang="en-US" baseline="0"/>
                      <a:t>; </a:t>
                    </a:r>
                    <a:fld id="{170B51D8-47FC-46D0-924F-4C5FD3765302}"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layout>
                    <c:manualLayout>
                      <c:w val="0.10446930030934956"/>
                      <c:h val="0.12536177152749464"/>
                    </c:manualLayout>
                  </c15:layout>
                  <c15:dlblFieldTable/>
                  <c15:showDataLabelsRange val="1"/>
                </c:ext>
                <c:ext xmlns:c16="http://schemas.microsoft.com/office/drawing/2014/chart" uri="{C3380CC4-5D6E-409C-BE32-E72D297353CC}">
                  <c16:uniqueId val="{00000006-29C6-4B72-A06E-90ADBBEF92B0}"/>
                </c:ext>
              </c:extLst>
            </c:dLbl>
            <c:dLbl>
              <c:idx val="1"/>
              <c:tx>
                <c:rich>
                  <a:bodyPr/>
                  <a:lstStyle/>
                  <a:p>
                    <a:fld id="{4A8ED8C1-85E7-423D-B415-0A97B7A3214A}" type="CELLRANGE">
                      <a:rPr lang="en-US" baseline="0"/>
                      <a:pPr/>
                      <a:t>[CELLRANGE]</a:t>
                    </a:fld>
                    <a:r>
                      <a:rPr lang="en-US" baseline="0"/>
                      <a:t>; </a:t>
                    </a:r>
                    <a:fld id="{192D0D97-A8A3-4002-A745-7A3A936F1E9A}"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layout>
                    <c:manualLayout>
                      <c:w val="0.11241577983120926"/>
                      <c:h val="0.11764478912282215"/>
                    </c:manualLayout>
                  </c15:layout>
                  <c15:dlblFieldTable/>
                  <c15:showDataLabelsRange val="1"/>
                </c:ext>
                <c:ext xmlns:c16="http://schemas.microsoft.com/office/drawing/2014/chart" uri="{C3380CC4-5D6E-409C-BE32-E72D297353CC}">
                  <c16:uniqueId val="{00000005-29C6-4B72-A06E-90ADBBEF92B0}"/>
                </c:ext>
              </c:extLst>
            </c:dLbl>
            <c:dLbl>
              <c:idx val="2"/>
              <c:layout>
                <c:manualLayout>
                  <c:x val="5.2977572990811983E-3"/>
                  <c:y val="0"/>
                </c:manualLayout>
              </c:layout>
              <c:tx>
                <c:rich>
                  <a:bodyPr/>
                  <a:lstStyle/>
                  <a:p>
                    <a:fld id="{8AAC01A2-D4B2-458D-873F-075DDA2E2F73}" type="CELLRANGE">
                      <a:rPr lang="en-US" baseline="0"/>
                      <a:pPr/>
                      <a:t>[CELLRANGE]</a:t>
                    </a:fld>
                    <a:r>
                      <a:rPr lang="en-US" baseline="0"/>
                      <a:t>; </a:t>
                    </a:r>
                    <a:fld id="{BBB7B541-47EF-4C15-B1D0-1FCF4B73839E}"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layout>
                    <c:manualLayout>
                      <c:w val="0.10711812681663611"/>
                      <c:h val="0.12922026272983089"/>
                    </c:manualLayout>
                  </c15:layout>
                  <c15:dlblFieldTable/>
                  <c15:showDataLabelsRange val="1"/>
                </c:ext>
                <c:ext xmlns:c16="http://schemas.microsoft.com/office/drawing/2014/chart" uri="{C3380CC4-5D6E-409C-BE32-E72D297353CC}">
                  <c16:uniqueId val="{00000004-29C6-4B72-A06E-90ADBBEF92B0}"/>
                </c:ext>
              </c:extLst>
            </c:dLbl>
            <c:dLbl>
              <c:idx val="3"/>
              <c:tx>
                <c:rich>
                  <a:bodyPr/>
                  <a:lstStyle/>
                  <a:p>
                    <a:fld id="{2B281825-1937-4559-BF8D-9E8C8EEF60A7}" type="CELLRANGE">
                      <a:rPr lang="en-US" baseline="0"/>
                      <a:pPr/>
                      <a:t>[CELLRANGE]</a:t>
                    </a:fld>
                    <a:r>
                      <a:rPr lang="en-US" baseline="0"/>
                      <a:t>; </a:t>
                    </a:r>
                    <a:fld id="{92C57ABD-FB3F-4AAB-A0C0-EA5584EFD5F5}"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layout>
                    <c:manualLayout>
                      <c:w val="0.10711812681663611"/>
                      <c:h val="0.13307875393216712"/>
                    </c:manualLayout>
                  </c15:layout>
                  <c15:dlblFieldTable/>
                  <c15:showDataLabelsRange val="1"/>
                </c:ext>
                <c:ext xmlns:c16="http://schemas.microsoft.com/office/drawing/2014/chart" uri="{C3380CC4-5D6E-409C-BE32-E72D297353CC}">
                  <c16:uniqueId val="{00000003-29C6-4B72-A06E-90ADBBEF92B0}"/>
                </c:ext>
              </c:extLst>
            </c:dLbl>
            <c:dLbl>
              <c:idx val="4"/>
              <c:tx>
                <c:rich>
                  <a:bodyPr/>
                  <a:lstStyle/>
                  <a:p>
                    <a:fld id="{E699C77A-1F16-4578-BCD3-90F3004D9983}" type="CELLRANGE">
                      <a:rPr lang="en-US" baseline="0"/>
                      <a:pPr/>
                      <a:t>[CELLRANGE]</a:t>
                    </a:fld>
                    <a:r>
                      <a:rPr lang="en-US" baseline="0"/>
                      <a:t>; </a:t>
                    </a:r>
                    <a:fld id="{6E146DE7-77D5-480D-82B7-53A3E6CF1E65}"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layout>
                    <c:manualLayout>
                      <c:w val="0.11137001478337187"/>
                      <c:h val="0.13498946662283581"/>
                    </c:manualLayout>
                  </c15:layout>
                  <c15:dlblFieldTable/>
                  <c15:showDataLabelsRange val="1"/>
                </c:ext>
                <c:ext xmlns:c16="http://schemas.microsoft.com/office/drawing/2014/chart" uri="{C3380CC4-5D6E-409C-BE32-E72D297353CC}">
                  <c16:uniqueId val="{00000002-29C6-4B72-A06E-90ADBBEF92B0}"/>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Pivot!$C$37:$C$41</c:f>
              <c:strCache>
                <c:ptCount val="5"/>
                <c:pt idx="0">
                  <c:v>Seller A</c:v>
                </c:pt>
                <c:pt idx="1">
                  <c:v>Seller B</c:v>
                </c:pt>
                <c:pt idx="2">
                  <c:v>Seller C</c:v>
                </c:pt>
                <c:pt idx="3">
                  <c:v>Seller D</c:v>
                </c:pt>
                <c:pt idx="4">
                  <c:v>Seller E</c:v>
                </c:pt>
              </c:strCache>
            </c:strRef>
          </c:cat>
          <c:val>
            <c:numRef>
              <c:f>Pivot!$C$37:$C$41</c:f>
              <c:numCache>
                <c:formatCode>General</c:formatCode>
                <c:ptCount val="5"/>
                <c:pt idx="0">
                  <c:v>5229300</c:v>
                </c:pt>
                <c:pt idx="1">
                  <c:v>4148780</c:v>
                </c:pt>
                <c:pt idx="2">
                  <c:v>5233560</c:v>
                </c:pt>
                <c:pt idx="3">
                  <c:v>5348200</c:v>
                </c:pt>
                <c:pt idx="4">
                  <c:v>5147500</c:v>
                </c:pt>
              </c:numCache>
            </c:numRef>
          </c:val>
          <c:extLst>
            <c:ext xmlns:c15="http://schemas.microsoft.com/office/drawing/2012/chart" uri="{02D57815-91ED-43cb-92C2-25804820EDAC}">
              <c15:datalabelsRange>
                <c15:f>Pivot!$C$37:$C$41</c15:f>
                <c15:dlblRangeCache>
                  <c:ptCount val="5"/>
                  <c:pt idx="0">
                    <c:v>116</c:v>
                  </c:pt>
                  <c:pt idx="1">
                    <c:v>112</c:v>
                  </c:pt>
                  <c:pt idx="2">
                    <c:v>127</c:v>
                  </c:pt>
                  <c:pt idx="3">
                    <c:v>118</c:v>
                  </c:pt>
                  <c:pt idx="4">
                    <c:v>121</c:v>
                  </c:pt>
                </c15:dlblRangeCache>
              </c15:datalabelsRange>
            </c:ext>
            <c:ext xmlns:c16="http://schemas.microsoft.com/office/drawing/2014/chart" uri="{C3380CC4-5D6E-409C-BE32-E72D297353CC}">
              <c16:uniqueId val="{00000001-29C6-4B72-A06E-90ADBBEF92B0}"/>
            </c:ext>
          </c:extLst>
        </c:ser>
        <c:dLbls>
          <c:showLegendKey val="0"/>
          <c:showVal val="0"/>
          <c:showCatName val="0"/>
          <c:showSerName val="0"/>
          <c:showPercent val="0"/>
          <c:showBubbleSize val="0"/>
        </c:dLbls>
        <c:gapWidth val="182"/>
        <c:axId val="1804417231"/>
        <c:axId val="1804412911"/>
      </c:barChart>
      <c:catAx>
        <c:axId val="180441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412911"/>
        <c:crosses val="autoZero"/>
        <c:auto val="1"/>
        <c:lblAlgn val="ctr"/>
        <c:lblOffset val="100"/>
        <c:noMultiLvlLbl val="0"/>
      </c:catAx>
      <c:valAx>
        <c:axId val="1804412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41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Analysis.xlsx]Pivot!PivotTable7</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Gender</a:t>
            </a:r>
          </a:p>
        </c:rich>
      </c:tx>
      <c:layout>
        <c:manualLayout>
          <c:xMode val="edge"/>
          <c:yMode val="edge"/>
          <c:x val="0.38264670159461628"/>
          <c:y val="2.1840902497794672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rgbClr val="FF0000"/>
          </a:solidFill>
          <a:ln w="19050">
            <a:noFill/>
          </a:ln>
          <a:effectLst/>
        </c:spPr>
        <c:dLbl>
          <c:idx val="0"/>
          <c:layout>
            <c:manualLayout>
              <c:x val="-0.18720295490252054"/>
              <c:y val="2.5534091493589251E-2"/>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6973220054127952"/>
                  <c:h val="0.33593744062863345"/>
                </c:manualLayout>
              </c15:layout>
            </c:ext>
          </c:extLst>
        </c:dLbl>
      </c:pivotFmt>
      <c:pivotFmt>
        <c:idx val="6"/>
        <c:spPr>
          <a:solidFill>
            <a:schemeClr val="accent1"/>
          </a:solidFill>
          <a:ln w="19050">
            <a:noFill/>
          </a:ln>
          <a:effectLst/>
        </c:spPr>
        <c:dLbl>
          <c:idx val="0"/>
          <c:layout>
            <c:manualLayout>
              <c:x val="0.17397531044693684"/>
              <c:y val="-7.9740496590945897E-2"/>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6028320782456537"/>
                  <c:h val="0.32204359093223495"/>
                </c:manualLayout>
              </c15:layout>
            </c:ext>
          </c:extLst>
        </c:dLbl>
      </c:pivotFmt>
    </c:pivotFmts>
    <c:plotArea>
      <c:layout>
        <c:manualLayout>
          <c:layoutTarget val="inner"/>
          <c:xMode val="edge"/>
          <c:yMode val="edge"/>
          <c:x val="0.31080390682820114"/>
          <c:y val="0.21989272131863749"/>
          <c:w val="0.34671689745678341"/>
          <c:h val="0.75898555795518985"/>
        </c:manualLayout>
      </c:layout>
      <c:pieChart>
        <c:varyColors val="0"/>
        <c:ser>
          <c:idx val="0"/>
          <c:order val="0"/>
          <c:tx>
            <c:strRef>
              <c:f>Pivot!$G$36</c:f>
              <c:strCache>
                <c:ptCount val="1"/>
                <c:pt idx="0">
                  <c:v>Total</c:v>
                </c:pt>
              </c:strCache>
            </c:strRef>
          </c:tx>
          <c:spPr>
            <a:solidFill>
              <a:schemeClr val="accent1"/>
            </a:solidFill>
            <a:ln w="19050">
              <a:noFill/>
            </a:ln>
            <a:effectLst/>
          </c:spPr>
          <c:dPt>
            <c:idx val="0"/>
            <c:bubble3D val="0"/>
            <c:spPr>
              <a:solidFill>
                <a:srgbClr val="FF0000"/>
              </a:solidFill>
              <a:ln w="19050">
                <a:noFill/>
              </a:ln>
              <a:effectLst/>
            </c:spPr>
            <c:extLst>
              <c:ext xmlns:c16="http://schemas.microsoft.com/office/drawing/2014/chart" uri="{C3380CC4-5D6E-409C-BE32-E72D297353CC}">
                <c16:uniqueId val="{00000001-2046-4A68-982E-4CBBD3CFEC33}"/>
              </c:ext>
            </c:extLst>
          </c:dPt>
          <c:dPt>
            <c:idx val="1"/>
            <c:bubble3D val="0"/>
            <c:explosion val="2"/>
            <c:spPr>
              <a:solidFill>
                <a:schemeClr val="accent1"/>
              </a:solidFill>
              <a:ln w="19050">
                <a:noFill/>
              </a:ln>
              <a:effectLst/>
            </c:spPr>
            <c:extLst>
              <c:ext xmlns:c16="http://schemas.microsoft.com/office/drawing/2014/chart" uri="{C3380CC4-5D6E-409C-BE32-E72D297353CC}">
                <c16:uniqueId val="{00000003-2046-4A68-982E-4CBBD3CFEC33}"/>
              </c:ext>
            </c:extLst>
          </c:dPt>
          <c:dLbls>
            <c:dLbl>
              <c:idx val="0"/>
              <c:layout>
                <c:manualLayout>
                  <c:x val="-0.18720295490252054"/>
                  <c:y val="2.5534091493589251E-2"/>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6973220054127952"/>
                      <c:h val="0.33593744062863345"/>
                    </c:manualLayout>
                  </c15:layout>
                </c:ext>
                <c:ext xmlns:c16="http://schemas.microsoft.com/office/drawing/2014/chart" uri="{C3380CC4-5D6E-409C-BE32-E72D297353CC}">
                  <c16:uniqueId val="{00000001-2046-4A68-982E-4CBBD3CFEC33}"/>
                </c:ext>
              </c:extLst>
            </c:dLbl>
            <c:dLbl>
              <c:idx val="1"/>
              <c:layout>
                <c:manualLayout>
                  <c:x val="0.17397531044693684"/>
                  <c:y val="-7.9740496590945897E-2"/>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6028320782456537"/>
                      <c:h val="0.32204359093223495"/>
                    </c:manualLayout>
                  </c15:layout>
                </c:ext>
                <c:ext xmlns:c16="http://schemas.microsoft.com/office/drawing/2014/chart" uri="{C3380CC4-5D6E-409C-BE32-E72D297353CC}">
                  <c16:uniqueId val="{00000003-2046-4A68-982E-4CBBD3CFEC33}"/>
                </c:ext>
              </c:extLst>
            </c:dLbl>
            <c:spPr>
              <a:no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Pivot!$F$37:$F$39</c:f>
              <c:strCache>
                <c:ptCount val="2"/>
                <c:pt idx="0">
                  <c:v>Female</c:v>
                </c:pt>
                <c:pt idx="1">
                  <c:v>Male</c:v>
                </c:pt>
              </c:strCache>
            </c:strRef>
          </c:cat>
          <c:val>
            <c:numRef>
              <c:f>Pivot!$G$37:$G$39</c:f>
              <c:numCache>
                <c:formatCode>General</c:formatCode>
                <c:ptCount val="2"/>
                <c:pt idx="0">
                  <c:v>280</c:v>
                </c:pt>
                <c:pt idx="1">
                  <c:v>314</c:v>
                </c:pt>
              </c:numCache>
            </c:numRef>
          </c:val>
          <c:extLst>
            <c:ext xmlns:c16="http://schemas.microsoft.com/office/drawing/2014/chart" uri="{C3380CC4-5D6E-409C-BE32-E72D297353CC}">
              <c16:uniqueId val="{00000004-2046-4A68-982E-4CBBD3CFEC3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247476325772811"/>
          <c:y val="0.3041982118807664"/>
          <c:w val="0.22520777643410916"/>
          <c:h val="0.431741569022159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127689</xdr:colOff>
      <xdr:row>4</xdr:row>
      <xdr:rowOff>0</xdr:rowOff>
    </xdr:from>
    <xdr:to>
      <xdr:col>13</xdr:col>
      <xdr:colOff>194526</xdr:colOff>
      <xdr:row>16</xdr:row>
      <xdr:rowOff>63542</xdr:rowOff>
    </xdr:to>
    <xdr:graphicFrame macro="">
      <xdr:nvGraphicFramePr>
        <xdr:cNvPr id="2" name="Chart 1">
          <a:extLst>
            <a:ext uri="{FF2B5EF4-FFF2-40B4-BE49-F238E27FC236}">
              <a16:creationId xmlns:a16="http://schemas.microsoft.com/office/drawing/2014/main" id="{E50AE052-EE4E-4046-82BD-70A799B26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125035</xdr:colOff>
      <xdr:row>16</xdr:row>
      <xdr:rowOff>135408</xdr:rowOff>
    </xdr:from>
    <xdr:to>
      <xdr:col>13</xdr:col>
      <xdr:colOff>190180</xdr:colOff>
      <xdr:row>33</xdr:row>
      <xdr:rowOff>134157</xdr:rowOff>
    </xdr:to>
    <xdr:graphicFrame macro="">
      <xdr:nvGraphicFramePr>
        <xdr:cNvPr id="3" name="Chart 2">
          <a:extLst>
            <a:ext uri="{FF2B5EF4-FFF2-40B4-BE49-F238E27FC236}">
              <a16:creationId xmlns:a16="http://schemas.microsoft.com/office/drawing/2014/main" id="{81777A19-19E7-4171-B517-BBC35950E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303613</xdr:colOff>
      <xdr:row>4</xdr:row>
      <xdr:rowOff>6707</xdr:rowOff>
    </xdr:from>
    <xdr:to>
      <xdr:col>19</xdr:col>
      <xdr:colOff>85617</xdr:colOff>
      <xdr:row>10</xdr:row>
      <xdr:rowOff>204628</xdr:rowOff>
    </xdr:to>
    <xdr:graphicFrame macro="">
      <xdr:nvGraphicFramePr>
        <xdr:cNvPr id="4" name="Chart 3">
          <a:extLst>
            <a:ext uri="{FF2B5EF4-FFF2-40B4-BE49-F238E27FC236}">
              <a16:creationId xmlns:a16="http://schemas.microsoft.com/office/drawing/2014/main" id="{BDC4C1CF-C923-412A-BBC1-75D3BEA16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295183</xdr:colOff>
      <xdr:row>28</xdr:row>
      <xdr:rowOff>14881</xdr:rowOff>
    </xdr:from>
    <xdr:to>
      <xdr:col>19</xdr:col>
      <xdr:colOff>42809</xdr:colOff>
      <xdr:row>40</xdr:row>
      <xdr:rowOff>122341</xdr:rowOff>
    </xdr:to>
    <xdr:graphicFrame macro="">
      <xdr:nvGraphicFramePr>
        <xdr:cNvPr id="5" name="Chart 4">
          <a:extLst>
            <a:ext uri="{FF2B5EF4-FFF2-40B4-BE49-F238E27FC236}">
              <a16:creationId xmlns:a16="http://schemas.microsoft.com/office/drawing/2014/main" id="{D094B59A-E193-4C49-9D54-89DE935A6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292319</xdr:colOff>
      <xdr:row>16</xdr:row>
      <xdr:rowOff>147571</xdr:rowOff>
    </xdr:from>
    <xdr:to>
      <xdr:col>19</xdr:col>
      <xdr:colOff>53511</xdr:colOff>
      <xdr:row>27</xdr:row>
      <xdr:rowOff>100616</xdr:rowOff>
    </xdr:to>
    <xdr:graphicFrame macro="">
      <xdr:nvGraphicFramePr>
        <xdr:cNvPr id="6" name="Chart 5">
          <a:extLst>
            <a:ext uri="{FF2B5EF4-FFF2-40B4-BE49-F238E27FC236}">
              <a16:creationId xmlns:a16="http://schemas.microsoft.com/office/drawing/2014/main" id="{BCFBAFEE-0EC3-4CC6-A2DB-5F723D517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590492</xdr:colOff>
      <xdr:row>16</xdr:row>
      <xdr:rowOff>132481</xdr:rowOff>
    </xdr:from>
    <xdr:to>
      <xdr:col>5</xdr:col>
      <xdr:colOff>33310</xdr:colOff>
      <xdr:row>33</xdr:row>
      <xdr:rowOff>130533</xdr:rowOff>
    </xdr:to>
    <xdr:graphicFrame macro="">
      <xdr:nvGraphicFramePr>
        <xdr:cNvPr id="7" name="Chart 6">
          <a:extLst>
            <a:ext uri="{FF2B5EF4-FFF2-40B4-BE49-F238E27FC236}">
              <a16:creationId xmlns:a16="http://schemas.microsoft.com/office/drawing/2014/main" id="{29664B0D-AE55-4B00-9030-0517D8A88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291873</xdr:colOff>
      <xdr:row>10</xdr:row>
      <xdr:rowOff>298718</xdr:rowOff>
    </xdr:from>
    <xdr:to>
      <xdr:col>19</xdr:col>
      <xdr:colOff>64213</xdr:colOff>
      <xdr:row>16</xdr:row>
      <xdr:rowOff>65689</xdr:rowOff>
    </xdr:to>
    <xdr:graphicFrame macro="">
      <xdr:nvGraphicFramePr>
        <xdr:cNvPr id="8" name="Chart 7">
          <a:extLst>
            <a:ext uri="{FF2B5EF4-FFF2-40B4-BE49-F238E27FC236}">
              <a16:creationId xmlns:a16="http://schemas.microsoft.com/office/drawing/2014/main" id="{80E095A7-DAA7-4EC4-AE11-866D20911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11340</xdr:colOff>
      <xdr:row>0</xdr:row>
      <xdr:rowOff>0</xdr:rowOff>
    </xdr:from>
    <xdr:to>
      <xdr:col>19</xdr:col>
      <xdr:colOff>81311</xdr:colOff>
      <xdr:row>3</xdr:row>
      <xdr:rowOff>109141</xdr:rowOff>
    </xdr:to>
    <xdr:sp macro="" textlink="">
      <xdr:nvSpPr>
        <xdr:cNvPr id="9" name="TextBox 8">
          <a:extLst>
            <a:ext uri="{FF2B5EF4-FFF2-40B4-BE49-F238E27FC236}">
              <a16:creationId xmlns:a16="http://schemas.microsoft.com/office/drawing/2014/main" id="{BEA60B9D-76CE-B0DF-9F9D-046ACF3AB017}"/>
            </a:ext>
          </a:extLst>
        </xdr:cNvPr>
        <xdr:cNvSpPr txBox="1"/>
      </xdr:nvSpPr>
      <xdr:spPr>
        <a:xfrm>
          <a:off x="615364" y="0"/>
          <a:ext cx="13265581" cy="666702"/>
        </a:xfrm>
        <a:prstGeom prst="rect">
          <a:avLst/>
        </a:prstGeom>
        <a:solidFill>
          <a:srgbClr val="8AF12D"/>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bg1"/>
              </a:solidFill>
            </a:rPr>
            <a:t>Sales Analysis</a:t>
          </a:r>
        </a:p>
      </xdr:txBody>
    </xdr:sp>
    <xdr:clientData/>
  </xdr:twoCellAnchor>
  <xdr:twoCellAnchor editAs="oneCell">
    <xdr:from>
      <xdr:col>0</xdr:col>
      <xdr:colOff>568731</xdr:colOff>
      <xdr:row>34</xdr:row>
      <xdr:rowOff>49408</xdr:rowOff>
    </xdr:from>
    <xdr:to>
      <xdr:col>5</xdr:col>
      <xdr:colOff>26831</xdr:colOff>
      <xdr:row>40</xdr:row>
      <xdr:rowOff>148615</xdr:rowOff>
    </xdr:to>
    <mc:AlternateContent xmlns:mc="http://schemas.openxmlformats.org/markup-compatibility/2006" xmlns:a14="http://schemas.microsoft.com/office/drawing/2010/main">
      <mc:Choice Requires="a14">
        <xdr:graphicFrame macro="">
          <xdr:nvGraphicFramePr>
            <xdr:cNvPr id="10" name="Country">
              <a:extLst>
                <a:ext uri="{FF2B5EF4-FFF2-40B4-BE49-F238E27FC236}">
                  <a16:creationId xmlns:a16="http://schemas.microsoft.com/office/drawing/2014/main" id="{9C54053C-C932-166C-FD82-E83F5ACB0AD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68731" y="7460323"/>
              <a:ext cx="4801393" cy="12143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118396</xdr:colOff>
      <xdr:row>34</xdr:row>
      <xdr:rowOff>60193</xdr:rowOff>
    </xdr:from>
    <xdr:to>
      <xdr:col>13</xdr:col>
      <xdr:colOff>214045</xdr:colOff>
      <xdr:row>40</xdr:row>
      <xdr:rowOff>140862</xdr:rowOff>
    </xdr:to>
    <mc:AlternateContent xmlns:mc="http://schemas.openxmlformats.org/markup-compatibility/2006" xmlns:a14="http://schemas.microsoft.com/office/drawing/2010/main">
      <mc:Choice Requires="a14">
        <xdr:graphicFrame macro="">
          <xdr:nvGraphicFramePr>
            <xdr:cNvPr id="11" name="Months (Date)">
              <a:extLst>
                <a:ext uri="{FF2B5EF4-FFF2-40B4-BE49-F238E27FC236}">
                  <a16:creationId xmlns:a16="http://schemas.microsoft.com/office/drawing/2014/main" id="{F4835366-2137-F44B-C9DD-6D8E1FF07B54}"/>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5461689" y="7471108"/>
              <a:ext cx="4894909" cy="1195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67.581359143522" createdVersion="8" refreshedVersion="8" minRefreshableVersion="3" recordCount="594" xr:uid="{A5763034-134E-4D79-AD2F-4CCA0F93649D}">
  <cacheSource type="worksheet">
    <worksheetSource ref="A1:M595" sheet="Data"/>
  </cacheSource>
  <cacheFields count="15">
    <cacheField name="Date" numFmtId="164">
      <sharedItems containsSemiMixedTypes="0" containsNonDate="0" containsDate="1" containsString="0" minDate="2017-01-01T00:00:00" maxDate="2018-01-01T00:00:00" count="111">
        <d v="2017-12-31T00:00:00"/>
        <d v="2017-12-30T00:00:00"/>
        <d v="2017-12-29T00:00:00"/>
        <d v="2017-12-28T00:00:00"/>
        <d v="2017-12-25T00:00:00"/>
        <d v="2017-12-23T00:00:00"/>
        <d v="2017-12-22T00:00:00"/>
        <d v="2017-12-20T00:00:00"/>
        <d v="2017-12-16T00:00:00"/>
        <d v="2017-12-15T00:00:00"/>
        <d v="2017-09-15T00:00:00"/>
        <d v="2017-12-13T00:00:00"/>
        <d v="2017-12-09T00:00:00"/>
        <d v="2017-12-08T00:00:00"/>
        <d v="2017-12-06T00:00:00"/>
        <d v="2017-12-05T00:00:00"/>
        <d v="2017-12-04T00:00:00"/>
        <d v="2017-12-03T00:00:00"/>
        <d v="2017-12-02T00:00:00"/>
        <d v="2017-12-01T00:00:00"/>
        <d v="2017-11-30T00:00:00"/>
        <d v="2017-11-29T00:00:00"/>
        <d v="2017-11-28T00:00:00"/>
        <d v="2017-11-25T00:00:00"/>
        <d v="2017-11-23T00:00:00"/>
        <d v="2017-11-20T00:00:00"/>
        <d v="2017-11-15T00:00:00"/>
        <d v="2017-11-13T00:00:00"/>
        <d v="2017-11-09T00:00:00"/>
        <d v="2017-11-08T00:00:00"/>
        <d v="2017-11-06T00:00:00"/>
        <d v="2017-11-05T00:00:00"/>
        <d v="2017-11-04T00:00:00"/>
        <d v="2017-11-03T00:00:00"/>
        <d v="2017-11-02T00:00:00"/>
        <d v="2017-11-01T00:00:00"/>
        <d v="2017-10-30T00:00:00"/>
        <d v="2017-10-15T00:00:00"/>
        <d v="2017-10-14T00:00:00"/>
        <d v="2017-10-13T00:00:00"/>
        <d v="2017-10-12T00:00:00"/>
        <d v="2017-10-11T00:00:00"/>
        <d v="2017-10-10T00:00:00"/>
        <d v="2017-10-09T00:00:00"/>
        <d v="2017-10-08T00:00:00"/>
        <d v="2017-10-07T00:00:00"/>
        <d v="2017-10-06T00:00:00"/>
        <d v="2017-10-05T00:00:00"/>
        <d v="2017-10-04T00:00:00"/>
        <d v="2017-10-03T00:00:00"/>
        <d v="2017-10-02T00:00:00"/>
        <d v="2017-10-01T00:00:00"/>
        <d v="2017-09-10T00:00:00"/>
        <d v="2017-09-08T00:00:00"/>
        <d v="2017-09-07T00:00:00"/>
        <d v="2017-09-06T00:00:00"/>
        <d v="2017-09-05T00:00:00"/>
        <d v="2017-09-04T00:00:00"/>
        <d v="2017-09-03T00:00:00"/>
        <d v="2017-09-02T00:00:00"/>
        <d v="2017-09-01T00:00:00"/>
        <d v="2017-08-20T00:00:00"/>
        <d v="2017-08-15T00:00:00"/>
        <d v="2017-08-10T00:00:00"/>
        <d v="2017-08-09T00:00:00"/>
        <d v="2017-08-08T00:00:00"/>
        <d v="2017-08-07T00:00:00"/>
        <d v="2017-08-06T00:00:00"/>
        <d v="2017-08-05T00:00:00"/>
        <d v="2017-08-04T00:00:00"/>
        <d v="2017-08-03T00:00:00"/>
        <d v="2017-08-02T00:00:00"/>
        <d v="2017-08-01T00:00:00"/>
        <d v="2017-07-05T00:00:00"/>
        <d v="2017-07-04T00:00:00"/>
        <d v="2017-07-03T00:00:00"/>
        <d v="2017-07-02T00:00:00"/>
        <d v="2017-07-01T00:00:00"/>
        <d v="2017-06-24T00:00:00"/>
        <d v="2017-06-23T00:00:00"/>
        <d v="2017-06-22T00:00:00"/>
        <d v="2017-06-21T00:00:00"/>
        <d v="2017-06-20T00:00:00"/>
        <d v="2017-06-15T00:00:00"/>
        <d v="2017-06-02T00:00:00"/>
        <d v="2017-06-01T00:00:00"/>
        <d v="2017-05-30T00:00:00"/>
        <d v="2017-05-15T00:00:00"/>
        <d v="2017-05-05T00:00:00"/>
        <d v="2017-05-04T00:00:00"/>
        <d v="2017-05-03T00:00:00"/>
        <d v="2017-05-02T00:00:00"/>
        <d v="2017-05-01T00:00:00"/>
        <d v="2017-04-20T00:00:00"/>
        <d v="2017-04-05T00:00:00"/>
        <d v="2017-04-03T00:00:00"/>
        <d v="2017-04-02T00:00:00"/>
        <d v="2017-04-01T00:00:00"/>
        <d v="2017-03-31T00:00:00"/>
        <d v="2017-03-30T00:00:00"/>
        <d v="2017-03-02T00:00:00"/>
        <d v="2017-03-01T00:00:00"/>
        <d v="2017-02-16T00:00:00"/>
        <d v="2017-02-15T00:00:00"/>
        <d v="2017-02-05T00:00:00"/>
        <d v="2017-02-04T00:00:00"/>
        <d v="2017-02-03T00:00:00"/>
        <d v="2017-02-02T00:00:00"/>
        <d v="2017-02-01T00:00:00"/>
        <d v="2017-01-02T00:00:00"/>
        <d v="2017-01-01T00:00:00"/>
      </sharedItems>
      <fieldGroup par="14"/>
    </cacheField>
    <cacheField name="Product Name" numFmtId="0">
      <sharedItems count="11">
        <s v="Oven &amp; Grills"/>
        <s v="Air conditioner"/>
        <s v="Computers"/>
        <s v="Air Purifiers"/>
        <s v="Television"/>
        <s v="Food processor"/>
        <s v="Mobile Phones"/>
        <s v="Water Purifiers"/>
        <s v="Refrigerator "/>
        <s v="Washing Machines"/>
        <s v="Dishwashers"/>
      </sharedItems>
    </cacheField>
    <cacheField name="Country" numFmtId="0">
      <sharedItems count="11">
        <s v="Switzerland"/>
        <s v="Philippines"/>
        <s v="United States"/>
        <s v="Singapore"/>
        <s v="Belgium"/>
        <s v="Netherland"/>
        <s v="United Kingdom"/>
        <s v="India"/>
        <s v="Hong Kong"/>
        <s v="Japan"/>
        <s v="China"/>
      </sharedItems>
    </cacheField>
    <cacheField name="Payment Method" numFmtId="0">
      <sharedItems count="5">
        <s v="Online Payment"/>
        <s v="Cash Payment"/>
        <s v="Credit Payment"/>
        <s v="Crypto Currency"/>
        <s v="Card Payment"/>
      </sharedItems>
    </cacheField>
    <cacheField name="Customer Age Group" numFmtId="0">
      <sharedItems containsSemiMixedTypes="0" containsString="0" containsNumber="1" containsInteger="1" minValue="20" maxValue="67" count="20">
        <n v="44"/>
        <n v="38"/>
        <n v="45"/>
        <n v="65"/>
        <n v="28"/>
        <n v="23"/>
        <n v="32"/>
        <n v="58"/>
        <n v="29"/>
        <n v="36"/>
        <n v="47"/>
        <n v="52"/>
        <n v="54"/>
        <n v="55"/>
        <n v="34"/>
        <n v="20"/>
        <n v="63"/>
        <n v="26"/>
        <n v="67"/>
        <n v="48"/>
      </sharedItems>
      <fieldGroup base="4">
        <rangePr autoEnd="0" startNum="20" endNum="69" groupInterval="10"/>
        <groupItems count="7">
          <s v="&lt;20"/>
          <s v="20-29"/>
          <s v="30-39"/>
          <s v="40-49"/>
          <s v="50-59"/>
          <s v="60-69"/>
          <s v="&gt;70"/>
        </groupItems>
      </fieldGroup>
    </cacheField>
    <cacheField name="Customer Gender" numFmtId="0">
      <sharedItems count="2">
        <s v="Female"/>
        <s v="Male"/>
      </sharedItems>
    </cacheField>
    <cacheField name="Quantity" numFmtId="0">
      <sharedItems containsSemiMixedTypes="0" containsString="0" containsNumber="1" containsInteger="1" minValue="10" maxValue="110"/>
    </cacheField>
    <cacheField name="Price" numFmtId="165">
      <sharedItems containsSemiMixedTypes="0" containsString="0" containsNumber="1" containsInteger="1" minValue="400" maxValue="1800"/>
    </cacheField>
    <cacheField name="Top Seller" numFmtId="165">
      <sharedItems count="5">
        <s v="Seller C"/>
        <s v="Seller A"/>
        <s v="Seller E"/>
        <s v="Seller D"/>
        <s v="Seller B"/>
      </sharedItems>
    </cacheField>
    <cacheField name="Total Revenue" numFmtId="165">
      <sharedItems containsSemiMixedTypes="0" containsString="0" containsNumber="1" containsInteger="1" minValue="4000" maxValue="198000"/>
    </cacheField>
    <cacheField name="Total Expense" numFmtId="166">
      <sharedItems containsSemiMixedTypes="0" containsString="0" containsNumber="1" minValue="1680" maxValue="148500"/>
    </cacheField>
    <cacheField name="Total Profit" numFmtId="166">
      <sharedItems containsSemiMixedTypes="0" containsString="0" containsNumber="1" minValue="1380" maxValue="49500.000000000015"/>
    </cacheField>
    <cacheField name="Profit %" numFmtId="4">
      <sharedItems containsSemiMixedTypes="0" containsString="0" containsNumber="1" minValue="0.23" maxValue="0.65"/>
    </cacheField>
    <cacheField name="Days (Date)" numFmtId="0" databaseField="0">
      <fieldGroup base="0">
        <rangePr groupBy="days" startDate="2017-01-01T00:00:00" endDate="2018-01-01T00:00:00"/>
        <groupItems count="368">
          <s v="&lt;01/01/2017"/>
          <s v="01-gen"/>
          <s v="02-gen"/>
          <s v="03-gen"/>
          <s v="04-gen"/>
          <s v="05-gen"/>
          <s v="06-gen"/>
          <s v="07-gen"/>
          <s v="08-gen"/>
          <s v="09-gen"/>
          <s v="10-gen"/>
          <s v="11-gen"/>
          <s v="12-gen"/>
          <s v="13-gen"/>
          <s v="14-gen"/>
          <s v="15-gen"/>
          <s v="16-gen"/>
          <s v="17-gen"/>
          <s v="18-gen"/>
          <s v="19-gen"/>
          <s v="20-gen"/>
          <s v="21-gen"/>
          <s v="22-gen"/>
          <s v="23-gen"/>
          <s v="24-gen"/>
          <s v="25-gen"/>
          <s v="26-gen"/>
          <s v="27-gen"/>
          <s v="28-gen"/>
          <s v="29-gen"/>
          <s v="30-gen"/>
          <s v="31-ge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g"/>
          <s v="02-mag"/>
          <s v="03-mag"/>
          <s v="04-mag"/>
          <s v="05-mag"/>
          <s v="06-mag"/>
          <s v="07-mag"/>
          <s v="08-mag"/>
          <s v="09-mag"/>
          <s v="10-mag"/>
          <s v="11-mag"/>
          <s v="12-mag"/>
          <s v="13-mag"/>
          <s v="14-mag"/>
          <s v="15-mag"/>
          <s v="16-mag"/>
          <s v="17-mag"/>
          <s v="18-mag"/>
          <s v="19-mag"/>
          <s v="20-mag"/>
          <s v="21-mag"/>
          <s v="22-mag"/>
          <s v="23-mag"/>
          <s v="24-mag"/>
          <s v="25-mag"/>
          <s v="26-mag"/>
          <s v="27-mag"/>
          <s v="28-mag"/>
          <s v="29-mag"/>
          <s v="30-mag"/>
          <s v="31-mag"/>
          <s v="01-giu"/>
          <s v="02-giu"/>
          <s v="03-giu"/>
          <s v="04-giu"/>
          <s v="05-giu"/>
          <s v="06-giu"/>
          <s v="07-giu"/>
          <s v="08-giu"/>
          <s v="09-giu"/>
          <s v="10-giu"/>
          <s v="11-giu"/>
          <s v="12-giu"/>
          <s v="13-giu"/>
          <s v="14-giu"/>
          <s v="15-giu"/>
          <s v="16-giu"/>
          <s v="17-giu"/>
          <s v="18-giu"/>
          <s v="19-giu"/>
          <s v="20-giu"/>
          <s v="21-giu"/>
          <s v="22-giu"/>
          <s v="23-giu"/>
          <s v="24-giu"/>
          <s v="25-giu"/>
          <s v="26-giu"/>
          <s v="27-giu"/>
          <s v="28-giu"/>
          <s v="29-giu"/>
          <s v="30-giu"/>
          <s v="01-lug"/>
          <s v="02-lug"/>
          <s v="03-lug"/>
          <s v="04-lug"/>
          <s v="05-lug"/>
          <s v="06-lug"/>
          <s v="07-lug"/>
          <s v="08-lug"/>
          <s v="09-lug"/>
          <s v="10-lug"/>
          <s v="11-lug"/>
          <s v="12-lug"/>
          <s v="13-lug"/>
          <s v="14-lug"/>
          <s v="15-lug"/>
          <s v="16-lug"/>
          <s v="17-lug"/>
          <s v="18-lug"/>
          <s v="19-lug"/>
          <s v="20-lug"/>
          <s v="21-lug"/>
          <s v="22-lug"/>
          <s v="23-lug"/>
          <s v="24-lug"/>
          <s v="25-lug"/>
          <s v="26-lug"/>
          <s v="27-lug"/>
          <s v="28-lug"/>
          <s v="29-lug"/>
          <s v="30-lug"/>
          <s v="31-lug"/>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t"/>
          <s v="02-set"/>
          <s v="03-set"/>
          <s v="04-set"/>
          <s v="05-set"/>
          <s v="06-set"/>
          <s v="07-set"/>
          <s v="08-set"/>
          <s v="09-set"/>
          <s v="10-set"/>
          <s v="11-set"/>
          <s v="12-set"/>
          <s v="13-set"/>
          <s v="14-set"/>
          <s v="15-set"/>
          <s v="16-set"/>
          <s v="17-set"/>
          <s v="18-set"/>
          <s v="19-set"/>
          <s v="20-set"/>
          <s v="21-set"/>
          <s v="22-set"/>
          <s v="23-set"/>
          <s v="24-set"/>
          <s v="25-set"/>
          <s v="26-set"/>
          <s v="27-set"/>
          <s v="28-set"/>
          <s v="29-set"/>
          <s v="30-set"/>
          <s v="01-ott"/>
          <s v="02-ott"/>
          <s v="03-ott"/>
          <s v="04-ott"/>
          <s v="05-ott"/>
          <s v="06-ott"/>
          <s v="07-ott"/>
          <s v="08-ott"/>
          <s v="09-ott"/>
          <s v="10-ott"/>
          <s v="11-ott"/>
          <s v="12-ott"/>
          <s v="13-ott"/>
          <s v="14-ott"/>
          <s v="15-ott"/>
          <s v="16-ott"/>
          <s v="17-ott"/>
          <s v="18-ott"/>
          <s v="19-ott"/>
          <s v="20-ott"/>
          <s v="21-ott"/>
          <s v="22-ott"/>
          <s v="23-ott"/>
          <s v="24-ott"/>
          <s v="25-ott"/>
          <s v="26-ott"/>
          <s v="27-ott"/>
          <s v="28-ott"/>
          <s v="29-ott"/>
          <s v="30-ott"/>
          <s v="31-ot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01/01/2018"/>
        </groupItems>
      </fieldGroup>
    </cacheField>
    <cacheField name="Months (Date)" numFmtId="0" databaseField="0">
      <fieldGroup base="0">
        <rangePr groupBy="months" startDate="2017-01-01T00:00:00" endDate="2018-01-01T00:00:00"/>
        <groupItems count="14">
          <s v="&lt;01/01/2017"/>
          <s v="gen"/>
          <s v="feb"/>
          <s v="mar"/>
          <s v="apr"/>
          <s v="mag"/>
          <s v="giu"/>
          <s v="lug"/>
          <s v="ago"/>
          <s v="set"/>
          <s v="ott"/>
          <s v="nov"/>
          <s v="dic"/>
          <s v="&gt;01/01/2018"/>
        </groupItems>
      </fieldGroup>
    </cacheField>
  </cacheFields>
  <extLst>
    <ext xmlns:x14="http://schemas.microsoft.com/office/spreadsheetml/2009/9/main" uri="{725AE2AE-9491-48be-B2B4-4EB974FC3084}">
      <x14:pivotCacheDefinition pivotCacheId="6740215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4">
  <r>
    <x v="0"/>
    <x v="0"/>
    <x v="0"/>
    <x v="0"/>
    <x v="0"/>
    <x v="0"/>
    <n v="50"/>
    <n v="750"/>
    <x v="0"/>
    <n v="37500"/>
    <n v="18750"/>
    <n v="18750"/>
    <n v="0.5"/>
  </r>
  <r>
    <x v="0"/>
    <x v="1"/>
    <x v="0"/>
    <x v="1"/>
    <x v="1"/>
    <x v="1"/>
    <n v="50"/>
    <n v="600"/>
    <x v="1"/>
    <n v="30000"/>
    <n v="16500"/>
    <n v="13500"/>
    <n v="0.45"/>
  </r>
  <r>
    <x v="1"/>
    <x v="2"/>
    <x v="1"/>
    <x v="2"/>
    <x v="2"/>
    <x v="0"/>
    <n v="70"/>
    <n v="1800"/>
    <x v="0"/>
    <n v="126000"/>
    <n v="94500"/>
    <n v="31500"/>
    <n v="0.25"/>
  </r>
  <r>
    <x v="0"/>
    <x v="3"/>
    <x v="0"/>
    <x v="3"/>
    <x v="0"/>
    <x v="0"/>
    <n v="60"/>
    <n v="450"/>
    <x v="2"/>
    <n v="27000"/>
    <n v="12960"/>
    <n v="14040"/>
    <n v="0.52"/>
  </r>
  <r>
    <x v="0"/>
    <x v="4"/>
    <x v="2"/>
    <x v="4"/>
    <x v="3"/>
    <x v="0"/>
    <n v="60"/>
    <n v="1500"/>
    <x v="3"/>
    <n v="90000"/>
    <n v="62999.999999999993"/>
    <n v="27000.000000000007"/>
    <n v="0.3000000000000001"/>
  </r>
  <r>
    <x v="1"/>
    <x v="5"/>
    <x v="3"/>
    <x v="3"/>
    <x v="4"/>
    <x v="1"/>
    <n v="60"/>
    <n v="400"/>
    <x v="4"/>
    <n v="24000"/>
    <n v="15120"/>
    <n v="8880"/>
    <n v="0.37"/>
  </r>
  <r>
    <x v="0"/>
    <x v="6"/>
    <x v="3"/>
    <x v="2"/>
    <x v="5"/>
    <x v="0"/>
    <n v="60"/>
    <n v="600"/>
    <x v="0"/>
    <n v="36000"/>
    <n v="27720"/>
    <n v="8280"/>
    <n v="0.23"/>
  </r>
  <r>
    <x v="0"/>
    <x v="7"/>
    <x v="4"/>
    <x v="1"/>
    <x v="6"/>
    <x v="1"/>
    <n v="50"/>
    <n v="480"/>
    <x v="3"/>
    <n v="24000"/>
    <n v="8400"/>
    <n v="15600"/>
    <n v="0.65"/>
  </r>
  <r>
    <x v="1"/>
    <x v="8"/>
    <x v="0"/>
    <x v="1"/>
    <x v="7"/>
    <x v="0"/>
    <n v="20"/>
    <n v="800"/>
    <x v="2"/>
    <n v="16000"/>
    <n v="10400"/>
    <n v="5600"/>
    <n v="0.35"/>
  </r>
  <r>
    <x v="0"/>
    <x v="9"/>
    <x v="5"/>
    <x v="2"/>
    <x v="8"/>
    <x v="1"/>
    <n v="50"/>
    <n v="450"/>
    <x v="3"/>
    <n v="22500"/>
    <n v="14400"/>
    <n v="8100"/>
    <n v="0.36"/>
  </r>
  <r>
    <x v="0"/>
    <x v="10"/>
    <x v="6"/>
    <x v="2"/>
    <x v="4"/>
    <x v="0"/>
    <n v="50"/>
    <n v="650"/>
    <x v="2"/>
    <n v="32500"/>
    <n v="18200"/>
    <n v="14300"/>
    <n v="0.44"/>
  </r>
  <r>
    <x v="1"/>
    <x v="0"/>
    <x v="7"/>
    <x v="0"/>
    <x v="4"/>
    <x v="1"/>
    <n v="30"/>
    <n v="750"/>
    <x v="0"/>
    <n v="22500"/>
    <n v="11250"/>
    <n v="11250"/>
    <n v="0.5"/>
  </r>
  <r>
    <x v="0"/>
    <x v="1"/>
    <x v="1"/>
    <x v="4"/>
    <x v="1"/>
    <x v="0"/>
    <n v="20"/>
    <n v="600"/>
    <x v="4"/>
    <n v="12000"/>
    <n v="6600.0000000000009"/>
    <n v="5399.9999999999991"/>
    <n v="0.4499999999999999"/>
  </r>
  <r>
    <x v="0"/>
    <x v="2"/>
    <x v="3"/>
    <x v="4"/>
    <x v="6"/>
    <x v="1"/>
    <n v="50"/>
    <n v="1800"/>
    <x v="3"/>
    <n v="90000"/>
    <n v="67500"/>
    <n v="22500"/>
    <n v="0.25"/>
  </r>
  <r>
    <x v="1"/>
    <x v="3"/>
    <x v="8"/>
    <x v="1"/>
    <x v="9"/>
    <x v="0"/>
    <n v="70"/>
    <n v="450"/>
    <x v="3"/>
    <n v="31500"/>
    <n v="15120"/>
    <n v="16380"/>
    <n v="0.52"/>
  </r>
  <r>
    <x v="0"/>
    <x v="4"/>
    <x v="7"/>
    <x v="1"/>
    <x v="7"/>
    <x v="0"/>
    <n v="50"/>
    <n v="1500"/>
    <x v="2"/>
    <n v="75000"/>
    <n v="52500"/>
    <n v="22500"/>
    <n v="0.3"/>
  </r>
  <r>
    <x v="0"/>
    <x v="5"/>
    <x v="2"/>
    <x v="0"/>
    <x v="7"/>
    <x v="0"/>
    <n v="56"/>
    <n v="400"/>
    <x v="0"/>
    <n v="22400"/>
    <n v="14112"/>
    <n v="8288"/>
    <n v="0.37"/>
  </r>
  <r>
    <x v="1"/>
    <x v="6"/>
    <x v="4"/>
    <x v="4"/>
    <x v="0"/>
    <x v="0"/>
    <n v="70"/>
    <n v="600"/>
    <x v="3"/>
    <n v="42000"/>
    <n v="32340"/>
    <n v="9660"/>
    <n v="0.23"/>
  </r>
  <r>
    <x v="0"/>
    <x v="7"/>
    <x v="1"/>
    <x v="0"/>
    <x v="0"/>
    <x v="1"/>
    <n v="20"/>
    <n v="480"/>
    <x v="3"/>
    <n v="9600"/>
    <n v="3360"/>
    <n v="6240"/>
    <n v="0.65"/>
  </r>
  <r>
    <x v="0"/>
    <x v="8"/>
    <x v="8"/>
    <x v="4"/>
    <x v="10"/>
    <x v="1"/>
    <n v="60"/>
    <n v="800"/>
    <x v="2"/>
    <n v="48000"/>
    <n v="31200"/>
    <n v="16800"/>
    <n v="0.35"/>
  </r>
  <r>
    <x v="1"/>
    <x v="9"/>
    <x v="3"/>
    <x v="3"/>
    <x v="3"/>
    <x v="0"/>
    <n v="50"/>
    <n v="450"/>
    <x v="3"/>
    <n v="22500"/>
    <n v="14400"/>
    <n v="8100"/>
    <n v="0.36"/>
  </r>
  <r>
    <x v="0"/>
    <x v="0"/>
    <x v="2"/>
    <x v="3"/>
    <x v="8"/>
    <x v="1"/>
    <n v="60"/>
    <n v="750"/>
    <x v="4"/>
    <n v="45000"/>
    <n v="22500"/>
    <n v="22500"/>
    <n v="0.5"/>
  </r>
  <r>
    <x v="0"/>
    <x v="0"/>
    <x v="9"/>
    <x v="2"/>
    <x v="2"/>
    <x v="0"/>
    <n v="60"/>
    <n v="750"/>
    <x v="2"/>
    <n v="45000"/>
    <n v="22500"/>
    <n v="22500"/>
    <n v="0.5"/>
  </r>
  <r>
    <x v="1"/>
    <x v="10"/>
    <x v="9"/>
    <x v="2"/>
    <x v="11"/>
    <x v="1"/>
    <n v="20"/>
    <n v="650"/>
    <x v="1"/>
    <n v="13000"/>
    <n v="7280.0000000000009"/>
    <n v="5719.9999999999991"/>
    <n v="0.43999999999999995"/>
  </r>
  <r>
    <x v="0"/>
    <x v="3"/>
    <x v="4"/>
    <x v="0"/>
    <x v="2"/>
    <x v="0"/>
    <n v="80"/>
    <n v="450"/>
    <x v="2"/>
    <n v="36000"/>
    <n v="17280"/>
    <n v="18720"/>
    <n v="0.52"/>
  </r>
  <r>
    <x v="1"/>
    <x v="6"/>
    <x v="0"/>
    <x v="4"/>
    <x v="12"/>
    <x v="0"/>
    <n v="40"/>
    <n v="600"/>
    <x v="3"/>
    <n v="24000"/>
    <n v="18480"/>
    <n v="5520"/>
    <n v="0.23"/>
  </r>
  <r>
    <x v="2"/>
    <x v="2"/>
    <x v="5"/>
    <x v="4"/>
    <x v="13"/>
    <x v="0"/>
    <n v="40"/>
    <n v="1800"/>
    <x v="3"/>
    <n v="72000"/>
    <n v="54000"/>
    <n v="18000"/>
    <n v="0.25"/>
  </r>
  <r>
    <x v="3"/>
    <x v="9"/>
    <x v="3"/>
    <x v="1"/>
    <x v="8"/>
    <x v="1"/>
    <n v="90"/>
    <n v="450"/>
    <x v="1"/>
    <n v="40500"/>
    <n v="25920"/>
    <n v="14580"/>
    <n v="0.36"/>
  </r>
  <r>
    <x v="4"/>
    <x v="5"/>
    <x v="6"/>
    <x v="3"/>
    <x v="3"/>
    <x v="0"/>
    <n v="90"/>
    <n v="400"/>
    <x v="3"/>
    <n v="36000"/>
    <n v="22680"/>
    <n v="13320"/>
    <n v="0.37"/>
  </r>
  <r>
    <x v="5"/>
    <x v="1"/>
    <x v="5"/>
    <x v="0"/>
    <x v="9"/>
    <x v="1"/>
    <n v="50"/>
    <n v="600"/>
    <x v="2"/>
    <n v="30000"/>
    <n v="16500"/>
    <n v="13500"/>
    <n v="0.45"/>
  </r>
  <r>
    <x v="5"/>
    <x v="1"/>
    <x v="8"/>
    <x v="4"/>
    <x v="4"/>
    <x v="1"/>
    <n v="60"/>
    <n v="600"/>
    <x v="1"/>
    <n v="36000"/>
    <n v="19800"/>
    <n v="16200"/>
    <n v="0.45"/>
  </r>
  <r>
    <x v="5"/>
    <x v="2"/>
    <x v="4"/>
    <x v="1"/>
    <x v="4"/>
    <x v="1"/>
    <n v="90"/>
    <n v="1800"/>
    <x v="3"/>
    <n v="162000"/>
    <n v="121500"/>
    <n v="40500"/>
    <n v="0.25"/>
  </r>
  <r>
    <x v="5"/>
    <x v="3"/>
    <x v="6"/>
    <x v="1"/>
    <x v="14"/>
    <x v="0"/>
    <n v="30"/>
    <n v="450"/>
    <x v="1"/>
    <n v="13500"/>
    <n v="6480"/>
    <n v="7020"/>
    <n v="0.52"/>
  </r>
  <r>
    <x v="5"/>
    <x v="4"/>
    <x v="0"/>
    <x v="0"/>
    <x v="11"/>
    <x v="1"/>
    <n v="90"/>
    <n v="1500"/>
    <x v="0"/>
    <n v="135000"/>
    <n v="94500"/>
    <n v="40500"/>
    <n v="0.3"/>
  </r>
  <r>
    <x v="5"/>
    <x v="5"/>
    <x v="5"/>
    <x v="3"/>
    <x v="12"/>
    <x v="1"/>
    <n v="40"/>
    <n v="400"/>
    <x v="0"/>
    <n v="16000"/>
    <n v="10080"/>
    <n v="5920"/>
    <n v="0.37"/>
  </r>
  <r>
    <x v="5"/>
    <x v="10"/>
    <x v="0"/>
    <x v="3"/>
    <x v="6"/>
    <x v="1"/>
    <n v="70"/>
    <n v="650"/>
    <x v="4"/>
    <n v="45500"/>
    <n v="25480.000000000004"/>
    <n v="20019.999999999996"/>
    <n v="0.43999999999999995"/>
  </r>
  <r>
    <x v="5"/>
    <x v="0"/>
    <x v="6"/>
    <x v="4"/>
    <x v="15"/>
    <x v="0"/>
    <n v="20"/>
    <n v="750"/>
    <x v="0"/>
    <n v="15000"/>
    <n v="7500"/>
    <n v="7500"/>
    <n v="0.5"/>
  </r>
  <r>
    <x v="6"/>
    <x v="8"/>
    <x v="8"/>
    <x v="0"/>
    <x v="9"/>
    <x v="1"/>
    <n v="30"/>
    <n v="800"/>
    <x v="4"/>
    <n v="24000"/>
    <n v="15600"/>
    <n v="8400"/>
    <n v="0.35"/>
  </r>
  <r>
    <x v="6"/>
    <x v="9"/>
    <x v="8"/>
    <x v="3"/>
    <x v="6"/>
    <x v="0"/>
    <n v="56"/>
    <n v="450"/>
    <x v="0"/>
    <n v="25200"/>
    <n v="16128"/>
    <n v="9072"/>
    <n v="0.36"/>
  </r>
  <r>
    <x v="6"/>
    <x v="10"/>
    <x v="10"/>
    <x v="4"/>
    <x v="1"/>
    <x v="1"/>
    <n v="60"/>
    <n v="650"/>
    <x v="0"/>
    <n v="39000"/>
    <n v="21840.000000000004"/>
    <n v="17159.999999999996"/>
    <n v="0.43999999999999989"/>
  </r>
  <r>
    <x v="6"/>
    <x v="0"/>
    <x v="5"/>
    <x v="3"/>
    <x v="2"/>
    <x v="1"/>
    <n v="50"/>
    <n v="750"/>
    <x v="0"/>
    <n v="37500"/>
    <n v="18750"/>
    <n v="18750"/>
    <n v="0.5"/>
  </r>
  <r>
    <x v="6"/>
    <x v="1"/>
    <x v="3"/>
    <x v="2"/>
    <x v="6"/>
    <x v="1"/>
    <n v="70"/>
    <n v="600"/>
    <x v="3"/>
    <n v="42000"/>
    <n v="23100.000000000004"/>
    <n v="18899.999999999996"/>
    <n v="0.4499999999999999"/>
  </r>
  <r>
    <x v="6"/>
    <x v="6"/>
    <x v="10"/>
    <x v="1"/>
    <x v="16"/>
    <x v="1"/>
    <n v="50"/>
    <n v="600"/>
    <x v="2"/>
    <n v="30000"/>
    <n v="23100"/>
    <n v="6900"/>
    <n v="0.23"/>
  </r>
  <r>
    <x v="6"/>
    <x v="7"/>
    <x v="0"/>
    <x v="1"/>
    <x v="5"/>
    <x v="1"/>
    <n v="40"/>
    <n v="480"/>
    <x v="3"/>
    <n v="19200"/>
    <n v="6720"/>
    <n v="12480"/>
    <n v="0.65"/>
  </r>
  <r>
    <x v="7"/>
    <x v="8"/>
    <x v="1"/>
    <x v="4"/>
    <x v="17"/>
    <x v="1"/>
    <n v="80"/>
    <n v="800"/>
    <x v="1"/>
    <n v="64000"/>
    <n v="41600"/>
    <n v="22400"/>
    <n v="0.35"/>
  </r>
  <r>
    <x v="8"/>
    <x v="7"/>
    <x v="5"/>
    <x v="4"/>
    <x v="12"/>
    <x v="0"/>
    <n v="70"/>
    <n v="480"/>
    <x v="2"/>
    <n v="33600"/>
    <n v="11760"/>
    <n v="21840"/>
    <n v="0.65"/>
  </r>
  <r>
    <x v="8"/>
    <x v="8"/>
    <x v="7"/>
    <x v="4"/>
    <x v="3"/>
    <x v="0"/>
    <n v="56"/>
    <n v="800"/>
    <x v="2"/>
    <n v="44800"/>
    <n v="29120"/>
    <n v="15680"/>
    <n v="0.35"/>
  </r>
  <r>
    <x v="8"/>
    <x v="9"/>
    <x v="8"/>
    <x v="4"/>
    <x v="8"/>
    <x v="0"/>
    <n v="70"/>
    <n v="450"/>
    <x v="2"/>
    <n v="31500"/>
    <n v="20160"/>
    <n v="11340"/>
    <n v="0.36"/>
  </r>
  <r>
    <x v="8"/>
    <x v="10"/>
    <x v="2"/>
    <x v="4"/>
    <x v="0"/>
    <x v="1"/>
    <n v="40"/>
    <n v="650"/>
    <x v="0"/>
    <n v="26000"/>
    <n v="14560.000000000002"/>
    <n v="11439.999999999998"/>
    <n v="0.43999999999999995"/>
  </r>
  <r>
    <x v="8"/>
    <x v="0"/>
    <x v="5"/>
    <x v="3"/>
    <x v="1"/>
    <x v="0"/>
    <n v="20"/>
    <n v="750"/>
    <x v="0"/>
    <n v="15000"/>
    <n v="7500"/>
    <n v="7500"/>
    <n v="0.5"/>
  </r>
  <r>
    <x v="8"/>
    <x v="1"/>
    <x v="1"/>
    <x v="3"/>
    <x v="10"/>
    <x v="1"/>
    <n v="56"/>
    <n v="600"/>
    <x v="4"/>
    <n v="33600"/>
    <n v="18480"/>
    <n v="15120"/>
    <n v="0.45"/>
  </r>
  <r>
    <x v="8"/>
    <x v="2"/>
    <x v="4"/>
    <x v="1"/>
    <x v="10"/>
    <x v="1"/>
    <n v="50"/>
    <n v="1800"/>
    <x v="2"/>
    <n v="90000"/>
    <n v="67500"/>
    <n v="22500"/>
    <n v="0.25"/>
  </r>
  <r>
    <x v="8"/>
    <x v="3"/>
    <x v="1"/>
    <x v="2"/>
    <x v="18"/>
    <x v="0"/>
    <n v="80"/>
    <n v="450"/>
    <x v="0"/>
    <n v="36000"/>
    <n v="17280"/>
    <n v="18720"/>
    <n v="0.52"/>
  </r>
  <r>
    <x v="8"/>
    <x v="4"/>
    <x v="7"/>
    <x v="0"/>
    <x v="19"/>
    <x v="0"/>
    <n v="70"/>
    <n v="1500"/>
    <x v="1"/>
    <n v="105000"/>
    <n v="73500"/>
    <n v="31500"/>
    <n v="0.3"/>
  </r>
  <r>
    <x v="8"/>
    <x v="5"/>
    <x v="5"/>
    <x v="4"/>
    <x v="19"/>
    <x v="1"/>
    <n v="70"/>
    <n v="400"/>
    <x v="2"/>
    <n v="28000"/>
    <n v="17640"/>
    <n v="10360"/>
    <n v="0.37"/>
  </r>
  <r>
    <x v="8"/>
    <x v="6"/>
    <x v="0"/>
    <x v="1"/>
    <x v="0"/>
    <x v="0"/>
    <n v="80"/>
    <n v="600"/>
    <x v="1"/>
    <n v="48000"/>
    <n v="36960"/>
    <n v="11040"/>
    <n v="0.23"/>
  </r>
  <r>
    <x v="8"/>
    <x v="7"/>
    <x v="8"/>
    <x v="3"/>
    <x v="18"/>
    <x v="1"/>
    <n v="110"/>
    <n v="480"/>
    <x v="3"/>
    <n v="52800"/>
    <n v="18480"/>
    <n v="34320"/>
    <n v="0.65"/>
  </r>
  <r>
    <x v="8"/>
    <x v="8"/>
    <x v="1"/>
    <x v="1"/>
    <x v="4"/>
    <x v="0"/>
    <n v="10"/>
    <n v="800"/>
    <x v="3"/>
    <n v="8000"/>
    <n v="5200"/>
    <n v="2800"/>
    <n v="0.35"/>
  </r>
  <r>
    <x v="8"/>
    <x v="9"/>
    <x v="4"/>
    <x v="1"/>
    <x v="8"/>
    <x v="0"/>
    <n v="60"/>
    <n v="450"/>
    <x v="4"/>
    <n v="27000"/>
    <n v="17280"/>
    <n v="9720"/>
    <n v="0.36"/>
  </r>
  <r>
    <x v="8"/>
    <x v="10"/>
    <x v="2"/>
    <x v="1"/>
    <x v="11"/>
    <x v="1"/>
    <n v="40"/>
    <n v="650"/>
    <x v="4"/>
    <n v="26000"/>
    <n v="14560.000000000002"/>
    <n v="11439.999999999998"/>
    <n v="0.43999999999999995"/>
  </r>
  <r>
    <x v="8"/>
    <x v="0"/>
    <x v="9"/>
    <x v="2"/>
    <x v="18"/>
    <x v="0"/>
    <n v="60"/>
    <n v="750"/>
    <x v="0"/>
    <n v="45000"/>
    <n v="22500"/>
    <n v="22500"/>
    <n v="0.5"/>
  </r>
  <r>
    <x v="8"/>
    <x v="1"/>
    <x v="4"/>
    <x v="0"/>
    <x v="13"/>
    <x v="1"/>
    <n v="10"/>
    <n v="600"/>
    <x v="3"/>
    <n v="6000"/>
    <n v="3300.0000000000005"/>
    <n v="2699.9999999999995"/>
    <n v="0.4499999999999999"/>
  </r>
  <r>
    <x v="8"/>
    <x v="2"/>
    <x v="5"/>
    <x v="0"/>
    <x v="18"/>
    <x v="1"/>
    <n v="20"/>
    <n v="1800"/>
    <x v="0"/>
    <n v="36000"/>
    <n v="27000"/>
    <n v="9000"/>
    <n v="0.25"/>
  </r>
  <r>
    <x v="8"/>
    <x v="3"/>
    <x v="3"/>
    <x v="3"/>
    <x v="8"/>
    <x v="1"/>
    <n v="90"/>
    <n v="450"/>
    <x v="3"/>
    <n v="40500"/>
    <n v="19440"/>
    <n v="21060"/>
    <n v="0.52"/>
  </r>
  <r>
    <x v="8"/>
    <x v="4"/>
    <x v="9"/>
    <x v="3"/>
    <x v="15"/>
    <x v="0"/>
    <n v="80"/>
    <n v="1500"/>
    <x v="2"/>
    <n v="120000"/>
    <n v="84000"/>
    <n v="36000"/>
    <n v="0.3"/>
  </r>
  <r>
    <x v="8"/>
    <x v="5"/>
    <x v="7"/>
    <x v="2"/>
    <x v="5"/>
    <x v="1"/>
    <n v="50"/>
    <n v="400"/>
    <x v="3"/>
    <n v="20000"/>
    <n v="12600"/>
    <n v="7400"/>
    <n v="0.37"/>
  </r>
  <r>
    <x v="9"/>
    <x v="0"/>
    <x v="6"/>
    <x v="1"/>
    <x v="1"/>
    <x v="0"/>
    <n v="50"/>
    <n v="750"/>
    <x v="3"/>
    <n v="37500"/>
    <n v="18750"/>
    <n v="18750"/>
    <n v="0.5"/>
  </r>
  <r>
    <x v="10"/>
    <x v="3"/>
    <x v="0"/>
    <x v="1"/>
    <x v="3"/>
    <x v="1"/>
    <n v="60"/>
    <n v="450"/>
    <x v="0"/>
    <n v="27000"/>
    <n v="12960"/>
    <n v="14040"/>
    <n v="0.52"/>
  </r>
  <r>
    <x v="9"/>
    <x v="4"/>
    <x v="6"/>
    <x v="3"/>
    <x v="5"/>
    <x v="1"/>
    <n v="80"/>
    <n v="1500"/>
    <x v="1"/>
    <n v="120000"/>
    <n v="84000"/>
    <n v="36000"/>
    <n v="0.3"/>
  </r>
  <r>
    <x v="9"/>
    <x v="5"/>
    <x v="5"/>
    <x v="1"/>
    <x v="16"/>
    <x v="1"/>
    <n v="40"/>
    <n v="400"/>
    <x v="3"/>
    <n v="16000"/>
    <n v="10080"/>
    <n v="5920"/>
    <n v="0.37"/>
  </r>
  <r>
    <x v="9"/>
    <x v="6"/>
    <x v="8"/>
    <x v="0"/>
    <x v="1"/>
    <x v="1"/>
    <n v="50"/>
    <n v="600"/>
    <x v="4"/>
    <n v="30000"/>
    <n v="23100"/>
    <n v="6900"/>
    <n v="0.23"/>
  </r>
  <r>
    <x v="9"/>
    <x v="7"/>
    <x v="1"/>
    <x v="1"/>
    <x v="3"/>
    <x v="0"/>
    <n v="50"/>
    <n v="480"/>
    <x v="4"/>
    <n v="24000"/>
    <n v="8400"/>
    <n v="15600"/>
    <n v="0.65"/>
  </r>
  <r>
    <x v="9"/>
    <x v="8"/>
    <x v="9"/>
    <x v="2"/>
    <x v="12"/>
    <x v="1"/>
    <n v="50"/>
    <n v="800"/>
    <x v="3"/>
    <n v="40000"/>
    <n v="26000"/>
    <n v="14000"/>
    <n v="0.35"/>
  </r>
  <r>
    <x v="9"/>
    <x v="9"/>
    <x v="3"/>
    <x v="0"/>
    <x v="10"/>
    <x v="0"/>
    <n v="90"/>
    <n v="450"/>
    <x v="3"/>
    <n v="40500"/>
    <n v="25920"/>
    <n v="14580"/>
    <n v="0.36"/>
  </r>
  <r>
    <x v="10"/>
    <x v="10"/>
    <x v="5"/>
    <x v="0"/>
    <x v="10"/>
    <x v="0"/>
    <n v="60"/>
    <n v="650"/>
    <x v="0"/>
    <n v="39000"/>
    <n v="21840.000000000004"/>
    <n v="17159.999999999996"/>
    <n v="0.43999999999999989"/>
  </r>
  <r>
    <x v="9"/>
    <x v="0"/>
    <x v="2"/>
    <x v="4"/>
    <x v="6"/>
    <x v="1"/>
    <n v="10"/>
    <n v="750"/>
    <x v="3"/>
    <n v="7500"/>
    <n v="3750"/>
    <n v="3750"/>
    <n v="0.5"/>
  </r>
  <r>
    <x v="9"/>
    <x v="1"/>
    <x v="0"/>
    <x v="1"/>
    <x v="15"/>
    <x v="1"/>
    <n v="50"/>
    <n v="600"/>
    <x v="2"/>
    <n v="30000"/>
    <n v="16500"/>
    <n v="13500"/>
    <n v="0.45"/>
  </r>
  <r>
    <x v="9"/>
    <x v="2"/>
    <x v="8"/>
    <x v="3"/>
    <x v="4"/>
    <x v="1"/>
    <n v="56"/>
    <n v="1800"/>
    <x v="3"/>
    <n v="100800"/>
    <n v="75600"/>
    <n v="25200"/>
    <n v="0.25"/>
  </r>
  <r>
    <x v="10"/>
    <x v="3"/>
    <x v="4"/>
    <x v="1"/>
    <x v="1"/>
    <x v="1"/>
    <n v="60"/>
    <n v="450"/>
    <x v="1"/>
    <n v="27000"/>
    <n v="12960"/>
    <n v="14040"/>
    <n v="0.52"/>
  </r>
  <r>
    <x v="9"/>
    <x v="4"/>
    <x v="9"/>
    <x v="2"/>
    <x v="9"/>
    <x v="0"/>
    <n v="90"/>
    <n v="1500"/>
    <x v="4"/>
    <n v="135000"/>
    <n v="94500"/>
    <n v="40500"/>
    <n v="0.3"/>
  </r>
  <r>
    <x v="9"/>
    <x v="5"/>
    <x v="6"/>
    <x v="0"/>
    <x v="7"/>
    <x v="0"/>
    <n v="50"/>
    <n v="400"/>
    <x v="2"/>
    <n v="20000"/>
    <n v="12600"/>
    <n v="7400"/>
    <n v="0.37"/>
  </r>
  <r>
    <x v="9"/>
    <x v="6"/>
    <x v="1"/>
    <x v="3"/>
    <x v="16"/>
    <x v="1"/>
    <n v="60"/>
    <n v="600"/>
    <x v="1"/>
    <n v="36000"/>
    <n v="27720"/>
    <n v="8280"/>
    <n v="0.23"/>
  </r>
  <r>
    <x v="9"/>
    <x v="7"/>
    <x v="0"/>
    <x v="4"/>
    <x v="2"/>
    <x v="1"/>
    <n v="90"/>
    <n v="480"/>
    <x v="0"/>
    <n v="43200"/>
    <n v="15119.999999999998"/>
    <n v="28080"/>
    <n v="0.65"/>
  </r>
  <r>
    <x v="9"/>
    <x v="8"/>
    <x v="4"/>
    <x v="3"/>
    <x v="15"/>
    <x v="1"/>
    <n v="30"/>
    <n v="800"/>
    <x v="4"/>
    <n v="24000"/>
    <n v="15600"/>
    <n v="8400"/>
    <n v="0.35"/>
  </r>
  <r>
    <x v="9"/>
    <x v="9"/>
    <x v="8"/>
    <x v="1"/>
    <x v="15"/>
    <x v="0"/>
    <n v="40"/>
    <n v="450"/>
    <x v="1"/>
    <n v="18000"/>
    <n v="11520"/>
    <n v="6480"/>
    <n v="0.36"/>
  </r>
  <r>
    <x v="10"/>
    <x v="10"/>
    <x v="7"/>
    <x v="3"/>
    <x v="4"/>
    <x v="1"/>
    <n v="60"/>
    <n v="650"/>
    <x v="4"/>
    <n v="39000"/>
    <n v="21840.000000000004"/>
    <n v="17159.999999999996"/>
    <n v="0.43999999999999989"/>
  </r>
  <r>
    <x v="9"/>
    <x v="0"/>
    <x v="10"/>
    <x v="1"/>
    <x v="2"/>
    <x v="1"/>
    <n v="40"/>
    <n v="750"/>
    <x v="2"/>
    <n v="30000"/>
    <n v="15000"/>
    <n v="15000"/>
    <n v="0.5"/>
  </r>
  <r>
    <x v="9"/>
    <x v="1"/>
    <x v="8"/>
    <x v="2"/>
    <x v="0"/>
    <x v="0"/>
    <n v="30"/>
    <n v="600"/>
    <x v="0"/>
    <n v="18000"/>
    <n v="9900"/>
    <n v="8100"/>
    <n v="0.45"/>
  </r>
  <r>
    <x v="11"/>
    <x v="7"/>
    <x v="1"/>
    <x v="4"/>
    <x v="2"/>
    <x v="1"/>
    <n v="20"/>
    <n v="480"/>
    <x v="2"/>
    <n v="9600"/>
    <n v="3360"/>
    <n v="6240"/>
    <n v="0.65"/>
  </r>
  <r>
    <x v="12"/>
    <x v="3"/>
    <x v="1"/>
    <x v="4"/>
    <x v="12"/>
    <x v="1"/>
    <n v="60"/>
    <n v="450"/>
    <x v="1"/>
    <n v="27000"/>
    <n v="12960"/>
    <n v="14040"/>
    <n v="0.52"/>
  </r>
  <r>
    <x v="13"/>
    <x v="10"/>
    <x v="7"/>
    <x v="3"/>
    <x v="6"/>
    <x v="1"/>
    <n v="50"/>
    <n v="650"/>
    <x v="1"/>
    <n v="32500"/>
    <n v="18200"/>
    <n v="14300"/>
    <n v="0.44"/>
  </r>
  <r>
    <x v="14"/>
    <x v="6"/>
    <x v="10"/>
    <x v="3"/>
    <x v="13"/>
    <x v="0"/>
    <n v="20"/>
    <n v="600"/>
    <x v="4"/>
    <n v="12000"/>
    <n v="9240"/>
    <n v="2760"/>
    <n v="0.23"/>
  </r>
  <r>
    <x v="14"/>
    <x v="4"/>
    <x v="8"/>
    <x v="3"/>
    <x v="5"/>
    <x v="1"/>
    <n v="60"/>
    <n v="1500"/>
    <x v="0"/>
    <n v="90000"/>
    <n v="62999.999999999993"/>
    <n v="27000.000000000007"/>
    <n v="0.3000000000000001"/>
  </r>
  <r>
    <x v="15"/>
    <x v="9"/>
    <x v="8"/>
    <x v="2"/>
    <x v="5"/>
    <x v="0"/>
    <n v="70"/>
    <n v="450"/>
    <x v="2"/>
    <n v="31500"/>
    <n v="20160"/>
    <n v="11340"/>
    <n v="0.36"/>
  </r>
  <r>
    <x v="15"/>
    <x v="2"/>
    <x v="3"/>
    <x v="3"/>
    <x v="16"/>
    <x v="1"/>
    <n v="60"/>
    <n v="1800"/>
    <x v="2"/>
    <n v="108000"/>
    <n v="81000"/>
    <n v="27000"/>
    <n v="0.25"/>
  </r>
  <r>
    <x v="16"/>
    <x v="5"/>
    <x v="5"/>
    <x v="1"/>
    <x v="16"/>
    <x v="1"/>
    <n v="70"/>
    <n v="400"/>
    <x v="1"/>
    <n v="28000"/>
    <n v="17640"/>
    <n v="10360"/>
    <n v="0.37"/>
  </r>
  <r>
    <x v="17"/>
    <x v="1"/>
    <x v="5"/>
    <x v="4"/>
    <x v="11"/>
    <x v="1"/>
    <n v="60"/>
    <n v="600"/>
    <x v="2"/>
    <n v="36000"/>
    <n v="19800"/>
    <n v="16200"/>
    <n v="0.45"/>
  </r>
  <r>
    <x v="18"/>
    <x v="8"/>
    <x v="0"/>
    <x v="3"/>
    <x v="12"/>
    <x v="1"/>
    <n v="50"/>
    <n v="800"/>
    <x v="0"/>
    <n v="40000"/>
    <n v="26000"/>
    <n v="14000"/>
    <n v="0.35"/>
  </r>
  <r>
    <x v="19"/>
    <x v="4"/>
    <x v="4"/>
    <x v="1"/>
    <x v="4"/>
    <x v="0"/>
    <n v="70"/>
    <n v="1500"/>
    <x v="0"/>
    <n v="105000"/>
    <n v="73500"/>
    <n v="31500"/>
    <n v="0.3"/>
  </r>
  <r>
    <x v="19"/>
    <x v="7"/>
    <x v="4"/>
    <x v="0"/>
    <x v="15"/>
    <x v="0"/>
    <n v="10"/>
    <n v="480"/>
    <x v="0"/>
    <n v="4800"/>
    <n v="1680"/>
    <n v="3120"/>
    <n v="0.65"/>
  </r>
  <r>
    <x v="19"/>
    <x v="4"/>
    <x v="3"/>
    <x v="4"/>
    <x v="13"/>
    <x v="1"/>
    <n v="90"/>
    <n v="1500"/>
    <x v="0"/>
    <n v="135000"/>
    <n v="94500"/>
    <n v="40500"/>
    <n v="0.3"/>
  </r>
  <r>
    <x v="19"/>
    <x v="4"/>
    <x v="4"/>
    <x v="4"/>
    <x v="3"/>
    <x v="0"/>
    <n v="70"/>
    <n v="1500"/>
    <x v="4"/>
    <n v="105000"/>
    <n v="73500"/>
    <n v="31500"/>
    <n v="0.3"/>
  </r>
  <r>
    <x v="19"/>
    <x v="5"/>
    <x v="3"/>
    <x v="1"/>
    <x v="12"/>
    <x v="0"/>
    <n v="50"/>
    <n v="400"/>
    <x v="3"/>
    <n v="20000"/>
    <n v="12600"/>
    <n v="7400"/>
    <n v="0.37"/>
  </r>
  <r>
    <x v="19"/>
    <x v="6"/>
    <x v="5"/>
    <x v="0"/>
    <x v="13"/>
    <x v="1"/>
    <n v="90"/>
    <n v="600"/>
    <x v="0"/>
    <n v="54000"/>
    <n v="41580"/>
    <n v="12420"/>
    <n v="0.23"/>
  </r>
  <r>
    <x v="19"/>
    <x v="7"/>
    <x v="2"/>
    <x v="2"/>
    <x v="4"/>
    <x v="1"/>
    <n v="60"/>
    <n v="480"/>
    <x v="0"/>
    <n v="28800"/>
    <n v="10080"/>
    <n v="18720"/>
    <n v="0.65"/>
  </r>
  <r>
    <x v="19"/>
    <x v="8"/>
    <x v="3"/>
    <x v="2"/>
    <x v="12"/>
    <x v="1"/>
    <n v="60"/>
    <n v="800"/>
    <x v="0"/>
    <n v="48000"/>
    <n v="31200"/>
    <n v="16800"/>
    <n v="0.35"/>
  </r>
  <r>
    <x v="19"/>
    <x v="9"/>
    <x v="3"/>
    <x v="4"/>
    <x v="1"/>
    <x v="0"/>
    <n v="50"/>
    <n v="450"/>
    <x v="0"/>
    <n v="22500"/>
    <n v="14400"/>
    <n v="8100"/>
    <n v="0.36"/>
  </r>
  <r>
    <x v="19"/>
    <x v="2"/>
    <x v="8"/>
    <x v="3"/>
    <x v="11"/>
    <x v="0"/>
    <n v="20"/>
    <n v="1800"/>
    <x v="4"/>
    <n v="36000"/>
    <n v="27000"/>
    <n v="9000"/>
    <n v="0.25"/>
  </r>
  <r>
    <x v="19"/>
    <x v="3"/>
    <x v="2"/>
    <x v="1"/>
    <x v="10"/>
    <x v="0"/>
    <n v="60"/>
    <n v="450"/>
    <x v="4"/>
    <n v="27000"/>
    <n v="12960"/>
    <n v="14040"/>
    <n v="0.52"/>
  </r>
  <r>
    <x v="20"/>
    <x v="6"/>
    <x v="4"/>
    <x v="2"/>
    <x v="6"/>
    <x v="0"/>
    <n v="50"/>
    <n v="600"/>
    <x v="2"/>
    <n v="30000"/>
    <n v="23100"/>
    <n v="6900"/>
    <n v="0.23"/>
  </r>
  <r>
    <x v="20"/>
    <x v="10"/>
    <x v="0"/>
    <x v="1"/>
    <x v="3"/>
    <x v="1"/>
    <n v="30"/>
    <n v="650"/>
    <x v="2"/>
    <n v="19500"/>
    <n v="10920.000000000002"/>
    <n v="8579.9999999999982"/>
    <n v="0.43999999999999989"/>
  </r>
  <r>
    <x v="20"/>
    <x v="3"/>
    <x v="3"/>
    <x v="1"/>
    <x v="14"/>
    <x v="0"/>
    <n v="70"/>
    <n v="450"/>
    <x v="3"/>
    <n v="31500"/>
    <n v="15120"/>
    <n v="16380"/>
    <n v="0.52"/>
  </r>
  <r>
    <x v="20"/>
    <x v="4"/>
    <x v="1"/>
    <x v="2"/>
    <x v="9"/>
    <x v="1"/>
    <n v="50"/>
    <n v="1500"/>
    <x v="4"/>
    <n v="75000"/>
    <n v="52500"/>
    <n v="22500"/>
    <n v="0.3"/>
  </r>
  <r>
    <x v="20"/>
    <x v="8"/>
    <x v="5"/>
    <x v="1"/>
    <x v="16"/>
    <x v="0"/>
    <n v="40"/>
    <n v="800"/>
    <x v="2"/>
    <n v="32000"/>
    <n v="20800"/>
    <n v="11200"/>
    <n v="0.35"/>
  </r>
  <r>
    <x v="20"/>
    <x v="1"/>
    <x v="5"/>
    <x v="1"/>
    <x v="14"/>
    <x v="0"/>
    <n v="50"/>
    <n v="600"/>
    <x v="4"/>
    <n v="30000"/>
    <n v="16500"/>
    <n v="13500"/>
    <n v="0.45"/>
  </r>
  <r>
    <x v="20"/>
    <x v="9"/>
    <x v="5"/>
    <x v="3"/>
    <x v="13"/>
    <x v="1"/>
    <n v="20"/>
    <n v="450"/>
    <x v="0"/>
    <n v="9000"/>
    <n v="5760"/>
    <n v="3240"/>
    <n v="0.36"/>
  </r>
  <r>
    <x v="20"/>
    <x v="2"/>
    <x v="3"/>
    <x v="4"/>
    <x v="7"/>
    <x v="0"/>
    <n v="40"/>
    <n v="1800"/>
    <x v="3"/>
    <n v="72000"/>
    <n v="54000"/>
    <n v="18000"/>
    <n v="0.25"/>
  </r>
  <r>
    <x v="20"/>
    <x v="6"/>
    <x v="0"/>
    <x v="3"/>
    <x v="19"/>
    <x v="1"/>
    <n v="40"/>
    <n v="600"/>
    <x v="2"/>
    <n v="24000"/>
    <n v="18480"/>
    <n v="5520"/>
    <n v="0.23"/>
  </r>
  <r>
    <x v="20"/>
    <x v="3"/>
    <x v="7"/>
    <x v="3"/>
    <x v="1"/>
    <x v="1"/>
    <n v="40"/>
    <n v="450"/>
    <x v="4"/>
    <n v="18000"/>
    <n v="8640"/>
    <n v="9360"/>
    <n v="0.52"/>
  </r>
  <r>
    <x v="20"/>
    <x v="7"/>
    <x v="1"/>
    <x v="4"/>
    <x v="11"/>
    <x v="1"/>
    <n v="50"/>
    <n v="480"/>
    <x v="1"/>
    <n v="24000"/>
    <n v="8400"/>
    <n v="15600"/>
    <n v="0.65"/>
  </r>
  <r>
    <x v="20"/>
    <x v="0"/>
    <x v="2"/>
    <x v="0"/>
    <x v="8"/>
    <x v="0"/>
    <n v="10"/>
    <n v="750"/>
    <x v="4"/>
    <n v="7500"/>
    <n v="3750"/>
    <n v="3750"/>
    <n v="0.5"/>
  </r>
  <r>
    <x v="20"/>
    <x v="8"/>
    <x v="6"/>
    <x v="3"/>
    <x v="11"/>
    <x v="0"/>
    <n v="50"/>
    <n v="800"/>
    <x v="4"/>
    <n v="40000"/>
    <n v="26000"/>
    <n v="14000"/>
    <n v="0.35"/>
  </r>
  <r>
    <x v="20"/>
    <x v="1"/>
    <x v="9"/>
    <x v="0"/>
    <x v="13"/>
    <x v="1"/>
    <n v="56"/>
    <n v="600"/>
    <x v="1"/>
    <n v="33600"/>
    <n v="18480"/>
    <n v="15120"/>
    <n v="0.45"/>
  </r>
  <r>
    <x v="20"/>
    <x v="5"/>
    <x v="2"/>
    <x v="1"/>
    <x v="0"/>
    <x v="1"/>
    <n v="70"/>
    <n v="400"/>
    <x v="0"/>
    <n v="28000"/>
    <n v="17640"/>
    <n v="10360"/>
    <n v="0.37"/>
  </r>
  <r>
    <x v="20"/>
    <x v="2"/>
    <x v="5"/>
    <x v="1"/>
    <x v="8"/>
    <x v="0"/>
    <n v="60"/>
    <n v="1800"/>
    <x v="3"/>
    <n v="108000"/>
    <n v="81000"/>
    <n v="27000"/>
    <n v="0.25"/>
  </r>
  <r>
    <x v="20"/>
    <x v="6"/>
    <x v="0"/>
    <x v="4"/>
    <x v="11"/>
    <x v="0"/>
    <n v="60"/>
    <n v="600"/>
    <x v="0"/>
    <n v="36000"/>
    <n v="27720"/>
    <n v="8280"/>
    <n v="0.23"/>
  </r>
  <r>
    <x v="20"/>
    <x v="10"/>
    <x v="1"/>
    <x v="0"/>
    <x v="12"/>
    <x v="0"/>
    <n v="50"/>
    <n v="650"/>
    <x v="3"/>
    <n v="32500"/>
    <n v="18200"/>
    <n v="14300"/>
    <n v="0.44"/>
  </r>
  <r>
    <x v="20"/>
    <x v="7"/>
    <x v="4"/>
    <x v="0"/>
    <x v="19"/>
    <x v="0"/>
    <n v="60"/>
    <n v="480"/>
    <x v="4"/>
    <n v="28800"/>
    <n v="10080"/>
    <n v="18720"/>
    <n v="0.65"/>
  </r>
  <r>
    <x v="20"/>
    <x v="0"/>
    <x v="7"/>
    <x v="2"/>
    <x v="18"/>
    <x v="0"/>
    <n v="30"/>
    <n v="750"/>
    <x v="1"/>
    <n v="22500"/>
    <n v="11250"/>
    <n v="11250"/>
    <n v="0.5"/>
  </r>
  <r>
    <x v="20"/>
    <x v="4"/>
    <x v="8"/>
    <x v="3"/>
    <x v="5"/>
    <x v="0"/>
    <n v="70"/>
    <n v="1500"/>
    <x v="1"/>
    <n v="105000"/>
    <n v="73500"/>
    <n v="31500"/>
    <n v="0.3"/>
  </r>
  <r>
    <x v="20"/>
    <x v="1"/>
    <x v="10"/>
    <x v="2"/>
    <x v="13"/>
    <x v="1"/>
    <n v="50"/>
    <n v="600"/>
    <x v="0"/>
    <n v="30000"/>
    <n v="16500"/>
    <n v="13500"/>
    <n v="0.45"/>
  </r>
  <r>
    <x v="20"/>
    <x v="5"/>
    <x v="7"/>
    <x v="1"/>
    <x v="6"/>
    <x v="0"/>
    <n v="50"/>
    <n v="400"/>
    <x v="2"/>
    <n v="20000"/>
    <n v="12600"/>
    <n v="7400"/>
    <n v="0.37"/>
  </r>
  <r>
    <x v="20"/>
    <x v="9"/>
    <x v="9"/>
    <x v="0"/>
    <x v="14"/>
    <x v="1"/>
    <n v="30"/>
    <n v="450"/>
    <x v="0"/>
    <n v="13500"/>
    <n v="8640"/>
    <n v="4860"/>
    <n v="0.36"/>
  </r>
  <r>
    <x v="20"/>
    <x v="6"/>
    <x v="1"/>
    <x v="0"/>
    <x v="4"/>
    <x v="1"/>
    <n v="50"/>
    <n v="600"/>
    <x v="1"/>
    <n v="30000"/>
    <n v="23100"/>
    <n v="6900"/>
    <n v="0.23"/>
  </r>
  <r>
    <x v="20"/>
    <x v="10"/>
    <x v="4"/>
    <x v="2"/>
    <x v="2"/>
    <x v="0"/>
    <n v="110"/>
    <n v="650"/>
    <x v="3"/>
    <n v="71500"/>
    <n v="40040.000000000007"/>
    <n v="31459.999999999993"/>
    <n v="0.43999999999999989"/>
  </r>
  <r>
    <x v="20"/>
    <x v="3"/>
    <x v="10"/>
    <x v="0"/>
    <x v="6"/>
    <x v="0"/>
    <n v="60"/>
    <n v="450"/>
    <x v="1"/>
    <n v="27000"/>
    <n v="12960"/>
    <n v="14040"/>
    <n v="0.52"/>
  </r>
  <r>
    <x v="20"/>
    <x v="7"/>
    <x v="8"/>
    <x v="1"/>
    <x v="7"/>
    <x v="1"/>
    <n v="80"/>
    <n v="480"/>
    <x v="4"/>
    <n v="38400"/>
    <n v="13440"/>
    <n v="24960"/>
    <n v="0.65"/>
  </r>
  <r>
    <x v="20"/>
    <x v="0"/>
    <x v="9"/>
    <x v="1"/>
    <x v="9"/>
    <x v="0"/>
    <n v="60"/>
    <n v="750"/>
    <x v="2"/>
    <n v="45000"/>
    <n v="22500"/>
    <n v="22500"/>
    <n v="0.5"/>
  </r>
  <r>
    <x v="20"/>
    <x v="4"/>
    <x v="3"/>
    <x v="4"/>
    <x v="0"/>
    <x v="1"/>
    <n v="90"/>
    <n v="1500"/>
    <x v="0"/>
    <n v="135000"/>
    <n v="94500"/>
    <n v="40500"/>
    <n v="0.3"/>
  </r>
  <r>
    <x v="20"/>
    <x v="1"/>
    <x v="0"/>
    <x v="1"/>
    <x v="7"/>
    <x v="0"/>
    <n v="20"/>
    <n v="600"/>
    <x v="3"/>
    <n v="12000"/>
    <n v="6600.0000000000009"/>
    <n v="5399.9999999999991"/>
    <n v="0.4499999999999999"/>
  </r>
  <r>
    <x v="20"/>
    <x v="9"/>
    <x v="10"/>
    <x v="2"/>
    <x v="8"/>
    <x v="0"/>
    <n v="60"/>
    <n v="450"/>
    <x v="0"/>
    <n v="27000"/>
    <n v="17280"/>
    <n v="9720"/>
    <n v="0.36"/>
  </r>
  <r>
    <x v="20"/>
    <x v="2"/>
    <x v="0"/>
    <x v="2"/>
    <x v="15"/>
    <x v="0"/>
    <n v="40"/>
    <n v="1800"/>
    <x v="2"/>
    <n v="72000"/>
    <n v="54000"/>
    <n v="18000"/>
    <n v="0.25"/>
  </r>
  <r>
    <x v="20"/>
    <x v="6"/>
    <x v="4"/>
    <x v="2"/>
    <x v="14"/>
    <x v="0"/>
    <n v="40"/>
    <n v="600"/>
    <x v="4"/>
    <n v="24000"/>
    <n v="18480"/>
    <n v="5520"/>
    <n v="0.23"/>
  </r>
  <r>
    <x v="20"/>
    <x v="3"/>
    <x v="0"/>
    <x v="2"/>
    <x v="2"/>
    <x v="1"/>
    <n v="80"/>
    <n v="450"/>
    <x v="2"/>
    <n v="36000"/>
    <n v="17280"/>
    <n v="18720"/>
    <n v="0.52"/>
  </r>
  <r>
    <x v="20"/>
    <x v="7"/>
    <x v="3"/>
    <x v="3"/>
    <x v="7"/>
    <x v="0"/>
    <n v="60"/>
    <n v="480"/>
    <x v="2"/>
    <n v="28800"/>
    <n v="10080"/>
    <n v="18720"/>
    <n v="0.65"/>
  </r>
  <r>
    <x v="20"/>
    <x v="0"/>
    <x v="10"/>
    <x v="4"/>
    <x v="2"/>
    <x v="0"/>
    <n v="40"/>
    <n v="750"/>
    <x v="1"/>
    <n v="30000"/>
    <n v="15000"/>
    <n v="15000"/>
    <n v="0.5"/>
  </r>
  <r>
    <x v="20"/>
    <x v="4"/>
    <x v="5"/>
    <x v="4"/>
    <x v="5"/>
    <x v="0"/>
    <n v="50"/>
    <n v="1500"/>
    <x v="1"/>
    <n v="75000"/>
    <n v="52500"/>
    <n v="22500"/>
    <n v="0.3"/>
  </r>
  <r>
    <x v="20"/>
    <x v="8"/>
    <x v="9"/>
    <x v="3"/>
    <x v="14"/>
    <x v="0"/>
    <n v="60"/>
    <n v="800"/>
    <x v="3"/>
    <n v="48000"/>
    <n v="31200"/>
    <n v="16800"/>
    <n v="0.35"/>
  </r>
  <r>
    <x v="20"/>
    <x v="1"/>
    <x v="1"/>
    <x v="3"/>
    <x v="18"/>
    <x v="1"/>
    <n v="10"/>
    <n v="600"/>
    <x v="3"/>
    <n v="6000"/>
    <n v="3300.0000000000005"/>
    <n v="2699.9999999999995"/>
    <n v="0.4499999999999999"/>
  </r>
  <r>
    <x v="20"/>
    <x v="9"/>
    <x v="0"/>
    <x v="2"/>
    <x v="15"/>
    <x v="0"/>
    <n v="40"/>
    <n v="450"/>
    <x v="3"/>
    <n v="18000"/>
    <n v="11520"/>
    <n v="6480"/>
    <n v="0.36"/>
  </r>
  <r>
    <x v="20"/>
    <x v="2"/>
    <x v="1"/>
    <x v="1"/>
    <x v="6"/>
    <x v="1"/>
    <n v="60"/>
    <n v="1800"/>
    <x v="4"/>
    <n v="108000"/>
    <n v="81000"/>
    <n v="27000"/>
    <n v="0.25"/>
  </r>
  <r>
    <x v="20"/>
    <x v="6"/>
    <x v="8"/>
    <x v="1"/>
    <x v="13"/>
    <x v="1"/>
    <n v="60"/>
    <n v="600"/>
    <x v="2"/>
    <n v="36000"/>
    <n v="27720"/>
    <n v="8280"/>
    <n v="0.23"/>
  </r>
  <r>
    <x v="21"/>
    <x v="2"/>
    <x v="0"/>
    <x v="2"/>
    <x v="3"/>
    <x v="0"/>
    <n v="60"/>
    <n v="1800"/>
    <x v="2"/>
    <n v="108000"/>
    <n v="81000"/>
    <n v="27000"/>
    <n v="0.25"/>
  </r>
  <r>
    <x v="22"/>
    <x v="9"/>
    <x v="4"/>
    <x v="4"/>
    <x v="3"/>
    <x v="0"/>
    <n v="40"/>
    <n v="450"/>
    <x v="0"/>
    <n v="18000"/>
    <n v="11520"/>
    <n v="6480"/>
    <n v="0.36"/>
  </r>
  <r>
    <x v="23"/>
    <x v="5"/>
    <x v="7"/>
    <x v="0"/>
    <x v="16"/>
    <x v="1"/>
    <n v="40"/>
    <n v="400"/>
    <x v="1"/>
    <n v="16000"/>
    <n v="10080"/>
    <n v="5920"/>
    <n v="0.37"/>
  </r>
  <r>
    <x v="23"/>
    <x v="8"/>
    <x v="5"/>
    <x v="1"/>
    <x v="10"/>
    <x v="1"/>
    <n v="50"/>
    <n v="800"/>
    <x v="3"/>
    <n v="40000"/>
    <n v="26000"/>
    <n v="14000"/>
    <n v="0.35"/>
  </r>
  <r>
    <x v="24"/>
    <x v="1"/>
    <x v="2"/>
    <x v="1"/>
    <x v="1"/>
    <x v="0"/>
    <n v="60"/>
    <n v="600"/>
    <x v="1"/>
    <n v="36000"/>
    <n v="19800"/>
    <n v="16200"/>
    <n v="0.45"/>
  </r>
  <r>
    <x v="24"/>
    <x v="4"/>
    <x v="2"/>
    <x v="1"/>
    <x v="16"/>
    <x v="0"/>
    <n v="30"/>
    <n v="1500"/>
    <x v="4"/>
    <n v="45000"/>
    <n v="31499.999999999996"/>
    <n v="13500.000000000004"/>
    <n v="0.3000000000000001"/>
  </r>
  <r>
    <x v="25"/>
    <x v="8"/>
    <x v="8"/>
    <x v="2"/>
    <x v="0"/>
    <x v="0"/>
    <n v="70"/>
    <n v="800"/>
    <x v="3"/>
    <n v="56000"/>
    <n v="36400"/>
    <n v="19600"/>
    <n v="0.35"/>
  </r>
  <r>
    <x v="25"/>
    <x v="0"/>
    <x v="10"/>
    <x v="1"/>
    <x v="18"/>
    <x v="1"/>
    <n v="70"/>
    <n v="750"/>
    <x v="1"/>
    <n v="52500"/>
    <n v="26250"/>
    <n v="26250"/>
    <n v="0.5"/>
  </r>
  <r>
    <x v="25"/>
    <x v="5"/>
    <x v="6"/>
    <x v="2"/>
    <x v="17"/>
    <x v="0"/>
    <n v="60"/>
    <n v="400"/>
    <x v="1"/>
    <n v="24000"/>
    <n v="15120"/>
    <n v="8880"/>
    <n v="0.37"/>
  </r>
  <r>
    <x v="25"/>
    <x v="10"/>
    <x v="0"/>
    <x v="4"/>
    <x v="18"/>
    <x v="1"/>
    <n v="90"/>
    <n v="650"/>
    <x v="0"/>
    <n v="58500"/>
    <n v="32760.000000000004"/>
    <n v="25739.999999999996"/>
    <n v="0.43999999999999995"/>
  </r>
  <r>
    <x v="25"/>
    <x v="4"/>
    <x v="4"/>
    <x v="1"/>
    <x v="10"/>
    <x v="1"/>
    <n v="60"/>
    <n v="1500"/>
    <x v="3"/>
    <n v="90000"/>
    <n v="62999.999999999993"/>
    <n v="27000.000000000007"/>
    <n v="0.3000000000000001"/>
  </r>
  <r>
    <x v="25"/>
    <x v="9"/>
    <x v="7"/>
    <x v="4"/>
    <x v="8"/>
    <x v="0"/>
    <n v="10"/>
    <n v="450"/>
    <x v="0"/>
    <n v="4500"/>
    <n v="2880"/>
    <n v="1620"/>
    <n v="0.36"/>
  </r>
  <r>
    <x v="25"/>
    <x v="3"/>
    <x v="9"/>
    <x v="4"/>
    <x v="14"/>
    <x v="0"/>
    <n v="50"/>
    <n v="450"/>
    <x v="0"/>
    <n v="22500"/>
    <n v="10800"/>
    <n v="11700"/>
    <n v="0.52"/>
  </r>
  <r>
    <x v="25"/>
    <x v="8"/>
    <x v="2"/>
    <x v="4"/>
    <x v="19"/>
    <x v="0"/>
    <n v="60"/>
    <n v="800"/>
    <x v="3"/>
    <n v="48000"/>
    <n v="31200"/>
    <n v="16800"/>
    <n v="0.35"/>
  </r>
  <r>
    <x v="25"/>
    <x v="2"/>
    <x v="10"/>
    <x v="3"/>
    <x v="14"/>
    <x v="0"/>
    <n v="50"/>
    <n v="1800"/>
    <x v="2"/>
    <n v="90000"/>
    <n v="67500"/>
    <n v="22500"/>
    <n v="0.25"/>
  </r>
  <r>
    <x v="25"/>
    <x v="8"/>
    <x v="7"/>
    <x v="1"/>
    <x v="12"/>
    <x v="0"/>
    <n v="80"/>
    <n v="800"/>
    <x v="3"/>
    <n v="64000"/>
    <n v="41600"/>
    <n v="22400"/>
    <n v="0.35"/>
  </r>
  <r>
    <x v="25"/>
    <x v="5"/>
    <x v="0"/>
    <x v="3"/>
    <x v="9"/>
    <x v="0"/>
    <n v="56"/>
    <n v="400"/>
    <x v="2"/>
    <n v="22400"/>
    <n v="14112"/>
    <n v="8288"/>
    <n v="0.37"/>
  </r>
  <r>
    <x v="25"/>
    <x v="10"/>
    <x v="8"/>
    <x v="1"/>
    <x v="5"/>
    <x v="0"/>
    <n v="90"/>
    <n v="650"/>
    <x v="1"/>
    <n v="58500"/>
    <n v="32760.000000000004"/>
    <n v="25739.999999999996"/>
    <n v="0.43999999999999995"/>
  </r>
  <r>
    <x v="25"/>
    <x v="5"/>
    <x v="1"/>
    <x v="4"/>
    <x v="15"/>
    <x v="0"/>
    <n v="50"/>
    <n v="400"/>
    <x v="3"/>
    <n v="20000"/>
    <n v="12600"/>
    <n v="7400"/>
    <n v="0.37"/>
  </r>
  <r>
    <x v="25"/>
    <x v="10"/>
    <x v="3"/>
    <x v="3"/>
    <x v="16"/>
    <x v="0"/>
    <n v="20"/>
    <n v="650"/>
    <x v="4"/>
    <n v="13000"/>
    <n v="7280.0000000000009"/>
    <n v="5719.9999999999991"/>
    <n v="0.43999999999999995"/>
  </r>
  <r>
    <x v="26"/>
    <x v="0"/>
    <x v="7"/>
    <x v="4"/>
    <x v="17"/>
    <x v="0"/>
    <n v="80"/>
    <n v="750"/>
    <x v="3"/>
    <n v="60000"/>
    <n v="30000"/>
    <n v="30000"/>
    <n v="0.5"/>
  </r>
  <r>
    <x v="26"/>
    <x v="3"/>
    <x v="5"/>
    <x v="1"/>
    <x v="6"/>
    <x v="0"/>
    <n v="90"/>
    <n v="450"/>
    <x v="4"/>
    <n v="40500"/>
    <n v="19440"/>
    <n v="21060"/>
    <n v="0.52"/>
  </r>
  <r>
    <x v="27"/>
    <x v="7"/>
    <x v="8"/>
    <x v="2"/>
    <x v="8"/>
    <x v="0"/>
    <n v="30"/>
    <n v="480"/>
    <x v="0"/>
    <n v="14400"/>
    <n v="5040"/>
    <n v="9360"/>
    <n v="0.65"/>
  </r>
  <r>
    <x v="27"/>
    <x v="10"/>
    <x v="1"/>
    <x v="3"/>
    <x v="19"/>
    <x v="1"/>
    <n v="60"/>
    <n v="650"/>
    <x v="0"/>
    <n v="39000"/>
    <n v="21840.000000000004"/>
    <n v="17159.999999999996"/>
    <n v="0.43999999999999989"/>
  </r>
  <r>
    <x v="28"/>
    <x v="3"/>
    <x v="8"/>
    <x v="2"/>
    <x v="2"/>
    <x v="1"/>
    <n v="60"/>
    <n v="450"/>
    <x v="4"/>
    <n v="27000"/>
    <n v="12960"/>
    <n v="14040"/>
    <n v="0.52"/>
  </r>
  <r>
    <x v="28"/>
    <x v="6"/>
    <x v="8"/>
    <x v="1"/>
    <x v="1"/>
    <x v="0"/>
    <n v="40"/>
    <n v="600"/>
    <x v="2"/>
    <n v="24000"/>
    <n v="18480"/>
    <n v="5520"/>
    <n v="0.23"/>
  </r>
  <r>
    <x v="29"/>
    <x v="10"/>
    <x v="10"/>
    <x v="1"/>
    <x v="2"/>
    <x v="1"/>
    <n v="10"/>
    <n v="650"/>
    <x v="2"/>
    <n v="6500"/>
    <n v="3640.0000000000005"/>
    <n v="2859.9999999999995"/>
    <n v="0.43999999999999995"/>
  </r>
  <r>
    <x v="29"/>
    <x v="2"/>
    <x v="1"/>
    <x v="1"/>
    <x v="10"/>
    <x v="1"/>
    <n v="80"/>
    <n v="1800"/>
    <x v="0"/>
    <n v="144000"/>
    <n v="108000"/>
    <n v="36000"/>
    <n v="0.25"/>
  </r>
  <r>
    <x v="30"/>
    <x v="6"/>
    <x v="1"/>
    <x v="0"/>
    <x v="12"/>
    <x v="0"/>
    <n v="60"/>
    <n v="600"/>
    <x v="1"/>
    <n v="36000"/>
    <n v="27720"/>
    <n v="8280"/>
    <n v="0.23"/>
  </r>
  <r>
    <x v="30"/>
    <x v="4"/>
    <x v="5"/>
    <x v="0"/>
    <x v="3"/>
    <x v="0"/>
    <n v="40"/>
    <n v="1500"/>
    <x v="2"/>
    <n v="60000"/>
    <n v="42000"/>
    <n v="18000"/>
    <n v="0.3"/>
  </r>
  <r>
    <x v="30"/>
    <x v="9"/>
    <x v="8"/>
    <x v="0"/>
    <x v="10"/>
    <x v="1"/>
    <n v="60"/>
    <n v="450"/>
    <x v="2"/>
    <n v="27000"/>
    <n v="17280"/>
    <n v="9720"/>
    <n v="0.36"/>
  </r>
  <r>
    <x v="30"/>
    <x v="7"/>
    <x v="5"/>
    <x v="4"/>
    <x v="5"/>
    <x v="1"/>
    <n v="40"/>
    <n v="480"/>
    <x v="1"/>
    <n v="19200"/>
    <n v="6720"/>
    <n v="12480"/>
    <n v="0.65"/>
  </r>
  <r>
    <x v="31"/>
    <x v="9"/>
    <x v="5"/>
    <x v="3"/>
    <x v="18"/>
    <x v="0"/>
    <n v="50"/>
    <n v="450"/>
    <x v="1"/>
    <n v="22500"/>
    <n v="14400"/>
    <n v="8100"/>
    <n v="0.36"/>
  </r>
  <r>
    <x v="31"/>
    <x v="2"/>
    <x v="6"/>
    <x v="0"/>
    <x v="14"/>
    <x v="0"/>
    <n v="50"/>
    <n v="1800"/>
    <x v="4"/>
    <n v="90000"/>
    <n v="67500"/>
    <n v="22500"/>
    <n v="0.25"/>
  </r>
  <r>
    <x v="31"/>
    <x v="1"/>
    <x v="7"/>
    <x v="1"/>
    <x v="9"/>
    <x v="1"/>
    <n v="70"/>
    <n v="600"/>
    <x v="0"/>
    <n v="42000"/>
    <n v="23100.000000000004"/>
    <n v="18899.999999999996"/>
    <n v="0.4499999999999999"/>
  </r>
  <r>
    <x v="31"/>
    <x v="5"/>
    <x v="9"/>
    <x v="2"/>
    <x v="11"/>
    <x v="1"/>
    <n v="60"/>
    <n v="400"/>
    <x v="2"/>
    <n v="24000"/>
    <n v="15120"/>
    <n v="8880"/>
    <n v="0.37"/>
  </r>
  <r>
    <x v="32"/>
    <x v="5"/>
    <x v="2"/>
    <x v="4"/>
    <x v="18"/>
    <x v="1"/>
    <n v="50"/>
    <n v="400"/>
    <x v="3"/>
    <n v="20000"/>
    <n v="12600"/>
    <n v="7400"/>
    <n v="0.37"/>
  </r>
  <r>
    <x v="32"/>
    <x v="8"/>
    <x v="3"/>
    <x v="1"/>
    <x v="9"/>
    <x v="0"/>
    <n v="90"/>
    <n v="800"/>
    <x v="1"/>
    <n v="72000"/>
    <n v="46800"/>
    <n v="25200"/>
    <n v="0.35"/>
  </r>
  <r>
    <x v="33"/>
    <x v="1"/>
    <x v="6"/>
    <x v="2"/>
    <x v="3"/>
    <x v="0"/>
    <n v="40"/>
    <n v="600"/>
    <x v="1"/>
    <n v="24000"/>
    <n v="13200.000000000002"/>
    <n v="10799.999999999998"/>
    <n v="0.4499999999999999"/>
  </r>
  <r>
    <x v="33"/>
    <x v="4"/>
    <x v="6"/>
    <x v="2"/>
    <x v="2"/>
    <x v="0"/>
    <n v="50"/>
    <n v="1500"/>
    <x v="3"/>
    <n v="75000"/>
    <n v="52500"/>
    <n v="22500"/>
    <n v="0.3"/>
  </r>
  <r>
    <x v="34"/>
    <x v="8"/>
    <x v="4"/>
    <x v="0"/>
    <x v="10"/>
    <x v="0"/>
    <n v="60"/>
    <n v="800"/>
    <x v="0"/>
    <n v="48000"/>
    <n v="31200"/>
    <n v="16800"/>
    <n v="0.35"/>
  </r>
  <r>
    <x v="35"/>
    <x v="7"/>
    <x v="3"/>
    <x v="1"/>
    <x v="12"/>
    <x v="0"/>
    <n v="60"/>
    <n v="480"/>
    <x v="2"/>
    <n v="28800"/>
    <n v="10080"/>
    <n v="18720"/>
    <n v="0.65"/>
  </r>
  <r>
    <x v="36"/>
    <x v="3"/>
    <x v="3"/>
    <x v="3"/>
    <x v="15"/>
    <x v="0"/>
    <n v="60"/>
    <n v="450"/>
    <x v="1"/>
    <n v="27000"/>
    <n v="12960"/>
    <n v="14040"/>
    <n v="0.52"/>
  </r>
  <r>
    <x v="37"/>
    <x v="10"/>
    <x v="0"/>
    <x v="3"/>
    <x v="10"/>
    <x v="1"/>
    <n v="60"/>
    <n v="650"/>
    <x v="0"/>
    <n v="39000"/>
    <n v="21840.000000000004"/>
    <n v="17159.999999999996"/>
    <n v="0.43999999999999989"/>
  </r>
  <r>
    <x v="38"/>
    <x v="6"/>
    <x v="3"/>
    <x v="1"/>
    <x v="15"/>
    <x v="0"/>
    <n v="60"/>
    <n v="600"/>
    <x v="3"/>
    <n v="36000"/>
    <n v="27720"/>
    <n v="8280"/>
    <n v="0.23"/>
  </r>
  <r>
    <x v="39"/>
    <x v="2"/>
    <x v="8"/>
    <x v="2"/>
    <x v="2"/>
    <x v="1"/>
    <n v="60"/>
    <n v="1800"/>
    <x v="2"/>
    <n v="108000"/>
    <n v="81000"/>
    <n v="27000"/>
    <n v="0.25"/>
  </r>
  <r>
    <x v="40"/>
    <x v="9"/>
    <x v="4"/>
    <x v="4"/>
    <x v="5"/>
    <x v="1"/>
    <n v="50"/>
    <n v="450"/>
    <x v="0"/>
    <n v="22500"/>
    <n v="14400"/>
    <n v="8100"/>
    <n v="0.36"/>
  </r>
  <r>
    <x v="41"/>
    <x v="5"/>
    <x v="3"/>
    <x v="0"/>
    <x v="16"/>
    <x v="0"/>
    <n v="50"/>
    <n v="400"/>
    <x v="3"/>
    <n v="20000"/>
    <n v="12600"/>
    <n v="7400"/>
    <n v="0.37"/>
  </r>
  <r>
    <x v="42"/>
    <x v="1"/>
    <x v="8"/>
    <x v="3"/>
    <x v="18"/>
    <x v="0"/>
    <n v="20"/>
    <n v="600"/>
    <x v="3"/>
    <n v="12000"/>
    <n v="6600.0000000000009"/>
    <n v="5399.9999999999991"/>
    <n v="0.4499999999999999"/>
  </r>
  <r>
    <x v="43"/>
    <x v="8"/>
    <x v="0"/>
    <x v="2"/>
    <x v="0"/>
    <x v="0"/>
    <n v="60"/>
    <n v="800"/>
    <x v="2"/>
    <n v="48000"/>
    <n v="31200"/>
    <n v="16800"/>
    <n v="0.35"/>
  </r>
  <r>
    <x v="44"/>
    <x v="4"/>
    <x v="8"/>
    <x v="1"/>
    <x v="10"/>
    <x v="1"/>
    <n v="20"/>
    <n v="1500"/>
    <x v="4"/>
    <n v="30000"/>
    <n v="21000"/>
    <n v="9000"/>
    <n v="0.3"/>
  </r>
  <r>
    <x v="45"/>
    <x v="0"/>
    <x v="0"/>
    <x v="2"/>
    <x v="11"/>
    <x v="0"/>
    <n v="90"/>
    <n v="750"/>
    <x v="0"/>
    <n v="67500"/>
    <n v="33750"/>
    <n v="33750"/>
    <n v="0.5"/>
  </r>
  <r>
    <x v="46"/>
    <x v="7"/>
    <x v="10"/>
    <x v="0"/>
    <x v="8"/>
    <x v="1"/>
    <n v="50"/>
    <n v="480"/>
    <x v="0"/>
    <n v="24000"/>
    <n v="8400"/>
    <n v="15600"/>
    <n v="0.65"/>
  </r>
  <r>
    <x v="47"/>
    <x v="10"/>
    <x v="4"/>
    <x v="4"/>
    <x v="18"/>
    <x v="1"/>
    <n v="40"/>
    <n v="650"/>
    <x v="0"/>
    <n v="26000"/>
    <n v="14560.000000000002"/>
    <n v="11439.999999999998"/>
    <n v="0.43999999999999995"/>
  </r>
  <r>
    <x v="47"/>
    <x v="3"/>
    <x v="6"/>
    <x v="3"/>
    <x v="9"/>
    <x v="1"/>
    <n v="50"/>
    <n v="450"/>
    <x v="2"/>
    <n v="22500"/>
    <n v="10800"/>
    <n v="11700"/>
    <n v="0.52"/>
  </r>
  <r>
    <x v="48"/>
    <x v="6"/>
    <x v="0"/>
    <x v="0"/>
    <x v="8"/>
    <x v="1"/>
    <n v="60"/>
    <n v="600"/>
    <x v="4"/>
    <n v="36000"/>
    <n v="27720"/>
    <n v="8280"/>
    <n v="0.23"/>
  </r>
  <r>
    <x v="49"/>
    <x v="9"/>
    <x v="3"/>
    <x v="2"/>
    <x v="7"/>
    <x v="0"/>
    <n v="50"/>
    <n v="450"/>
    <x v="1"/>
    <n v="22500"/>
    <n v="14400"/>
    <n v="8100"/>
    <n v="0.36"/>
  </r>
  <r>
    <x v="49"/>
    <x v="2"/>
    <x v="4"/>
    <x v="3"/>
    <x v="7"/>
    <x v="1"/>
    <n v="60"/>
    <n v="1800"/>
    <x v="1"/>
    <n v="108000"/>
    <n v="81000"/>
    <n v="27000"/>
    <n v="0.25"/>
  </r>
  <r>
    <x v="50"/>
    <x v="5"/>
    <x v="10"/>
    <x v="1"/>
    <x v="4"/>
    <x v="1"/>
    <n v="70"/>
    <n v="400"/>
    <x v="0"/>
    <n v="28000"/>
    <n v="17640"/>
    <n v="10360"/>
    <n v="0.37"/>
  </r>
  <r>
    <x v="51"/>
    <x v="1"/>
    <x v="9"/>
    <x v="3"/>
    <x v="19"/>
    <x v="1"/>
    <n v="50"/>
    <n v="600"/>
    <x v="4"/>
    <n v="30000"/>
    <n v="16500"/>
    <n v="13500"/>
    <n v="0.45"/>
  </r>
  <r>
    <x v="52"/>
    <x v="6"/>
    <x v="5"/>
    <x v="3"/>
    <x v="2"/>
    <x v="0"/>
    <n v="70"/>
    <n v="600"/>
    <x v="3"/>
    <n v="42000"/>
    <n v="32340"/>
    <n v="9660"/>
    <n v="0.23"/>
  </r>
  <r>
    <x v="53"/>
    <x v="2"/>
    <x v="3"/>
    <x v="1"/>
    <x v="0"/>
    <x v="1"/>
    <n v="70"/>
    <n v="1800"/>
    <x v="3"/>
    <n v="126000"/>
    <n v="94500"/>
    <n v="31500"/>
    <n v="0.25"/>
  </r>
  <r>
    <x v="54"/>
    <x v="9"/>
    <x v="8"/>
    <x v="0"/>
    <x v="14"/>
    <x v="0"/>
    <n v="56"/>
    <n v="450"/>
    <x v="1"/>
    <n v="25200"/>
    <n v="16128"/>
    <n v="9072"/>
    <n v="0.36"/>
  </r>
  <r>
    <x v="55"/>
    <x v="5"/>
    <x v="5"/>
    <x v="2"/>
    <x v="0"/>
    <x v="0"/>
    <n v="56"/>
    <n v="400"/>
    <x v="3"/>
    <n v="22400"/>
    <n v="14112"/>
    <n v="8288"/>
    <n v="0.37"/>
  </r>
  <r>
    <x v="56"/>
    <x v="1"/>
    <x v="3"/>
    <x v="4"/>
    <x v="6"/>
    <x v="1"/>
    <n v="10"/>
    <n v="600"/>
    <x v="4"/>
    <n v="6000"/>
    <n v="3300.0000000000005"/>
    <n v="2699.9999999999995"/>
    <n v="0.4499999999999999"/>
  </r>
  <r>
    <x v="57"/>
    <x v="8"/>
    <x v="1"/>
    <x v="1"/>
    <x v="17"/>
    <x v="0"/>
    <n v="80"/>
    <n v="800"/>
    <x v="2"/>
    <n v="64000"/>
    <n v="41600"/>
    <n v="22400"/>
    <n v="0.35"/>
  </r>
  <r>
    <x v="58"/>
    <x v="4"/>
    <x v="3"/>
    <x v="3"/>
    <x v="4"/>
    <x v="1"/>
    <n v="10"/>
    <n v="1500"/>
    <x v="4"/>
    <n v="15000"/>
    <n v="10500"/>
    <n v="4500"/>
    <n v="0.3"/>
  </r>
  <r>
    <x v="59"/>
    <x v="0"/>
    <x v="8"/>
    <x v="4"/>
    <x v="6"/>
    <x v="0"/>
    <n v="40"/>
    <n v="750"/>
    <x v="1"/>
    <n v="30000"/>
    <n v="15000"/>
    <n v="15000"/>
    <n v="0.5"/>
  </r>
  <r>
    <x v="60"/>
    <x v="7"/>
    <x v="5"/>
    <x v="1"/>
    <x v="8"/>
    <x v="1"/>
    <n v="80"/>
    <n v="480"/>
    <x v="0"/>
    <n v="38400"/>
    <n v="13440"/>
    <n v="24960"/>
    <n v="0.65"/>
  </r>
  <r>
    <x v="61"/>
    <x v="9"/>
    <x v="9"/>
    <x v="1"/>
    <x v="5"/>
    <x v="1"/>
    <n v="90"/>
    <n v="450"/>
    <x v="2"/>
    <n v="40500"/>
    <n v="25920"/>
    <n v="14580"/>
    <n v="0.36"/>
  </r>
  <r>
    <x v="61"/>
    <x v="10"/>
    <x v="0"/>
    <x v="1"/>
    <x v="8"/>
    <x v="0"/>
    <n v="10"/>
    <n v="650"/>
    <x v="2"/>
    <n v="6500"/>
    <n v="3640.0000000000005"/>
    <n v="2859.9999999999995"/>
    <n v="0.43999999999999995"/>
  </r>
  <r>
    <x v="61"/>
    <x v="0"/>
    <x v="5"/>
    <x v="3"/>
    <x v="10"/>
    <x v="1"/>
    <n v="90"/>
    <n v="750"/>
    <x v="0"/>
    <n v="67500"/>
    <n v="33750"/>
    <n v="33750"/>
    <n v="0.5"/>
  </r>
  <r>
    <x v="61"/>
    <x v="1"/>
    <x v="0"/>
    <x v="3"/>
    <x v="3"/>
    <x v="1"/>
    <n v="60"/>
    <n v="600"/>
    <x v="0"/>
    <n v="36000"/>
    <n v="19800"/>
    <n v="16200"/>
    <n v="0.45"/>
  </r>
  <r>
    <x v="61"/>
    <x v="2"/>
    <x v="0"/>
    <x v="1"/>
    <x v="2"/>
    <x v="0"/>
    <n v="80"/>
    <n v="1800"/>
    <x v="3"/>
    <n v="144000"/>
    <n v="108000"/>
    <n v="36000"/>
    <n v="0.25"/>
  </r>
  <r>
    <x v="61"/>
    <x v="3"/>
    <x v="4"/>
    <x v="4"/>
    <x v="8"/>
    <x v="1"/>
    <n v="60"/>
    <n v="450"/>
    <x v="2"/>
    <n v="27000"/>
    <n v="12960"/>
    <n v="14040"/>
    <n v="0.52"/>
  </r>
  <r>
    <x v="62"/>
    <x v="5"/>
    <x v="3"/>
    <x v="2"/>
    <x v="17"/>
    <x v="1"/>
    <n v="40"/>
    <n v="400"/>
    <x v="2"/>
    <n v="16000"/>
    <n v="10080"/>
    <n v="5920"/>
    <n v="0.37"/>
  </r>
  <r>
    <x v="62"/>
    <x v="6"/>
    <x v="4"/>
    <x v="1"/>
    <x v="11"/>
    <x v="1"/>
    <n v="60"/>
    <n v="600"/>
    <x v="2"/>
    <n v="36000"/>
    <n v="27720"/>
    <n v="8280"/>
    <n v="0.23"/>
  </r>
  <r>
    <x v="62"/>
    <x v="7"/>
    <x v="0"/>
    <x v="3"/>
    <x v="10"/>
    <x v="1"/>
    <n v="70"/>
    <n v="480"/>
    <x v="4"/>
    <n v="33600"/>
    <n v="11760"/>
    <n v="21840"/>
    <n v="0.65"/>
  </r>
  <r>
    <x v="62"/>
    <x v="8"/>
    <x v="0"/>
    <x v="4"/>
    <x v="15"/>
    <x v="1"/>
    <n v="70"/>
    <n v="800"/>
    <x v="3"/>
    <n v="56000"/>
    <n v="36400"/>
    <n v="19600"/>
    <n v="0.35"/>
  </r>
  <r>
    <x v="62"/>
    <x v="9"/>
    <x v="10"/>
    <x v="1"/>
    <x v="5"/>
    <x v="0"/>
    <n v="50"/>
    <n v="450"/>
    <x v="1"/>
    <n v="22500"/>
    <n v="14400"/>
    <n v="8100"/>
    <n v="0.36"/>
  </r>
  <r>
    <x v="62"/>
    <x v="10"/>
    <x v="1"/>
    <x v="3"/>
    <x v="15"/>
    <x v="1"/>
    <n v="30"/>
    <n v="650"/>
    <x v="2"/>
    <n v="19500"/>
    <n v="10920.000000000002"/>
    <n v="8579.9999999999982"/>
    <n v="0.43999999999999989"/>
  </r>
  <r>
    <x v="62"/>
    <x v="0"/>
    <x v="6"/>
    <x v="4"/>
    <x v="0"/>
    <x v="1"/>
    <n v="50"/>
    <n v="750"/>
    <x v="4"/>
    <n v="37500"/>
    <n v="18750"/>
    <n v="18750"/>
    <n v="0.5"/>
  </r>
  <r>
    <x v="63"/>
    <x v="7"/>
    <x v="6"/>
    <x v="4"/>
    <x v="6"/>
    <x v="1"/>
    <n v="70"/>
    <n v="480"/>
    <x v="3"/>
    <n v="33600"/>
    <n v="11760"/>
    <n v="21840"/>
    <n v="0.65"/>
  </r>
  <r>
    <x v="63"/>
    <x v="4"/>
    <x v="6"/>
    <x v="1"/>
    <x v="6"/>
    <x v="0"/>
    <n v="60"/>
    <n v="1500"/>
    <x v="2"/>
    <n v="90000"/>
    <n v="62999.999999999993"/>
    <n v="27000.000000000007"/>
    <n v="0.3000000000000001"/>
  </r>
  <r>
    <x v="63"/>
    <x v="1"/>
    <x v="6"/>
    <x v="4"/>
    <x v="6"/>
    <x v="1"/>
    <n v="60"/>
    <n v="600"/>
    <x v="2"/>
    <n v="36000"/>
    <n v="19800"/>
    <n v="16200"/>
    <n v="0.45"/>
  </r>
  <r>
    <x v="63"/>
    <x v="9"/>
    <x v="5"/>
    <x v="1"/>
    <x v="18"/>
    <x v="1"/>
    <n v="20"/>
    <n v="450"/>
    <x v="3"/>
    <n v="9000"/>
    <n v="5760"/>
    <n v="3240"/>
    <n v="0.36"/>
  </r>
  <r>
    <x v="63"/>
    <x v="6"/>
    <x v="1"/>
    <x v="1"/>
    <x v="18"/>
    <x v="0"/>
    <n v="50"/>
    <n v="600"/>
    <x v="3"/>
    <n v="30000"/>
    <n v="23100"/>
    <n v="6900"/>
    <n v="0.23"/>
  </r>
  <r>
    <x v="63"/>
    <x v="3"/>
    <x v="8"/>
    <x v="2"/>
    <x v="6"/>
    <x v="0"/>
    <n v="60"/>
    <n v="450"/>
    <x v="2"/>
    <n v="27000"/>
    <n v="12960"/>
    <n v="14040"/>
    <n v="0.52"/>
  </r>
  <r>
    <x v="63"/>
    <x v="0"/>
    <x v="7"/>
    <x v="1"/>
    <x v="14"/>
    <x v="1"/>
    <n v="80"/>
    <n v="750"/>
    <x v="2"/>
    <n v="60000"/>
    <n v="30000"/>
    <n v="30000"/>
    <n v="0.5"/>
  </r>
  <r>
    <x v="64"/>
    <x v="3"/>
    <x v="4"/>
    <x v="0"/>
    <x v="14"/>
    <x v="1"/>
    <n v="50"/>
    <n v="450"/>
    <x v="1"/>
    <n v="22500"/>
    <n v="10800"/>
    <n v="11700"/>
    <n v="0.52"/>
  </r>
  <r>
    <x v="64"/>
    <x v="0"/>
    <x v="5"/>
    <x v="2"/>
    <x v="10"/>
    <x v="1"/>
    <n v="60"/>
    <n v="750"/>
    <x v="1"/>
    <n v="45000"/>
    <n v="22500"/>
    <n v="22500"/>
    <n v="0.5"/>
  </r>
  <r>
    <x v="64"/>
    <x v="8"/>
    <x v="8"/>
    <x v="1"/>
    <x v="12"/>
    <x v="0"/>
    <n v="70"/>
    <n v="800"/>
    <x v="1"/>
    <n v="56000"/>
    <n v="36400"/>
    <n v="19600"/>
    <n v="0.35"/>
  </r>
  <r>
    <x v="64"/>
    <x v="5"/>
    <x v="2"/>
    <x v="3"/>
    <x v="5"/>
    <x v="1"/>
    <n v="20"/>
    <n v="400"/>
    <x v="1"/>
    <n v="8000"/>
    <n v="5040"/>
    <n v="2960"/>
    <n v="0.37"/>
  </r>
  <r>
    <x v="64"/>
    <x v="2"/>
    <x v="6"/>
    <x v="4"/>
    <x v="6"/>
    <x v="0"/>
    <n v="50"/>
    <n v="1800"/>
    <x v="1"/>
    <n v="90000"/>
    <n v="67500"/>
    <n v="22500"/>
    <n v="0.25"/>
  </r>
  <r>
    <x v="64"/>
    <x v="10"/>
    <x v="8"/>
    <x v="3"/>
    <x v="1"/>
    <x v="0"/>
    <n v="60"/>
    <n v="650"/>
    <x v="1"/>
    <n v="39000"/>
    <n v="21840.000000000004"/>
    <n v="17159.999999999996"/>
    <n v="0.43999999999999989"/>
  </r>
  <r>
    <x v="64"/>
    <x v="7"/>
    <x v="2"/>
    <x v="0"/>
    <x v="2"/>
    <x v="1"/>
    <n v="90"/>
    <n v="480"/>
    <x v="0"/>
    <n v="43200"/>
    <n v="15119.999999999998"/>
    <n v="28080"/>
    <n v="0.65"/>
  </r>
  <r>
    <x v="65"/>
    <x v="5"/>
    <x v="6"/>
    <x v="1"/>
    <x v="8"/>
    <x v="1"/>
    <n v="50"/>
    <n v="400"/>
    <x v="3"/>
    <n v="20000"/>
    <n v="12600"/>
    <n v="7400"/>
    <n v="0.37"/>
  </r>
  <r>
    <x v="65"/>
    <x v="10"/>
    <x v="4"/>
    <x v="1"/>
    <x v="6"/>
    <x v="1"/>
    <n v="50"/>
    <n v="650"/>
    <x v="0"/>
    <n v="32500"/>
    <n v="18200"/>
    <n v="14300"/>
    <n v="0.44"/>
  </r>
  <r>
    <x v="66"/>
    <x v="1"/>
    <x v="5"/>
    <x v="3"/>
    <x v="18"/>
    <x v="0"/>
    <n v="30"/>
    <n v="600"/>
    <x v="1"/>
    <n v="18000"/>
    <n v="9900"/>
    <n v="8100"/>
    <n v="0.45"/>
  </r>
  <r>
    <x v="66"/>
    <x v="2"/>
    <x v="5"/>
    <x v="3"/>
    <x v="10"/>
    <x v="0"/>
    <n v="90"/>
    <n v="1800"/>
    <x v="3"/>
    <n v="162000"/>
    <n v="121500"/>
    <n v="40500"/>
    <n v="0.25"/>
  </r>
  <r>
    <x v="66"/>
    <x v="6"/>
    <x v="0"/>
    <x v="2"/>
    <x v="11"/>
    <x v="1"/>
    <n v="90"/>
    <n v="600"/>
    <x v="0"/>
    <n v="54000"/>
    <n v="41580"/>
    <n v="12420"/>
    <n v="0.23"/>
  </r>
  <r>
    <x v="67"/>
    <x v="8"/>
    <x v="4"/>
    <x v="2"/>
    <x v="16"/>
    <x v="1"/>
    <n v="60"/>
    <n v="800"/>
    <x v="1"/>
    <n v="48000"/>
    <n v="31200"/>
    <n v="16800"/>
    <n v="0.35"/>
  </r>
  <r>
    <x v="67"/>
    <x v="9"/>
    <x v="3"/>
    <x v="2"/>
    <x v="0"/>
    <x v="0"/>
    <n v="50"/>
    <n v="450"/>
    <x v="1"/>
    <n v="22500"/>
    <n v="14400"/>
    <n v="8100"/>
    <n v="0.36"/>
  </r>
  <r>
    <x v="68"/>
    <x v="4"/>
    <x v="5"/>
    <x v="1"/>
    <x v="15"/>
    <x v="1"/>
    <n v="30"/>
    <n v="1500"/>
    <x v="1"/>
    <n v="45000"/>
    <n v="31499.999999999996"/>
    <n v="13500.000000000004"/>
    <n v="0.3000000000000001"/>
  </r>
  <r>
    <x v="68"/>
    <x v="1"/>
    <x v="10"/>
    <x v="1"/>
    <x v="11"/>
    <x v="1"/>
    <n v="80"/>
    <n v="600"/>
    <x v="1"/>
    <n v="48000"/>
    <n v="26400.000000000004"/>
    <n v="21599.999999999996"/>
    <n v="0.4499999999999999"/>
  </r>
  <r>
    <x v="68"/>
    <x v="2"/>
    <x v="10"/>
    <x v="2"/>
    <x v="12"/>
    <x v="0"/>
    <n v="60"/>
    <n v="1800"/>
    <x v="3"/>
    <n v="108000"/>
    <n v="81000"/>
    <n v="27000"/>
    <n v="0.25"/>
  </r>
  <r>
    <x v="68"/>
    <x v="3"/>
    <x v="1"/>
    <x v="4"/>
    <x v="2"/>
    <x v="1"/>
    <n v="50"/>
    <n v="450"/>
    <x v="1"/>
    <n v="22500"/>
    <n v="10800"/>
    <n v="11700"/>
    <n v="0.52"/>
  </r>
  <r>
    <x v="68"/>
    <x v="4"/>
    <x v="2"/>
    <x v="0"/>
    <x v="14"/>
    <x v="0"/>
    <n v="70"/>
    <n v="1500"/>
    <x v="2"/>
    <n v="105000"/>
    <n v="73500"/>
    <n v="31500"/>
    <n v="0.3"/>
  </r>
  <r>
    <x v="68"/>
    <x v="5"/>
    <x v="5"/>
    <x v="1"/>
    <x v="15"/>
    <x v="0"/>
    <n v="50"/>
    <n v="400"/>
    <x v="3"/>
    <n v="20000"/>
    <n v="12600"/>
    <n v="7400"/>
    <n v="0.37"/>
  </r>
  <r>
    <x v="68"/>
    <x v="6"/>
    <x v="8"/>
    <x v="3"/>
    <x v="1"/>
    <x v="0"/>
    <n v="40"/>
    <n v="600"/>
    <x v="1"/>
    <n v="24000"/>
    <n v="18480"/>
    <n v="5520"/>
    <n v="0.23"/>
  </r>
  <r>
    <x v="68"/>
    <x v="7"/>
    <x v="1"/>
    <x v="4"/>
    <x v="1"/>
    <x v="0"/>
    <n v="50"/>
    <n v="480"/>
    <x v="0"/>
    <n v="24000"/>
    <n v="8400"/>
    <n v="15600"/>
    <n v="0.65"/>
  </r>
  <r>
    <x v="69"/>
    <x v="0"/>
    <x v="3"/>
    <x v="0"/>
    <x v="17"/>
    <x v="1"/>
    <n v="50"/>
    <n v="750"/>
    <x v="3"/>
    <n v="37500"/>
    <n v="18750"/>
    <n v="18750"/>
    <n v="0.5"/>
  </r>
  <r>
    <x v="70"/>
    <x v="7"/>
    <x v="5"/>
    <x v="3"/>
    <x v="9"/>
    <x v="1"/>
    <n v="60"/>
    <n v="480"/>
    <x v="2"/>
    <n v="28800"/>
    <n v="10080"/>
    <n v="18720"/>
    <n v="0.65"/>
  </r>
  <r>
    <x v="71"/>
    <x v="3"/>
    <x v="5"/>
    <x v="4"/>
    <x v="7"/>
    <x v="1"/>
    <n v="40"/>
    <n v="450"/>
    <x v="1"/>
    <n v="18000"/>
    <n v="8640"/>
    <n v="9360"/>
    <n v="0.52"/>
  </r>
  <r>
    <x v="72"/>
    <x v="10"/>
    <x v="1"/>
    <x v="4"/>
    <x v="7"/>
    <x v="0"/>
    <n v="40"/>
    <n v="650"/>
    <x v="4"/>
    <n v="26000"/>
    <n v="14560.000000000002"/>
    <n v="11439.999999999998"/>
    <n v="0.43999999999999995"/>
  </r>
  <r>
    <x v="72"/>
    <x v="8"/>
    <x v="2"/>
    <x v="4"/>
    <x v="9"/>
    <x v="1"/>
    <n v="60"/>
    <n v="800"/>
    <x v="3"/>
    <n v="48000"/>
    <n v="31200"/>
    <n v="16800"/>
    <n v="0.35"/>
  </r>
  <r>
    <x v="73"/>
    <x v="9"/>
    <x v="6"/>
    <x v="3"/>
    <x v="15"/>
    <x v="0"/>
    <n v="10"/>
    <n v="450"/>
    <x v="4"/>
    <n v="4500"/>
    <n v="2880"/>
    <n v="1620"/>
    <n v="0.36"/>
  </r>
  <r>
    <x v="73"/>
    <x v="3"/>
    <x v="3"/>
    <x v="1"/>
    <x v="9"/>
    <x v="1"/>
    <n v="80"/>
    <n v="450"/>
    <x v="0"/>
    <n v="36000"/>
    <n v="17280"/>
    <n v="18720"/>
    <n v="0.52"/>
  </r>
  <r>
    <x v="73"/>
    <x v="8"/>
    <x v="5"/>
    <x v="3"/>
    <x v="3"/>
    <x v="0"/>
    <n v="50"/>
    <n v="800"/>
    <x v="4"/>
    <n v="40000"/>
    <n v="26000"/>
    <n v="14000"/>
    <n v="0.35"/>
  </r>
  <r>
    <x v="73"/>
    <x v="2"/>
    <x v="0"/>
    <x v="1"/>
    <x v="15"/>
    <x v="0"/>
    <n v="70"/>
    <n v="1800"/>
    <x v="2"/>
    <n v="126000"/>
    <n v="94500"/>
    <n v="31500"/>
    <n v="0.25"/>
  </r>
  <r>
    <x v="73"/>
    <x v="7"/>
    <x v="9"/>
    <x v="1"/>
    <x v="18"/>
    <x v="1"/>
    <n v="50"/>
    <n v="480"/>
    <x v="0"/>
    <n v="24000"/>
    <n v="8400"/>
    <n v="15600"/>
    <n v="0.65"/>
  </r>
  <r>
    <x v="73"/>
    <x v="1"/>
    <x v="9"/>
    <x v="1"/>
    <x v="19"/>
    <x v="0"/>
    <n v="60"/>
    <n v="600"/>
    <x v="4"/>
    <n v="36000"/>
    <n v="19800"/>
    <n v="16200"/>
    <n v="0.45"/>
  </r>
  <r>
    <x v="73"/>
    <x v="6"/>
    <x v="3"/>
    <x v="4"/>
    <x v="11"/>
    <x v="0"/>
    <n v="60"/>
    <n v="600"/>
    <x v="4"/>
    <n v="36000"/>
    <n v="27720"/>
    <n v="8280"/>
    <n v="0.23"/>
  </r>
  <r>
    <x v="73"/>
    <x v="0"/>
    <x v="1"/>
    <x v="1"/>
    <x v="13"/>
    <x v="0"/>
    <n v="90"/>
    <n v="750"/>
    <x v="1"/>
    <n v="67500"/>
    <n v="33750"/>
    <n v="33750"/>
    <n v="0.5"/>
  </r>
  <r>
    <x v="73"/>
    <x v="5"/>
    <x v="8"/>
    <x v="2"/>
    <x v="15"/>
    <x v="0"/>
    <n v="40"/>
    <n v="400"/>
    <x v="4"/>
    <n v="16000"/>
    <n v="10080"/>
    <n v="5920"/>
    <n v="0.37"/>
  </r>
  <r>
    <x v="73"/>
    <x v="10"/>
    <x v="8"/>
    <x v="1"/>
    <x v="1"/>
    <x v="1"/>
    <n v="90"/>
    <n v="650"/>
    <x v="3"/>
    <n v="58500"/>
    <n v="32760.000000000004"/>
    <n v="25739.999999999996"/>
    <n v="0.43999999999999995"/>
  </r>
  <r>
    <x v="73"/>
    <x v="5"/>
    <x v="3"/>
    <x v="1"/>
    <x v="14"/>
    <x v="0"/>
    <n v="50"/>
    <n v="400"/>
    <x v="0"/>
    <n v="20000"/>
    <n v="12600"/>
    <n v="7400"/>
    <n v="0.37"/>
  </r>
  <r>
    <x v="73"/>
    <x v="10"/>
    <x v="3"/>
    <x v="3"/>
    <x v="18"/>
    <x v="0"/>
    <n v="50"/>
    <n v="650"/>
    <x v="4"/>
    <n v="32500"/>
    <n v="18200"/>
    <n v="14300"/>
    <n v="0.44"/>
  </r>
  <r>
    <x v="74"/>
    <x v="5"/>
    <x v="0"/>
    <x v="4"/>
    <x v="10"/>
    <x v="0"/>
    <n v="10"/>
    <n v="400"/>
    <x v="4"/>
    <n v="4000"/>
    <n v="2520"/>
    <n v="1480"/>
    <n v="0.37"/>
  </r>
  <r>
    <x v="74"/>
    <x v="10"/>
    <x v="3"/>
    <x v="4"/>
    <x v="10"/>
    <x v="1"/>
    <n v="80"/>
    <n v="650"/>
    <x v="2"/>
    <n v="52000"/>
    <n v="29120.000000000004"/>
    <n v="22879.999999999996"/>
    <n v="0.43999999999999995"/>
  </r>
  <r>
    <x v="74"/>
    <x v="4"/>
    <x v="7"/>
    <x v="4"/>
    <x v="3"/>
    <x v="1"/>
    <n v="50"/>
    <n v="1500"/>
    <x v="1"/>
    <n v="75000"/>
    <n v="52500"/>
    <n v="22500"/>
    <n v="0.3"/>
  </r>
  <r>
    <x v="74"/>
    <x v="9"/>
    <x v="2"/>
    <x v="4"/>
    <x v="14"/>
    <x v="0"/>
    <n v="30"/>
    <n v="450"/>
    <x v="1"/>
    <n v="13500"/>
    <n v="8640"/>
    <n v="4860"/>
    <n v="0.36"/>
  </r>
  <r>
    <x v="74"/>
    <x v="3"/>
    <x v="5"/>
    <x v="4"/>
    <x v="12"/>
    <x v="1"/>
    <n v="60"/>
    <n v="450"/>
    <x v="4"/>
    <n v="27000"/>
    <n v="12960"/>
    <n v="14040"/>
    <n v="0.52"/>
  </r>
  <r>
    <x v="74"/>
    <x v="8"/>
    <x v="10"/>
    <x v="4"/>
    <x v="15"/>
    <x v="1"/>
    <n v="50"/>
    <n v="800"/>
    <x v="1"/>
    <n v="40000"/>
    <n v="26000"/>
    <n v="14000"/>
    <n v="0.35"/>
  </r>
  <r>
    <x v="74"/>
    <x v="2"/>
    <x v="1"/>
    <x v="1"/>
    <x v="6"/>
    <x v="1"/>
    <n v="50"/>
    <n v="1800"/>
    <x v="0"/>
    <n v="90000"/>
    <n v="67500"/>
    <n v="22500"/>
    <n v="0.25"/>
  </r>
  <r>
    <x v="74"/>
    <x v="7"/>
    <x v="10"/>
    <x v="3"/>
    <x v="8"/>
    <x v="1"/>
    <n v="40"/>
    <n v="480"/>
    <x v="3"/>
    <n v="19200"/>
    <n v="6720"/>
    <n v="12480"/>
    <n v="0.65"/>
  </r>
  <r>
    <x v="74"/>
    <x v="1"/>
    <x v="0"/>
    <x v="3"/>
    <x v="6"/>
    <x v="0"/>
    <n v="80"/>
    <n v="600"/>
    <x v="2"/>
    <n v="48000"/>
    <n v="26400.000000000004"/>
    <n v="21599.999999999996"/>
    <n v="0.4499999999999999"/>
  </r>
  <r>
    <x v="74"/>
    <x v="6"/>
    <x v="5"/>
    <x v="0"/>
    <x v="3"/>
    <x v="0"/>
    <n v="80"/>
    <n v="600"/>
    <x v="3"/>
    <n v="48000"/>
    <n v="36960"/>
    <n v="11040"/>
    <n v="0.23"/>
  </r>
  <r>
    <x v="74"/>
    <x v="1"/>
    <x v="1"/>
    <x v="0"/>
    <x v="15"/>
    <x v="1"/>
    <n v="60"/>
    <n v="600"/>
    <x v="3"/>
    <n v="36000"/>
    <n v="19800"/>
    <n v="16200"/>
    <n v="0.45"/>
  </r>
  <r>
    <x v="74"/>
    <x v="6"/>
    <x v="6"/>
    <x v="2"/>
    <x v="19"/>
    <x v="1"/>
    <n v="60"/>
    <n v="600"/>
    <x v="3"/>
    <n v="36000"/>
    <n v="27720"/>
    <n v="8280"/>
    <n v="0.23"/>
  </r>
  <r>
    <x v="75"/>
    <x v="1"/>
    <x v="2"/>
    <x v="0"/>
    <x v="15"/>
    <x v="1"/>
    <n v="40"/>
    <n v="600"/>
    <x v="3"/>
    <n v="24000"/>
    <n v="13200.000000000002"/>
    <n v="10799.999999999998"/>
    <n v="0.4499999999999999"/>
  </r>
  <r>
    <x v="75"/>
    <x v="6"/>
    <x v="4"/>
    <x v="1"/>
    <x v="4"/>
    <x v="0"/>
    <n v="40"/>
    <n v="600"/>
    <x v="2"/>
    <n v="24000"/>
    <n v="18480"/>
    <n v="5520"/>
    <n v="0.23"/>
  </r>
  <r>
    <x v="75"/>
    <x v="0"/>
    <x v="9"/>
    <x v="3"/>
    <x v="5"/>
    <x v="1"/>
    <n v="60"/>
    <n v="750"/>
    <x v="2"/>
    <n v="45000"/>
    <n v="22500"/>
    <n v="22500"/>
    <n v="0.5"/>
  </r>
  <r>
    <x v="75"/>
    <x v="5"/>
    <x v="1"/>
    <x v="1"/>
    <x v="7"/>
    <x v="1"/>
    <n v="30"/>
    <n v="400"/>
    <x v="4"/>
    <n v="12000"/>
    <n v="7560"/>
    <n v="4440"/>
    <n v="0.37"/>
  </r>
  <r>
    <x v="75"/>
    <x v="10"/>
    <x v="5"/>
    <x v="0"/>
    <x v="4"/>
    <x v="0"/>
    <n v="60"/>
    <n v="650"/>
    <x v="0"/>
    <n v="39000"/>
    <n v="21840.000000000004"/>
    <n v="17159.999999999996"/>
    <n v="0.43999999999999989"/>
  </r>
  <r>
    <x v="75"/>
    <x v="4"/>
    <x v="9"/>
    <x v="0"/>
    <x v="18"/>
    <x v="0"/>
    <n v="60"/>
    <n v="1500"/>
    <x v="0"/>
    <n v="90000"/>
    <n v="62999.999999999993"/>
    <n v="27000.000000000007"/>
    <n v="0.3000000000000001"/>
  </r>
  <r>
    <x v="75"/>
    <x v="9"/>
    <x v="4"/>
    <x v="0"/>
    <x v="6"/>
    <x v="1"/>
    <n v="60"/>
    <n v="450"/>
    <x v="2"/>
    <n v="27000"/>
    <n v="17280"/>
    <n v="9720"/>
    <n v="0.36"/>
  </r>
  <r>
    <x v="75"/>
    <x v="3"/>
    <x v="6"/>
    <x v="0"/>
    <x v="16"/>
    <x v="0"/>
    <n v="70"/>
    <n v="450"/>
    <x v="0"/>
    <n v="31500"/>
    <n v="15120"/>
    <n v="16380"/>
    <n v="0.52"/>
  </r>
  <r>
    <x v="75"/>
    <x v="8"/>
    <x v="0"/>
    <x v="0"/>
    <x v="4"/>
    <x v="0"/>
    <n v="60"/>
    <n v="800"/>
    <x v="4"/>
    <n v="48000"/>
    <n v="31200"/>
    <n v="16800"/>
    <n v="0.35"/>
  </r>
  <r>
    <x v="75"/>
    <x v="2"/>
    <x v="4"/>
    <x v="3"/>
    <x v="17"/>
    <x v="0"/>
    <n v="56"/>
    <n v="1800"/>
    <x v="0"/>
    <n v="100800"/>
    <n v="75600"/>
    <n v="25200"/>
    <n v="0.25"/>
  </r>
  <r>
    <x v="75"/>
    <x v="8"/>
    <x v="1"/>
    <x v="2"/>
    <x v="7"/>
    <x v="1"/>
    <n v="80"/>
    <n v="800"/>
    <x v="0"/>
    <n v="64000"/>
    <n v="41600"/>
    <n v="22400"/>
    <n v="0.35"/>
  </r>
  <r>
    <x v="75"/>
    <x v="2"/>
    <x v="8"/>
    <x v="4"/>
    <x v="19"/>
    <x v="1"/>
    <n v="50"/>
    <n v="1800"/>
    <x v="1"/>
    <n v="90000"/>
    <n v="67500"/>
    <n v="22500"/>
    <n v="0.25"/>
  </r>
  <r>
    <x v="76"/>
    <x v="8"/>
    <x v="3"/>
    <x v="1"/>
    <x v="13"/>
    <x v="0"/>
    <n v="90"/>
    <n v="800"/>
    <x v="3"/>
    <n v="72000"/>
    <n v="46800"/>
    <n v="25200"/>
    <n v="0.35"/>
  </r>
  <r>
    <x v="76"/>
    <x v="2"/>
    <x v="2"/>
    <x v="2"/>
    <x v="8"/>
    <x v="1"/>
    <n v="60"/>
    <n v="1800"/>
    <x v="3"/>
    <n v="108000"/>
    <n v="81000"/>
    <n v="27000"/>
    <n v="0.25"/>
  </r>
  <r>
    <x v="76"/>
    <x v="7"/>
    <x v="7"/>
    <x v="2"/>
    <x v="12"/>
    <x v="1"/>
    <n v="50"/>
    <n v="480"/>
    <x v="0"/>
    <n v="24000"/>
    <n v="8400"/>
    <n v="15600"/>
    <n v="0.65"/>
  </r>
  <r>
    <x v="76"/>
    <x v="1"/>
    <x v="7"/>
    <x v="2"/>
    <x v="3"/>
    <x v="0"/>
    <n v="50"/>
    <n v="600"/>
    <x v="0"/>
    <n v="30000"/>
    <n v="16500"/>
    <n v="13500"/>
    <n v="0.45"/>
  </r>
  <r>
    <x v="76"/>
    <x v="6"/>
    <x v="8"/>
    <x v="3"/>
    <x v="5"/>
    <x v="1"/>
    <n v="50"/>
    <n v="600"/>
    <x v="1"/>
    <n v="30000"/>
    <n v="23100"/>
    <n v="6900"/>
    <n v="0.23"/>
  </r>
  <r>
    <x v="76"/>
    <x v="0"/>
    <x v="0"/>
    <x v="2"/>
    <x v="17"/>
    <x v="0"/>
    <n v="70"/>
    <n v="750"/>
    <x v="0"/>
    <n v="52500"/>
    <n v="26250"/>
    <n v="26250"/>
    <n v="0.5"/>
  </r>
  <r>
    <x v="76"/>
    <x v="5"/>
    <x v="4"/>
    <x v="3"/>
    <x v="8"/>
    <x v="0"/>
    <n v="60"/>
    <n v="400"/>
    <x v="0"/>
    <n v="24000"/>
    <n v="15120"/>
    <n v="8880"/>
    <n v="0.37"/>
  </r>
  <r>
    <x v="76"/>
    <x v="10"/>
    <x v="4"/>
    <x v="2"/>
    <x v="4"/>
    <x v="0"/>
    <n v="70"/>
    <n v="650"/>
    <x v="4"/>
    <n v="45500"/>
    <n v="25480.000000000004"/>
    <n v="20019.999999999996"/>
    <n v="0.43999999999999995"/>
  </r>
  <r>
    <x v="76"/>
    <x v="4"/>
    <x v="7"/>
    <x v="2"/>
    <x v="9"/>
    <x v="0"/>
    <n v="80"/>
    <n v="1500"/>
    <x v="1"/>
    <n v="120000"/>
    <n v="84000"/>
    <n v="36000"/>
    <n v="0.3"/>
  </r>
  <r>
    <x v="76"/>
    <x v="9"/>
    <x v="8"/>
    <x v="2"/>
    <x v="5"/>
    <x v="1"/>
    <n v="40"/>
    <n v="450"/>
    <x v="0"/>
    <n v="18000"/>
    <n v="11520"/>
    <n v="6480"/>
    <n v="0.36"/>
  </r>
  <r>
    <x v="76"/>
    <x v="4"/>
    <x v="9"/>
    <x v="1"/>
    <x v="2"/>
    <x v="0"/>
    <n v="60"/>
    <n v="1500"/>
    <x v="4"/>
    <n v="90000"/>
    <n v="62999.999999999993"/>
    <n v="27000.000000000007"/>
    <n v="0.3000000000000001"/>
  </r>
  <r>
    <x v="76"/>
    <x v="9"/>
    <x v="3"/>
    <x v="1"/>
    <x v="15"/>
    <x v="1"/>
    <n v="50"/>
    <n v="450"/>
    <x v="4"/>
    <n v="22500"/>
    <n v="14400"/>
    <n v="8100"/>
    <n v="0.36"/>
  </r>
  <r>
    <x v="77"/>
    <x v="4"/>
    <x v="2"/>
    <x v="3"/>
    <x v="15"/>
    <x v="1"/>
    <n v="40"/>
    <n v="1500"/>
    <x v="4"/>
    <n v="60000"/>
    <n v="42000"/>
    <n v="18000"/>
    <n v="0.3"/>
  </r>
  <r>
    <x v="78"/>
    <x v="5"/>
    <x v="0"/>
    <x v="1"/>
    <x v="9"/>
    <x v="1"/>
    <n v="20"/>
    <n v="400"/>
    <x v="0"/>
    <n v="8000"/>
    <n v="5040"/>
    <n v="2960"/>
    <n v="0.37"/>
  </r>
  <r>
    <x v="78"/>
    <x v="3"/>
    <x v="6"/>
    <x v="0"/>
    <x v="15"/>
    <x v="1"/>
    <n v="10"/>
    <n v="450"/>
    <x v="0"/>
    <n v="4500"/>
    <n v="2160"/>
    <n v="2340"/>
    <n v="0.52"/>
  </r>
  <r>
    <x v="78"/>
    <x v="1"/>
    <x v="5"/>
    <x v="3"/>
    <x v="15"/>
    <x v="0"/>
    <n v="40"/>
    <n v="600"/>
    <x v="2"/>
    <n v="24000"/>
    <n v="13200.000000000002"/>
    <n v="10799.999999999998"/>
    <n v="0.4499999999999999"/>
  </r>
  <r>
    <x v="78"/>
    <x v="10"/>
    <x v="0"/>
    <x v="0"/>
    <x v="14"/>
    <x v="0"/>
    <n v="56"/>
    <n v="650"/>
    <x v="2"/>
    <n v="36400"/>
    <n v="20384.000000000004"/>
    <n v="16015.999999999996"/>
    <n v="0.43999999999999989"/>
  </r>
  <r>
    <x v="78"/>
    <x v="8"/>
    <x v="5"/>
    <x v="1"/>
    <x v="9"/>
    <x v="1"/>
    <n v="60"/>
    <n v="800"/>
    <x v="4"/>
    <n v="48000"/>
    <n v="31200"/>
    <n v="16800"/>
    <n v="0.35"/>
  </r>
  <r>
    <x v="78"/>
    <x v="6"/>
    <x v="0"/>
    <x v="4"/>
    <x v="2"/>
    <x v="0"/>
    <n v="10"/>
    <n v="600"/>
    <x v="3"/>
    <n v="6000"/>
    <n v="4620"/>
    <n v="1380"/>
    <n v="0.23"/>
  </r>
  <r>
    <x v="78"/>
    <x v="4"/>
    <x v="4"/>
    <x v="3"/>
    <x v="8"/>
    <x v="1"/>
    <n v="50"/>
    <n v="1500"/>
    <x v="3"/>
    <n v="75000"/>
    <n v="52500"/>
    <n v="22500"/>
    <n v="0.3"/>
  </r>
  <r>
    <x v="78"/>
    <x v="7"/>
    <x v="10"/>
    <x v="1"/>
    <x v="6"/>
    <x v="0"/>
    <n v="60"/>
    <n v="480"/>
    <x v="3"/>
    <n v="28800"/>
    <n v="10080"/>
    <n v="18720"/>
    <n v="0.65"/>
  </r>
  <r>
    <x v="78"/>
    <x v="4"/>
    <x v="6"/>
    <x v="4"/>
    <x v="11"/>
    <x v="0"/>
    <n v="60"/>
    <n v="1500"/>
    <x v="2"/>
    <n v="90000"/>
    <n v="62999.999999999993"/>
    <n v="27000.000000000007"/>
    <n v="0.3000000000000001"/>
  </r>
  <r>
    <x v="79"/>
    <x v="1"/>
    <x v="3"/>
    <x v="1"/>
    <x v="10"/>
    <x v="0"/>
    <n v="60"/>
    <n v="600"/>
    <x v="2"/>
    <n v="36000"/>
    <n v="19800"/>
    <n v="16200"/>
    <n v="0.45"/>
  </r>
  <r>
    <x v="79"/>
    <x v="10"/>
    <x v="10"/>
    <x v="4"/>
    <x v="12"/>
    <x v="1"/>
    <n v="50"/>
    <n v="650"/>
    <x v="0"/>
    <n v="32500"/>
    <n v="18200"/>
    <n v="14300"/>
    <n v="0.44"/>
  </r>
  <r>
    <x v="79"/>
    <x v="8"/>
    <x v="5"/>
    <x v="2"/>
    <x v="18"/>
    <x v="1"/>
    <n v="50"/>
    <n v="800"/>
    <x v="4"/>
    <n v="40000"/>
    <n v="26000"/>
    <n v="14000"/>
    <n v="0.35"/>
  </r>
  <r>
    <x v="79"/>
    <x v="6"/>
    <x v="5"/>
    <x v="3"/>
    <x v="4"/>
    <x v="0"/>
    <n v="20"/>
    <n v="600"/>
    <x v="4"/>
    <n v="12000"/>
    <n v="9240"/>
    <n v="2760"/>
    <n v="0.23"/>
  </r>
  <r>
    <x v="79"/>
    <x v="4"/>
    <x v="1"/>
    <x v="1"/>
    <x v="9"/>
    <x v="1"/>
    <n v="90"/>
    <n v="1500"/>
    <x v="1"/>
    <n v="135000"/>
    <n v="94500"/>
    <n v="40500"/>
    <n v="0.3"/>
  </r>
  <r>
    <x v="79"/>
    <x v="2"/>
    <x v="7"/>
    <x v="3"/>
    <x v="11"/>
    <x v="1"/>
    <n v="40"/>
    <n v="1800"/>
    <x v="2"/>
    <n v="72000"/>
    <n v="54000"/>
    <n v="18000"/>
    <n v="0.25"/>
  </r>
  <r>
    <x v="79"/>
    <x v="0"/>
    <x v="8"/>
    <x v="1"/>
    <x v="0"/>
    <x v="0"/>
    <n v="60"/>
    <n v="750"/>
    <x v="2"/>
    <n v="45000"/>
    <n v="22500"/>
    <n v="22500"/>
    <n v="0.5"/>
  </r>
  <r>
    <x v="79"/>
    <x v="9"/>
    <x v="7"/>
    <x v="2"/>
    <x v="19"/>
    <x v="1"/>
    <n v="70"/>
    <n v="450"/>
    <x v="2"/>
    <n v="31500"/>
    <n v="20160"/>
    <n v="11340"/>
    <n v="0.36"/>
  </r>
  <r>
    <x v="79"/>
    <x v="3"/>
    <x v="0"/>
    <x v="3"/>
    <x v="13"/>
    <x v="0"/>
    <n v="40"/>
    <n v="450"/>
    <x v="3"/>
    <n v="18000"/>
    <n v="8640"/>
    <n v="9360"/>
    <n v="0.52"/>
  </r>
  <r>
    <x v="79"/>
    <x v="0"/>
    <x v="3"/>
    <x v="1"/>
    <x v="0"/>
    <x v="1"/>
    <n v="70"/>
    <n v="750"/>
    <x v="2"/>
    <n v="52500"/>
    <n v="26250"/>
    <n v="26250"/>
    <n v="0.5"/>
  </r>
  <r>
    <x v="80"/>
    <x v="8"/>
    <x v="3"/>
    <x v="0"/>
    <x v="19"/>
    <x v="1"/>
    <n v="40"/>
    <n v="800"/>
    <x v="4"/>
    <n v="32000"/>
    <n v="20800"/>
    <n v="11200"/>
    <n v="0.35"/>
  </r>
  <r>
    <x v="80"/>
    <x v="6"/>
    <x v="3"/>
    <x v="1"/>
    <x v="11"/>
    <x v="0"/>
    <n v="50"/>
    <n v="600"/>
    <x v="4"/>
    <n v="30000"/>
    <n v="23100"/>
    <n v="6900"/>
    <n v="0.23"/>
  </r>
  <r>
    <x v="80"/>
    <x v="4"/>
    <x v="0"/>
    <x v="3"/>
    <x v="5"/>
    <x v="0"/>
    <n v="70"/>
    <n v="1500"/>
    <x v="3"/>
    <n v="105000"/>
    <n v="73500"/>
    <n v="31500"/>
    <n v="0.3"/>
  </r>
  <r>
    <x v="80"/>
    <x v="2"/>
    <x v="2"/>
    <x v="1"/>
    <x v="9"/>
    <x v="1"/>
    <n v="60"/>
    <n v="1800"/>
    <x v="1"/>
    <n v="108000"/>
    <n v="81000"/>
    <n v="27000"/>
    <n v="0.25"/>
  </r>
  <r>
    <x v="80"/>
    <x v="0"/>
    <x v="4"/>
    <x v="2"/>
    <x v="10"/>
    <x v="1"/>
    <n v="80"/>
    <n v="750"/>
    <x v="0"/>
    <n v="60000"/>
    <n v="30000"/>
    <n v="30000"/>
    <n v="0.5"/>
  </r>
  <r>
    <x v="80"/>
    <x v="9"/>
    <x v="2"/>
    <x v="0"/>
    <x v="13"/>
    <x v="1"/>
    <n v="60"/>
    <n v="450"/>
    <x v="2"/>
    <n v="27000"/>
    <n v="17280"/>
    <n v="9720"/>
    <n v="0.36"/>
  </r>
  <r>
    <x v="80"/>
    <x v="7"/>
    <x v="5"/>
    <x v="4"/>
    <x v="10"/>
    <x v="1"/>
    <n v="40"/>
    <n v="480"/>
    <x v="0"/>
    <n v="19200"/>
    <n v="6720"/>
    <n v="12480"/>
    <n v="0.65"/>
  </r>
  <r>
    <x v="80"/>
    <x v="5"/>
    <x v="8"/>
    <x v="0"/>
    <x v="16"/>
    <x v="1"/>
    <n v="60"/>
    <n v="400"/>
    <x v="2"/>
    <n v="24000"/>
    <n v="15120"/>
    <n v="8880"/>
    <n v="0.37"/>
  </r>
  <r>
    <x v="80"/>
    <x v="10"/>
    <x v="4"/>
    <x v="1"/>
    <x v="0"/>
    <x v="1"/>
    <n v="20"/>
    <n v="650"/>
    <x v="1"/>
    <n v="13000"/>
    <n v="7280.0000000000009"/>
    <n v="5719.9999999999991"/>
    <n v="0.43999999999999995"/>
  </r>
  <r>
    <x v="81"/>
    <x v="4"/>
    <x v="10"/>
    <x v="4"/>
    <x v="10"/>
    <x v="1"/>
    <n v="60"/>
    <n v="1500"/>
    <x v="2"/>
    <n v="90000"/>
    <n v="62999.999999999993"/>
    <n v="27000.000000000007"/>
    <n v="0.3000000000000001"/>
  </r>
  <r>
    <x v="81"/>
    <x v="2"/>
    <x v="6"/>
    <x v="1"/>
    <x v="17"/>
    <x v="0"/>
    <n v="30"/>
    <n v="1800"/>
    <x v="0"/>
    <n v="54000"/>
    <n v="40500"/>
    <n v="13500"/>
    <n v="0.25"/>
  </r>
  <r>
    <x v="81"/>
    <x v="0"/>
    <x v="1"/>
    <x v="4"/>
    <x v="3"/>
    <x v="1"/>
    <n v="60"/>
    <n v="750"/>
    <x v="3"/>
    <n v="45000"/>
    <n v="22500"/>
    <n v="22500"/>
    <n v="0.5"/>
  </r>
  <r>
    <x v="81"/>
    <x v="9"/>
    <x v="6"/>
    <x v="4"/>
    <x v="12"/>
    <x v="1"/>
    <n v="80"/>
    <n v="450"/>
    <x v="0"/>
    <n v="36000"/>
    <n v="23040"/>
    <n v="12960"/>
    <n v="0.36"/>
  </r>
  <r>
    <x v="81"/>
    <x v="7"/>
    <x v="3"/>
    <x v="3"/>
    <x v="17"/>
    <x v="1"/>
    <n v="50"/>
    <n v="480"/>
    <x v="4"/>
    <n v="24000"/>
    <n v="8400"/>
    <n v="15600"/>
    <n v="0.65"/>
  </r>
  <r>
    <x v="81"/>
    <x v="5"/>
    <x v="4"/>
    <x v="4"/>
    <x v="4"/>
    <x v="0"/>
    <n v="30"/>
    <n v="400"/>
    <x v="0"/>
    <n v="12000"/>
    <n v="7560"/>
    <n v="4440"/>
    <n v="0.37"/>
  </r>
  <r>
    <x v="81"/>
    <x v="3"/>
    <x v="7"/>
    <x v="1"/>
    <x v="3"/>
    <x v="0"/>
    <n v="60"/>
    <n v="450"/>
    <x v="0"/>
    <n v="27000"/>
    <n v="12960"/>
    <n v="14040"/>
    <n v="0.52"/>
  </r>
  <r>
    <x v="81"/>
    <x v="1"/>
    <x v="9"/>
    <x v="1"/>
    <x v="0"/>
    <x v="0"/>
    <n v="60"/>
    <n v="600"/>
    <x v="1"/>
    <n v="36000"/>
    <n v="19800"/>
    <n v="16200"/>
    <n v="0.45"/>
  </r>
  <r>
    <x v="81"/>
    <x v="6"/>
    <x v="1"/>
    <x v="0"/>
    <x v="0"/>
    <x v="1"/>
    <n v="30"/>
    <n v="600"/>
    <x v="3"/>
    <n v="18000"/>
    <n v="13860"/>
    <n v="4140"/>
    <n v="0.23"/>
  </r>
  <r>
    <x v="82"/>
    <x v="0"/>
    <x v="0"/>
    <x v="3"/>
    <x v="10"/>
    <x v="0"/>
    <n v="50"/>
    <n v="750"/>
    <x v="3"/>
    <n v="37500"/>
    <n v="18750"/>
    <n v="18750"/>
    <n v="0.5"/>
  </r>
  <r>
    <x v="82"/>
    <x v="9"/>
    <x v="5"/>
    <x v="3"/>
    <x v="11"/>
    <x v="1"/>
    <n v="60"/>
    <n v="450"/>
    <x v="1"/>
    <n v="27000"/>
    <n v="17280"/>
    <n v="9720"/>
    <n v="0.36"/>
  </r>
  <r>
    <x v="82"/>
    <x v="7"/>
    <x v="8"/>
    <x v="1"/>
    <x v="17"/>
    <x v="1"/>
    <n v="60"/>
    <n v="480"/>
    <x v="3"/>
    <n v="28800"/>
    <n v="10080"/>
    <n v="18720"/>
    <n v="0.65"/>
  </r>
  <r>
    <x v="82"/>
    <x v="5"/>
    <x v="1"/>
    <x v="3"/>
    <x v="13"/>
    <x v="0"/>
    <n v="10"/>
    <n v="400"/>
    <x v="3"/>
    <n v="4000"/>
    <n v="2520"/>
    <n v="1480"/>
    <n v="0.37"/>
  </r>
  <r>
    <x v="82"/>
    <x v="3"/>
    <x v="2"/>
    <x v="2"/>
    <x v="17"/>
    <x v="0"/>
    <n v="30"/>
    <n v="450"/>
    <x v="4"/>
    <n v="13500"/>
    <n v="6480"/>
    <n v="7020"/>
    <n v="0.52"/>
  </r>
  <r>
    <x v="82"/>
    <x v="1"/>
    <x v="7"/>
    <x v="2"/>
    <x v="14"/>
    <x v="0"/>
    <n v="50"/>
    <n v="600"/>
    <x v="2"/>
    <n v="30000"/>
    <n v="16500"/>
    <n v="13500"/>
    <n v="0.45"/>
  </r>
  <r>
    <x v="82"/>
    <x v="10"/>
    <x v="1"/>
    <x v="2"/>
    <x v="3"/>
    <x v="0"/>
    <n v="50"/>
    <n v="650"/>
    <x v="4"/>
    <n v="32500"/>
    <n v="18200"/>
    <n v="14300"/>
    <n v="0.44"/>
  </r>
  <r>
    <x v="82"/>
    <x v="8"/>
    <x v="6"/>
    <x v="3"/>
    <x v="16"/>
    <x v="1"/>
    <n v="80"/>
    <n v="800"/>
    <x v="2"/>
    <n v="64000"/>
    <n v="41600"/>
    <n v="22400"/>
    <n v="0.35"/>
  </r>
  <r>
    <x v="82"/>
    <x v="2"/>
    <x v="9"/>
    <x v="0"/>
    <x v="19"/>
    <x v="0"/>
    <n v="50"/>
    <n v="1800"/>
    <x v="0"/>
    <n v="90000"/>
    <n v="67500"/>
    <n v="22500"/>
    <n v="0.25"/>
  </r>
  <r>
    <x v="83"/>
    <x v="0"/>
    <x v="4"/>
    <x v="1"/>
    <x v="18"/>
    <x v="1"/>
    <n v="50"/>
    <n v="750"/>
    <x v="1"/>
    <n v="37500"/>
    <n v="18750"/>
    <n v="18750"/>
    <n v="0.5"/>
  </r>
  <r>
    <x v="84"/>
    <x v="7"/>
    <x v="0"/>
    <x v="4"/>
    <x v="0"/>
    <x v="1"/>
    <n v="60"/>
    <n v="480"/>
    <x v="0"/>
    <n v="28800"/>
    <n v="10080"/>
    <n v="18720"/>
    <n v="0.65"/>
  </r>
  <r>
    <x v="85"/>
    <x v="3"/>
    <x v="2"/>
    <x v="4"/>
    <x v="8"/>
    <x v="0"/>
    <n v="90"/>
    <n v="450"/>
    <x v="3"/>
    <n v="40500"/>
    <n v="19440"/>
    <n v="21060"/>
    <n v="0.52"/>
  </r>
  <r>
    <x v="85"/>
    <x v="7"/>
    <x v="4"/>
    <x v="2"/>
    <x v="0"/>
    <x v="1"/>
    <n v="40"/>
    <n v="480"/>
    <x v="0"/>
    <n v="19200"/>
    <n v="6720"/>
    <n v="12480"/>
    <n v="0.65"/>
  </r>
  <r>
    <x v="86"/>
    <x v="9"/>
    <x v="1"/>
    <x v="2"/>
    <x v="11"/>
    <x v="1"/>
    <n v="70"/>
    <n v="450"/>
    <x v="1"/>
    <n v="31500"/>
    <n v="20160"/>
    <n v="11340"/>
    <n v="0.36"/>
  </r>
  <r>
    <x v="87"/>
    <x v="2"/>
    <x v="0"/>
    <x v="0"/>
    <x v="19"/>
    <x v="1"/>
    <n v="50"/>
    <n v="1800"/>
    <x v="0"/>
    <n v="90000"/>
    <n v="67500"/>
    <n v="22500"/>
    <n v="0.25"/>
  </r>
  <r>
    <x v="87"/>
    <x v="6"/>
    <x v="8"/>
    <x v="1"/>
    <x v="11"/>
    <x v="1"/>
    <n v="60"/>
    <n v="600"/>
    <x v="3"/>
    <n v="36000"/>
    <n v="27720"/>
    <n v="8280"/>
    <n v="0.23"/>
  </r>
  <r>
    <x v="88"/>
    <x v="8"/>
    <x v="4"/>
    <x v="1"/>
    <x v="0"/>
    <x v="1"/>
    <n v="60"/>
    <n v="800"/>
    <x v="3"/>
    <n v="48000"/>
    <n v="31200"/>
    <n v="16800"/>
    <n v="0.35"/>
  </r>
  <r>
    <x v="88"/>
    <x v="6"/>
    <x v="2"/>
    <x v="1"/>
    <x v="12"/>
    <x v="1"/>
    <n v="70"/>
    <n v="600"/>
    <x v="4"/>
    <n v="42000"/>
    <n v="32340"/>
    <n v="9660"/>
    <n v="0.23"/>
  </r>
  <r>
    <x v="88"/>
    <x v="4"/>
    <x v="0"/>
    <x v="4"/>
    <x v="18"/>
    <x v="1"/>
    <n v="90"/>
    <n v="1500"/>
    <x v="3"/>
    <n v="135000"/>
    <n v="94500"/>
    <n v="40500"/>
    <n v="0.3"/>
  </r>
  <r>
    <x v="88"/>
    <x v="2"/>
    <x v="5"/>
    <x v="2"/>
    <x v="14"/>
    <x v="0"/>
    <n v="10"/>
    <n v="1800"/>
    <x v="1"/>
    <n v="18000"/>
    <n v="13500"/>
    <n v="4500"/>
    <n v="0.25"/>
  </r>
  <r>
    <x v="88"/>
    <x v="0"/>
    <x v="5"/>
    <x v="0"/>
    <x v="10"/>
    <x v="1"/>
    <n v="60"/>
    <n v="750"/>
    <x v="2"/>
    <n v="45000"/>
    <n v="22500"/>
    <n v="22500"/>
    <n v="0.5"/>
  </r>
  <r>
    <x v="88"/>
    <x v="9"/>
    <x v="4"/>
    <x v="0"/>
    <x v="6"/>
    <x v="0"/>
    <n v="60"/>
    <n v="450"/>
    <x v="4"/>
    <n v="27000"/>
    <n v="17280"/>
    <n v="9720"/>
    <n v="0.36"/>
  </r>
  <r>
    <x v="88"/>
    <x v="7"/>
    <x v="0"/>
    <x v="3"/>
    <x v="11"/>
    <x v="1"/>
    <n v="50"/>
    <n v="480"/>
    <x v="2"/>
    <n v="24000"/>
    <n v="8400"/>
    <n v="15600"/>
    <n v="0.65"/>
  </r>
  <r>
    <x v="88"/>
    <x v="5"/>
    <x v="4"/>
    <x v="0"/>
    <x v="16"/>
    <x v="0"/>
    <n v="20"/>
    <n v="400"/>
    <x v="1"/>
    <n v="8000"/>
    <n v="5040"/>
    <n v="2960"/>
    <n v="0.37"/>
  </r>
  <r>
    <x v="88"/>
    <x v="3"/>
    <x v="1"/>
    <x v="3"/>
    <x v="6"/>
    <x v="0"/>
    <n v="70"/>
    <n v="450"/>
    <x v="0"/>
    <n v="31500"/>
    <n v="15120"/>
    <n v="16380"/>
    <n v="0.52"/>
  </r>
  <r>
    <x v="89"/>
    <x v="4"/>
    <x v="10"/>
    <x v="3"/>
    <x v="12"/>
    <x v="0"/>
    <n v="70"/>
    <n v="1500"/>
    <x v="4"/>
    <n v="105000"/>
    <n v="73500"/>
    <n v="31500"/>
    <n v="0.3"/>
  </r>
  <r>
    <x v="89"/>
    <x v="2"/>
    <x v="3"/>
    <x v="0"/>
    <x v="7"/>
    <x v="1"/>
    <n v="20"/>
    <n v="1800"/>
    <x v="0"/>
    <n v="36000"/>
    <n v="27000"/>
    <n v="9000"/>
    <n v="0.25"/>
  </r>
  <r>
    <x v="89"/>
    <x v="0"/>
    <x v="3"/>
    <x v="4"/>
    <x v="6"/>
    <x v="0"/>
    <n v="30"/>
    <n v="750"/>
    <x v="1"/>
    <n v="22500"/>
    <n v="11250"/>
    <n v="11250"/>
    <n v="0.5"/>
  </r>
  <r>
    <x v="89"/>
    <x v="9"/>
    <x v="1"/>
    <x v="4"/>
    <x v="3"/>
    <x v="1"/>
    <n v="80"/>
    <n v="450"/>
    <x v="3"/>
    <n v="36000"/>
    <n v="23040"/>
    <n v="12960"/>
    <n v="0.36"/>
  </r>
  <r>
    <x v="89"/>
    <x v="7"/>
    <x v="8"/>
    <x v="1"/>
    <x v="2"/>
    <x v="1"/>
    <n v="56"/>
    <n v="480"/>
    <x v="0"/>
    <n v="26880"/>
    <n v="9408"/>
    <n v="17472"/>
    <n v="0.65"/>
  </r>
  <r>
    <x v="89"/>
    <x v="5"/>
    <x v="3"/>
    <x v="2"/>
    <x v="15"/>
    <x v="0"/>
    <n v="60"/>
    <n v="400"/>
    <x v="3"/>
    <n v="24000"/>
    <n v="15120"/>
    <n v="8880"/>
    <n v="0.37"/>
  </r>
  <r>
    <x v="89"/>
    <x v="3"/>
    <x v="0"/>
    <x v="3"/>
    <x v="2"/>
    <x v="1"/>
    <n v="50"/>
    <n v="450"/>
    <x v="3"/>
    <n v="22500"/>
    <n v="10800"/>
    <n v="11700"/>
    <n v="0.52"/>
  </r>
  <r>
    <x v="89"/>
    <x v="1"/>
    <x v="4"/>
    <x v="4"/>
    <x v="10"/>
    <x v="0"/>
    <n v="30"/>
    <n v="600"/>
    <x v="4"/>
    <n v="18000"/>
    <n v="9900"/>
    <n v="8100"/>
    <n v="0.45"/>
  </r>
  <r>
    <x v="89"/>
    <x v="10"/>
    <x v="5"/>
    <x v="4"/>
    <x v="19"/>
    <x v="1"/>
    <n v="40"/>
    <n v="650"/>
    <x v="1"/>
    <n v="26000"/>
    <n v="14560.000000000002"/>
    <n v="11439.999999999998"/>
    <n v="0.43999999999999995"/>
  </r>
  <r>
    <x v="90"/>
    <x v="0"/>
    <x v="8"/>
    <x v="3"/>
    <x v="5"/>
    <x v="1"/>
    <n v="10"/>
    <n v="750"/>
    <x v="1"/>
    <n v="7500"/>
    <n v="3750"/>
    <n v="3750"/>
    <n v="0.5"/>
  </r>
  <r>
    <x v="90"/>
    <x v="9"/>
    <x v="0"/>
    <x v="3"/>
    <x v="19"/>
    <x v="0"/>
    <n v="60"/>
    <n v="450"/>
    <x v="3"/>
    <n v="27000"/>
    <n v="17280"/>
    <n v="9720"/>
    <n v="0.36"/>
  </r>
  <r>
    <x v="90"/>
    <x v="7"/>
    <x v="4"/>
    <x v="0"/>
    <x v="2"/>
    <x v="1"/>
    <n v="50"/>
    <n v="480"/>
    <x v="4"/>
    <n v="24000"/>
    <n v="8400"/>
    <n v="15600"/>
    <n v="0.65"/>
  </r>
  <r>
    <x v="90"/>
    <x v="5"/>
    <x v="8"/>
    <x v="0"/>
    <x v="10"/>
    <x v="0"/>
    <n v="80"/>
    <n v="400"/>
    <x v="1"/>
    <n v="32000"/>
    <n v="20160"/>
    <n v="11840"/>
    <n v="0.37"/>
  </r>
  <r>
    <x v="90"/>
    <x v="3"/>
    <x v="10"/>
    <x v="1"/>
    <x v="3"/>
    <x v="1"/>
    <n v="40"/>
    <n v="450"/>
    <x v="4"/>
    <n v="18000"/>
    <n v="8640"/>
    <n v="9360"/>
    <n v="0.52"/>
  </r>
  <r>
    <x v="90"/>
    <x v="1"/>
    <x v="3"/>
    <x v="3"/>
    <x v="5"/>
    <x v="1"/>
    <n v="50"/>
    <n v="600"/>
    <x v="3"/>
    <n v="30000"/>
    <n v="16500"/>
    <n v="13500"/>
    <n v="0.45"/>
  </r>
  <r>
    <x v="90"/>
    <x v="10"/>
    <x v="2"/>
    <x v="1"/>
    <x v="16"/>
    <x v="0"/>
    <n v="56"/>
    <n v="650"/>
    <x v="0"/>
    <n v="36400"/>
    <n v="20384.000000000004"/>
    <n v="16015.999999999996"/>
    <n v="0.43999999999999989"/>
  </r>
  <r>
    <x v="90"/>
    <x v="8"/>
    <x v="5"/>
    <x v="4"/>
    <x v="2"/>
    <x v="1"/>
    <n v="70"/>
    <n v="800"/>
    <x v="4"/>
    <n v="56000"/>
    <n v="36400"/>
    <n v="19600"/>
    <n v="0.35"/>
  </r>
  <r>
    <x v="90"/>
    <x v="6"/>
    <x v="3"/>
    <x v="0"/>
    <x v="3"/>
    <x v="1"/>
    <n v="70"/>
    <n v="600"/>
    <x v="3"/>
    <n v="42000"/>
    <n v="32340"/>
    <n v="9660"/>
    <n v="0.23"/>
  </r>
  <r>
    <x v="91"/>
    <x v="7"/>
    <x v="1"/>
    <x v="4"/>
    <x v="3"/>
    <x v="0"/>
    <n v="70"/>
    <n v="480"/>
    <x v="3"/>
    <n v="33600"/>
    <n v="11760"/>
    <n v="21840"/>
    <n v="0.65"/>
  </r>
  <r>
    <x v="91"/>
    <x v="5"/>
    <x v="5"/>
    <x v="4"/>
    <x v="7"/>
    <x v="0"/>
    <n v="60"/>
    <n v="400"/>
    <x v="3"/>
    <n v="24000"/>
    <n v="15120"/>
    <n v="8880"/>
    <n v="0.37"/>
  </r>
  <r>
    <x v="91"/>
    <x v="3"/>
    <x v="9"/>
    <x v="2"/>
    <x v="11"/>
    <x v="0"/>
    <n v="60"/>
    <n v="450"/>
    <x v="0"/>
    <n v="27000"/>
    <n v="12960"/>
    <n v="14040"/>
    <n v="0.52"/>
  </r>
  <r>
    <x v="91"/>
    <x v="1"/>
    <x v="8"/>
    <x v="1"/>
    <x v="4"/>
    <x v="0"/>
    <n v="90"/>
    <n v="600"/>
    <x v="2"/>
    <n v="54000"/>
    <n v="29700.000000000004"/>
    <n v="24299.999999999996"/>
    <n v="0.44999999999999996"/>
  </r>
  <r>
    <x v="91"/>
    <x v="10"/>
    <x v="6"/>
    <x v="0"/>
    <x v="4"/>
    <x v="1"/>
    <n v="50"/>
    <n v="650"/>
    <x v="2"/>
    <n v="32500"/>
    <n v="18200"/>
    <n v="14300"/>
    <n v="0.44"/>
  </r>
  <r>
    <x v="91"/>
    <x v="8"/>
    <x v="10"/>
    <x v="4"/>
    <x v="2"/>
    <x v="1"/>
    <n v="90"/>
    <n v="800"/>
    <x v="3"/>
    <n v="72000"/>
    <n v="46800"/>
    <n v="25200"/>
    <n v="0.35"/>
  </r>
  <r>
    <x v="91"/>
    <x v="6"/>
    <x v="9"/>
    <x v="4"/>
    <x v="5"/>
    <x v="1"/>
    <n v="50"/>
    <n v="600"/>
    <x v="4"/>
    <n v="30000"/>
    <n v="23100"/>
    <n v="6900"/>
    <n v="0.23"/>
  </r>
  <r>
    <x v="91"/>
    <x v="4"/>
    <x v="9"/>
    <x v="0"/>
    <x v="0"/>
    <x v="1"/>
    <n v="110"/>
    <n v="1500"/>
    <x v="3"/>
    <n v="165000"/>
    <n v="115499.99999999999"/>
    <n v="49500.000000000015"/>
    <n v="0.3000000000000001"/>
  </r>
  <r>
    <x v="91"/>
    <x v="2"/>
    <x v="4"/>
    <x v="1"/>
    <x v="16"/>
    <x v="0"/>
    <n v="70"/>
    <n v="1800"/>
    <x v="4"/>
    <n v="126000"/>
    <n v="94500"/>
    <n v="31500"/>
    <n v="0.25"/>
  </r>
  <r>
    <x v="92"/>
    <x v="3"/>
    <x v="7"/>
    <x v="0"/>
    <x v="11"/>
    <x v="0"/>
    <n v="50"/>
    <n v="450"/>
    <x v="0"/>
    <n v="22500"/>
    <n v="10800"/>
    <n v="11700"/>
    <n v="0.52"/>
  </r>
  <r>
    <x v="92"/>
    <x v="1"/>
    <x v="4"/>
    <x v="2"/>
    <x v="12"/>
    <x v="1"/>
    <n v="70"/>
    <n v="600"/>
    <x v="3"/>
    <n v="42000"/>
    <n v="23100.000000000004"/>
    <n v="18899.999999999996"/>
    <n v="0.4499999999999999"/>
  </r>
  <r>
    <x v="92"/>
    <x v="10"/>
    <x v="5"/>
    <x v="4"/>
    <x v="15"/>
    <x v="0"/>
    <n v="70"/>
    <n v="650"/>
    <x v="1"/>
    <n v="45500"/>
    <n v="25480.000000000004"/>
    <n v="20019.999999999996"/>
    <n v="0.43999999999999995"/>
  </r>
  <r>
    <x v="92"/>
    <x v="8"/>
    <x v="9"/>
    <x v="3"/>
    <x v="16"/>
    <x v="0"/>
    <n v="70"/>
    <n v="800"/>
    <x v="2"/>
    <n v="56000"/>
    <n v="36400"/>
    <n v="19600"/>
    <n v="0.35"/>
  </r>
  <r>
    <x v="92"/>
    <x v="6"/>
    <x v="7"/>
    <x v="3"/>
    <x v="11"/>
    <x v="0"/>
    <n v="90"/>
    <n v="600"/>
    <x v="0"/>
    <n v="54000"/>
    <n v="41580"/>
    <n v="12420"/>
    <n v="0.23"/>
  </r>
  <r>
    <x v="92"/>
    <x v="4"/>
    <x v="1"/>
    <x v="0"/>
    <x v="16"/>
    <x v="1"/>
    <n v="50"/>
    <n v="1500"/>
    <x v="4"/>
    <n v="75000"/>
    <n v="52500"/>
    <n v="22500"/>
    <n v="0.3"/>
  </r>
  <r>
    <x v="92"/>
    <x v="2"/>
    <x v="8"/>
    <x v="1"/>
    <x v="1"/>
    <x v="0"/>
    <n v="30"/>
    <n v="1800"/>
    <x v="3"/>
    <n v="54000"/>
    <n v="40500"/>
    <n v="13500"/>
    <n v="0.25"/>
  </r>
  <r>
    <x v="92"/>
    <x v="0"/>
    <x v="5"/>
    <x v="2"/>
    <x v="3"/>
    <x v="1"/>
    <n v="40"/>
    <n v="750"/>
    <x v="1"/>
    <n v="30000"/>
    <n v="15000"/>
    <n v="15000"/>
    <n v="0.5"/>
  </r>
  <r>
    <x v="92"/>
    <x v="9"/>
    <x v="1"/>
    <x v="1"/>
    <x v="7"/>
    <x v="1"/>
    <n v="50"/>
    <n v="450"/>
    <x v="0"/>
    <n v="22500"/>
    <n v="14400"/>
    <n v="8100"/>
    <n v="0.36"/>
  </r>
  <r>
    <x v="92"/>
    <x v="5"/>
    <x v="2"/>
    <x v="2"/>
    <x v="12"/>
    <x v="1"/>
    <n v="70"/>
    <n v="400"/>
    <x v="4"/>
    <n v="28000"/>
    <n v="17640"/>
    <n v="10360"/>
    <n v="0.37"/>
  </r>
  <r>
    <x v="93"/>
    <x v="7"/>
    <x v="5"/>
    <x v="4"/>
    <x v="8"/>
    <x v="1"/>
    <n v="10"/>
    <n v="480"/>
    <x v="2"/>
    <n v="4800"/>
    <n v="1680"/>
    <n v="3120"/>
    <n v="0.65"/>
  </r>
  <r>
    <x v="93"/>
    <x v="8"/>
    <x v="5"/>
    <x v="4"/>
    <x v="19"/>
    <x v="0"/>
    <n v="10"/>
    <n v="800"/>
    <x v="4"/>
    <n v="8000"/>
    <n v="5200"/>
    <n v="2800"/>
    <n v="0.35"/>
  </r>
  <r>
    <x v="93"/>
    <x v="9"/>
    <x v="4"/>
    <x v="1"/>
    <x v="5"/>
    <x v="1"/>
    <n v="50"/>
    <n v="450"/>
    <x v="3"/>
    <n v="22500"/>
    <n v="14400"/>
    <n v="8100"/>
    <n v="0.36"/>
  </r>
  <r>
    <x v="93"/>
    <x v="10"/>
    <x v="9"/>
    <x v="3"/>
    <x v="12"/>
    <x v="0"/>
    <n v="80"/>
    <n v="650"/>
    <x v="0"/>
    <n v="52000"/>
    <n v="29120.000000000004"/>
    <n v="22879.999999999996"/>
    <n v="0.43999999999999995"/>
  </r>
  <r>
    <x v="93"/>
    <x v="0"/>
    <x v="3"/>
    <x v="4"/>
    <x v="12"/>
    <x v="1"/>
    <n v="56"/>
    <n v="750"/>
    <x v="3"/>
    <n v="42000"/>
    <n v="21000"/>
    <n v="21000"/>
    <n v="0.5"/>
  </r>
  <r>
    <x v="94"/>
    <x v="8"/>
    <x v="0"/>
    <x v="0"/>
    <x v="16"/>
    <x v="0"/>
    <n v="90"/>
    <n v="800"/>
    <x v="1"/>
    <n v="72000"/>
    <n v="46800"/>
    <n v="25200"/>
    <n v="0.35"/>
  </r>
  <r>
    <x v="94"/>
    <x v="6"/>
    <x v="5"/>
    <x v="2"/>
    <x v="17"/>
    <x v="1"/>
    <n v="50"/>
    <n v="600"/>
    <x v="1"/>
    <n v="30000"/>
    <n v="23100"/>
    <n v="6900"/>
    <n v="0.23"/>
  </r>
  <r>
    <x v="94"/>
    <x v="3"/>
    <x v="4"/>
    <x v="4"/>
    <x v="1"/>
    <x v="1"/>
    <n v="90"/>
    <n v="450"/>
    <x v="4"/>
    <n v="40500"/>
    <n v="19440"/>
    <n v="21060"/>
    <n v="0.52"/>
  </r>
  <r>
    <x v="94"/>
    <x v="1"/>
    <x v="3"/>
    <x v="2"/>
    <x v="11"/>
    <x v="1"/>
    <n v="40"/>
    <n v="600"/>
    <x v="0"/>
    <n v="24000"/>
    <n v="13200.000000000002"/>
    <n v="10799.999999999998"/>
    <n v="0.4499999999999999"/>
  </r>
  <r>
    <x v="94"/>
    <x v="3"/>
    <x v="0"/>
    <x v="1"/>
    <x v="1"/>
    <x v="0"/>
    <n v="50"/>
    <n v="450"/>
    <x v="3"/>
    <n v="22500"/>
    <n v="10800"/>
    <n v="11700"/>
    <n v="0.52"/>
  </r>
  <r>
    <x v="94"/>
    <x v="0"/>
    <x v="8"/>
    <x v="2"/>
    <x v="3"/>
    <x v="1"/>
    <n v="60"/>
    <n v="750"/>
    <x v="4"/>
    <n v="45000"/>
    <n v="22500"/>
    <n v="22500"/>
    <n v="0.5"/>
  </r>
  <r>
    <x v="94"/>
    <x v="3"/>
    <x v="3"/>
    <x v="3"/>
    <x v="14"/>
    <x v="0"/>
    <n v="90"/>
    <n v="450"/>
    <x v="1"/>
    <n v="40500"/>
    <n v="19440"/>
    <n v="21060"/>
    <n v="0.52"/>
  </r>
  <r>
    <x v="94"/>
    <x v="4"/>
    <x v="1"/>
    <x v="3"/>
    <x v="8"/>
    <x v="1"/>
    <n v="60"/>
    <n v="1500"/>
    <x v="2"/>
    <n v="90000"/>
    <n v="62999.999999999993"/>
    <n v="27000.000000000007"/>
    <n v="0.3000000000000001"/>
  </r>
  <r>
    <x v="94"/>
    <x v="5"/>
    <x v="8"/>
    <x v="1"/>
    <x v="16"/>
    <x v="0"/>
    <n v="90"/>
    <n v="400"/>
    <x v="0"/>
    <n v="36000"/>
    <n v="22680"/>
    <n v="13320"/>
    <n v="0.37"/>
  </r>
  <r>
    <x v="94"/>
    <x v="6"/>
    <x v="3"/>
    <x v="4"/>
    <x v="15"/>
    <x v="0"/>
    <n v="70"/>
    <n v="600"/>
    <x v="4"/>
    <n v="42000"/>
    <n v="32340"/>
    <n v="9660"/>
    <n v="0.23"/>
  </r>
  <r>
    <x v="94"/>
    <x v="7"/>
    <x v="6"/>
    <x v="0"/>
    <x v="1"/>
    <x v="1"/>
    <n v="30"/>
    <n v="480"/>
    <x v="4"/>
    <n v="14400"/>
    <n v="5040"/>
    <n v="9360"/>
    <n v="0.65"/>
  </r>
  <r>
    <x v="95"/>
    <x v="4"/>
    <x v="10"/>
    <x v="2"/>
    <x v="14"/>
    <x v="0"/>
    <n v="90"/>
    <n v="1500"/>
    <x v="1"/>
    <n v="135000"/>
    <n v="94500"/>
    <n v="40500"/>
    <n v="0.3"/>
  </r>
  <r>
    <x v="95"/>
    <x v="5"/>
    <x v="8"/>
    <x v="2"/>
    <x v="10"/>
    <x v="1"/>
    <n v="10"/>
    <n v="400"/>
    <x v="2"/>
    <n v="4000"/>
    <n v="2520"/>
    <n v="1480"/>
    <n v="0.37"/>
  </r>
  <r>
    <x v="95"/>
    <x v="2"/>
    <x v="8"/>
    <x v="3"/>
    <x v="15"/>
    <x v="1"/>
    <n v="50"/>
    <n v="1800"/>
    <x v="1"/>
    <n v="90000"/>
    <n v="67500"/>
    <n v="22500"/>
    <n v="0.25"/>
  </r>
  <r>
    <x v="95"/>
    <x v="10"/>
    <x v="8"/>
    <x v="0"/>
    <x v="4"/>
    <x v="1"/>
    <n v="60"/>
    <n v="650"/>
    <x v="1"/>
    <n v="39000"/>
    <n v="21840.000000000004"/>
    <n v="17159.999999999996"/>
    <n v="0.43999999999999989"/>
  </r>
  <r>
    <x v="95"/>
    <x v="0"/>
    <x v="4"/>
    <x v="0"/>
    <x v="0"/>
    <x v="1"/>
    <n v="80"/>
    <n v="750"/>
    <x v="0"/>
    <n v="60000"/>
    <n v="30000"/>
    <n v="30000"/>
    <n v="0.5"/>
  </r>
  <r>
    <x v="95"/>
    <x v="8"/>
    <x v="1"/>
    <x v="2"/>
    <x v="16"/>
    <x v="1"/>
    <n v="50"/>
    <n v="800"/>
    <x v="4"/>
    <n v="40000"/>
    <n v="26000"/>
    <n v="14000"/>
    <n v="0.35"/>
  </r>
  <r>
    <x v="95"/>
    <x v="5"/>
    <x v="3"/>
    <x v="1"/>
    <x v="12"/>
    <x v="1"/>
    <n v="30"/>
    <n v="400"/>
    <x v="3"/>
    <n v="12000"/>
    <n v="7560"/>
    <n v="4440"/>
    <n v="0.37"/>
  </r>
  <r>
    <x v="95"/>
    <x v="2"/>
    <x v="3"/>
    <x v="4"/>
    <x v="5"/>
    <x v="0"/>
    <n v="56"/>
    <n v="1800"/>
    <x v="2"/>
    <n v="100800"/>
    <n v="75600"/>
    <n v="25200"/>
    <n v="0.25"/>
  </r>
  <r>
    <x v="95"/>
    <x v="10"/>
    <x v="3"/>
    <x v="1"/>
    <x v="7"/>
    <x v="1"/>
    <n v="50"/>
    <n v="650"/>
    <x v="4"/>
    <n v="32500"/>
    <n v="18200"/>
    <n v="14300"/>
    <n v="0.44"/>
  </r>
  <r>
    <x v="95"/>
    <x v="7"/>
    <x v="5"/>
    <x v="1"/>
    <x v="5"/>
    <x v="1"/>
    <n v="50"/>
    <n v="480"/>
    <x v="0"/>
    <n v="24000"/>
    <n v="8400"/>
    <n v="15600"/>
    <n v="0.65"/>
  </r>
  <r>
    <x v="96"/>
    <x v="0"/>
    <x v="1"/>
    <x v="4"/>
    <x v="2"/>
    <x v="0"/>
    <n v="60"/>
    <n v="750"/>
    <x v="0"/>
    <n v="45000"/>
    <n v="22500"/>
    <n v="22500"/>
    <n v="0.5"/>
  </r>
  <r>
    <x v="96"/>
    <x v="1"/>
    <x v="8"/>
    <x v="0"/>
    <x v="1"/>
    <x v="0"/>
    <n v="60"/>
    <n v="600"/>
    <x v="0"/>
    <n v="36000"/>
    <n v="19800"/>
    <n v="16200"/>
    <n v="0.45"/>
  </r>
  <r>
    <x v="96"/>
    <x v="9"/>
    <x v="4"/>
    <x v="3"/>
    <x v="12"/>
    <x v="0"/>
    <n v="60"/>
    <n v="450"/>
    <x v="4"/>
    <n v="27000"/>
    <n v="17280"/>
    <n v="9720"/>
    <n v="0.36"/>
  </r>
  <r>
    <x v="96"/>
    <x v="7"/>
    <x v="3"/>
    <x v="1"/>
    <x v="3"/>
    <x v="1"/>
    <n v="50"/>
    <n v="480"/>
    <x v="2"/>
    <n v="24000"/>
    <n v="8400"/>
    <n v="15600"/>
    <n v="0.65"/>
  </r>
  <r>
    <x v="96"/>
    <x v="4"/>
    <x v="0"/>
    <x v="1"/>
    <x v="4"/>
    <x v="1"/>
    <n v="20"/>
    <n v="1500"/>
    <x v="2"/>
    <n v="30000"/>
    <n v="21000"/>
    <n v="9000"/>
    <n v="0.3"/>
  </r>
  <r>
    <x v="96"/>
    <x v="9"/>
    <x v="8"/>
    <x v="4"/>
    <x v="19"/>
    <x v="0"/>
    <n v="80"/>
    <n v="450"/>
    <x v="2"/>
    <n v="36000"/>
    <n v="23040"/>
    <n v="12960"/>
    <n v="0.36"/>
  </r>
  <r>
    <x v="96"/>
    <x v="6"/>
    <x v="2"/>
    <x v="1"/>
    <x v="3"/>
    <x v="1"/>
    <n v="56"/>
    <n v="600"/>
    <x v="2"/>
    <n v="33600"/>
    <n v="25872"/>
    <n v="7728"/>
    <n v="0.23"/>
  </r>
  <r>
    <x v="97"/>
    <x v="7"/>
    <x v="8"/>
    <x v="2"/>
    <x v="19"/>
    <x v="1"/>
    <n v="90"/>
    <n v="480"/>
    <x v="4"/>
    <n v="43200"/>
    <n v="15119.999999999998"/>
    <n v="28080"/>
    <n v="0.65"/>
  </r>
  <r>
    <x v="97"/>
    <x v="10"/>
    <x v="5"/>
    <x v="1"/>
    <x v="6"/>
    <x v="0"/>
    <n v="60"/>
    <n v="650"/>
    <x v="0"/>
    <n v="39000"/>
    <n v="21840.000000000004"/>
    <n v="17159.999999999996"/>
    <n v="0.43999999999999989"/>
  </r>
  <r>
    <x v="97"/>
    <x v="0"/>
    <x v="8"/>
    <x v="3"/>
    <x v="11"/>
    <x v="1"/>
    <n v="50"/>
    <n v="750"/>
    <x v="3"/>
    <n v="37500"/>
    <n v="18750"/>
    <n v="18750"/>
    <n v="0.5"/>
  </r>
  <r>
    <x v="97"/>
    <x v="1"/>
    <x v="4"/>
    <x v="3"/>
    <x v="4"/>
    <x v="1"/>
    <n v="40"/>
    <n v="600"/>
    <x v="1"/>
    <n v="24000"/>
    <n v="13200.000000000002"/>
    <n v="10799.999999999998"/>
    <n v="0.4499999999999999"/>
  </r>
  <r>
    <x v="97"/>
    <x v="2"/>
    <x v="1"/>
    <x v="2"/>
    <x v="9"/>
    <x v="0"/>
    <n v="110"/>
    <n v="1800"/>
    <x v="0"/>
    <n v="198000"/>
    <n v="148500"/>
    <n v="49500"/>
    <n v="0.25"/>
  </r>
  <r>
    <x v="97"/>
    <x v="3"/>
    <x v="5"/>
    <x v="2"/>
    <x v="16"/>
    <x v="0"/>
    <n v="50"/>
    <n v="450"/>
    <x v="4"/>
    <n v="22500"/>
    <n v="10800"/>
    <n v="11700"/>
    <n v="0.52"/>
  </r>
  <r>
    <x v="98"/>
    <x v="8"/>
    <x v="3"/>
    <x v="3"/>
    <x v="5"/>
    <x v="1"/>
    <n v="20"/>
    <n v="800"/>
    <x v="2"/>
    <n v="16000"/>
    <n v="10400"/>
    <n v="5600"/>
    <n v="0.35"/>
  </r>
  <r>
    <x v="98"/>
    <x v="1"/>
    <x v="1"/>
    <x v="1"/>
    <x v="18"/>
    <x v="0"/>
    <n v="50"/>
    <n v="600"/>
    <x v="0"/>
    <n v="30000"/>
    <n v="16500"/>
    <n v="13500"/>
    <n v="0.45"/>
  </r>
  <r>
    <x v="99"/>
    <x v="0"/>
    <x v="4"/>
    <x v="1"/>
    <x v="1"/>
    <x v="1"/>
    <n v="70"/>
    <n v="750"/>
    <x v="1"/>
    <n v="52500"/>
    <n v="26250"/>
    <n v="26250"/>
    <n v="0.5"/>
  </r>
  <r>
    <x v="99"/>
    <x v="4"/>
    <x v="0"/>
    <x v="1"/>
    <x v="11"/>
    <x v="1"/>
    <n v="80"/>
    <n v="1500"/>
    <x v="1"/>
    <n v="120000"/>
    <n v="84000"/>
    <n v="36000"/>
    <n v="0.3"/>
  </r>
  <r>
    <x v="100"/>
    <x v="8"/>
    <x v="4"/>
    <x v="1"/>
    <x v="0"/>
    <x v="1"/>
    <n v="50"/>
    <n v="800"/>
    <x v="1"/>
    <n v="40000"/>
    <n v="26000"/>
    <n v="14000"/>
    <n v="0.35"/>
  </r>
  <r>
    <x v="100"/>
    <x v="1"/>
    <x v="5"/>
    <x v="1"/>
    <x v="3"/>
    <x v="1"/>
    <n v="50"/>
    <n v="600"/>
    <x v="1"/>
    <n v="30000"/>
    <n v="16500"/>
    <n v="13500"/>
    <n v="0.45"/>
  </r>
  <r>
    <x v="100"/>
    <x v="9"/>
    <x v="3"/>
    <x v="0"/>
    <x v="10"/>
    <x v="1"/>
    <n v="60"/>
    <n v="450"/>
    <x v="1"/>
    <n v="27000"/>
    <n v="17280"/>
    <n v="9720"/>
    <n v="0.36"/>
  </r>
  <r>
    <x v="100"/>
    <x v="2"/>
    <x v="5"/>
    <x v="0"/>
    <x v="6"/>
    <x v="1"/>
    <n v="50"/>
    <n v="1800"/>
    <x v="0"/>
    <n v="90000"/>
    <n v="67500"/>
    <n v="22500"/>
    <n v="0.25"/>
  </r>
  <r>
    <x v="100"/>
    <x v="10"/>
    <x v="5"/>
    <x v="3"/>
    <x v="4"/>
    <x v="1"/>
    <n v="40"/>
    <n v="650"/>
    <x v="0"/>
    <n v="26000"/>
    <n v="14560.000000000002"/>
    <n v="11439.999999999998"/>
    <n v="0.43999999999999995"/>
  </r>
  <r>
    <x v="100"/>
    <x v="3"/>
    <x v="1"/>
    <x v="3"/>
    <x v="9"/>
    <x v="1"/>
    <n v="40"/>
    <n v="450"/>
    <x v="3"/>
    <n v="18000"/>
    <n v="8640"/>
    <n v="9360"/>
    <n v="0.52"/>
  </r>
  <r>
    <x v="100"/>
    <x v="0"/>
    <x v="3"/>
    <x v="1"/>
    <x v="6"/>
    <x v="0"/>
    <n v="70"/>
    <n v="750"/>
    <x v="2"/>
    <n v="52500"/>
    <n v="26250"/>
    <n v="26250"/>
    <n v="0.5"/>
  </r>
  <r>
    <x v="100"/>
    <x v="4"/>
    <x v="6"/>
    <x v="3"/>
    <x v="8"/>
    <x v="0"/>
    <n v="60"/>
    <n v="1500"/>
    <x v="3"/>
    <n v="90000"/>
    <n v="62999.999999999993"/>
    <n v="27000.000000000007"/>
    <n v="0.3000000000000001"/>
  </r>
  <r>
    <x v="100"/>
    <x v="1"/>
    <x v="0"/>
    <x v="2"/>
    <x v="12"/>
    <x v="1"/>
    <n v="60"/>
    <n v="600"/>
    <x v="1"/>
    <n v="36000"/>
    <n v="19800"/>
    <n v="16200"/>
    <n v="0.45"/>
  </r>
  <r>
    <x v="100"/>
    <x v="5"/>
    <x v="3"/>
    <x v="4"/>
    <x v="5"/>
    <x v="1"/>
    <n v="40"/>
    <n v="400"/>
    <x v="3"/>
    <n v="16000"/>
    <n v="10080"/>
    <n v="5920"/>
    <n v="0.37"/>
  </r>
  <r>
    <x v="100"/>
    <x v="2"/>
    <x v="0"/>
    <x v="2"/>
    <x v="10"/>
    <x v="1"/>
    <n v="20"/>
    <n v="1800"/>
    <x v="1"/>
    <n v="36000"/>
    <n v="27000"/>
    <n v="9000"/>
    <n v="0.25"/>
  </r>
  <r>
    <x v="100"/>
    <x v="6"/>
    <x v="9"/>
    <x v="4"/>
    <x v="14"/>
    <x v="1"/>
    <n v="20"/>
    <n v="600"/>
    <x v="0"/>
    <n v="12000"/>
    <n v="9240"/>
    <n v="2760"/>
    <n v="0.23"/>
  </r>
  <r>
    <x v="100"/>
    <x v="3"/>
    <x v="4"/>
    <x v="4"/>
    <x v="9"/>
    <x v="0"/>
    <n v="60"/>
    <n v="450"/>
    <x v="4"/>
    <n v="27000"/>
    <n v="12960"/>
    <n v="14040"/>
    <n v="0.52"/>
  </r>
  <r>
    <x v="100"/>
    <x v="7"/>
    <x v="2"/>
    <x v="4"/>
    <x v="6"/>
    <x v="0"/>
    <n v="50"/>
    <n v="480"/>
    <x v="3"/>
    <n v="24000"/>
    <n v="8400"/>
    <n v="15600"/>
    <n v="0.65"/>
  </r>
  <r>
    <x v="100"/>
    <x v="4"/>
    <x v="2"/>
    <x v="4"/>
    <x v="16"/>
    <x v="1"/>
    <n v="50"/>
    <n v="1500"/>
    <x v="1"/>
    <n v="75000"/>
    <n v="52500"/>
    <n v="22500"/>
    <n v="0.3"/>
  </r>
  <r>
    <x v="100"/>
    <x v="8"/>
    <x v="3"/>
    <x v="4"/>
    <x v="8"/>
    <x v="1"/>
    <n v="50"/>
    <n v="800"/>
    <x v="2"/>
    <n v="40000"/>
    <n v="26000"/>
    <n v="14000"/>
    <n v="0.35"/>
  </r>
  <r>
    <x v="100"/>
    <x v="5"/>
    <x v="0"/>
    <x v="1"/>
    <x v="13"/>
    <x v="0"/>
    <n v="50"/>
    <n v="400"/>
    <x v="1"/>
    <n v="20000"/>
    <n v="12600"/>
    <n v="7400"/>
    <n v="0.37"/>
  </r>
  <r>
    <x v="100"/>
    <x v="9"/>
    <x v="1"/>
    <x v="1"/>
    <x v="11"/>
    <x v="0"/>
    <n v="90"/>
    <n v="450"/>
    <x v="2"/>
    <n v="40500"/>
    <n v="25920"/>
    <n v="14580"/>
    <n v="0.36"/>
  </r>
  <r>
    <x v="100"/>
    <x v="6"/>
    <x v="10"/>
    <x v="2"/>
    <x v="2"/>
    <x v="1"/>
    <n v="10"/>
    <n v="600"/>
    <x v="0"/>
    <n v="6000"/>
    <n v="4620"/>
    <n v="1380"/>
    <n v="0.23"/>
  </r>
  <r>
    <x v="100"/>
    <x v="10"/>
    <x v="0"/>
    <x v="1"/>
    <x v="2"/>
    <x v="0"/>
    <n v="70"/>
    <n v="650"/>
    <x v="2"/>
    <n v="45500"/>
    <n v="25480.000000000004"/>
    <n v="20019.999999999996"/>
    <n v="0.43999999999999995"/>
  </r>
  <r>
    <x v="101"/>
    <x v="4"/>
    <x v="5"/>
    <x v="1"/>
    <x v="4"/>
    <x v="1"/>
    <n v="40"/>
    <n v="1500"/>
    <x v="4"/>
    <n v="60000"/>
    <n v="42000"/>
    <n v="18000"/>
    <n v="0.3"/>
  </r>
  <r>
    <x v="101"/>
    <x v="5"/>
    <x v="5"/>
    <x v="3"/>
    <x v="1"/>
    <x v="1"/>
    <n v="60"/>
    <n v="400"/>
    <x v="1"/>
    <n v="24000"/>
    <n v="15120"/>
    <n v="8880"/>
    <n v="0.37"/>
  </r>
  <r>
    <x v="101"/>
    <x v="6"/>
    <x v="7"/>
    <x v="3"/>
    <x v="7"/>
    <x v="1"/>
    <n v="50"/>
    <n v="600"/>
    <x v="0"/>
    <n v="30000"/>
    <n v="23100"/>
    <n v="6900"/>
    <n v="0.23"/>
  </r>
  <r>
    <x v="101"/>
    <x v="7"/>
    <x v="6"/>
    <x v="3"/>
    <x v="19"/>
    <x v="1"/>
    <n v="56"/>
    <n v="480"/>
    <x v="0"/>
    <n v="26880"/>
    <n v="9408"/>
    <n v="17472"/>
    <n v="0.65"/>
  </r>
  <r>
    <x v="101"/>
    <x v="8"/>
    <x v="8"/>
    <x v="3"/>
    <x v="6"/>
    <x v="1"/>
    <n v="56"/>
    <n v="800"/>
    <x v="3"/>
    <n v="44800"/>
    <n v="29120"/>
    <n v="15680"/>
    <n v="0.35"/>
  </r>
  <r>
    <x v="101"/>
    <x v="9"/>
    <x v="0"/>
    <x v="2"/>
    <x v="7"/>
    <x v="0"/>
    <n v="70"/>
    <n v="450"/>
    <x v="4"/>
    <n v="31500"/>
    <n v="20160"/>
    <n v="11340"/>
    <n v="0.36"/>
  </r>
  <r>
    <x v="101"/>
    <x v="10"/>
    <x v="10"/>
    <x v="2"/>
    <x v="9"/>
    <x v="1"/>
    <n v="60"/>
    <n v="650"/>
    <x v="1"/>
    <n v="39000"/>
    <n v="21840.000000000004"/>
    <n v="17159.999999999996"/>
    <n v="0.43999999999999989"/>
  </r>
  <r>
    <x v="101"/>
    <x v="0"/>
    <x v="5"/>
    <x v="3"/>
    <x v="10"/>
    <x v="1"/>
    <n v="90"/>
    <n v="750"/>
    <x v="4"/>
    <n v="67500"/>
    <n v="33750"/>
    <n v="33750"/>
    <n v="0.5"/>
  </r>
  <r>
    <x v="101"/>
    <x v="1"/>
    <x v="1"/>
    <x v="1"/>
    <x v="18"/>
    <x v="1"/>
    <n v="80"/>
    <n v="600"/>
    <x v="1"/>
    <n v="48000"/>
    <n v="26400.000000000004"/>
    <n v="21599.999999999996"/>
    <n v="0.4499999999999999"/>
  </r>
  <r>
    <x v="101"/>
    <x v="2"/>
    <x v="1"/>
    <x v="1"/>
    <x v="16"/>
    <x v="0"/>
    <n v="10"/>
    <n v="1800"/>
    <x v="2"/>
    <n v="18000"/>
    <n v="13500"/>
    <n v="4500"/>
    <n v="0.25"/>
  </r>
  <r>
    <x v="102"/>
    <x v="6"/>
    <x v="8"/>
    <x v="2"/>
    <x v="13"/>
    <x v="1"/>
    <n v="90"/>
    <n v="600"/>
    <x v="0"/>
    <n v="54000"/>
    <n v="41580"/>
    <n v="12420"/>
    <n v="0.23"/>
  </r>
  <r>
    <x v="102"/>
    <x v="3"/>
    <x v="5"/>
    <x v="4"/>
    <x v="10"/>
    <x v="0"/>
    <n v="50"/>
    <n v="450"/>
    <x v="0"/>
    <n v="22500"/>
    <n v="10800"/>
    <n v="11700"/>
    <n v="0.52"/>
  </r>
  <r>
    <x v="103"/>
    <x v="2"/>
    <x v="5"/>
    <x v="2"/>
    <x v="3"/>
    <x v="1"/>
    <n v="10"/>
    <n v="1800"/>
    <x v="4"/>
    <n v="18000"/>
    <n v="13500"/>
    <n v="4500"/>
    <n v="0.25"/>
  </r>
  <r>
    <x v="103"/>
    <x v="10"/>
    <x v="9"/>
    <x v="4"/>
    <x v="17"/>
    <x v="0"/>
    <n v="70"/>
    <n v="650"/>
    <x v="2"/>
    <n v="45500"/>
    <n v="25480.000000000004"/>
    <n v="20019.999999999996"/>
    <n v="0.43999999999999995"/>
  </r>
  <r>
    <x v="104"/>
    <x v="1"/>
    <x v="4"/>
    <x v="1"/>
    <x v="14"/>
    <x v="1"/>
    <n v="60"/>
    <n v="600"/>
    <x v="2"/>
    <n v="36000"/>
    <n v="19800"/>
    <n v="16200"/>
    <n v="0.45"/>
  </r>
  <r>
    <x v="104"/>
    <x v="3"/>
    <x v="3"/>
    <x v="2"/>
    <x v="12"/>
    <x v="1"/>
    <n v="50"/>
    <n v="450"/>
    <x v="2"/>
    <n v="22500"/>
    <n v="10800"/>
    <n v="11700"/>
    <n v="0.52"/>
  </r>
  <r>
    <x v="104"/>
    <x v="5"/>
    <x v="4"/>
    <x v="2"/>
    <x v="1"/>
    <x v="0"/>
    <n v="80"/>
    <n v="400"/>
    <x v="4"/>
    <n v="32000"/>
    <n v="20160"/>
    <n v="11840"/>
    <n v="0.37"/>
  </r>
  <r>
    <x v="104"/>
    <x v="9"/>
    <x v="0"/>
    <x v="1"/>
    <x v="6"/>
    <x v="1"/>
    <n v="60"/>
    <n v="450"/>
    <x v="1"/>
    <n v="27000"/>
    <n v="17280"/>
    <n v="9720"/>
    <n v="0.36"/>
  </r>
  <r>
    <x v="105"/>
    <x v="8"/>
    <x v="5"/>
    <x v="1"/>
    <x v="18"/>
    <x v="1"/>
    <n v="20"/>
    <n v="800"/>
    <x v="3"/>
    <n v="16000"/>
    <n v="10400"/>
    <n v="5600"/>
    <n v="0.35"/>
  </r>
  <r>
    <x v="105"/>
    <x v="10"/>
    <x v="1"/>
    <x v="1"/>
    <x v="11"/>
    <x v="1"/>
    <n v="50"/>
    <n v="650"/>
    <x v="1"/>
    <n v="32500"/>
    <n v="18200"/>
    <n v="14300"/>
    <n v="0.44"/>
  </r>
  <r>
    <x v="105"/>
    <x v="1"/>
    <x v="8"/>
    <x v="3"/>
    <x v="12"/>
    <x v="0"/>
    <n v="70"/>
    <n v="600"/>
    <x v="4"/>
    <n v="42000"/>
    <n v="23100.000000000004"/>
    <n v="18899.999999999996"/>
    <n v="0.4499999999999999"/>
  </r>
  <r>
    <x v="105"/>
    <x v="3"/>
    <x v="5"/>
    <x v="1"/>
    <x v="6"/>
    <x v="0"/>
    <n v="56"/>
    <n v="450"/>
    <x v="2"/>
    <n v="25200"/>
    <n v="12096"/>
    <n v="13104"/>
    <n v="0.52"/>
  </r>
  <r>
    <x v="105"/>
    <x v="0"/>
    <x v="8"/>
    <x v="2"/>
    <x v="12"/>
    <x v="1"/>
    <n v="20"/>
    <n v="750"/>
    <x v="1"/>
    <n v="15000"/>
    <n v="7500"/>
    <n v="7500"/>
    <n v="0.5"/>
  </r>
  <r>
    <x v="105"/>
    <x v="9"/>
    <x v="5"/>
    <x v="2"/>
    <x v="16"/>
    <x v="0"/>
    <n v="40"/>
    <n v="450"/>
    <x v="2"/>
    <n v="18000"/>
    <n v="11520"/>
    <n v="6480"/>
    <n v="0.36"/>
  </r>
  <r>
    <x v="105"/>
    <x v="7"/>
    <x v="4"/>
    <x v="4"/>
    <x v="18"/>
    <x v="1"/>
    <n v="40"/>
    <n v="480"/>
    <x v="0"/>
    <n v="19200"/>
    <n v="6720"/>
    <n v="12480"/>
    <n v="0.65"/>
  </r>
  <r>
    <x v="105"/>
    <x v="5"/>
    <x v="5"/>
    <x v="3"/>
    <x v="11"/>
    <x v="0"/>
    <n v="90"/>
    <n v="400"/>
    <x v="4"/>
    <n v="36000"/>
    <n v="22680"/>
    <n v="13320"/>
    <n v="0.37"/>
  </r>
  <r>
    <x v="106"/>
    <x v="4"/>
    <x v="7"/>
    <x v="0"/>
    <x v="10"/>
    <x v="0"/>
    <n v="40"/>
    <n v="1500"/>
    <x v="0"/>
    <n v="60000"/>
    <n v="42000"/>
    <n v="18000"/>
    <n v="0.3"/>
  </r>
  <r>
    <x v="106"/>
    <x v="6"/>
    <x v="0"/>
    <x v="1"/>
    <x v="14"/>
    <x v="1"/>
    <n v="30"/>
    <n v="600"/>
    <x v="4"/>
    <n v="18000"/>
    <n v="13860"/>
    <n v="4140"/>
    <n v="0.23"/>
  </r>
  <r>
    <x v="106"/>
    <x v="8"/>
    <x v="1"/>
    <x v="3"/>
    <x v="3"/>
    <x v="1"/>
    <n v="10"/>
    <n v="800"/>
    <x v="0"/>
    <n v="8000"/>
    <n v="5200"/>
    <n v="2800"/>
    <n v="0.35"/>
  </r>
  <r>
    <x v="106"/>
    <x v="10"/>
    <x v="4"/>
    <x v="3"/>
    <x v="12"/>
    <x v="0"/>
    <n v="56"/>
    <n v="650"/>
    <x v="4"/>
    <n v="36400"/>
    <n v="20384.000000000004"/>
    <n v="16015.999999999996"/>
    <n v="0.43999999999999989"/>
  </r>
  <r>
    <x v="106"/>
    <x v="8"/>
    <x v="4"/>
    <x v="1"/>
    <x v="19"/>
    <x v="0"/>
    <n v="30"/>
    <n v="800"/>
    <x v="4"/>
    <n v="24000"/>
    <n v="15600"/>
    <n v="8400"/>
    <n v="0.35"/>
  </r>
  <r>
    <x v="106"/>
    <x v="2"/>
    <x v="3"/>
    <x v="1"/>
    <x v="1"/>
    <x v="0"/>
    <n v="40"/>
    <n v="1800"/>
    <x v="2"/>
    <n v="72000"/>
    <n v="54000"/>
    <n v="18000"/>
    <n v="0.25"/>
  </r>
  <r>
    <x v="106"/>
    <x v="7"/>
    <x v="1"/>
    <x v="3"/>
    <x v="2"/>
    <x v="0"/>
    <n v="60"/>
    <n v="480"/>
    <x v="0"/>
    <n v="28800"/>
    <n v="10080"/>
    <n v="18720"/>
    <n v="0.65"/>
  </r>
  <r>
    <x v="106"/>
    <x v="5"/>
    <x v="3"/>
    <x v="1"/>
    <x v="2"/>
    <x v="0"/>
    <n v="70"/>
    <n v="400"/>
    <x v="4"/>
    <n v="28000"/>
    <n v="17640"/>
    <n v="10360"/>
    <n v="0.37"/>
  </r>
  <r>
    <x v="106"/>
    <x v="3"/>
    <x v="1"/>
    <x v="4"/>
    <x v="6"/>
    <x v="0"/>
    <n v="20"/>
    <n v="450"/>
    <x v="1"/>
    <n v="9000"/>
    <n v="4320"/>
    <n v="4680"/>
    <n v="0.52"/>
  </r>
  <r>
    <x v="106"/>
    <x v="1"/>
    <x v="1"/>
    <x v="2"/>
    <x v="11"/>
    <x v="1"/>
    <n v="56"/>
    <n v="600"/>
    <x v="4"/>
    <n v="33600"/>
    <n v="18480"/>
    <n v="15120"/>
    <n v="0.45"/>
  </r>
  <r>
    <x v="107"/>
    <x v="7"/>
    <x v="7"/>
    <x v="0"/>
    <x v="5"/>
    <x v="1"/>
    <n v="20"/>
    <n v="480"/>
    <x v="3"/>
    <n v="9600"/>
    <n v="3360"/>
    <n v="6240"/>
    <n v="0.65"/>
  </r>
  <r>
    <x v="107"/>
    <x v="0"/>
    <x v="0"/>
    <x v="4"/>
    <x v="9"/>
    <x v="0"/>
    <n v="50"/>
    <n v="750"/>
    <x v="2"/>
    <n v="37500"/>
    <n v="18750"/>
    <n v="18750"/>
    <n v="0.5"/>
  </r>
  <r>
    <x v="107"/>
    <x v="9"/>
    <x v="4"/>
    <x v="3"/>
    <x v="17"/>
    <x v="0"/>
    <n v="50"/>
    <n v="450"/>
    <x v="2"/>
    <n v="22500"/>
    <n v="14400"/>
    <n v="8100"/>
    <n v="0.36"/>
  </r>
  <r>
    <x v="107"/>
    <x v="2"/>
    <x v="4"/>
    <x v="3"/>
    <x v="6"/>
    <x v="0"/>
    <n v="30"/>
    <n v="1800"/>
    <x v="1"/>
    <n v="54000"/>
    <n v="40500"/>
    <n v="13500"/>
    <n v="0.25"/>
  </r>
  <r>
    <x v="107"/>
    <x v="0"/>
    <x v="1"/>
    <x v="0"/>
    <x v="11"/>
    <x v="0"/>
    <n v="56"/>
    <n v="750"/>
    <x v="0"/>
    <n v="42000"/>
    <n v="21000"/>
    <n v="21000"/>
    <n v="0.5"/>
  </r>
  <r>
    <x v="107"/>
    <x v="4"/>
    <x v="9"/>
    <x v="2"/>
    <x v="2"/>
    <x v="1"/>
    <n v="60"/>
    <n v="1500"/>
    <x v="3"/>
    <n v="90000"/>
    <n v="62999.999999999993"/>
    <n v="27000.000000000007"/>
    <n v="0.3000000000000001"/>
  </r>
  <r>
    <x v="107"/>
    <x v="2"/>
    <x v="8"/>
    <x v="4"/>
    <x v="7"/>
    <x v="0"/>
    <n v="60"/>
    <n v="1800"/>
    <x v="1"/>
    <n v="108000"/>
    <n v="81000"/>
    <n v="27000"/>
    <n v="0.25"/>
  </r>
  <r>
    <x v="107"/>
    <x v="6"/>
    <x v="1"/>
    <x v="1"/>
    <x v="18"/>
    <x v="0"/>
    <n v="60"/>
    <n v="600"/>
    <x v="3"/>
    <n v="36000"/>
    <n v="27720"/>
    <n v="8280"/>
    <n v="0.23"/>
  </r>
  <r>
    <x v="107"/>
    <x v="0"/>
    <x v="4"/>
    <x v="1"/>
    <x v="4"/>
    <x v="1"/>
    <n v="50"/>
    <n v="750"/>
    <x v="1"/>
    <n v="37500"/>
    <n v="18750"/>
    <n v="18750"/>
    <n v="0.5"/>
  </r>
  <r>
    <x v="107"/>
    <x v="4"/>
    <x v="10"/>
    <x v="1"/>
    <x v="13"/>
    <x v="0"/>
    <n v="70"/>
    <n v="1500"/>
    <x v="2"/>
    <n v="105000"/>
    <n v="73500"/>
    <n v="31500"/>
    <n v="0.3"/>
  </r>
  <r>
    <x v="107"/>
    <x v="5"/>
    <x v="8"/>
    <x v="1"/>
    <x v="3"/>
    <x v="0"/>
    <n v="60"/>
    <n v="400"/>
    <x v="2"/>
    <n v="24000"/>
    <n v="15120"/>
    <n v="8880"/>
    <n v="0.37"/>
  </r>
  <r>
    <x v="107"/>
    <x v="9"/>
    <x v="3"/>
    <x v="0"/>
    <x v="0"/>
    <x v="0"/>
    <n v="50"/>
    <n v="450"/>
    <x v="2"/>
    <n v="22500"/>
    <n v="14400"/>
    <n v="8100"/>
    <n v="0.36"/>
  </r>
  <r>
    <x v="107"/>
    <x v="10"/>
    <x v="8"/>
    <x v="4"/>
    <x v="1"/>
    <x v="1"/>
    <n v="50"/>
    <n v="650"/>
    <x v="4"/>
    <n v="32500"/>
    <n v="18200"/>
    <n v="14300"/>
    <n v="0.44"/>
  </r>
  <r>
    <x v="107"/>
    <x v="3"/>
    <x v="0"/>
    <x v="3"/>
    <x v="15"/>
    <x v="0"/>
    <n v="50"/>
    <n v="450"/>
    <x v="0"/>
    <n v="22500"/>
    <n v="10800"/>
    <n v="11700"/>
    <n v="0.52"/>
  </r>
  <r>
    <x v="107"/>
    <x v="8"/>
    <x v="8"/>
    <x v="3"/>
    <x v="17"/>
    <x v="1"/>
    <n v="60"/>
    <n v="800"/>
    <x v="0"/>
    <n v="48000"/>
    <n v="31200"/>
    <n v="16800"/>
    <n v="0.35"/>
  </r>
  <r>
    <x v="107"/>
    <x v="1"/>
    <x v="5"/>
    <x v="0"/>
    <x v="2"/>
    <x v="0"/>
    <n v="50"/>
    <n v="600"/>
    <x v="4"/>
    <n v="30000"/>
    <n v="16500"/>
    <n v="13500"/>
    <n v="0.45"/>
  </r>
  <r>
    <x v="107"/>
    <x v="6"/>
    <x v="1"/>
    <x v="4"/>
    <x v="8"/>
    <x v="1"/>
    <n v="50"/>
    <n v="600"/>
    <x v="4"/>
    <n v="30000"/>
    <n v="23100"/>
    <n v="6900"/>
    <n v="0.23"/>
  </r>
  <r>
    <x v="107"/>
    <x v="10"/>
    <x v="3"/>
    <x v="0"/>
    <x v="12"/>
    <x v="1"/>
    <n v="20"/>
    <n v="650"/>
    <x v="0"/>
    <n v="13000"/>
    <n v="7280.0000000000009"/>
    <n v="5719.9999999999991"/>
    <n v="0.43999999999999995"/>
  </r>
  <r>
    <x v="107"/>
    <x v="4"/>
    <x v="1"/>
    <x v="4"/>
    <x v="3"/>
    <x v="1"/>
    <n v="56"/>
    <n v="1500"/>
    <x v="1"/>
    <n v="84000"/>
    <n v="58799.999999999993"/>
    <n v="25200.000000000007"/>
    <n v="0.3000000000000001"/>
  </r>
  <r>
    <x v="107"/>
    <x v="8"/>
    <x v="3"/>
    <x v="4"/>
    <x v="16"/>
    <x v="0"/>
    <n v="40"/>
    <n v="800"/>
    <x v="1"/>
    <n v="32000"/>
    <n v="20800"/>
    <n v="11200"/>
    <n v="0.35"/>
  </r>
  <r>
    <x v="108"/>
    <x v="3"/>
    <x v="8"/>
    <x v="0"/>
    <x v="10"/>
    <x v="1"/>
    <n v="70"/>
    <n v="450"/>
    <x v="4"/>
    <n v="31500"/>
    <n v="15120"/>
    <n v="16380"/>
    <n v="0.52"/>
  </r>
  <r>
    <x v="108"/>
    <x v="5"/>
    <x v="1"/>
    <x v="3"/>
    <x v="17"/>
    <x v="1"/>
    <n v="60"/>
    <n v="400"/>
    <x v="2"/>
    <n v="24000"/>
    <n v="15120"/>
    <n v="8880"/>
    <n v="0.37"/>
  </r>
  <r>
    <x v="108"/>
    <x v="7"/>
    <x v="9"/>
    <x v="2"/>
    <x v="5"/>
    <x v="1"/>
    <n v="10"/>
    <n v="480"/>
    <x v="1"/>
    <n v="4800"/>
    <n v="1680"/>
    <n v="3120"/>
    <n v="0.65"/>
  </r>
  <r>
    <x v="108"/>
    <x v="9"/>
    <x v="8"/>
    <x v="4"/>
    <x v="17"/>
    <x v="1"/>
    <n v="60"/>
    <n v="450"/>
    <x v="0"/>
    <n v="27000"/>
    <n v="17280"/>
    <n v="9720"/>
    <n v="0.36"/>
  </r>
  <r>
    <x v="108"/>
    <x v="7"/>
    <x v="0"/>
    <x v="1"/>
    <x v="5"/>
    <x v="0"/>
    <n v="30"/>
    <n v="480"/>
    <x v="2"/>
    <n v="14400"/>
    <n v="5040"/>
    <n v="9360"/>
    <n v="0.65"/>
  </r>
  <r>
    <x v="108"/>
    <x v="1"/>
    <x v="3"/>
    <x v="4"/>
    <x v="10"/>
    <x v="1"/>
    <n v="90"/>
    <n v="600"/>
    <x v="1"/>
    <n v="54000"/>
    <n v="29700.000000000004"/>
    <n v="24299.999999999996"/>
    <n v="0.44999999999999996"/>
  </r>
  <r>
    <x v="108"/>
    <x v="6"/>
    <x v="0"/>
    <x v="3"/>
    <x v="9"/>
    <x v="1"/>
    <n v="40"/>
    <n v="600"/>
    <x v="2"/>
    <n v="24000"/>
    <n v="18480"/>
    <n v="5520"/>
    <n v="0.23"/>
  </r>
  <r>
    <x v="108"/>
    <x v="4"/>
    <x v="0"/>
    <x v="3"/>
    <x v="1"/>
    <x v="0"/>
    <n v="50"/>
    <n v="1500"/>
    <x v="0"/>
    <n v="75000"/>
    <n v="52500"/>
    <n v="22500"/>
    <n v="0.3"/>
  </r>
  <r>
    <x v="108"/>
    <x v="2"/>
    <x v="5"/>
    <x v="3"/>
    <x v="14"/>
    <x v="0"/>
    <n v="50"/>
    <n v="1800"/>
    <x v="1"/>
    <n v="90000"/>
    <n v="67500"/>
    <n v="22500"/>
    <n v="0.25"/>
  </r>
  <r>
    <x v="108"/>
    <x v="0"/>
    <x v="0"/>
    <x v="1"/>
    <x v="10"/>
    <x v="0"/>
    <n v="10"/>
    <n v="750"/>
    <x v="0"/>
    <n v="7500"/>
    <n v="3750"/>
    <n v="3750"/>
    <n v="0.5"/>
  </r>
  <r>
    <x v="109"/>
    <x v="10"/>
    <x v="5"/>
    <x v="2"/>
    <x v="6"/>
    <x v="1"/>
    <n v="10"/>
    <n v="650"/>
    <x v="3"/>
    <n v="6500"/>
    <n v="3640.0000000000005"/>
    <n v="2859.9999999999995"/>
    <n v="0.43999999999999995"/>
  </r>
  <r>
    <x v="109"/>
    <x v="0"/>
    <x v="1"/>
    <x v="1"/>
    <x v="5"/>
    <x v="1"/>
    <n v="30"/>
    <n v="750"/>
    <x v="1"/>
    <n v="22500"/>
    <n v="11250"/>
    <n v="11250"/>
    <n v="0.5"/>
  </r>
  <r>
    <x v="109"/>
    <x v="1"/>
    <x v="4"/>
    <x v="1"/>
    <x v="12"/>
    <x v="1"/>
    <n v="50"/>
    <n v="600"/>
    <x v="1"/>
    <n v="30000"/>
    <n v="16500"/>
    <n v="13500"/>
    <n v="0.45"/>
  </r>
  <r>
    <x v="109"/>
    <x v="2"/>
    <x v="4"/>
    <x v="0"/>
    <x v="2"/>
    <x v="0"/>
    <n v="80"/>
    <n v="1800"/>
    <x v="4"/>
    <n v="144000"/>
    <n v="108000"/>
    <n v="36000"/>
    <n v="0.25"/>
  </r>
  <r>
    <x v="109"/>
    <x v="3"/>
    <x v="8"/>
    <x v="1"/>
    <x v="12"/>
    <x v="0"/>
    <n v="30"/>
    <n v="450"/>
    <x v="0"/>
    <n v="13500"/>
    <n v="6480"/>
    <n v="7020"/>
    <n v="0.52"/>
  </r>
  <r>
    <x v="109"/>
    <x v="4"/>
    <x v="7"/>
    <x v="2"/>
    <x v="6"/>
    <x v="1"/>
    <n v="90"/>
    <n v="1500"/>
    <x v="2"/>
    <n v="135000"/>
    <n v="94500"/>
    <n v="40500"/>
    <n v="0.3"/>
  </r>
  <r>
    <x v="109"/>
    <x v="5"/>
    <x v="3"/>
    <x v="3"/>
    <x v="17"/>
    <x v="1"/>
    <n v="60"/>
    <n v="400"/>
    <x v="3"/>
    <n v="24000"/>
    <n v="15120"/>
    <n v="8880"/>
    <n v="0.37"/>
  </r>
  <r>
    <x v="109"/>
    <x v="6"/>
    <x v="0"/>
    <x v="4"/>
    <x v="13"/>
    <x v="1"/>
    <n v="50"/>
    <n v="600"/>
    <x v="3"/>
    <n v="30000"/>
    <n v="23100"/>
    <n v="6900"/>
    <n v="0.23"/>
  </r>
  <r>
    <x v="109"/>
    <x v="7"/>
    <x v="4"/>
    <x v="0"/>
    <x v="17"/>
    <x v="0"/>
    <n v="56"/>
    <n v="480"/>
    <x v="4"/>
    <n v="26880"/>
    <n v="9408"/>
    <n v="17472"/>
    <n v="0.65"/>
  </r>
  <r>
    <x v="109"/>
    <x v="8"/>
    <x v="4"/>
    <x v="1"/>
    <x v="6"/>
    <x v="0"/>
    <n v="50"/>
    <n v="800"/>
    <x v="1"/>
    <n v="40000"/>
    <n v="26000"/>
    <n v="14000"/>
    <n v="0.35"/>
  </r>
  <r>
    <x v="109"/>
    <x v="9"/>
    <x v="1"/>
    <x v="4"/>
    <x v="11"/>
    <x v="0"/>
    <n v="40"/>
    <n v="450"/>
    <x v="1"/>
    <n v="18000"/>
    <n v="11520"/>
    <n v="6480"/>
    <n v="0.36"/>
  </r>
  <r>
    <x v="109"/>
    <x v="10"/>
    <x v="8"/>
    <x v="0"/>
    <x v="9"/>
    <x v="1"/>
    <n v="40"/>
    <n v="650"/>
    <x v="4"/>
    <n v="26000"/>
    <n v="14560.000000000002"/>
    <n v="11439.999999999998"/>
    <n v="0.43999999999999995"/>
  </r>
  <r>
    <x v="109"/>
    <x v="4"/>
    <x v="10"/>
    <x v="1"/>
    <x v="9"/>
    <x v="1"/>
    <n v="60"/>
    <n v="1500"/>
    <x v="3"/>
    <n v="90000"/>
    <n v="62999.999999999993"/>
    <n v="27000.000000000007"/>
    <n v="0.3000000000000001"/>
  </r>
  <r>
    <x v="109"/>
    <x v="5"/>
    <x v="6"/>
    <x v="0"/>
    <x v="16"/>
    <x v="1"/>
    <n v="60"/>
    <n v="400"/>
    <x v="4"/>
    <n v="24000"/>
    <n v="15120"/>
    <n v="8880"/>
    <n v="0.37"/>
  </r>
  <r>
    <x v="109"/>
    <x v="6"/>
    <x v="4"/>
    <x v="2"/>
    <x v="13"/>
    <x v="0"/>
    <n v="80"/>
    <n v="600"/>
    <x v="0"/>
    <n v="48000"/>
    <n v="36960"/>
    <n v="11040"/>
    <n v="0.23"/>
  </r>
  <r>
    <x v="109"/>
    <x v="7"/>
    <x v="3"/>
    <x v="3"/>
    <x v="6"/>
    <x v="0"/>
    <n v="20"/>
    <n v="480"/>
    <x v="4"/>
    <n v="9600"/>
    <n v="3360"/>
    <n v="6240"/>
    <n v="0.65"/>
  </r>
  <r>
    <x v="110"/>
    <x v="2"/>
    <x v="1"/>
    <x v="4"/>
    <x v="10"/>
    <x v="0"/>
    <n v="60"/>
    <n v="1800"/>
    <x v="1"/>
    <n v="108000"/>
    <n v="81000"/>
    <n v="27000"/>
    <n v="0.25"/>
  </r>
  <r>
    <x v="110"/>
    <x v="6"/>
    <x v="4"/>
    <x v="0"/>
    <x v="9"/>
    <x v="0"/>
    <n v="60"/>
    <n v="600"/>
    <x v="0"/>
    <n v="36000"/>
    <n v="27720"/>
    <n v="8280"/>
    <n v="0.23"/>
  </r>
  <r>
    <x v="110"/>
    <x v="3"/>
    <x v="4"/>
    <x v="0"/>
    <x v="11"/>
    <x v="0"/>
    <n v="10"/>
    <n v="450"/>
    <x v="2"/>
    <n v="4500"/>
    <n v="2160"/>
    <n v="2340"/>
    <n v="0.52"/>
  </r>
  <r>
    <x v="110"/>
    <x v="7"/>
    <x v="8"/>
    <x v="2"/>
    <x v="8"/>
    <x v="0"/>
    <n v="50"/>
    <n v="480"/>
    <x v="2"/>
    <n v="24000"/>
    <n v="8400"/>
    <n v="15600"/>
    <n v="0.65"/>
  </r>
  <r>
    <x v="110"/>
    <x v="4"/>
    <x v="4"/>
    <x v="0"/>
    <x v="18"/>
    <x v="1"/>
    <n v="50"/>
    <n v="1500"/>
    <x v="0"/>
    <n v="75000"/>
    <n v="52500"/>
    <n v="22500"/>
    <n v="0.3"/>
  </r>
  <r>
    <x v="110"/>
    <x v="8"/>
    <x v="5"/>
    <x v="0"/>
    <x v="0"/>
    <x v="1"/>
    <n v="50"/>
    <n v="800"/>
    <x v="4"/>
    <n v="40000"/>
    <n v="26000"/>
    <n v="14000"/>
    <n v="0.35"/>
  </r>
  <r>
    <x v="110"/>
    <x v="5"/>
    <x v="8"/>
    <x v="4"/>
    <x v="4"/>
    <x v="0"/>
    <n v="50"/>
    <n v="400"/>
    <x v="2"/>
    <n v="20000"/>
    <n v="12600"/>
    <n v="7400"/>
    <n v="0.37"/>
  </r>
  <r>
    <x v="110"/>
    <x v="9"/>
    <x v="1"/>
    <x v="3"/>
    <x v="8"/>
    <x v="1"/>
    <n v="70"/>
    <n v="450"/>
    <x v="2"/>
    <n v="31500"/>
    <n v="20160"/>
    <n v="11340"/>
    <n v="0.36"/>
  </r>
  <r>
    <x v="110"/>
    <x v="6"/>
    <x v="8"/>
    <x v="2"/>
    <x v="11"/>
    <x v="0"/>
    <n v="80"/>
    <n v="600"/>
    <x v="3"/>
    <n v="48000"/>
    <n v="36960"/>
    <n v="11040"/>
    <n v="0.23"/>
  </r>
  <r>
    <x v="110"/>
    <x v="10"/>
    <x v="6"/>
    <x v="1"/>
    <x v="13"/>
    <x v="1"/>
    <n v="30"/>
    <n v="650"/>
    <x v="0"/>
    <n v="19500"/>
    <n v="10920.000000000002"/>
    <n v="8579.9999999999982"/>
    <n v="0.43999999999999989"/>
  </r>
  <r>
    <x v="110"/>
    <x v="7"/>
    <x v="3"/>
    <x v="1"/>
    <x v="2"/>
    <x v="0"/>
    <n v="60"/>
    <n v="480"/>
    <x v="4"/>
    <n v="28800"/>
    <n v="10080"/>
    <n v="18720"/>
    <n v="0.65"/>
  </r>
  <r>
    <x v="110"/>
    <x v="0"/>
    <x v="4"/>
    <x v="3"/>
    <x v="7"/>
    <x v="0"/>
    <n v="60"/>
    <n v="750"/>
    <x v="3"/>
    <n v="45000"/>
    <n v="22500"/>
    <n v="22500"/>
    <n v="0.5"/>
  </r>
  <r>
    <x v="110"/>
    <x v="8"/>
    <x v="1"/>
    <x v="2"/>
    <x v="0"/>
    <x v="0"/>
    <n v="90"/>
    <n v="800"/>
    <x v="4"/>
    <n v="72000"/>
    <n v="46800"/>
    <n v="25200"/>
    <n v="0.35"/>
  </r>
  <r>
    <x v="110"/>
    <x v="1"/>
    <x v="1"/>
    <x v="4"/>
    <x v="18"/>
    <x v="0"/>
    <n v="70"/>
    <n v="600"/>
    <x v="3"/>
    <n v="42000"/>
    <n v="23100.000000000004"/>
    <n v="18899.999999999996"/>
    <n v="0.4499999999999999"/>
  </r>
  <r>
    <x v="110"/>
    <x v="9"/>
    <x v="0"/>
    <x v="3"/>
    <x v="11"/>
    <x v="1"/>
    <n v="50"/>
    <n v="450"/>
    <x v="2"/>
    <n v="22500"/>
    <n v="14400"/>
    <n v="8100"/>
    <n v="0.36"/>
  </r>
  <r>
    <x v="110"/>
    <x v="2"/>
    <x v="1"/>
    <x v="1"/>
    <x v="8"/>
    <x v="0"/>
    <n v="60"/>
    <n v="1800"/>
    <x v="2"/>
    <n v="108000"/>
    <n v="81000"/>
    <n v="27000"/>
    <n v="0.25"/>
  </r>
  <r>
    <x v="110"/>
    <x v="10"/>
    <x v="4"/>
    <x v="4"/>
    <x v="11"/>
    <x v="0"/>
    <n v="60"/>
    <n v="650"/>
    <x v="4"/>
    <n v="39000"/>
    <n v="21840.000000000004"/>
    <n v="17159.999999999996"/>
    <n v="0.43999999999999989"/>
  </r>
  <r>
    <x v="110"/>
    <x v="3"/>
    <x v="8"/>
    <x v="0"/>
    <x v="13"/>
    <x v="0"/>
    <n v="80"/>
    <n v="450"/>
    <x v="1"/>
    <n v="36000"/>
    <n v="17280"/>
    <n v="18720"/>
    <n v="0.52"/>
  </r>
  <r>
    <x v="110"/>
    <x v="0"/>
    <x v="2"/>
    <x v="0"/>
    <x v="0"/>
    <x v="1"/>
    <n v="40"/>
    <n v="750"/>
    <x v="2"/>
    <n v="30000"/>
    <n v="15000"/>
    <n v="15000"/>
    <n v="0.5"/>
  </r>
  <r>
    <x v="110"/>
    <x v="4"/>
    <x v="9"/>
    <x v="2"/>
    <x v="7"/>
    <x v="1"/>
    <n v="50"/>
    <n v="1500"/>
    <x v="3"/>
    <n v="75000"/>
    <n v="52500"/>
    <n v="22500"/>
    <n v="0.3"/>
  </r>
  <r>
    <x v="110"/>
    <x v="1"/>
    <x v="4"/>
    <x v="0"/>
    <x v="14"/>
    <x v="1"/>
    <n v="90"/>
    <n v="600"/>
    <x v="2"/>
    <n v="54000"/>
    <n v="29700.000000000004"/>
    <n v="24299.999999999996"/>
    <n v="0.44999999999999996"/>
  </r>
  <r>
    <x v="110"/>
    <x v="5"/>
    <x v="5"/>
    <x v="4"/>
    <x v="14"/>
    <x v="1"/>
    <n v="80"/>
    <n v="400"/>
    <x v="4"/>
    <n v="32000"/>
    <n v="20160"/>
    <n v="11840"/>
    <n v="0.37"/>
  </r>
  <r>
    <x v="110"/>
    <x v="2"/>
    <x v="4"/>
    <x v="3"/>
    <x v="18"/>
    <x v="1"/>
    <n v="70"/>
    <n v="1800"/>
    <x v="1"/>
    <n v="126000"/>
    <n v="94500"/>
    <n v="31500"/>
    <n v="0.25"/>
  </r>
  <r>
    <x v="110"/>
    <x v="6"/>
    <x v="1"/>
    <x v="0"/>
    <x v="8"/>
    <x v="0"/>
    <n v="60"/>
    <n v="600"/>
    <x v="4"/>
    <n v="36000"/>
    <n v="27720"/>
    <n v="8280"/>
    <n v="0.23"/>
  </r>
  <r>
    <x v="110"/>
    <x v="3"/>
    <x v="3"/>
    <x v="2"/>
    <x v="18"/>
    <x v="0"/>
    <n v="60"/>
    <n v="450"/>
    <x v="2"/>
    <n v="27000"/>
    <n v="12960"/>
    <n v="14040"/>
    <n v="0.52"/>
  </r>
  <r>
    <x v="110"/>
    <x v="7"/>
    <x v="8"/>
    <x v="1"/>
    <x v="1"/>
    <x v="1"/>
    <n v="50"/>
    <n v="480"/>
    <x v="4"/>
    <n v="24000"/>
    <n v="8400"/>
    <n v="15600"/>
    <n v="0.65"/>
  </r>
  <r>
    <x v="110"/>
    <x v="0"/>
    <x v="1"/>
    <x v="2"/>
    <x v="19"/>
    <x v="1"/>
    <n v="60"/>
    <n v="750"/>
    <x v="2"/>
    <n v="45000"/>
    <n v="22500"/>
    <n v="22500"/>
    <n v="0.5"/>
  </r>
  <r>
    <x v="110"/>
    <x v="8"/>
    <x v="8"/>
    <x v="1"/>
    <x v="3"/>
    <x v="1"/>
    <n v="50"/>
    <n v="800"/>
    <x v="2"/>
    <n v="40000"/>
    <n v="26000"/>
    <n v="14000"/>
    <n v="0.35"/>
  </r>
  <r>
    <x v="110"/>
    <x v="1"/>
    <x v="0"/>
    <x v="2"/>
    <x v="6"/>
    <x v="1"/>
    <n v="50"/>
    <n v="600"/>
    <x v="4"/>
    <n v="30000"/>
    <n v="16500"/>
    <n v="13500"/>
    <n v="0.45"/>
  </r>
  <r>
    <x v="110"/>
    <x v="9"/>
    <x v="0"/>
    <x v="0"/>
    <x v="12"/>
    <x v="1"/>
    <n v="60"/>
    <n v="450"/>
    <x v="1"/>
    <n v="27000"/>
    <n v="17280"/>
    <n v="9720"/>
    <n v="0.36"/>
  </r>
  <r>
    <x v="110"/>
    <x v="2"/>
    <x v="8"/>
    <x v="4"/>
    <x v="0"/>
    <x v="1"/>
    <n v="90"/>
    <n v="1800"/>
    <x v="1"/>
    <n v="162000"/>
    <n v="121500"/>
    <n v="40500"/>
    <n v="0.25"/>
  </r>
  <r>
    <x v="110"/>
    <x v="10"/>
    <x v="3"/>
    <x v="2"/>
    <x v="11"/>
    <x v="1"/>
    <n v="50"/>
    <n v="650"/>
    <x v="1"/>
    <n v="32500"/>
    <n v="18200"/>
    <n v="14300"/>
    <n v="0.44"/>
  </r>
  <r>
    <x v="110"/>
    <x v="3"/>
    <x v="5"/>
    <x v="1"/>
    <x v="9"/>
    <x v="1"/>
    <n v="70"/>
    <n v="450"/>
    <x v="3"/>
    <n v="31500"/>
    <n v="15120"/>
    <n v="16380"/>
    <n v="0.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1F32F6-C748-40B7-8621-F3957C556F43}"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6:D42" firstHeaderRow="0" firstDataRow="1" firstDataCol="1"/>
  <pivotFields count="15">
    <pivotField numFmtId="164" showAll="0">
      <items count="112">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9"/>
        <item x="8"/>
        <item x="7"/>
        <item x="6"/>
        <item x="5"/>
        <item x="4"/>
        <item x="3"/>
        <item x="2"/>
        <item x="1"/>
        <item x="0"/>
        <item t="default"/>
      </items>
    </pivotField>
    <pivotField showAll="0"/>
    <pivotField showAll="0">
      <items count="12">
        <item x="4"/>
        <item x="10"/>
        <item x="8"/>
        <item x="7"/>
        <item x="9"/>
        <item x="5"/>
        <item x="1"/>
        <item x="3"/>
        <item x="0"/>
        <item x="6"/>
        <item x="2"/>
        <item t="default"/>
      </items>
    </pivotField>
    <pivotField showAll="0"/>
    <pivotField showAll="0"/>
    <pivotField showAll="0"/>
    <pivotField showAll="0"/>
    <pivotField numFmtId="165" showAll="0"/>
    <pivotField axis="axisRow" dataField="1" showAll="0">
      <items count="6">
        <item x="1"/>
        <item x="4"/>
        <item x="0"/>
        <item x="3"/>
        <item x="2"/>
        <item t="default"/>
      </items>
    </pivotField>
    <pivotField dataField="1" numFmtId="165" showAll="0"/>
    <pivotField numFmtId="166" showAll="0"/>
    <pivotField numFmtId="166" showAll="0"/>
    <pivotField numFmtId="4" showAll="0"/>
    <pivotField showAll="0" defaultSubtotal="0"/>
    <pivotField showAll="0" defaultSubtotal="0">
      <items count="14">
        <item x="0"/>
        <item x="1"/>
        <item x="2"/>
        <item x="3"/>
        <item x="4"/>
        <item x="5"/>
        <item x="6"/>
        <item x="7"/>
        <item x="8"/>
        <item x="9"/>
        <item x="10"/>
        <item x="11"/>
        <item x="12"/>
        <item x="13"/>
      </items>
    </pivotField>
  </pivotFields>
  <rowFields count="1">
    <field x="8"/>
  </rowFields>
  <rowItems count="6">
    <i>
      <x/>
    </i>
    <i>
      <x v="1"/>
    </i>
    <i>
      <x v="2"/>
    </i>
    <i>
      <x v="3"/>
    </i>
    <i>
      <x v="4"/>
    </i>
    <i t="grand">
      <x/>
    </i>
  </rowItems>
  <colFields count="1">
    <field x="-2"/>
  </colFields>
  <colItems count="2">
    <i>
      <x/>
    </i>
    <i i="1">
      <x v="1"/>
    </i>
  </colItems>
  <dataFields count="2">
    <dataField name="Count of Top Seller" fld="8" subtotal="count" baseField="0" baseItem="0"/>
    <dataField name="Sum of Total Revenue" fld="9" baseField="0" baseItem="0"/>
  </dataFields>
  <chartFormats count="8">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8" count="1" selected="0">
            <x v="4"/>
          </reference>
        </references>
      </pivotArea>
    </chartFormat>
    <chartFormat chart="2" format="7">
      <pivotArea type="data" outline="0" fieldPosition="0">
        <references count="2">
          <reference field="4294967294" count="1" selected="0">
            <x v="1"/>
          </reference>
          <reference field="8" count="1" selected="0">
            <x v="3"/>
          </reference>
        </references>
      </pivotArea>
    </chartFormat>
    <chartFormat chart="2" format="8">
      <pivotArea type="data" outline="0" fieldPosition="0">
        <references count="2">
          <reference field="4294967294" count="1" selected="0">
            <x v="1"/>
          </reference>
          <reference field="8" count="1" selected="0">
            <x v="2"/>
          </reference>
        </references>
      </pivotArea>
    </chartFormat>
    <chartFormat chart="2" format="9">
      <pivotArea type="data" outline="0" fieldPosition="0">
        <references count="2">
          <reference field="4294967294" count="1" selected="0">
            <x v="1"/>
          </reference>
          <reference field="8" count="1" selected="0">
            <x v="1"/>
          </reference>
        </references>
      </pivotArea>
    </chartFormat>
    <chartFormat chart="2" format="10">
      <pivotArea type="data" outline="0" fieldPosition="0">
        <references count="2">
          <reference field="4294967294" count="1" selected="0">
            <x v="1"/>
          </reference>
          <reference field="8" count="1" selected="0">
            <x v="0"/>
          </reference>
        </references>
      </pivotArea>
    </chartFormat>
    <chartFormat chart="2" format="1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5DB98F-F2CB-4753-AE46-338CE0F8456A}"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9:F31" firstHeaderRow="1" firstDataRow="1" firstDataCol="1"/>
  <pivotFields count="15">
    <pivotField numFmtId="164" showAll="0">
      <items count="112">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9"/>
        <item x="8"/>
        <item x="7"/>
        <item x="6"/>
        <item x="5"/>
        <item x="4"/>
        <item x="3"/>
        <item x="2"/>
        <item x="1"/>
        <item x="0"/>
        <item t="default"/>
      </items>
    </pivotField>
    <pivotField axis="axisRow" showAll="0">
      <items count="12">
        <item x="1"/>
        <item x="3"/>
        <item x="2"/>
        <item x="10"/>
        <item x="5"/>
        <item x="6"/>
        <item x="0"/>
        <item x="8"/>
        <item x="4"/>
        <item x="9"/>
        <item x="7"/>
        <item t="default"/>
      </items>
    </pivotField>
    <pivotField showAll="0">
      <items count="12">
        <item x="4"/>
        <item x="10"/>
        <item x="8"/>
        <item x="7"/>
        <item x="9"/>
        <item x="5"/>
        <item x="1"/>
        <item x="3"/>
        <item x="0"/>
        <item x="6"/>
        <item x="2"/>
        <item t="default"/>
      </items>
    </pivotField>
    <pivotField showAll="0"/>
    <pivotField showAll="0"/>
    <pivotField showAll="0"/>
    <pivotField showAll="0"/>
    <pivotField numFmtId="165" showAll="0"/>
    <pivotField showAll="0"/>
    <pivotField dataField="1" numFmtId="165" showAll="0"/>
    <pivotField numFmtId="166" showAll="0"/>
    <pivotField numFmtId="166" showAll="0"/>
    <pivotField numFmtId="4" showAll="0"/>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12">
    <i>
      <x/>
    </i>
    <i>
      <x v="1"/>
    </i>
    <i>
      <x v="2"/>
    </i>
    <i>
      <x v="3"/>
    </i>
    <i>
      <x v="4"/>
    </i>
    <i>
      <x v="5"/>
    </i>
    <i>
      <x v="6"/>
    </i>
    <i>
      <x v="7"/>
    </i>
    <i>
      <x v="8"/>
    </i>
    <i>
      <x v="9"/>
    </i>
    <i>
      <x v="10"/>
    </i>
    <i t="grand">
      <x/>
    </i>
  </rowItems>
  <colItems count="1">
    <i/>
  </colItems>
  <dataFields count="1">
    <dataField name="Sum of Total Revenue" fld="9" baseField="0" baseItem="0"/>
  </dataFields>
  <chartFormats count="1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0"/>
          </reference>
        </references>
      </pivotArea>
    </chartFormat>
    <chartFormat chart="2" format="4">
      <pivotArea type="data" outline="0" fieldPosition="0">
        <references count="2">
          <reference field="4294967294" count="1" selected="0">
            <x v="0"/>
          </reference>
          <reference field="1" count="1" selected="0">
            <x v="1"/>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2"/>
          </reference>
        </references>
      </pivotArea>
    </chartFormat>
    <chartFormat chart="2" format="7">
      <pivotArea type="data" outline="0" fieldPosition="0">
        <references count="2">
          <reference field="4294967294" count="1" selected="0">
            <x v="0"/>
          </reference>
          <reference field="1" count="1" selected="0">
            <x v="3"/>
          </reference>
        </references>
      </pivotArea>
    </chartFormat>
    <chartFormat chart="2" format="8">
      <pivotArea type="data" outline="0" fieldPosition="0">
        <references count="2">
          <reference field="4294967294" count="1" selected="0">
            <x v="0"/>
          </reference>
          <reference field="1" count="1" selected="0">
            <x v="4"/>
          </reference>
        </references>
      </pivotArea>
    </chartFormat>
    <chartFormat chart="2" format="9">
      <pivotArea type="data" outline="0" fieldPosition="0">
        <references count="2">
          <reference field="4294967294" count="1" selected="0">
            <x v="0"/>
          </reference>
          <reference field="1" count="1" selected="0">
            <x v="5"/>
          </reference>
        </references>
      </pivotArea>
    </chartFormat>
    <chartFormat chart="2" format="10">
      <pivotArea type="data" outline="0" fieldPosition="0">
        <references count="2">
          <reference field="4294967294" count="1" selected="0">
            <x v="0"/>
          </reference>
          <reference field="1" count="1" selected="0">
            <x v="6"/>
          </reference>
        </references>
      </pivotArea>
    </chartFormat>
    <chartFormat chart="2" format="11">
      <pivotArea type="data" outline="0" fieldPosition="0">
        <references count="2">
          <reference field="4294967294" count="1" selected="0">
            <x v="0"/>
          </reference>
          <reference field="1" count="1" selected="0">
            <x v="7"/>
          </reference>
        </references>
      </pivotArea>
    </chartFormat>
    <chartFormat chart="2" format="12">
      <pivotArea type="data" outline="0" fieldPosition="0">
        <references count="2">
          <reference field="4294967294" count="1" selected="0">
            <x v="0"/>
          </reference>
          <reference field="1" count="1" selected="0">
            <x v="8"/>
          </reference>
        </references>
      </pivotArea>
    </chartFormat>
    <chartFormat chart="2" format="13">
      <pivotArea type="data" outline="0" fieldPosition="0">
        <references count="2">
          <reference field="4294967294" count="1" selected="0">
            <x v="0"/>
          </reference>
          <reference field="1" count="1" selected="0">
            <x v="9"/>
          </reference>
        </references>
      </pivotArea>
    </chartFormat>
    <chartFormat chart="2" format="1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658851-365A-47CE-B16F-1F5F2CB16858}"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2:F14" firstHeaderRow="1" firstDataRow="1" firstDataCol="1"/>
  <pivotFields count="15">
    <pivotField numFmtId="164" showAll="0">
      <items count="112">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9"/>
        <item x="8"/>
        <item x="7"/>
        <item x="6"/>
        <item x="5"/>
        <item x="4"/>
        <item x="3"/>
        <item x="2"/>
        <item x="1"/>
        <item x="0"/>
        <item t="default"/>
      </items>
    </pivotField>
    <pivotField showAll="0"/>
    <pivotField axis="axisRow" showAll="0">
      <items count="12">
        <item x="4"/>
        <item x="10"/>
        <item x="8"/>
        <item x="7"/>
        <item x="9"/>
        <item x="5"/>
        <item x="1"/>
        <item x="3"/>
        <item x="0"/>
        <item x="6"/>
        <item x="2"/>
        <item t="default"/>
      </items>
    </pivotField>
    <pivotField showAll="0"/>
    <pivotField showAll="0">
      <items count="8">
        <item x="0"/>
        <item x="1"/>
        <item x="2"/>
        <item x="3"/>
        <item x="4"/>
        <item x="5"/>
        <item x="6"/>
        <item t="default"/>
      </items>
    </pivotField>
    <pivotField showAll="0"/>
    <pivotField showAll="0"/>
    <pivotField numFmtId="165" showAll="0"/>
    <pivotField showAll="0"/>
    <pivotField dataField="1" numFmtId="165" showAll="0"/>
    <pivotField numFmtId="166" showAll="0"/>
    <pivotField numFmtId="166" showAll="0"/>
    <pivotField numFmtId="4" showAll="0"/>
    <pivotField showAll="0" defaultSubtotal="0"/>
    <pivotField showAll="0" defaultSubtotal="0">
      <items count="14">
        <item x="0"/>
        <item x="1"/>
        <item x="2"/>
        <item x="3"/>
        <item x="4"/>
        <item x="5"/>
        <item x="6"/>
        <item x="7"/>
        <item x="8"/>
        <item x="9"/>
        <item x="10"/>
        <item x="11"/>
        <item x="12"/>
        <item x="13"/>
      </items>
    </pivotField>
  </pivotFields>
  <rowFields count="1">
    <field x="2"/>
  </rowFields>
  <rowItems count="12">
    <i>
      <x/>
    </i>
    <i>
      <x v="1"/>
    </i>
    <i>
      <x v="2"/>
    </i>
    <i>
      <x v="3"/>
    </i>
    <i>
      <x v="4"/>
    </i>
    <i>
      <x v="5"/>
    </i>
    <i>
      <x v="6"/>
    </i>
    <i>
      <x v="7"/>
    </i>
    <i>
      <x v="8"/>
    </i>
    <i>
      <x v="9"/>
    </i>
    <i>
      <x v="10"/>
    </i>
    <i t="grand">
      <x/>
    </i>
  </rowItems>
  <colItems count="1">
    <i/>
  </colItems>
  <dataFields count="1">
    <dataField name="Sum of Total Revenue" fld="9" baseField="0" baseItem="0"/>
  </dataFields>
  <chartFormats count="9">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6"/>
          </reference>
        </references>
      </pivotArea>
    </chartFormat>
    <chartFormat chart="3" format="4">
      <pivotArea type="data" outline="0" fieldPosition="0">
        <references count="2">
          <reference field="4294967294" count="1" selected="0">
            <x v="0"/>
          </reference>
          <reference field="2" count="1" selected="0">
            <x v="4"/>
          </reference>
        </references>
      </pivotArea>
    </chartFormat>
    <chartFormat chart="3" format="5">
      <pivotArea type="data" outline="0" fieldPosition="0">
        <references count="2">
          <reference field="4294967294" count="1" selected="0">
            <x v="0"/>
          </reference>
          <reference field="2" count="1" selected="0">
            <x v="3"/>
          </reference>
        </references>
      </pivotArea>
    </chartFormat>
    <chartFormat chart="3" format="6">
      <pivotArea type="data" outline="0" fieldPosition="0">
        <references count="2">
          <reference field="4294967294" count="1" selected="0">
            <x v="0"/>
          </reference>
          <reference field="2" count="1" selected="0">
            <x v="10"/>
          </reference>
        </references>
      </pivotArea>
    </chartFormat>
    <chartFormat chart="3" format="7">
      <pivotArea type="data" outline="0" fieldPosition="0">
        <references count="2">
          <reference field="4294967294" count="1" selected="0">
            <x v="0"/>
          </reference>
          <reference field="2" count="1" selected="0">
            <x v="9"/>
          </reference>
        </references>
      </pivotArea>
    </chartFormat>
    <chartFormat chart="3" format="8">
      <pivotArea type="data" outline="0" fieldPosition="0">
        <references count="2">
          <reference field="4294967294" count="1" selected="0">
            <x v="0"/>
          </reference>
          <reference field="2" count="1" selected="0">
            <x v="8"/>
          </reference>
        </references>
      </pivotArea>
    </chartFormat>
    <chartFormat chart="3" format="9">
      <pivotArea type="data" outline="0" fieldPosition="0">
        <references count="2">
          <reference field="4294967294" count="1" selected="0">
            <x v="0"/>
          </reference>
          <reference field="2" count="1" selected="0">
            <x v="7"/>
          </reference>
        </references>
      </pivotArea>
    </chartFormat>
    <chartFormat chart="3" format="10">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9617F5-2374-4ED6-B77D-90448F64B6D6}"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19:L25" firstHeaderRow="1" firstDataRow="1" firstDataCol="1"/>
  <pivotFields count="15">
    <pivotField numFmtId="164" showAll="0">
      <items count="112">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9"/>
        <item x="8"/>
        <item x="7"/>
        <item x="6"/>
        <item x="5"/>
        <item x="4"/>
        <item x="3"/>
        <item x="2"/>
        <item x="1"/>
        <item x="0"/>
        <item t="default"/>
      </items>
    </pivotField>
    <pivotField showAll="0"/>
    <pivotField showAll="0">
      <items count="12">
        <item x="4"/>
        <item x="10"/>
        <item x="8"/>
        <item x="7"/>
        <item x="9"/>
        <item x="5"/>
        <item x="1"/>
        <item x="3"/>
        <item x="0"/>
        <item x="6"/>
        <item x="2"/>
        <item t="default"/>
      </items>
    </pivotField>
    <pivotField axis="axisRow" dataField="1" showAll="0">
      <items count="6">
        <item x="4"/>
        <item x="1"/>
        <item x="2"/>
        <item x="3"/>
        <item x="0"/>
        <item t="default"/>
      </items>
    </pivotField>
    <pivotField showAll="0"/>
    <pivotField showAll="0"/>
    <pivotField showAll="0"/>
    <pivotField numFmtId="165" showAll="0"/>
    <pivotField showAll="0"/>
    <pivotField numFmtId="165" showAll="0"/>
    <pivotField numFmtId="166" showAll="0"/>
    <pivotField numFmtId="166" showAll="0"/>
    <pivotField numFmtId="4" showAll="0"/>
    <pivotField showAll="0" defaultSubtotal="0"/>
    <pivotField showAll="0" defaultSubtotal="0">
      <items count="14">
        <item x="0"/>
        <item x="1"/>
        <item x="2"/>
        <item x="3"/>
        <item x="4"/>
        <item x="5"/>
        <item x="6"/>
        <item x="7"/>
        <item x="8"/>
        <item x="9"/>
        <item x="10"/>
        <item x="11"/>
        <item x="12"/>
        <item x="13"/>
      </items>
    </pivotField>
  </pivotFields>
  <rowFields count="1">
    <field x="3"/>
  </rowFields>
  <rowItems count="6">
    <i>
      <x/>
    </i>
    <i>
      <x v="1"/>
    </i>
    <i>
      <x v="2"/>
    </i>
    <i>
      <x v="3"/>
    </i>
    <i>
      <x v="4"/>
    </i>
    <i t="grand">
      <x/>
    </i>
  </rowItems>
  <colItems count="1">
    <i/>
  </colItems>
  <dataFields count="1">
    <dataField name="Count of Payment Method" fld="3" subtotal="count"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AC168F-9E3E-4248-AB78-AB984C2161C2}"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Names">
  <location ref="B64:O77" firstHeaderRow="1" firstDataRow="2" firstDataCol="1"/>
  <pivotFields count="15">
    <pivotField numFmtId="164" showAll="0">
      <items count="112">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9"/>
        <item x="8"/>
        <item x="7"/>
        <item x="6"/>
        <item x="5"/>
        <item x="4"/>
        <item x="3"/>
        <item x="2"/>
        <item x="1"/>
        <item x="0"/>
        <item t="default"/>
      </items>
    </pivotField>
    <pivotField showAll="0"/>
    <pivotField axis="axisRow" showAll="0">
      <items count="12">
        <item x="4"/>
        <item x="10"/>
        <item x="8"/>
        <item x="7"/>
        <item x="9"/>
        <item x="5"/>
        <item x="1"/>
        <item x="3"/>
        <item x="0"/>
        <item x="6"/>
        <item x="2"/>
        <item t="default"/>
      </items>
    </pivotField>
    <pivotField showAll="0"/>
    <pivotField showAll="0"/>
    <pivotField showAll="0"/>
    <pivotField showAll="0"/>
    <pivotField numFmtId="165" showAll="0"/>
    <pivotField showAll="0"/>
    <pivotField dataField="1" numFmtId="165" showAll="0"/>
    <pivotField numFmtId="166" showAll="0"/>
    <pivotField numFmtId="166" showAll="0"/>
    <pivotField numFmtId="4"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1">
    <field x="2"/>
  </rowFields>
  <rowItems count="12">
    <i>
      <x/>
    </i>
    <i>
      <x v="1"/>
    </i>
    <i>
      <x v="2"/>
    </i>
    <i>
      <x v="3"/>
    </i>
    <i>
      <x v="4"/>
    </i>
    <i>
      <x v="5"/>
    </i>
    <i>
      <x v="6"/>
    </i>
    <i>
      <x v="7"/>
    </i>
    <i>
      <x v="8"/>
    </i>
    <i>
      <x v="9"/>
    </i>
    <i>
      <x v="10"/>
    </i>
    <i t="grand">
      <x/>
    </i>
  </rowItems>
  <colFields count="1">
    <field x="14"/>
  </colFields>
  <colItems count="13">
    <i>
      <x v="1"/>
    </i>
    <i>
      <x v="2"/>
    </i>
    <i>
      <x v="3"/>
    </i>
    <i>
      <x v="4"/>
    </i>
    <i>
      <x v="5"/>
    </i>
    <i>
      <x v="6"/>
    </i>
    <i>
      <x v="7"/>
    </i>
    <i>
      <x v="8"/>
    </i>
    <i>
      <x v="9"/>
    </i>
    <i>
      <x v="10"/>
    </i>
    <i>
      <x v="11"/>
    </i>
    <i>
      <x v="12"/>
    </i>
    <i t="grand">
      <x/>
    </i>
  </colItems>
  <dataFields count="1">
    <dataField name="Sum of Total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8D9153-BC6D-4A82-B080-A4963639B79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19:C25" firstHeaderRow="1" firstDataRow="1" firstDataCol="1"/>
  <pivotFields count="15">
    <pivotField numFmtId="164" showAll="0">
      <items count="112">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9"/>
        <item x="8"/>
        <item x="7"/>
        <item x="6"/>
        <item x="5"/>
        <item x="4"/>
        <item x="3"/>
        <item x="2"/>
        <item x="1"/>
        <item x="0"/>
        <item t="default"/>
      </items>
    </pivotField>
    <pivotField showAll="0"/>
    <pivotField showAll="0">
      <items count="12">
        <item x="4"/>
        <item x="10"/>
        <item x="8"/>
        <item x="7"/>
        <item x="9"/>
        <item x="5"/>
        <item x="1"/>
        <item x="3"/>
        <item x="0"/>
        <item x="6"/>
        <item x="2"/>
        <item t="default"/>
      </items>
    </pivotField>
    <pivotField showAll="0"/>
    <pivotField axis="axisRow" dataField="1" showAll="0">
      <items count="8">
        <item x="0"/>
        <item x="1"/>
        <item x="2"/>
        <item x="3"/>
        <item x="4"/>
        <item x="5"/>
        <item x="6"/>
        <item t="default"/>
      </items>
    </pivotField>
    <pivotField showAll="0"/>
    <pivotField showAll="0"/>
    <pivotField numFmtId="165" showAll="0"/>
    <pivotField showAll="0"/>
    <pivotField numFmtId="165" showAll="0"/>
    <pivotField numFmtId="166" showAll="0"/>
    <pivotField numFmtId="166" showAll="0"/>
    <pivotField numFmtId="4" showAll="0"/>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6">
    <i>
      <x v="1"/>
    </i>
    <i>
      <x v="2"/>
    </i>
    <i>
      <x v="3"/>
    </i>
    <i>
      <x v="4"/>
    </i>
    <i>
      <x v="5"/>
    </i>
    <i t="grand">
      <x/>
    </i>
  </rowItems>
  <colItems count="1">
    <i/>
  </colItems>
  <dataFields count="1">
    <dataField name="Count of Customer Age Group" fld="4" subtotal="count" baseField="4" baseItem="0"/>
  </dataFields>
  <chartFormats count="6">
    <chartFormat chart="2" format="25" series="1">
      <pivotArea type="data" outline="0" fieldPosition="0">
        <references count="1">
          <reference field="4294967294" count="1" selected="0">
            <x v="0"/>
          </reference>
        </references>
      </pivotArea>
    </chartFormat>
    <chartFormat chart="2" format="26">
      <pivotArea type="data" outline="0" fieldPosition="0">
        <references count="2">
          <reference field="4294967294" count="1" selected="0">
            <x v="0"/>
          </reference>
          <reference field="4" count="1" selected="0">
            <x v="1"/>
          </reference>
        </references>
      </pivotArea>
    </chartFormat>
    <chartFormat chart="2" format="27">
      <pivotArea type="data" outline="0" fieldPosition="0">
        <references count="2">
          <reference field="4294967294" count="1" selected="0">
            <x v="0"/>
          </reference>
          <reference field="4" count="1" selected="0">
            <x v="2"/>
          </reference>
        </references>
      </pivotArea>
    </chartFormat>
    <chartFormat chart="2" format="28">
      <pivotArea type="data" outline="0" fieldPosition="0">
        <references count="2">
          <reference field="4294967294" count="1" selected="0">
            <x v="0"/>
          </reference>
          <reference field="4" count="1" selected="0">
            <x v="3"/>
          </reference>
        </references>
      </pivotArea>
    </chartFormat>
    <chartFormat chart="2" format="29">
      <pivotArea type="data" outline="0" fieldPosition="0">
        <references count="2">
          <reference field="4294967294" count="1" selected="0">
            <x v="0"/>
          </reference>
          <reference field="4" count="1" selected="0">
            <x v="4"/>
          </reference>
        </references>
      </pivotArea>
    </chartFormat>
    <chartFormat chart="2" format="30">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69FBE6-6769-4B84-A6F9-D2DEA866AA4D}"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36:G39" firstHeaderRow="1" firstDataRow="1" firstDataCol="1"/>
  <pivotFields count="15">
    <pivotField numFmtId="164" showAll="0">
      <items count="112">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9"/>
        <item x="8"/>
        <item x="7"/>
        <item x="6"/>
        <item x="5"/>
        <item x="4"/>
        <item x="3"/>
        <item x="2"/>
        <item x="1"/>
        <item x="0"/>
        <item t="default"/>
      </items>
    </pivotField>
    <pivotField showAll="0"/>
    <pivotField showAll="0">
      <items count="12">
        <item x="4"/>
        <item x="10"/>
        <item x="8"/>
        <item x="7"/>
        <item x="9"/>
        <item x="5"/>
        <item x="1"/>
        <item x="3"/>
        <item x="0"/>
        <item x="6"/>
        <item x="2"/>
        <item t="default"/>
      </items>
    </pivotField>
    <pivotField showAll="0"/>
    <pivotField showAll="0"/>
    <pivotField axis="axisRow" dataField="1" showAll="0">
      <items count="3">
        <item x="0"/>
        <item x="1"/>
        <item t="default"/>
      </items>
    </pivotField>
    <pivotField showAll="0"/>
    <pivotField numFmtId="165" showAll="0"/>
    <pivotField showAll="0"/>
    <pivotField numFmtId="165" showAll="0"/>
    <pivotField numFmtId="166" showAll="0"/>
    <pivotField numFmtId="166" showAll="0"/>
    <pivotField numFmtId="4" showAll="0"/>
    <pivotField showAll="0" defaultSubtotal="0"/>
    <pivotField showAll="0" defaultSubtotal="0">
      <items count="14">
        <item x="0"/>
        <item x="1"/>
        <item x="2"/>
        <item x="3"/>
        <item x="4"/>
        <item x="5"/>
        <item x="6"/>
        <item x="7"/>
        <item x="8"/>
        <item x="9"/>
        <item x="10"/>
        <item x="11"/>
        <item x="12"/>
        <item x="13"/>
      </items>
    </pivotField>
  </pivotFields>
  <rowFields count="1">
    <field x="5"/>
  </rowFields>
  <rowItems count="3">
    <i>
      <x/>
    </i>
    <i>
      <x v="1"/>
    </i>
    <i t="grand">
      <x/>
    </i>
  </rowItems>
  <colItems count="1">
    <i/>
  </colItems>
  <dataFields count="1">
    <dataField name="Count of Customer Gender" fld="5" subtotal="count"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5" count="1" selected="0">
            <x v="0"/>
          </reference>
        </references>
      </pivotArea>
    </chartFormat>
    <chartFormat chart="2" format="6">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0B1A41-2247-46F8-BD19-FB7DD35A9D7B}"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Names">
  <location ref="B47:O60" firstHeaderRow="1" firstDataRow="2" firstDataCol="1"/>
  <pivotFields count="15">
    <pivotField numFmtId="164" showAll="0">
      <items count="112">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9"/>
        <item x="8"/>
        <item x="7"/>
        <item x="6"/>
        <item x="5"/>
        <item x="4"/>
        <item x="3"/>
        <item x="2"/>
        <item x="1"/>
        <item x="0"/>
        <item t="default"/>
      </items>
    </pivotField>
    <pivotField axis="axisRow" showAll="0">
      <items count="12">
        <item x="1"/>
        <item x="3"/>
        <item x="2"/>
        <item x="10"/>
        <item x="5"/>
        <item x="6"/>
        <item x="0"/>
        <item x="8"/>
        <item x="4"/>
        <item x="9"/>
        <item x="7"/>
        <item t="default"/>
      </items>
    </pivotField>
    <pivotField showAll="0">
      <items count="12">
        <item x="4"/>
        <item x="10"/>
        <item x="8"/>
        <item x="7"/>
        <item x="9"/>
        <item x="5"/>
        <item x="1"/>
        <item x="3"/>
        <item x="0"/>
        <item x="6"/>
        <item x="2"/>
        <item t="default"/>
      </items>
    </pivotField>
    <pivotField showAll="0"/>
    <pivotField showAll="0"/>
    <pivotField showAll="0"/>
    <pivotField showAll="0"/>
    <pivotField numFmtId="165" showAll="0"/>
    <pivotField showAll="0"/>
    <pivotField dataField="1" numFmtId="165" showAll="0"/>
    <pivotField numFmtId="166" showAll="0"/>
    <pivotField numFmtId="166" showAll="0"/>
    <pivotField numFmtId="4"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12">
    <i>
      <x/>
    </i>
    <i>
      <x v="1"/>
    </i>
    <i>
      <x v="2"/>
    </i>
    <i>
      <x v="3"/>
    </i>
    <i>
      <x v="4"/>
    </i>
    <i>
      <x v="5"/>
    </i>
    <i>
      <x v="6"/>
    </i>
    <i>
      <x v="7"/>
    </i>
    <i>
      <x v="8"/>
    </i>
    <i>
      <x v="9"/>
    </i>
    <i>
      <x v="10"/>
    </i>
    <i t="grand">
      <x/>
    </i>
  </rowItems>
  <colFields count="1">
    <field x="14"/>
  </colFields>
  <colItems count="13">
    <i>
      <x v="1"/>
    </i>
    <i>
      <x v="2"/>
    </i>
    <i>
      <x v="3"/>
    </i>
    <i>
      <x v="4"/>
    </i>
    <i>
      <x v="5"/>
    </i>
    <i>
      <x v="6"/>
    </i>
    <i>
      <x v="7"/>
    </i>
    <i>
      <x v="8"/>
    </i>
    <i>
      <x v="9"/>
    </i>
    <i>
      <x v="10"/>
    </i>
    <i>
      <x v="11"/>
    </i>
    <i>
      <x v="12"/>
    </i>
    <i t="grand">
      <x/>
    </i>
  </colItems>
  <dataFields count="1">
    <dataField name="Sum of Total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E19751-C727-4080-92AB-D5C0EB37C14F}"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15" firstHeaderRow="1" firstDataRow="1" firstDataCol="1"/>
  <pivotFields count="15">
    <pivotField numFmtId="164" showAll="0">
      <items count="112">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9"/>
        <item x="8"/>
        <item x="7"/>
        <item x="6"/>
        <item x="5"/>
        <item x="4"/>
        <item x="3"/>
        <item x="2"/>
        <item x="1"/>
        <item x="0"/>
        <item t="default"/>
      </items>
    </pivotField>
    <pivotField showAll="0"/>
    <pivotField showAll="0">
      <items count="12">
        <item x="4"/>
        <item x="10"/>
        <item x="8"/>
        <item x="7"/>
        <item x="9"/>
        <item x="5"/>
        <item x="1"/>
        <item x="3"/>
        <item x="0"/>
        <item x="6"/>
        <item x="2"/>
        <item t="default"/>
      </items>
    </pivotField>
    <pivotField showAll="0"/>
    <pivotField showAll="0">
      <items count="8">
        <item x="0"/>
        <item x="1"/>
        <item x="2"/>
        <item x="3"/>
        <item x="4"/>
        <item x="5"/>
        <item x="6"/>
        <item t="default"/>
      </items>
    </pivotField>
    <pivotField showAll="0"/>
    <pivotField showAll="0"/>
    <pivotField numFmtId="165" showAll="0"/>
    <pivotField showAll="0"/>
    <pivotField dataField="1" numFmtId="165" showAll="0"/>
    <pivotField numFmtId="166" showAll="0"/>
    <pivotField numFmtId="166" showAll="0"/>
    <pivotField numFmtId="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Total Revenue" fld="9" baseField="0" baseItem="0"/>
  </dataField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E1FF0B8-B5E8-4C71-A37B-9C62D3918CBC}" sourceName="Country">
  <pivotTables>
    <pivotTable tabId="7" name="PivotTable1"/>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674021567">
      <items count="11">
        <i x="4" s="1"/>
        <i x="10" s="1"/>
        <i x="8" s="1"/>
        <i x="7" s="1"/>
        <i x="9" s="1"/>
        <i x="5" s="1"/>
        <i x="1" s="1"/>
        <i x="3" s="1"/>
        <i x="0"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C73A21A7-2759-4C72-84D8-344440593B35}" sourceName="Months (Date)">
  <pivotTables>
    <pivotTable tabId="7" name="PivotTable1"/>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674021567">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18BCD79-5948-4C71-A6BB-B19C2042F29F}" cache="Slicer_Country" caption="Country" columnCount="4" style="SlicerStyleDark5" rowHeight="241300"/>
  <slicer name="Months (Date)" xr10:uid="{9633A805-C736-4B58-AAE7-F185495A5220}" cache="Slicer_Months__Date" caption="Months " columnCount="4"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E32E1-3004-4159-839F-65E4100D0889}">
  <sheetPr codeName="Sheet2"/>
  <dimension ref="A1:R1048576"/>
  <sheetViews>
    <sheetView showGridLines="0" workbookViewId="0">
      <selection activeCell="C11" sqref="C11"/>
    </sheetView>
  </sheetViews>
  <sheetFormatPr defaultRowHeight="15" zeroHeight="1"/>
  <cols>
    <col min="1" max="1" width="17.28515625" style="13" bestFit="1" customWidth="1"/>
    <col min="2" max="2" width="16.28515625" bestFit="1" customWidth="1"/>
    <col min="3" max="3" width="14" bestFit="1" customWidth="1"/>
    <col min="4" max="4" width="18.140625" bestFit="1" customWidth="1"/>
    <col min="5" max="5" width="18.7109375" bestFit="1" customWidth="1"/>
    <col min="6" max="6" width="18.7109375" customWidth="1"/>
    <col min="7" max="7" width="10.5703125" bestFit="1" customWidth="1"/>
    <col min="8" max="8" width="7.28515625" bestFit="1" customWidth="1"/>
    <col min="9" max="10" width="15.28515625" bestFit="1" customWidth="1"/>
    <col min="11" max="11" width="14.7109375" bestFit="1" customWidth="1"/>
    <col min="12" max="12" width="12.5703125" bestFit="1" customWidth="1"/>
    <col min="13" max="13" width="9.7109375" bestFit="1" customWidth="1"/>
    <col min="14" max="14" width="9.7109375" customWidth="1"/>
    <col min="15" max="15" width="19.28515625" bestFit="1" customWidth="1"/>
    <col min="16" max="16" width="7.28515625" bestFit="1" customWidth="1"/>
    <col min="17" max="17" width="9.28515625" bestFit="1" customWidth="1"/>
    <col min="18" max="18" width="19.42578125" bestFit="1" customWidth="1"/>
    <col min="19" max="19" width="3.140625" customWidth="1"/>
  </cols>
  <sheetData>
    <row r="1" spans="1:18">
      <c r="A1" s="1" t="s">
        <v>0</v>
      </c>
      <c r="B1" s="2" t="s">
        <v>1</v>
      </c>
      <c r="C1" s="2" t="s">
        <v>2</v>
      </c>
      <c r="D1" s="2" t="s">
        <v>3</v>
      </c>
      <c r="E1" s="17" t="s">
        <v>39</v>
      </c>
      <c r="F1" s="2" t="s">
        <v>40</v>
      </c>
      <c r="G1" s="2" t="s">
        <v>4</v>
      </c>
      <c r="H1" s="3" t="s">
        <v>5</v>
      </c>
      <c r="I1" s="3" t="s">
        <v>41</v>
      </c>
      <c r="J1" s="4" t="s">
        <v>6</v>
      </c>
      <c r="K1" s="2" t="s">
        <v>7</v>
      </c>
      <c r="L1" s="2" t="s">
        <v>8</v>
      </c>
      <c r="M1" s="5" t="s">
        <v>9</v>
      </c>
      <c r="O1" s="6" t="s">
        <v>10</v>
      </c>
      <c r="P1" s="6" t="s">
        <v>5</v>
      </c>
      <c r="Q1" s="6" t="s">
        <v>42</v>
      </c>
      <c r="R1" s="6" t="s">
        <v>11</v>
      </c>
    </row>
    <row r="2" spans="1:18">
      <c r="A2" s="7">
        <v>43100</v>
      </c>
      <c r="B2" s="8" t="s">
        <v>12</v>
      </c>
      <c r="C2" s="8" t="s">
        <v>13</v>
      </c>
      <c r="D2" s="15" t="s">
        <v>14</v>
      </c>
      <c r="E2" s="18">
        <v>44</v>
      </c>
      <c r="F2" s="16" t="s">
        <v>44</v>
      </c>
      <c r="G2" s="8">
        <v>50</v>
      </c>
      <c r="H2" s="9">
        <f t="shared" ref="H2:H65" si="0">VLOOKUP(B2,$O$2:$P$12,2,0)</f>
        <v>750</v>
      </c>
      <c r="I2" s="9" t="s">
        <v>47</v>
      </c>
      <c r="J2" s="9">
        <f t="shared" ref="J2:J65" si="1">H2*G2</f>
        <v>37500</v>
      </c>
      <c r="K2" s="10">
        <f t="shared" ref="K2:K65" si="2">VLOOKUP(B2,$O$2:$Q$12,3,0)*J2</f>
        <v>18750</v>
      </c>
      <c r="L2" s="10">
        <f t="shared" ref="L2:L65" si="3">J2-K2</f>
        <v>18750</v>
      </c>
      <c r="M2" s="11">
        <f t="shared" ref="M2:M65" si="4">L2/J2</f>
        <v>0.5</v>
      </c>
      <c r="O2" s="12" t="s">
        <v>15</v>
      </c>
      <c r="P2" s="9">
        <v>1500</v>
      </c>
      <c r="Q2" s="11">
        <v>0.7</v>
      </c>
      <c r="R2" s="12" t="s">
        <v>16</v>
      </c>
    </row>
    <row r="3" spans="1:18">
      <c r="A3" s="7">
        <v>43100</v>
      </c>
      <c r="B3" s="8" t="s">
        <v>18</v>
      </c>
      <c r="C3" s="8" t="s">
        <v>13</v>
      </c>
      <c r="D3" s="15" t="s">
        <v>17</v>
      </c>
      <c r="E3" s="18">
        <v>38</v>
      </c>
      <c r="F3" s="16" t="s">
        <v>43</v>
      </c>
      <c r="G3" s="8">
        <v>50</v>
      </c>
      <c r="H3" s="9">
        <f t="shared" si="0"/>
        <v>600</v>
      </c>
      <c r="I3" s="9" t="s">
        <v>45</v>
      </c>
      <c r="J3" s="9">
        <f t="shared" si="1"/>
        <v>30000</v>
      </c>
      <c r="K3" s="10">
        <f t="shared" si="2"/>
        <v>16500</v>
      </c>
      <c r="L3" s="10">
        <f t="shared" si="3"/>
        <v>13500</v>
      </c>
      <c r="M3" s="11">
        <f t="shared" si="4"/>
        <v>0.45</v>
      </c>
      <c r="O3" s="12" t="s">
        <v>19</v>
      </c>
      <c r="P3" s="9">
        <v>800</v>
      </c>
      <c r="Q3" s="11">
        <v>0.65</v>
      </c>
      <c r="R3" s="12" t="s">
        <v>20</v>
      </c>
    </row>
    <row r="4" spans="1:18">
      <c r="A4" s="7">
        <v>43099</v>
      </c>
      <c r="B4" s="8" t="s">
        <v>22</v>
      </c>
      <c r="C4" s="8" t="s">
        <v>23</v>
      </c>
      <c r="D4" s="15" t="s">
        <v>21</v>
      </c>
      <c r="E4" s="18">
        <v>45</v>
      </c>
      <c r="F4" s="16" t="s">
        <v>44</v>
      </c>
      <c r="G4" s="8">
        <v>70</v>
      </c>
      <c r="H4" s="9">
        <f t="shared" si="0"/>
        <v>1800</v>
      </c>
      <c r="I4" s="9" t="s">
        <v>47</v>
      </c>
      <c r="J4" s="9">
        <f t="shared" si="1"/>
        <v>126000</v>
      </c>
      <c r="K4" s="10">
        <f t="shared" si="2"/>
        <v>94500</v>
      </c>
      <c r="L4" s="10">
        <f t="shared" si="3"/>
        <v>31500</v>
      </c>
      <c r="M4" s="11">
        <f t="shared" si="4"/>
        <v>0.25</v>
      </c>
      <c r="O4" s="12" t="s">
        <v>18</v>
      </c>
      <c r="P4" s="9">
        <v>600</v>
      </c>
      <c r="Q4" s="11">
        <v>0.55000000000000004</v>
      </c>
      <c r="R4" s="12" t="s">
        <v>24</v>
      </c>
    </row>
    <row r="5" spans="1:18">
      <c r="A5" s="7">
        <v>43100</v>
      </c>
      <c r="B5" s="8" t="s">
        <v>25</v>
      </c>
      <c r="C5" s="8" t="s">
        <v>13</v>
      </c>
      <c r="D5" s="15" t="s">
        <v>26</v>
      </c>
      <c r="E5" s="18">
        <v>44</v>
      </c>
      <c r="F5" s="16" t="s">
        <v>44</v>
      </c>
      <c r="G5" s="8">
        <v>60</v>
      </c>
      <c r="H5" s="9">
        <f t="shared" si="0"/>
        <v>450</v>
      </c>
      <c r="I5" s="9" t="s">
        <v>49</v>
      </c>
      <c r="J5" s="9">
        <f t="shared" si="1"/>
        <v>27000</v>
      </c>
      <c r="K5" s="10">
        <f t="shared" si="2"/>
        <v>12960</v>
      </c>
      <c r="L5" s="10">
        <f t="shared" si="3"/>
        <v>14040</v>
      </c>
      <c r="M5" s="11">
        <f t="shared" si="4"/>
        <v>0.52</v>
      </c>
      <c r="O5" s="12" t="s">
        <v>27</v>
      </c>
      <c r="P5" s="9">
        <v>400</v>
      </c>
      <c r="Q5" s="11">
        <v>0.63</v>
      </c>
      <c r="R5" s="12" t="s">
        <v>28</v>
      </c>
    </row>
    <row r="6" spans="1:18">
      <c r="A6" s="7">
        <v>43100</v>
      </c>
      <c r="B6" s="8" t="s">
        <v>15</v>
      </c>
      <c r="C6" s="8" t="s">
        <v>16</v>
      </c>
      <c r="D6" s="15" t="s">
        <v>29</v>
      </c>
      <c r="E6" s="18">
        <v>65</v>
      </c>
      <c r="F6" s="16" t="s">
        <v>44</v>
      </c>
      <c r="G6" s="8">
        <v>60</v>
      </c>
      <c r="H6" s="9">
        <f t="shared" si="0"/>
        <v>1500</v>
      </c>
      <c r="I6" s="9" t="s">
        <v>48</v>
      </c>
      <c r="J6" s="9">
        <f t="shared" si="1"/>
        <v>90000</v>
      </c>
      <c r="K6" s="10">
        <f t="shared" si="2"/>
        <v>62999.999999999993</v>
      </c>
      <c r="L6" s="10">
        <f t="shared" si="3"/>
        <v>27000.000000000007</v>
      </c>
      <c r="M6" s="11">
        <f t="shared" si="4"/>
        <v>0.3000000000000001</v>
      </c>
      <c r="O6" s="12" t="s">
        <v>30</v>
      </c>
      <c r="P6" s="9">
        <v>450</v>
      </c>
      <c r="Q6" s="11">
        <v>0.64</v>
      </c>
      <c r="R6" s="12" t="s">
        <v>31</v>
      </c>
    </row>
    <row r="7" spans="1:18">
      <c r="A7" s="7">
        <v>43099</v>
      </c>
      <c r="B7" s="8" t="s">
        <v>27</v>
      </c>
      <c r="C7" s="8" t="s">
        <v>28</v>
      </c>
      <c r="D7" s="15" t="s">
        <v>26</v>
      </c>
      <c r="E7" s="18">
        <v>28</v>
      </c>
      <c r="F7" s="16" t="s">
        <v>43</v>
      </c>
      <c r="G7" s="8">
        <v>60</v>
      </c>
      <c r="H7" s="9">
        <f t="shared" si="0"/>
        <v>400</v>
      </c>
      <c r="I7" s="9" t="s">
        <v>46</v>
      </c>
      <c r="J7" s="9">
        <f t="shared" si="1"/>
        <v>24000</v>
      </c>
      <c r="K7" s="10">
        <f t="shared" si="2"/>
        <v>15120</v>
      </c>
      <c r="L7" s="10">
        <f t="shared" si="3"/>
        <v>8880</v>
      </c>
      <c r="M7" s="11">
        <f t="shared" si="4"/>
        <v>0.37</v>
      </c>
      <c r="O7" s="12" t="s">
        <v>22</v>
      </c>
      <c r="P7" s="9">
        <v>1800</v>
      </c>
      <c r="Q7" s="11">
        <v>0.75</v>
      </c>
      <c r="R7" s="12" t="s">
        <v>32</v>
      </c>
    </row>
    <row r="8" spans="1:18">
      <c r="A8" s="7">
        <v>43100</v>
      </c>
      <c r="B8" s="8" t="s">
        <v>33</v>
      </c>
      <c r="C8" s="8" t="s">
        <v>28</v>
      </c>
      <c r="D8" s="15" t="s">
        <v>21</v>
      </c>
      <c r="E8" s="18">
        <v>23</v>
      </c>
      <c r="F8" s="16" t="s">
        <v>44</v>
      </c>
      <c r="G8" s="8">
        <v>60</v>
      </c>
      <c r="H8" s="9">
        <f t="shared" si="0"/>
        <v>600</v>
      </c>
      <c r="I8" s="9" t="s">
        <v>47</v>
      </c>
      <c r="J8" s="9">
        <f t="shared" si="1"/>
        <v>36000</v>
      </c>
      <c r="K8" s="10">
        <f t="shared" si="2"/>
        <v>27720</v>
      </c>
      <c r="L8" s="10">
        <f t="shared" si="3"/>
        <v>8280</v>
      </c>
      <c r="M8" s="11">
        <f t="shared" si="4"/>
        <v>0.23</v>
      </c>
      <c r="O8" s="12" t="s">
        <v>33</v>
      </c>
      <c r="P8" s="9">
        <v>600</v>
      </c>
      <c r="Q8" s="11">
        <v>0.77</v>
      </c>
      <c r="R8" s="12" t="s">
        <v>23</v>
      </c>
    </row>
    <row r="9" spans="1:18">
      <c r="A9" s="7">
        <v>43100</v>
      </c>
      <c r="B9" s="8" t="s">
        <v>34</v>
      </c>
      <c r="C9" s="8" t="s">
        <v>32</v>
      </c>
      <c r="D9" s="15" t="s">
        <v>17</v>
      </c>
      <c r="E9" s="18">
        <v>32</v>
      </c>
      <c r="F9" s="16" t="s">
        <v>43</v>
      </c>
      <c r="G9" s="8">
        <v>50</v>
      </c>
      <c r="H9" s="9">
        <f t="shared" si="0"/>
        <v>480</v>
      </c>
      <c r="I9" s="9" t="s">
        <v>48</v>
      </c>
      <c r="J9" s="9">
        <f t="shared" si="1"/>
        <v>24000</v>
      </c>
      <c r="K9" s="10">
        <f t="shared" si="2"/>
        <v>8400</v>
      </c>
      <c r="L9" s="10">
        <f t="shared" si="3"/>
        <v>15600</v>
      </c>
      <c r="M9" s="11">
        <f t="shared" si="4"/>
        <v>0.65</v>
      </c>
      <c r="O9" s="12" t="s">
        <v>35</v>
      </c>
      <c r="P9" s="9">
        <v>650</v>
      </c>
      <c r="Q9" s="11">
        <v>0.56000000000000005</v>
      </c>
      <c r="R9" s="12" t="s">
        <v>13</v>
      </c>
    </row>
    <row r="10" spans="1:18">
      <c r="A10" s="7">
        <v>43099</v>
      </c>
      <c r="B10" s="8" t="s">
        <v>19</v>
      </c>
      <c r="C10" s="8" t="s">
        <v>13</v>
      </c>
      <c r="D10" s="15" t="s">
        <v>17</v>
      </c>
      <c r="E10" s="18">
        <v>58</v>
      </c>
      <c r="F10" s="16" t="s">
        <v>44</v>
      </c>
      <c r="G10" s="8">
        <v>20</v>
      </c>
      <c r="H10" s="9">
        <f t="shared" si="0"/>
        <v>800</v>
      </c>
      <c r="I10" s="9" t="s">
        <v>49</v>
      </c>
      <c r="J10" s="9">
        <f t="shared" si="1"/>
        <v>16000</v>
      </c>
      <c r="K10" s="10">
        <f t="shared" si="2"/>
        <v>10400</v>
      </c>
      <c r="L10" s="10">
        <f t="shared" si="3"/>
        <v>5600</v>
      </c>
      <c r="M10" s="11">
        <f t="shared" si="4"/>
        <v>0.35</v>
      </c>
      <c r="O10" s="12" t="s">
        <v>25</v>
      </c>
      <c r="P10" s="9">
        <v>450</v>
      </c>
      <c r="Q10" s="11">
        <v>0.48</v>
      </c>
      <c r="R10" s="12" t="s">
        <v>36</v>
      </c>
    </row>
    <row r="11" spans="1:18">
      <c r="A11" s="7">
        <v>43100</v>
      </c>
      <c r="B11" s="8" t="s">
        <v>30</v>
      </c>
      <c r="C11" s="8" t="s">
        <v>24</v>
      </c>
      <c r="D11" s="15" t="s">
        <v>21</v>
      </c>
      <c r="E11" s="18">
        <v>29</v>
      </c>
      <c r="F11" s="16" t="s">
        <v>43</v>
      </c>
      <c r="G11" s="8">
        <v>50</v>
      </c>
      <c r="H11" s="9">
        <f t="shared" si="0"/>
        <v>450</v>
      </c>
      <c r="I11" s="9" t="s">
        <v>48</v>
      </c>
      <c r="J11" s="9">
        <f t="shared" si="1"/>
        <v>22500</v>
      </c>
      <c r="K11" s="10">
        <f t="shared" si="2"/>
        <v>14400</v>
      </c>
      <c r="L11" s="10">
        <f t="shared" si="3"/>
        <v>8100</v>
      </c>
      <c r="M11" s="11">
        <f t="shared" si="4"/>
        <v>0.36</v>
      </c>
      <c r="O11" s="12" t="s">
        <v>34</v>
      </c>
      <c r="P11" s="9">
        <v>480</v>
      </c>
      <c r="Q11" s="11">
        <v>0.35</v>
      </c>
      <c r="R11" s="12" t="s">
        <v>37</v>
      </c>
    </row>
    <row r="12" spans="1:18">
      <c r="A12" s="7">
        <v>43100</v>
      </c>
      <c r="B12" s="8" t="s">
        <v>35</v>
      </c>
      <c r="C12" s="8" t="s">
        <v>20</v>
      </c>
      <c r="D12" s="15" t="s">
        <v>21</v>
      </c>
      <c r="E12" s="18">
        <v>28</v>
      </c>
      <c r="F12" s="16" t="s">
        <v>44</v>
      </c>
      <c r="G12" s="8">
        <v>50</v>
      </c>
      <c r="H12" s="9">
        <f t="shared" si="0"/>
        <v>650</v>
      </c>
      <c r="I12" s="9" t="s">
        <v>49</v>
      </c>
      <c r="J12" s="9">
        <f t="shared" si="1"/>
        <v>32500</v>
      </c>
      <c r="K12" s="10">
        <f t="shared" si="2"/>
        <v>18200</v>
      </c>
      <c r="L12" s="10">
        <f t="shared" si="3"/>
        <v>14300</v>
      </c>
      <c r="M12" s="11">
        <f t="shared" si="4"/>
        <v>0.44</v>
      </c>
      <c r="O12" s="12" t="s">
        <v>12</v>
      </c>
      <c r="P12" s="9">
        <v>750</v>
      </c>
      <c r="Q12" s="11">
        <v>0.5</v>
      </c>
      <c r="R12" s="12" t="s">
        <v>38</v>
      </c>
    </row>
    <row r="13" spans="1:18">
      <c r="A13" s="7">
        <v>43099</v>
      </c>
      <c r="B13" s="8" t="s">
        <v>12</v>
      </c>
      <c r="C13" s="8" t="s">
        <v>38</v>
      </c>
      <c r="D13" s="15" t="s">
        <v>14</v>
      </c>
      <c r="E13" s="18">
        <v>28</v>
      </c>
      <c r="F13" s="16" t="s">
        <v>43</v>
      </c>
      <c r="G13" s="8">
        <v>30</v>
      </c>
      <c r="H13" s="9">
        <f t="shared" si="0"/>
        <v>750</v>
      </c>
      <c r="I13" s="9" t="s">
        <v>47</v>
      </c>
      <c r="J13" s="9">
        <f t="shared" si="1"/>
        <v>22500</v>
      </c>
      <c r="K13" s="10">
        <f t="shared" si="2"/>
        <v>11250</v>
      </c>
      <c r="L13" s="10">
        <f t="shared" si="3"/>
        <v>11250</v>
      </c>
      <c r="M13" s="11">
        <f t="shared" si="4"/>
        <v>0.5</v>
      </c>
    </row>
    <row r="14" spans="1:18">
      <c r="A14" s="7">
        <v>43100</v>
      </c>
      <c r="B14" s="8" t="s">
        <v>18</v>
      </c>
      <c r="C14" s="8" t="s">
        <v>23</v>
      </c>
      <c r="D14" s="15" t="s">
        <v>29</v>
      </c>
      <c r="E14" s="18">
        <v>38</v>
      </c>
      <c r="F14" s="16" t="s">
        <v>44</v>
      </c>
      <c r="G14" s="8">
        <v>20</v>
      </c>
      <c r="H14" s="9">
        <f t="shared" si="0"/>
        <v>600</v>
      </c>
      <c r="I14" s="9" t="s">
        <v>46</v>
      </c>
      <c r="J14" s="9">
        <f t="shared" si="1"/>
        <v>12000</v>
      </c>
      <c r="K14" s="10">
        <f t="shared" si="2"/>
        <v>6600.0000000000009</v>
      </c>
      <c r="L14" s="10">
        <f t="shared" si="3"/>
        <v>5399.9999999999991</v>
      </c>
      <c r="M14" s="11">
        <f t="shared" si="4"/>
        <v>0.4499999999999999</v>
      </c>
    </row>
    <row r="15" spans="1:18">
      <c r="A15" s="7">
        <v>43100</v>
      </c>
      <c r="B15" s="8" t="s">
        <v>22</v>
      </c>
      <c r="C15" s="8" t="s">
        <v>28</v>
      </c>
      <c r="D15" s="15" t="s">
        <v>29</v>
      </c>
      <c r="E15" s="18">
        <v>32</v>
      </c>
      <c r="F15" s="16" t="s">
        <v>43</v>
      </c>
      <c r="G15" s="8">
        <v>50</v>
      </c>
      <c r="H15" s="9">
        <f t="shared" si="0"/>
        <v>1800</v>
      </c>
      <c r="I15" s="9" t="s">
        <v>48</v>
      </c>
      <c r="J15" s="9">
        <f t="shared" si="1"/>
        <v>90000</v>
      </c>
      <c r="K15" s="10">
        <f t="shared" si="2"/>
        <v>67500</v>
      </c>
      <c r="L15" s="10">
        <f t="shared" si="3"/>
        <v>22500</v>
      </c>
      <c r="M15" s="11">
        <f t="shared" si="4"/>
        <v>0.25</v>
      </c>
    </row>
    <row r="16" spans="1:18">
      <c r="A16" s="7">
        <v>43099</v>
      </c>
      <c r="B16" s="8" t="s">
        <v>25</v>
      </c>
      <c r="C16" s="8" t="s">
        <v>31</v>
      </c>
      <c r="D16" s="15" t="s">
        <v>17</v>
      </c>
      <c r="E16" s="18">
        <v>36</v>
      </c>
      <c r="F16" s="16" t="s">
        <v>44</v>
      </c>
      <c r="G16" s="8">
        <v>70</v>
      </c>
      <c r="H16" s="9">
        <f t="shared" si="0"/>
        <v>450</v>
      </c>
      <c r="I16" s="9" t="s">
        <v>48</v>
      </c>
      <c r="J16" s="9">
        <f t="shared" si="1"/>
        <v>31500</v>
      </c>
      <c r="K16" s="10">
        <f t="shared" si="2"/>
        <v>15120</v>
      </c>
      <c r="L16" s="10">
        <f t="shared" si="3"/>
        <v>16380</v>
      </c>
      <c r="M16" s="11">
        <f t="shared" si="4"/>
        <v>0.52</v>
      </c>
    </row>
    <row r="17" spans="1:13">
      <c r="A17" s="7">
        <v>43100</v>
      </c>
      <c r="B17" s="8" t="s">
        <v>15</v>
      </c>
      <c r="C17" s="8" t="s">
        <v>38</v>
      </c>
      <c r="D17" s="15" t="s">
        <v>17</v>
      </c>
      <c r="E17" s="18">
        <v>58</v>
      </c>
      <c r="F17" s="16" t="s">
        <v>44</v>
      </c>
      <c r="G17" s="8">
        <v>50</v>
      </c>
      <c r="H17" s="9">
        <f t="shared" si="0"/>
        <v>1500</v>
      </c>
      <c r="I17" s="9" t="s">
        <v>49</v>
      </c>
      <c r="J17" s="9">
        <f t="shared" si="1"/>
        <v>75000</v>
      </c>
      <c r="K17" s="10">
        <f t="shared" si="2"/>
        <v>52500</v>
      </c>
      <c r="L17" s="10">
        <f t="shared" si="3"/>
        <v>22500</v>
      </c>
      <c r="M17" s="11">
        <f t="shared" si="4"/>
        <v>0.3</v>
      </c>
    </row>
    <row r="18" spans="1:13">
      <c r="A18" s="7">
        <v>43100</v>
      </c>
      <c r="B18" s="8" t="s">
        <v>27</v>
      </c>
      <c r="C18" s="8" t="s">
        <v>16</v>
      </c>
      <c r="D18" s="15" t="s">
        <v>14</v>
      </c>
      <c r="E18" s="18">
        <v>58</v>
      </c>
      <c r="F18" s="16" t="s">
        <v>44</v>
      </c>
      <c r="G18" s="8">
        <v>56</v>
      </c>
      <c r="H18" s="9">
        <f t="shared" si="0"/>
        <v>400</v>
      </c>
      <c r="I18" s="9" t="s">
        <v>47</v>
      </c>
      <c r="J18" s="9">
        <f t="shared" si="1"/>
        <v>22400</v>
      </c>
      <c r="K18" s="10">
        <f t="shared" si="2"/>
        <v>14112</v>
      </c>
      <c r="L18" s="10">
        <f t="shared" si="3"/>
        <v>8288</v>
      </c>
      <c r="M18" s="11">
        <f t="shared" si="4"/>
        <v>0.37</v>
      </c>
    </row>
    <row r="19" spans="1:13">
      <c r="A19" s="7">
        <v>43099</v>
      </c>
      <c r="B19" s="8" t="s">
        <v>33</v>
      </c>
      <c r="C19" s="8" t="s">
        <v>32</v>
      </c>
      <c r="D19" s="15" t="s">
        <v>29</v>
      </c>
      <c r="E19" s="18">
        <v>44</v>
      </c>
      <c r="F19" s="16" t="s">
        <v>44</v>
      </c>
      <c r="G19" s="8">
        <v>70</v>
      </c>
      <c r="H19" s="9">
        <f t="shared" si="0"/>
        <v>600</v>
      </c>
      <c r="I19" s="9" t="s">
        <v>48</v>
      </c>
      <c r="J19" s="9">
        <f t="shared" si="1"/>
        <v>42000</v>
      </c>
      <c r="K19" s="10">
        <f t="shared" si="2"/>
        <v>32340</v>
      </c>
      <c r="L19" s="10">
        <f t="shared" si="3"/>
        <v>9660</v>
      </c>
      <c r="M19" s="11">
        <f t="shared" si="4"/>
        <v>0.23</v>
      </c>
    </row>
    <row r="20" spans="1:13">
      <c r="A20" s="7">
        <v>43100</v>
      </c>
      <c r="B20" s="8" t="s">
        <v>34</v>
      </c>
      <c r="C20" s="8" t="s">
        <v>23</v>
      </c>
      <c r="D20" s="15" t="s">
        <v>14</v>
      </c>
      <c r="E20" s="18">
        <v>44</v>
      </c>
      <c r="F20" s="16" t="s">
        <v>43</v>
      </c>
      <c r="G20" s="8">
        <v>20</v>
      </c>
      <c r="H20" s="9">
        <f t="shared" si="0"/>
        <v>480</v>
      </c>
      <c r="I20" s="9" t="s">
        <v>48</v>
      </c>
      <c r="J20" s="9">
        <f t="shared" si="1"/>
        <v>9600</v>
      </c>
      <c r="K20" s="10">
        <f t="shared" si="2"/>
        <v>3360</v>
      </c>
      <c r="L20" s="10">
        <f t="shared" si="3"/>
        <v>6240</v>
      </c>
      <c r="M20" s="11">
        <f t="shared" si="4"/>
        <v>0.65</v>
      </c>
    </row>
    <row r="21" spans="1:13">
      <c r="A21" s="7">
        <v>43100</v>
      </c>
      <c r="B21" s="8" t="s">
        <v>19</v>
      </c>
      <c r="C21" s="8" t="s">
        <v>31</v>
      </c>
      <c r="D21" s="15" t="s">
        <v>29</v>
      </c>
      <c r="E21" s="18">
        <v>47</v>
      </c>
      <c r="F21" s="16" t="s">
        <v>43</v>
      </c>
      <c r="G21" s="8">
        <v>60</v>
      </c>
      <c r="H21" s="9">
        <f t="shared" si="0"/>
        <v>800</v>
      </c>
      <c r="I21" s="9" t="s">
        <v>49</v>
      </c>
      <c r="J21" s="9">
        <f t="shared" si="1"/>
        <v>48000</v>
      </c>
      <c r="K21" s="10">
        <f t="shared" si="2"/>
        <v>31200</v>
      </c>
      <c r="L21" s="10">
        <f t="shared" si="3"/>
        <v>16800</v>
      </c>
      <c r="M21" s="11">
        <f t="shared" si="4"/>
        <v>0.35</v>
      </c>
    </row>
    <row r="22" spans="1:13">
      <c r="A22" s="7">
        <v>43099</v>
      </c>
      <c r="B22" s="8" t="s">
        <v>30</v>
      </c>
      <c r="C22" s="8" t="s">
        <v>28</v>
      </c>
      <c r="D22" s="15" t="s">
        <v>26</v>
      </c>
      <c r="E22" s="18">
        <v>65</v>
      </c>
      <c r="F22" s="16" t="s">
        <v>44</v>
      </c>
      <c r="G22" s="8">
        <v>50</v>
      </c>
      <c r="H22" s="9">
        <f t="shared" si="0"/>
        <v>450</v>
      </c>
      <c r="I22" s="9" t="s">
        <v>48</v>
      </c>
      <c r="J22" s="9">
        <f t="shared" si="1"/>
        <v>22500</v>
      </c>
      <c r="K22" s="10">
        <f t="shared" si="2"/>
        <v>14400</v>
      </c>
      <c r="L22" s="10">
        <f t="shared" si="3"/>
        <v>8100</v>
      </c>
      <c r="M22" s="11">
        <f t="shared" si="4"/>
        <v>0.36</v>
      </c>
    </row>
    <row r="23" spans="1:13">
      <c r="A23" s="7">
        <v>43100</v>
      </c>
      <c r="B23" s="8" t="s">
        <v>12</v>
      </c>
      <c r="C23" s="8" t="s">
        <v>16</v>
      </c>
      <c r="D23" s="15" t="s">
        <v>26</v>
      </c>
      <c r="E23" s="18">
        <v>29</v>
      </c>
      <c r="F23" s="16" t="s">
        <v>43</v>
      </c>
      <c r="G23" s="8">
        <v>60</v>
      </c>
      <c r="H23" s="9">
        <f t="shared" si="0"/>
        <v>750</v>
      </c>
      <c r="I23" s="9" t="s">
        <v>46</v>
      </c>
      <c r="J23" s="9">
        <f t="shared" si="1"/>
        <v>45000</v>
      </c>
      <c r="K23" s="10">
        <f t="shared" si="2"/>
        <v>22500</v>
      </c>
      <c r="L23" s="10">
        <f t="shared" si="3"/>
        <v>22500</v>
      </c>
      <c r="M23" s="11">
        <f t="shared" si="4"/>
        <v>0.5</v>
      </c>
    </row>
    <row r="24" spans="1:13">
      <c r="A24" s="7">
        <v>43100</v>
      </c>
      <c r="B24" s="8" t="s">
        <v>12</v>
      </c>
      <c r="C24" s="8" t="s">
        <v>37</v>
      </c>
      <c r="D24" s="15" t="s">
        <v>21</v>
      </c>
      <c r="E24" s="18">
        <v>45</v>
      </c>
      <c r="F24" s="16" t="s">
        <v>44</v>
      </c>
      <c r="G24" s="8">
        <v>60</v>
      </c>
      <c r="H24" s="9">
        <f t="shared" si="0"/>
        <v>750</v>
      </c>
      <c r="I24" s="9" t="s">
        <v>49</v>
      </c>
      <c r="J24" s="9">
        <f t="shared" si="1"/>
        <v>45000</v>
      </c>
      <c r="K24" s="10">
        <f t="shared" si="2"/>
        <v>22500</v>
      </c>
      <c r="L24" s="10">
        <f t="shared" si="3"/>
        <v>22500</v>
      </c>
      <c r="M24" s="11">
        <f t="shared" si="4"/>
        <v>0.5</v>
      </c>
    </row>
    <row r="25" spans="1:13">
      <c r="A25" s="7">
        <v>43099</v>
      </c>
      <c r="B25" s="8" t="s">
        <v>35</v>
      </c>
      <c r="C25" s="8" t="s">
        <v>37</v>
      </c>
      <c r="D25" s="15" t="s">
        <v>21</v>
      </c>
      <c r="E25" s="18">
        <v>52</v>
      </c>
      <c r="F25" s="16" t="s">
        <v>43</v>
      </c>
      <c r="G25" s="8">
        <v>20</v>
      </c>
      <c r="H25" s="9">
        <f t="shared" si="0"/>
        <v>650</v>
      </c>
      <c r="I25" s="9" t="s">
        <v>45</v>
      </c>
      <c r="J25" s="9">
        <f t="shared" si="1"/>
        <v>13000</v>
      </c>
      <c r="K25" s="10">
        <f t="shared" si="2"/>
        <v>7280.0000000000009</v>
      </c>
      <c r="L25" s="10">
        <f t="shared" si="3"/>
        <v>5719.9999999999991</v>
      </c>
      <c r="M25" s="11">
        <f t="shared" si="4"/>
        <v>0.43999999999999995</v>
      </c>
    </row>
    <row r="26" spans="1:13">
      <c r="A26" s="7">
        <v>43100</v>
      </c>
      <c r="B26" s="8" t="s">
        <v>25</v>
      </c>
      <c r="C26" s="8" t="s">
        <v>32</v>
      </c>
      <c r="D26" s="15" t="s">
        <v>14</v>
      </c>
      <c r="E26" s="18">
        <v>45</v>
      </c>
      <c r="F26" s="16" t="s">
        <v>44</v>
      </c>
      <c r="G26" s="8">
        <v>80</v>
      </c>
      <c r="H26" s="9">
        <f t="shared" si="0"/>
        <v>450</v>
      </c>
      <c r="I26" s="9" t="s">
        <v>49</v>
      </c>
      <c r="J26" s="9">
        <f t="shared" si="1"/>
        <v>36000</v>
      </c>
      <c r="K26" s="10">
        <f t="shared" si="2"/>
        <v>17280</v>
      </c>
      <c r="L26" s="10">
        <f t="shared" si="3"/>
        <v>18720</v>
      </c>
      <c r="M26" s="11">
        <f t="shared" si="4"/>
        <v>0.52</v>
      </c>
    </row>
    <row r="27" spans="1:13">
      <c r="A27" s="7">
        <v>43099</v>
      </c>
      <c r="B27" s="8" t="s">
        <v>33</v>
      </c>
      <c r="C27" s="8" t="s">
        <v>13</v>
      </c>
      <c r="D27" s="15" t="s">
        <v>29</v>
      </c>
      <c r="E27" s="18">
        <v>54</v>
      </c>
      <c r="F27" s="16" t="s">
        <v>44</v>
      </c>
      <c r="G27" s="8">
        <v>40</v>
      </c>
      <c r="H27" s="9">
        <f t="shared" si="0"/>
        <v>600</v>
      </c>
      <c r="I27" s="9" t="s">
        <v>48</v>
      </c>
      <c r="J27" s="9">
        <f t="shared" si="1"/>
        <v>24000</v>
      </c>
      <c r="K27" s="10">
        <f t="shared" si="2"/>
        <v>18480</v>
      </c>
      <c r="L27" s="10">
        <f t="shared" si="3"/>
        <v>5520</v>
      </c>
      <c r="M27" s="11">
        <f t="shared" si="4"/>
        <v>0.23</v>
      </c>
    </row>
    <row r="28" spans="1:13">
      <c r="A28" s="7">
        <v>43098</v>
      </c>
      <c r="B28" s="8" t="s">
        <v>22</v>
      </c>
      <c r="C28" s="8" t="s">
        <v>24</v>
      </c>
      <c r="D28" s="15" t="s">
        <v>29</v>
      </c>
      <c r="E28" s="18">
        <v>55</v>
      </c>
      <c r="F28" s="16" t="s">
        <v>44</v>
      </c>
      <c r="G28" s="8">
        <v>40</v>
      </c>
      <c r="H28" s="9">
        <f t="shared" si="0"/>
        <v>1800</v>
      </c>
      <c r="I28" s="9" t="s">
        <v>48</v>
      </c>
      <c r="J28" s="9">
        <f t="shared" si="1"/>
        <v>72000</v>
      </c>
      <c r="K28" s="10">
        <f t="shared" si="2"/>
        <v>54000</v>
      </c>
      <c r="L28" s="10">
        <f t="shared" si="3"/>
        <v>18000</v>
      </c>
      <c r="M28" s="11">
        <f t="shared" si="4"/>
        <v>0.25</v>
      </c>
    </row>
    <row r="29" spans="1:13">
      <c r="A29" s="7">
        <v>43097</v>
      </c>
      <c r="B29" s="8" t="s">
        <v>30</v>
      </c>
      <c r="C29" s="8" t="s">
        <v>28</v>
      </c>
      <c r="D29" s="15" t="s">
        <v>17</v>
      </c>
      <c r="E29" s="18">
        <v>29</v>
      </c>
      <c r="F29" s="16" t="s">
        <v>43</v>
      </c>
      <c r="G29" s="8">
        <v>90</v>
      </c>
      <c r="H29" s="9">
        <f t="shared" si="0"/>
        <v>450</v>
      </c>
      <c r="I29" s="9" t="s">
        <v>45</v>
      </c>
      <c r="J29" s="9">
        <f t="shared" si="1"/>
        <v>40500</v>
      </c>
      <c r="K29" s="10">
        <f t="shared" si="2"/>
        <v>25920</v>
      </c>
      <c r="L29" s="10">
        <f t="shared" si="3"/>
        <v>14580</v>
      </c>
      <c r="M29" s="11">
        <f t="shared" si="4"/>
        <v>0.36</v>
      </c>
    </row>
    <row r="30" spans="1:13">
      <c r="A30" s="7">
        <v>43094</v>
      </c>
      <c r="B30" s="8" t="s">
        <v>27</v>
      </c>
      <c r="C30" s="8" t="s">
        <v>20</v>
      </c>
      <c r="D30" s="15" t="s">
        <v>26</v>
      </c>
      <c r="E30" s="18">
        <v>65</v>
      </c>
      <c r="F30" s="16" t="s">
        <v>44</v>
      </c>
      <c r="G30" s="8">
        <v>90</v>
      </c>
      <c r="H30" s="9">
        <f t="shared" si="0"/>
        <v>400</v>
      </c>
      <c r="I30" s="9" t="s">
        <v>48</v>
      </c>
      <c r="J30" s="9">
        <f t="shared" si="1"/>
        <v>36000</v>
      </c>
      <c r="K30" s="10">
        <f t="shared" si="2"/>
        <v>22680</v>
      </c>
      <c r="L30" s="10">
        <f t="shared" si="3"/>
        <v>13320</v>
      </c>
      <c r="M30" s="11">
        <f t="shared" si="4"/>
        <v>0.37</v>
      </c>
    </row>
    <row r="31" spans="1:13">
      <c r="A31" s="7">
        <v>43092</v>
      </c>
      <c r="B31" s="8" t="s">
        <v>18</v>
      </c>
      <c r="C31" s="8" t="s">
        <v>24</v>
      </c>
      <c r="D31" s="15" t="s">
        <v>14</v>
      </c>
      <c r="E31" s="18">
        <v>36</v>
      </c>
      <c r="F31" s="16" t="s">
        <v>43</v>
      </c>
      <c r="G31" s="8">
        <v>50</v>
      </c>
      <c r="H31" s="9">
        <f t="shared" si="0"/>
        <v>600</v>
      </c>
      <c r="I31" s="9" t="s">
        <v>49</v>
      </c>
      <c r="J31" s="9">
        <f t="shared" si="1"/>
        <v>30000</v>
      </c>
      <c r="K31" s="10">
        <f t="shared" si="2"/>
        <v>16500</v>
      </c>
      <c r="L31" s="10">
        <f t="shared" si="3"/>
        <v>13500</v>
      </c>
      <c r="M31" s="11">
        <f t="shared" si="4"/>
        <v>0.45</v>
      </c>
    </row>
    <row r="32" spans="1:13">
      <c r="A32" s="7">
        <v>43092</v>
      </c>
      <c r="B32" s="8" t="s">
        <v>18</v>
      </c>
      <c r="C32" s="8" t="s">
        <v>31</v>
      </c>
      <c r="D32" s="15" t="s">
        <v>29</v>
      </c>
      <c r="E32" s="18">
        <v>28</v>
      </c>
      <c r="F32" s="16" t="s">
        <v>43</v>
      </c>
      <c r="G32" s="8">
        <v>60</v>
      </c>
      <c r="H32" s="9">
        <f t="shared" si="0"/>
        <v>600</v>
      </c>
      <c r="I32" s="9" t="s">
        <v>45</v>
      </c>
      <c r="J32" s="9">
        <f t="shared" si="1"/>
        <v>36000</v>
      </c>
      <c r="K32" s="10">
        <f t="shared" si="2"/>
        <v>19800</v>
      </c>
      <c r="L32" s="10">
        <f t="shared" si="3"/>
        <v>16200</v>
      </c>
      <c r="M32" s="11">
        <f t="shared" si="4"/>
        <v>0.45</v>
      </c>
    </row>
    <row r="33" spans="1:13">
      <c r="A33" s="7">
        <v>43092</v>
      </c>
      <c r="B33" s="8" t="s">
        <v>22</v>
      </c>
      <c r="C33" s="8" t="s">
        <v>32</v>
      </c>
      <c r="D33" s="15" t="s">
        <v>17</v>
      </c>
      <c r="E33" s="18">
        <v>28</v>
      </c>
      <c r="F33" s="16" t="s">
        <v>43</v>
      </c>
      <c r="G33" s="8">
        <v>90</v>
      </c>
      <c r="H33" s="9">
        <f t="shared" si="0"/>
        <v>1800</v>
      </c>
      <c r="I33" s="9" t="s">
        <v>48</v>
      </c>
      <c r="J33" s="9">
        <f t="shared" si="1"/>
        <v>162000</v>
      </c>
      <c r="K33" s="10">
        <f t="shared" si="2"/>
        <v>121500</v>
      </c>
      <c r="L33" s="10">
        <f t="shared" si="3"/>
        <v>40500</v>
      </c>
      <c r="M33" s="11">
        <f t="shared" si="4"/>
        <v>0.25</v>
      </c>
    </row>
    <row r="34" spans="1:13">
      <c r="A34" s="7">
        <v>43092</v>
      </c>
      <c r="B34" s="8" t="s">
        <v>25</v>
      </c>
      <c r="C34" s="8" t="s">
        <v>20</v>
      </c>
      <c r="D34" s="15" t="s">
        <v>17</v>
      </c>
      <c r="E34" s="18">
        <v>34</v>
      </c>
      <c r="F34" s="16" t="s">
        <v>44</v>
      </c>
      <c r="G34" s="8">
        <v>30</v>
      </c>
      <c r="H34" s="9">
        <f t="shared" si="0"/>
        <v>450</v>
      </c>
      <c r="I34" s="9" t="s">
        <v>45</v>
      </c>
      <c r="J34" s="9">
        <f t="shared" si="1"/>
        <v>13500</v>
      </c>
      <c r="K34" s="10">
        <f t="shared" si="2"/>
        <v>6480</v>
      </c>
      <c r="L34" s="10">
        <f t="shared" si="3"/>
        <v>7020</v>
      </c>
      <c r="M34" s="11">
        <f t="shared" si="4"/>
        <v>0.52</v>
      </c>
    </row>
    <row r="35" spans="1:13">
      <c r="A35" s="7">
        <v>43092</v>
      </c>
      <c r="B35" s="8" t="s">
        <v>15</v>
      </c>
      <c r="C35" s="8" t="s">
        <v>13</v>
      </c>
      <c r="D35" s="15" t="s">
        <v>14</v>
      </c>
      <c r="E35" s="18">
        <v>52</v>
      </c>
      <c r="F35" s="16" t="s">
        <v>43</v>
      </c>
      <c r="G35" s="8">
        <v>90</v>
      </c>
      <c r="H35" s="9">
        <f t="shared" si="0"/>
        <v>1500</v>
      </c>
      <c r="I35" s="9" t="s">
        <v>47</v>
      </c>
      <c r="J35" s="9">
        <f t="shared" si="1"/>
        <v>135000</v>
      </c>
      <c r="K35" s="10">
        <f t="shared" si="2"/>
        <v>94500</v>
      </c>
      <c r="L35" s="10">
        <f t="shared" si="3"/>
        <v>40500</v>
      </c>
      <c r="M35" s="11">
        <f t="shared" si="4"/>
        <v>0.3</v>
      </c>
    </row>
    <row r="36" spans="1:13">
      <c r="A36" s="7">
        <v>43092</v>
      </c>
      <c r="B36" s="8" t="s">
        <v>27</v>
      </c>
      <c r="C36" s="8" t="s">
        <v>24</v>
      </c>
      <c r="D36" s="15" t="s">
        <v>26</v>
      </c>
      <c r="E36" s="18">
        <v>54</v>
      </c>
      <c r="F36" s="16" t="s">
        <v>43</v>
      </c>
      <c r="G36" s="8">
        <v>40</v>
      </c>
      <c r="H36" s="9">
        <f t="shared" si="0"/>
        <v>400</v>
      </c>
      <c r="I36" s="9" t="s">
        <v>47</v>
      </c>
      <c r="J36" s="9">
        <f t="shared" si="1"/>
        <v>16000</v>
      </c>
      <c r="K36" s="10">
        <f t="shared" si="2"/>
        <v>10080</v>
      </c>
      <c r="L36" s="10">
        <f t="shared" si="3"/>
        <v>5920</v>
      </c>
      <c r="M36" s="11">
        <f t="shared" si="4"/>
        <v>0.37</v>
      </c>
    </row>
    <row r="37" spans="1:13">
      <c r="A37" s="7">
        <v>43092</v>
      </c>
      <c r="B37" s="8" t="s">
        <v>35</v>
      </c>
      <c r="C37" s="8" t="s">
        <v>13</v>
      </c>
      <c r="D37" s="15" t="s">
        <v>26</v>
      </c>
      <c r="E37" s="18">
        <v>32</v>
      </c>
      <c r="F37" s="16" t="s">
        <v>43</v>
      </c>
      <c r="G37" s="8">
        <v>70</v>
      </c>
      <c r="H37" s="9">
        <f t="shared" si="0"/>
        <v>650</v>
      </c>
      <c r="I37" s="9" t="s">
        <v>46</v>
      </c>
      <c r="J37" s="9">
        <f t="shared" si="1"/>
        <v>45500</v>
      </c>
      <c r="K37" s="10">
        <f t="shared" si="2"/>
        <v>25480.000000000004</v>
      </c>
      <c r="L37" s="10">
        <f t="shared" si="3"/>
        <v>20019.999999999996</v>
      </c>
      <c r="M37" s="11">
        <f t="shared" si="4"/>
        <v>0.43999999999999995</v>
      </c>
    </row>
    <row r="38" spans="1:13">
      <c r="A38" s="7">
        <v>43092</v>
      </c>
      <c r="B38" s="8" t="s">
        <v>12</v>
      </c>
      <c r="C38" s="8" t="s">
        <v>20</v>
      </c>
      <c r="D38" s="15" t="s">
        <v>29</v>
      </c>
      <c r="E38" s="18">
        <v>20</v>
      </c>
      <c r="F38" s="16" t="s">
        <v>44</v>
      </c>
      <c r="G38" s="8">
        <v>20</v>
      </c>
      <c r="H38" s="9">
        <f t="shared" si="0"/>
        <v>750</v>
      </c>
      <c r="I38" s="9" t="s">
        <v>47</v>
      </c>
      <c r="J38" s="9">
        <f t="shared" si="1"/>
        <v>15000</v>
      </c>
      <c r="K38" s="10">
        <f t="shared" si="2"/>
        <v>7500</v>
      </c>
      <c r="L38" s="10">
        <f t="shared" si="3"/>
        <v>7500</v>
      </c>
      <c r="M38" s="11">
        <f t="shared" si="4"/>
        <v>0.5</v>
      </c>
    </row>
    <row r="39" spans="1:13">
      <c r="A39" s="7">
        <v>43091</v>
      </c>
      <c r="B39" s="8" t="s">
        <v>19</v>
      </c>
      <c r="C39" s="8" t="s">
        <v>31</v>
      </c>
      <c r="D39" s="15" t="s">
        <v>14</v>
      </c>
      <c r="E39" s="18">
        <v>36</v>
      </c>
      <c r="F39" s="16" t="s">
        <v>43</v>
      </c>
      <c r="G39" s="8">
        <v>30</v>
      </c>
      <c r="H39" s="9">
        <f t="shared" si="0"/>
        <v>800</v>
      </c>
      <c r="I39" s="9" t="s">
        <v>46</v>
      </c>
      <c r="J39" s="9">
        <f t="shared" si="1"/>
        <v>24000</v>
      </c>
      <c r="K39" s="10">
        <f t="shared" si="2"/>
        <v>15600</v>
      </c>
      <c r="L39" s="10">
        <f t="shared" si="3"/>
        <v>8400</v>
      </c>
      <c r="M39" s="11">
        <f t="shared" si="4"/>
        <v>0.35</v>
      </c>
    </row>
    <row r="40" spans="1:13">
      <c r="A40" s="7">
        <v>43091</v>
      </c>
      <c r="B40" s="8" t="s">
        <v>30</v>
      </c>
      <c r="C40" s="8" t="s">
        <v>31</v>
      </c>
      <c r="D40" s="15" t="s">
        <v>26</v>
      </c>
      <c r="E40" s="18">
        <v>32</v>
      </c>
      <c r="F40" s="16" t="s">
        <v>44</v>
      </c>
      <c r="G40" s="8">
        <v>56</v>
      </c>
      <c r="H40" s="9">
        <f t="shared" si="0"/>
        <v>450</v>
      </c>
      <c r="I40" s="9" t="s">
        <v>47</v>
      </c>
      <c r="J40" s="9">
        <f t="shared" si="1"/>
        <v>25200</v>
      </c>
      <c r="K40" s="10">
        <f t="shared" si="2"/>
        <v>16128</v>
      </c>
      <c r="L40" s="10">
        <f t="shared" si="3"/>
        <v>9072</v>
      </c>
      <c r="M40" s="11">
        <f t="shared" si="4"/>
        <v>0.36</v>
      </c>
    </row>
    <row r="41" spans="1:13">
      <c r="A41" s="7">
        <v>43091</v>
      </c>
      <c r="B41" s="8" t="s">
        <v>35</v>
      </c>
      <c r="C41" s="8" t="s">
        <v>36</v>
      </c>
      <c r="D41" s="15" t="s">
        <v>29</v>
      </c>
      <c r="E41" s="18">
        <v>38</v>
      </c>
      <c r="F41" s="16" t="s">
        <v>43</v>
      </c>
      <c r="G41" s="8">
        <v>60</v>
      </c>
      <c r="H41" s="9">
        <f t="shared" si="0"/>
        <v>650</v>
      </c>
      <c r="I41" s="9" t="s">
        <v>47</v>
      </c>
      <c r="J41" s="9">
        <f t="shared" si="1"/>
        <v>39000</v>
      </c>
      <c r="K41" s="10">
        <f t="shared" si="2"/>
        <v>21840.000000000004</v>
      </c>
      <c r="L41" s="10">
        <f t="shared" si="3"/>
        <v>17159.999999999996</v>
      </c>
      <c r="M41" s="11">
        <f t="shared" si="4"/>
        <v>0.43999999999999989</v>
      </c>
    </row>
    <row r="42" spans="1:13">
      <c r="A42" s="7">
        <v>43091</v>
      </c>
      <c r="B42" s="8" t="s">
        <v>12</v>
      </c>
      <c r="C42" s="8" t="s">
        <v>24</v>
      </c>
      <c r="D42" s="15" t="s">
        <v>26</v>
      </c>
      <c r="E42" s="18">
        <v>45</v>
      </c>
      <c r="F42" s="16" t="s">
        <v>43</v>
      </c>
      <c r="G42" s="8">
        <v>50</v>
      </c>
      <c r="H42" s="9">
        <f t="shared" si="0"/>
        <v>750</v>
      </c>
      <c r="I42" s="9" t="s">
        <v>47</v>
      </c>
      <c r="J42" s="9">
        <f t="shared" si="1"/>
        <v>37500</v>
      </c>
      <c r="K42" s="10">
        <f t="shared" si="2"/>
        <v>18750</v>
      </c>
      <c r="L42" s="10">
        <f t="shared" si="3"/>
        <v>18750</v>
      </c>
      <c r="M42" s="11">
        <f t="shared" si="4"/>
        <v>0.5</v>
      </c>
    </row>
    <row r="43" spans="1:13">
      <c r="A43" s="7">
        <v>43091</v>
      </c>
      <c r="B43" s="8" t="s">
        <v>18</v>
      </c>
      <c r="C43" s="8" t="s">
        <v>28</v>
      </c>
      <c r="D43" s="15" t="s">
        <v>21</v>
      </c>
      <c r="E43" s="18">
        <v>32</v>
      </c>
      <c r="F43" s="16" t="s">
        <v>43</v>
      </c>
      <c r="G43" s="8">
        <v>70</v>
      </c>
      <c r="H43" s="9">
        <f t="shared" si="0"/>
        <v>600</v>
      </c>
      <c r="I43" s="9" t="s">
        <v>48</v>
      </c>
      <c r="J43" s="9">
        <f t="shared" si="1"/>
        <v>42000</v>
      </c>
      <c r="K43" s="10">
        <f t="shared" si="2"/>
        <v>23100.000000000004</v>
      </c>
      <c r="L43" s="10">
        <f t="shared" si="3"/>
        <v>18899.999999999996</v>
      </c>
      <c r="M43" s="11">
        <f t="shared" si="4"/>
        <v>0.4499999999999999</v>
      </c>
    </row>
    <row r="44" spans="1:13">
      <c r="A44" s="7">
        <v>43091</v>
      </c>
      <c r="B44" s="8" t="s">
        <v>33</v>
      </c>
      <c r="C44" s="8" t="s">
        <v>36</v>
      </c>
      <c r="D44" s="15" t="s">
        <v>17</v>
      </c>
      <c r="E44" s="18">
        <v>63</v>
      </c>
      <c r="F44" s="16" t="s">
        <v>43</v>
      </c>
      <c r="G44" s="8">
        <v>50</v>
      </c>
      <c r="H44" s="9">
        <f t="shared" si="0"/>
        <v>600</v>
      </c>
      <c r="I44" s="9" t="s">
        <v>49</v>
      </c>
      <c r="J44" s="9">
        <f t="shared" si="1"/>
        <v>30000</v>
      </c>
      <c r="K44" s="10">
        <f t="shared" si="2"/>
        <v>23100</v>
      </c>
      <c r="L44" s="10">
        <f t="shared" si="3"/>
        <v>6900</v>
      </c>
      <c r="M44" s="11">
        <f t="shared" si="4"/>
        <v>0.23</v>
      </c>
    </row>
    <row r="45" spans="1:13">
      <c r="A45" s="7">
        <v>43091</v>
      </c>
      <c r="B45" s="8" t="s">
        <v>34</v>
      </c>
      <c r="C45" s="8" t="s">
        <v>13</v>
      </c>
      <c r="D45" s="15" t="s">
        <v>17</v>
      </c>
      <c r="E45" s="18">
        <v>23</v>
      </c>
      <c r="F45" s="16" t="s">
        <v>43</v>
      </c>
      <c r="G45" s="8">
        <v>40</v>
      </c>
      <c r="H45" s="9">
        <f t="shared" si="0"/>
        <v>480</v>
      </c>
      <c r="I45" s="9" t="s">
        <v>48</v>
      </c>
      <c r="J45" s="9">
        <f t="shared" si="1"/>
        <v>19200</v>
      </c>
      <c r="K45" s="10">
        <f t="shared" si="2"/>
        <v>6720</v>
      </c>
      <c r="L45" s="10">
        <f t="shared" si="3"/>
        <v>12480</v>
      </c>
      <c r="M45" s="11">
        <f t="shared" si="4"/>
        <v>0.65</v>
      </c>
    </row>
    <row r="46" spans="1:13">
      <c r="A46" s="7">
        <v>43089</v>
      </c>
      <c r="B46" s="8" t="s">
        <v>19</v>
      </c>
      <c r="C46" s="8" t="s">
        <v>23</v>
      </c>
      <c r="D46" s="15" t="s">
        <v>29</v>
      </c>
      <c r="E46" s="18">
        <v>26</v>
      </c>
      <c r="F46" s="16" t="s">
        <v>43</v>
      </c>
      <c r="G46" s="8">
        <v>80</v>
      </c>
      <c r="H46" s="9">
        <f t="shared" si="0"/>
        <v>800</v>
      </c>
      <c r="I46" s="9" t="s">
        <v>45</v>
      </c>
      <c r="J46" s="9">
        <f t="shared" si="1"/>
        <v>64000</v>
      </c>
      <c r="K46" s="10">
        <f t="shared" si="2"/>
        <v>41600</v>
      </c>
      <c r="L46" s="10">
        <f t="shared" si="3"/>
        <v>22400</v>
      </c>
      <c r="M46" s="11">
        <f t="shared" si="4"/>
        <v>0.35</v>
      </c>
    </row>
    <row r="47" spans="1:13">
      <c r="A47" s="7">
        <v>43085</v>
      </c>
      <c r="B47" s="8" t="s">
        <v>34</v>
      </c>
      <c r="C47" s="8" t="s">
        <v>24</v>
      </c>
      <c r="D47" s="15" t="s">
        <v>29</v>
      </c>
      <c r="E47" s="18">
        <v>54</v>
      </c>
      <c r="F47" s="16" t="s">
        <v>44</v>
      </c>
      <c r="G47" s="8">
        <v>70</v>
      </c>
      <c r="H47" s="9">
        <f t="shared" si="0"/>
        <v>480</v>
      </c>
      <c r="I47" s="9" t="s">
        <v>49</v>
      </c>
      <c r="J47" s="9">
        <f t="shared" si="1"/>
        <v>33600</v>
      </c>
      <c r="K47" s="10">
        <f t="shared" si="2"/>
        <v>11760</v>
      </c>
      <c r="L47" s="10">
        <f t="shared" si="3"/>
        <v>21840</v>
      </c>
      <c r="M47" s="11">
        <f t="shared" si="4"/>
        <v>0.65</v>
      </c>
    </row>
    <row r="48" spans="1:13">
      <c r="A48" s="7">
        <v>43085</v>
      </c>
      <c r="B48" s="8" t="s">
        <v>19</v>
      </c>
      <c r="C48" s="8" t="s">
        <v>38</v>
      </c>
      <c r="D48" s="15" t="s">
        <v>29</v>
      </c>
      <c r="E48" s="18">
        <v>65</v>
      </c>
      <c r="F48" s="16" t="s">
        <v>44</v>
      </c>
      <c r="G48" s="8">
        <v>56</v>
      </c>
      <c r="H48" s="9">
        <f t="shared" si="0"/>
        <v>800</v>
      </c>
      <c r="I48" s="9" t="s">
        <v>49</v>
      </c>
      <c r="J48" s="9">
        <f t="shared" si="1"/>
        <v>44800</v>
      </c>
      <c r="K48" s="10">
        <f t="shared" si="2"/>
        <v>29120</v>
      </c>
      <c r="L48" s="10">
        <f t="shared" si="3"/>
        <v>15680</v>
      </c>
      <c r="M48" s="11">
        <f t="shared" si="4"/>
        <v>0.35</v>
      </c>
    </row>
    <row r="49" spans="1:13">
      <c r="A49" s="7">
        <v>43085</v>
      </c>
      <c r="B49" s="8" t="s">
        <v>30</v>
      </c>
      <c r="C49" s="8" t="s">
        <v>31</v>
      </c>
      <c r="D49" s="15" t="s">
        <v>29</v>
      </c>
      <c r="E49" s="18">
        <v>29</v>
      </c>
      <c r="F49" s="16" t="s">
        <v>44</v>
      </c>
      <c r="G49" s="8">
        <v>70</v>
      </c>
      <c r="H49" s="9">
        <f t="shared" si="0"/>
        <v>450</v>
      </c>
      <c r="I49" s="9" t="s">
        <v>49</v>
      </c>
      <c r="J49" s="9">
        <f t="shared" si="1"/>
        <v>31500</v>
      </c>
      <c r="K49" s="10">
        <f t="shared" si="2"/>
        <v>20160</v>
      </c>
      <c r="L49" s="10">
        <f t="shared" si="3"/>
        <v>11340</v>
      </c>
      <c r="M49" s="11">
        <f t="shared" si="4"/>
        <v>0.36</v>
      </c>
    </row>
    <row r="50" spans="1:13">
      <c r="A50" s="7">
        <v>43085</v>
      </c>
      <c r="B50" s="8" t="s">
        <v>35</v>
      </c>
      <c r="C50" s="8" t="s">
        <v>16</v>
      </c>
      <c r="D50" s="15" t="s">
        <v>29</v>
      </c>
      <c r="E50" s="18">
        <v>44</v>
      </c>
      <c r="F50" s="16" t="s">
        <v>43</v>
      </c>
      <c r="G50" s="8">
        <v>40</v>
      </c>
      <c r="H50" s="9">
        <f t="shared" si="0"/>
        <v>650</v>
      </c>
      <c r="I50" s="9" t="s">
        <v>47</v>
      </c>
      <c r="J50" s="9">
        <f t="shared" si="1"/>
        <v>26000</v>
      </c>
      <c r="K50" s="10">
        <f t="shared" si="2"/>
        <v>14560.000000000002</v>
      </c>
      <c r="L50" s="10">
        <f t="shared" si="3"/>
        <v>11439.999999999998</v>
      </c>
      <c r="M50" s="11">
        <f t="shared" si="4"/>
        <v>0.43999999999999995</v>
      </c>
    </row>
    <row r="51" spans="1:13">
      <c r="A51" s="7">
        <v>43085</v>
      </c>
      <c r="B51" s="8" t="s">
        <v>12</v>
      </c>
      <c r="C51" s="8" t="s">
        <v>24</v>
      </c>
      <c r="D51" s="15" t="s">
        <v>26</v>
      </c>
      <c r="E51" s="18">
        <v>38</v>
      </c>
      <c r="F51" s="16" t="s">
        <v>44</v>
      </c>
      <c r="G51" s="8">
        <v>20</v>
      </c>
      <c r="H51" s="9">
        <f t="shared" si="0"/>
        <v>750</v>
      </c>
      <c r="I51" s="9" t="s">
        <v>47</v>
      </c>
      <c r="J51" s="9">
        <f t="shared" si="1"/>
        <v>15000</v>
      </c>
      <c r="K51" s="10">
        <f t="shared" si="2"/>
        <v>7500</v>
      </c>
      <c r="L51" s="10">
        <f t="shared" si="3"/>
        <v>7500</v>
      </c>
      <c r="M51" s="11">
        <f t="shared" si="4"/>
        <v>0.5</v>
      </c>
    </row>
    <row r="52" spans="1:13">
      <c r="A52" s="7">
        <v>43085</v>
      </c>
      <c r="B52" s="8" t="s">
        <v>18</v>
      </c>
      <c r="C52" s="8" t="s">
        <v>23</v>
      </c>
      <c r="D52" s="15" t="s">
        <v>26</v>
      </c>
      <c r="E52" s="18">
        <v>47</v>
      </c>
      <c r="F52" s="16" t="s">
        <v>43</v>
      </c>
      <c r="G52" s="8">
        <v>56</v>
      </c>
      <c r="H52" s="9">
        <f t="shared" si="0"/>
        <v>600</v>
      </c>
      <c r="I52" s="9" t="s">
        <v>46</v>
      </c>
      <c r="J52" s="9">
        <f t="shared" si="1"/>
        <v>33600</v>
      </c>
      <c r="K52" s="10">
        <f t="shared" si="2"/>
        <v>18480</v>
      </c>
      <c r="L52" s="10">
        <f t="shared" si="3"/>
        <v>15120</v>
      </c>
      <c r="M52" s="11">
        <f t="shared" si="4"/>
        <v>0.45</v>
      </c>
    </row>
    <row r="53" spans="1:13">
      <c r="A53" s="7">
        <v>43085</v>
      </c>
      <c r="B53" s="8" t="s">
        <v>22</v>
      </c>
      <c r="C53" s="8" t="s">
        <v>32</v>
      </c>
      <c r="D53" s="15" t="s">
        <v>17</v>
      </c>
      <c r="E53" s="18">
        <v>47</v>
      </c>
      <c r="F53" s="16" t="s">
        <v>43</v>
      </c>
      <c r="G53" s="8">
        <v>50</v>
      </c>
      <c r="H53" s="9">
        <f t="shared" si="0"/>
        <v>1800</v>
      </c>
      <c r="I53" s="9" t="s">
        <v>49</v>
      </c>
      <c r="J53" s="9">
        <f t="shared" si="1"/>
        <v>90000</v>
      </c>
      <c r="K53" s="10">
        <f t="shared" si="2"/>
        <v>67500</v>
      </c>
      <c r="L53" s="10">
        <f t="shared" si="3"/>
        <v>22500</v>
      </c>
      <c r="M53" s="11">
        <f t="shared" si="4"/>
        <v>0.25</v>
      </c>
    </row>
    <row r="54" spans="1:13">
      <c r="A54" s="7">
        <v>43085</v>
      </c>
      <c r="B54" s="8" t="s">
        <v>25</v>
      </c>
      <c r="C54" s="8" t="s">
        <v>23</v>
      </c>
      <c r="D54" s="15" t="s">
        <v>21</v>
      </c>
      <c r="E54" s="18">
        <v>67</v>
      </c>
      <c r="F54" s="16" t="s">
        <v>44</v>
      </c>
      <c r="G54" s="8">
        <v>80</v>
      </c>
      <c r="H54" s="9">
        <f t="shared" si="0"/>
        <v>450</v>
      </c>
      <c r="I54" s="9" t="s">
        <v>47</v>
      </c>
      <c r="J54" s="9">
        <f t="shared" si="1"/>
        <v>36000</v>
      </c>
      <c r="K54" s="10">
        <f t="shared" si="2"/>
        <v>17280</v>
      </c>
      <c r="L54" s="10">
        <f t="shared" si="3"/>
        <v>18720</v>
      </c>
      <c r="M54" s="11">
        <f t="shared" si="4"/>
        <v>0.52</v>
      </c>
    </row>
    <row r="55" spans="1:13">
      <c r="A55" s="7">
        <v>43085</v>
      </c>
      <c r="B55" s="8" t="s">
        <v>15</v>
      </c>
      <c r="C55" s="8" t="s">
        <v>38</v>
      </c>
      <c r="D55" s="15" t="s">
        <v>14</v>
      </c>
      <c r="E55" s="18">
        <v>48</v>
      </c>
      <c r="F55" s="16" t="s">
        <v>44</v>
      </c>
      <c r="G55" s="8">
        <v>70</v>
      </c>
      <c r="H55" s="9">
        <f t="shared" si="0"/>
        <v>1500</v>
      </c>
      <c r="I55" s="9" t="s">
        <v>45</v>
      </c>
      <c r="J55" s="9">
        <f t="shared" si="1"/>
        <v>105000</v>
      </c>
      <c r="K55" s="10">
        <f t="shared" si="2"/>
        <v>73500</v>
      </c>
      <c r="L55" s="10">
        <f t="shared" si="3"/>
        <v>31500</v>
      </c>
      <c r="M55" s="11">
        <f t="shared" si="4"/>
        <v>0.3</v>
      </c>
    </row>
    <row r="56" spans="1:13">
      <c r="A56" s="7">
        <v>43085</v>
      </c>
      <c r="B56" s="8" t="s">
        <v>27</v>
      </c>
      <c r="C56" s="8" t="s">
        <v>24</v>
      </c>
      <c r="D56" s="15" t="s">
        <v>29</v>
      </c>
      <c r="E56" s="18">
        <v>48</v>
      </c>
      <c r="F56" s="16" t="s">
        <v>43</v>
      </c>
      <c r="G56" s="8">
        <v>70</v>
      </c>
      <c r="H56" s="9">
        <f t="shared" si="0"/>
        <v>400</v>
      </c>
      <c r="I56" s="9" t="s">
        <v>49</v>
      </c>
      <c r="J56" s="9">
        <f t="shared" si="1"/>
        <v>28000</v>
      </c>
      <c r="K56" s="10">
        <f t="shared" si="2"/>
        <v>17640</v>
      </c>
      <c r="L56" s="10">
        <f t="shared" si="3"/>
        <v>10360</v>
      </c>
      <c r="M56" s="11">
        <f t="shared" si="4"/>
        <v>0.37</v>
      </c>
    </row>
    <row r="57" spans="1:13">
      <c r="A57" s="7">
        <v>43085</v>
      </c>
      <c r="B57" s="8" t="s">
        <v>33</v>
      </c>
      <c r="C57" s="8" t="s">
        <v>13</v>
      </c>
      <c r="D57" s="15" t="s">
        <v>17</v>
      </c>
      <c r="E57" s="18">
        <v>44</v>
      </c>
      <c r="F57" s="16" t="s">
        <v>44</v>
      </c>
      <c r="G57" s="8">
        <v>80</v>
      </c>
      <c r="H57" s="9">
        <f t="shared" si="0"/>
        <v>600</v>
      </c>
      <c r="I57" s="9" t="s">
        <v>45</v>
      </c>
      <c r="J57" s="9">
        <f t="shared" si="1"/>
        <v>48000</v>
      </c>
      <c r="K57" s="10">
        <f t="shared" si="2"/>
        <v>36960</v>
      </c>
      <c r="L57" s="10">
        <f t="shared" si="3"/>
        <v>11040</v>
      </c>
      <c r="M57" s="11">
        <f t="shared" si="4"/>
        <v>0.23</v>
      </c>
    </row>
    <row r="58" spans="1:13">
      <c r="A58" s="7">
        <v>43085</v>
      </c>
      <c r="B58" s="8" t="s">
        <v>34</v>
      </c>
      <c r="C58" s="8" t="s">
        <v>31</v>
      </c>
      <c r="D58" s="15" t="s">
        <v>26</v>
      </c>
      <c r="E58" s="18">
        <v>67</v>
      </c>
      <c r="F58" s="16" t="s">
        <v>43</v>
      </c>
      <c r="G58" s="8">
        <v>110</v>
      </c>
      <c r="H58" s="9">
        <f t="shared" si="0"/>
        <v>480</v>
      </c>
      <c r="I58" s="9" t="s">
        <v>48</v>
      </c>
      <c r="J58" s="9">
        <f t="shared" si="1"/>
        <v>52800</v>
      </c>
      <c r="K58" s="10">
        <f t="shared" si="2"/>
        <v>18480</v>
      </c>
      <c r="L58" s="10">
        <f t="shared" si="3"/>
        <v>34320</v>
      </c>
      <c r="M58" s="11">
        <f t="shared" si="4"/>
        <v>0.65</v>
      </c>
    </row>
    <row r="59" spans="1:13">
      <c r="A59" s="7">
        <v>43085</v>
      </c>
      <c r="B59" s="8" t="s">
        <v>19</v>
      </c>
      <c r="C59" s="8" t="s">
        <v>23</v>
      </c>
      <c r="D59" s="15" t="s">
        <v>17</v>
      </c>
      <c r="E59" s="18">
        <v>28</v>
      </c>
      <c r="F59" s="16" t="s">
        <v>44</v>
      </c>
      <c r="G59" s="8">
        <v>10</v>
      </c>
      <c r="H59" s="9">
        <f t="shared" si="0"/>
        <v>800</v>
      </c>
      <c r="I59" s="9" t="s">
        <v>48</v>
      </c>
      <c r="J59" s="9">
        <f t="shared" si="1"/>
        <v>8000</v>
      </c>
      <c r="K59" s="10">
        <f t="shared" si="2"/>
        <v>5200</v>
      </c>
      <c r="L59" s="10">
        <f t="shared" si="3"/>
        <v>2800</v>
      </c>
      <c r="M59" s="11">
        <f t="shared" si="4"/>
        <v>0.35</v>
      </c>
    </row>
    <row r="60" spans="1:13">
      <c r="A60" s="7">
        <v>43085</v>
      </c>
      <c r="B60" s="8" t="s">
        <v>30</v>
      </c>
      <c r="C60" s="8" t="s">
        <v>32</v>
      </c>
      <c r="D60" s="15" t="s">
        <v>17</v>
      </c>
      <c r="E60" s="18">
        <v>29</v>
      </c>
      <c r="F60" s="16" t="s">
        <v>44</v>
      </c>
      <c r="G60" s="8">
        <v>60</v>
      </c>
      <c r="H60" s="9">
        <f t="shared" si="0"/>
        <v>450</v>
      </c>
      <c r="I60" s="9" t="s">
        <v>46</v>
      </c>
      <c r="J60" s="9">
        <f t="shared" si="1"/>
        <v>27000</v>
      </c>
      <c r="K60" s="10">
        <f t="shared" si="2"/>
        <v>17280</v>
      </c>
      <c r="L60" s="10">
        <f t="shared" si="3"/>
        <v>9720</v>
      </c>
      <c r="M60" s="11">
        <f t="shared" si="4"/>
        <v>0.36</v>
      </c>
    </row>
    <row r="61" spans="1:13">
      <c r="A61" s="7">
        <v>43085</v>
      </c>
      <c r="B61" s="8" t="s">
        <v>35</v>
      </c>
      <c r="C61" s="8" t="s">
        <v>16</v>
      </c>
      <c r="D61" s="15" t="s">
        <v>17</v>
      </c>
      <c r="E61" s="18">
        <v>52</v>
      </c>
      <c r="F61" s="16" t="s">
        <v>43</v>
      </c>
      <c r="G61" s="8">
        <v>40</v>
      </c>
      <c r="H61" s="9">
        <f t="shared" si="0"/>
        <v>650</v>
      </c>
      <c r="I61" s="9" t="s">
        <v>46</v>
      </c>
      <c r="J61" s="9">
        <f t="shared" si="1"/>
        <v>26000</v>
      </c>
      <c r="K61" s="10">
        <f t="shared" si="2"/>
        <v>14560.000000000002</v>
      </c>
      <c r="L61" s="10">
        <f t="shared" si="3"/>
        <v>11439.999999999998</v>
      </c>
      <c r="M61" s="11">
        <f t="shared" si="4"/>
        <v>0.43999999999999995</v>
      </c>
    </row>
    <row r="62" spans="1:13">
      <c r="A62" s="7">
        <v>43085</v>
      </c>
      <c r="B62" s="8" t="s">
        <v>12</v>
      </c>
      <c r="C62" s="8" t="s">
        <v>37</v>
      </c>
      <c r="D62" s="15" t="s">
        <v>21</v>
      </c>
      <c r="E62" s="18">
        <v>67</v>
      </c>
      <c r="F62" s="16" t="s">
        <v>44</v>
      </c>
      <c r="G62" s="8">
        <v>60</v>
      </c>
      <c r="H62" s="9">
        <f t="shared" si="0"/>
        <v>750</v>
      </c>
      <c r="I62" s="9" t="s">
        <v>47</v>
      </c>
      <c r="J62" s="9">
        <f t="shared" si="1"/>
        <v>45000</v>
      </c>
      <c r="K62" s="10">
        <f t="shared" si="2"/>
        <v>22500</v>
      </c>
      <c r="L62" s="10">
        <f t="shared" si="3"/>
        <v>22500</v>
      </c>
      <c r="M62" s="11">
        <f t="shared" si="4"/>
        <v>0.5</v>
      </c>
    </row>
    <row r="63" spans="1:13">
      <c r="A63" s="7">
        <v>43085</v>
      </c>
      <c r="B63" s="8" t="s">
        <v>18</v>
      </c>
      <c r="C63" s="8" t="s">
        <v>32</v>
      </c>
      <c r="D63" s="15" t="s">
        <v>14</v>
      </c>
      <c r="E63" s="18">
        <v>55</v>
      </c>
      <c r="F63" s="16" t="s">
        <v>43</v>
      </c>
      <c r="G63" s="8">
        <v>10</v>
      </c>
      <c r="H63" s="9">
        <f t="shared" si="0"/>
        <v>600</v>
      </c>
      <c r="I63" s="9" t="s">
        <v>48</v>
      </c>
      <c r="J63" s="9">
        <f t="shared" si="1"/>
        <v>6000</v>
      </c>
      <c r="K63" s="10">
        <f t="shared" si="2"/>
        <v>3300.0000000000005</v>
      </c>
      <c r="L63" s="10">
        <f t="shared" si="3"/>
        <v>2699.9999999999995</v>
      </c>
      <c r="M63" s="11">
        <f t="shared" si="4"/>
        <v>0.4499999999999999</v>
      </c>
    </row>
    <row r="64" spans="1:13">
      <c r="A64" s="7">
        <v>43085</v>
      </c>
      <c r="B64" s="8" t="s">
        <v>22</v>
      </c>
      <c r="C64" s="8" t="s">
        <v>24</v>
      </c>
      <c r="D64" s="15" t="s">
        <v>14</v>
      </c>
      <c r="E64" s="18">
        <v>67</v>
      </c>
      <c r="F64" s="16" t="s">
        <v>43</v>
      </c>
      <c r="G64" s="8">
        <v>20</v>
      </c>
      <c r="H64" s="9">
        <f t="shared" si="0"/>
        <v>1800</v>
      </c>
      <c r="I64" s="9" t="s">
        <v>47</v>
      </c>
      <c r="J64" s="9">
        <f t="shared" si="1"/>
        <v>36000</v>
      </c>
      <c r="K64" s="10">
        <f t="shared" si="2"/>
        <v>27000</v>
      </c>
      <c r="L64" s="10">
        <f t="shared" si="3"/>
        <v>9000</v>
      </c>
      <c r="M64" s="11">
        <f t="shared" si="4"/>
        <v>0.25</v>
      </c>
    </row>
    <row r="65" spans="1:13">
      <c r="A65" s="7">
        <v>43085</v>
      </c>
      <c r="B65" s="8" t="s">
        <v>25</v>
      </c>
      <c r="C65" s="8" t="s">
        <v>28</v>
      </c>
      <c r="D65" s="15" t="s">
        <v>26</v>
      </c>
      <c r="E65" s="18">
        <v>29</v>
      </c>
      <c r="F65" s="16" t="s">
        <v>43</v>
      </c>
      <c r="G65" s="8">
        <v>90</v>
      </c>
      <c r="H65" s="9">
        <f t="shared" si="0"/>
        <v>450</v>
      </c>
      <c r="I65" s="9" t="s">
        <v>48</v>
      </c>
      <c r="J65" s="9">
        <f t="shared" si="1"/>
        <v>40500</v>
      </c>
      <c r="K65" s="10">
        <f t="shared" si="2"/>
        <v>19440</v>
      </c>
      <c r="L65" s="10">
        <f t="shared" si="3"/>
        <v>21060</v>
      </c>
      <c r="M65" s="11">
        <f t="shared" si="4"/>
        <v>0.52</v>
      </c>
    </row>
    <row r="66" spans="1:13">
      <c r="A66" s="7">
        <v>43085</v>
      </c>
      <c r="B66" s="8" t="s">
        <v>15</v>
      </c>
      <c r="C66" s="8" t="s">
        <v>37</v>
      </c>
      <c r="D66" s="15" t="s">
        <v>26</v>
      </c>
      <c r="E66" s="18">
        <v>20</v>
      </c>
      <c r="F66" s="16" t="s">
        <v>44</v>
      </c>
      <c r="G66" s="8">
        <v>80</v>
      </c>
      <c r="H66" s="9">
        <f t="shared" ref="H66:H129" si="5">VLOOKUP(B66,$O$2:$P$12,2,0)</f>
        <v>1500</v>
      </c>
      <c r="I66" s="9" t="s">
        <v>49</v>
      </c>
      <c r="J66" s="9">
        <f t="shared" ref="J66:J129" si="6">H66*G66</f>
        <v>120000</v>
      </c>
      <c r="K66" s="10">
        <f t="shared" ref="K66:K129" si="7">VLOOKUP(B66,$O$2:$Q$12,3,0)*J66</f>
        <v>84000</v>
      </c>
      <c r="L66" s="10">
        <f t="shared" ref="L66:L129" si="8">J66-K66</f>
        <v>36000</v>
      </c>
      <c r="M66" s="11">
        <f t="shared" ref="M66:M129" si="9">L66/J66</f>
        <v>0.3</v>
      </c>
    </row>
    <row r="67" spans="1:13">
      <c r="A67" s="7">
        <v>43085</v>
      </c>
      <c r="B67" s="8" t="s">
        <v>27</v>
      </c>
      <c r="C67" s="8" t="s">
        <v>38</v>
      </c>
      <c r="D67" s="15" t="s">
        <v>21</v>
      </c>
      <c r="E67" s="18">
        <v>23</v>
      </c>
      <c r="F67" s="16" t="s">
        <v>43</v>
      </c>
      <c r="G67" s="8">
        <v>50</v>
      </c>
      <c r="H67" s="9">
        <f t="shared" si="5"/>
        <v>400</v>
      </c>
      <c r="I67" s="9" t="s">
        <v>48</v>
      </c>
      <c r="J67" s="9">
        <f t="shared" si="6"/>
        <v>20000</v>
      </c>
      <c r="K67" s="10">
        <f t="shared" si="7"/>
        <v>12600</v>
      </c>
      <c r="L67" s="10">
        <f t="shared" si="8"/>
        <v>7400</v>
      </c>
      <c r="M67" s="11">
        <f t="shared" si="9"/>
        <v>0.37</v>
      </c>
    </row>
    <row r="68" spans="1:13">
      <c r="A68" s="7">
        <v>43084</v>
      </c>
      <c r="B68" s="8" t="s">
        <v>12</v>
      </c>
      <c r="C68" s="8" t="s">
        <v>20</v>
      </c>
      <c r="D68" s="15" t="s">
        <v>17</v>
      </c>
      <c r="E68" s="18">
        <v>38</v>
      </c>
      <c r="F68" s="16" t="s">
        <v>44</v>
      </c>
      <c r="G68" s="8">
        <v>50</v>
      </c>
      <c r="H68" s="9">
        <f t="shared" si="5"/>
        <v>750</v>
      </c>
      <c r="I68" s="9" t="s">
        <v>48</v>
      </c>
      <c r="J68" s="9">
        <f t="shared" si="6"/>
        <v>37500</v>
      </c>
      <c r="K68" s="10">
        <f t="shared" si="7"/>
        <v>18750</v>
      </c>
      <c r="L68" s="10">
        <f t="shared" si="8"/>
        <v>18750</v>
      </c>
      <c r="M68" s="11">
        <f t="shared" si="9"/>
        <v>0.5</v>
      </c>
    </row>
    <row r="69" spans="1:13">
      <c r="A69" s="7">
        <v>42993</v>
      </c>
      <c r="B69" s="8" t="s">
        <v>25</v>
      </c>
      <c r="C69" s="8" t="s">
        <v>13</v>
      </c>
      <c r="D69" s="15" t="s">
        <v>17</v>
      </c>
      <c r="E69" s="18">
        <v>65</v>
      </c>
      <c r="F69" s="16" t="s">
        <v>43</v>
      </c>
      <c r="G69" s="8">
        <v>60</v>
      </c>
      <c r="H69" s="9">
        <f t="shared" si="5"/>
        <v>450</v>
      </c>
      <c r="I69" s="9" t="s">
        <v>47</v>
      </c>
      <c r="J69" s="9">
        <f t="shared" si="6"/>
        <v>27000</v>
      </c>
      <c r="K69" s="10">
        <f t="shared" si="7"/>
        <v>12960</v>
      </c>
      <c r="L69" s="10">
        <f t="shared" si="8"/>
        <v>14040</v>
      </c>
      <c r="M69" s="11">
        <f t="shared" si="9"/>
        <v>0.52</v>
      </c>
    </row>
    <row r="70" spans="1:13">
      <c r="A70" s="7">
        <v>43084</v>
      </c>
      <c r="B70" s="8" t="s">
        <v>15</v>
      </c>
      <c r="C70" s="8" t="s">
        <v>20</v>
      </c>
      <c r="D70" s="15" t="s">
        <v>26</v>
      </c>
      <c r="E70" s="18">
        <v>23</v>
      </c>
      <c r="F70" s="16" t="s">
        <v>43</v>
      </c>
      <c r="G70" s="8">
        <v>80</v>
      </c>
      <c r="H70" s="9">
        <f t="shared" si="5"/>
        <v>1500</v>
      </c>
      <c r="I70" s="9" t="s">
        <v>45</v>
      </c>
      <c r="J70" s="9">
        <f t="shared" si="6"/>
        <v>120000</v>
      </c>
      <c r="K70" s="10">
        <f t="shared" si="7"/>
        <v>84000</v>
      </c>
      <c r="L70" s="10">
        <f t="shared" si="8"/>
        <v>36000</v>
      </c>
      <c r="M70" s="11">
        <f t="shared" si="9"/>
        <v>0.3</v>
      </c>
    </row>
    <row r="71" spans="1:13">
      <c r="A71" s="7">
        <v>43084</v>
      </c>
      <c r="B71" s="8" t="s">
        <v>27</v>
      </c>
      <c r="C71" s="8" t="s">
        <v>24</v>
      </c>
      <c r="D71" s="15" t="s">
        <v>17</v>
      </c>
      <c r="E71" s="18">
        <v>63</v>
      </c>
      <c r="F71" s="16" t="s">
        <v>43</v>
      </c>
      <c r="G71" s="8">
        <v>40</v>
      </c>
      <c r="H71" s="9">
        <f t="shared" si="5"/>
        <v>400</v>
      </c>
      <c r="I71" s="9" t="s">
        <v>48</v>
      </c>
      <c r="J71" s="9">
        <f t="shared" si="6"/>
        <v>16000</v>
      </c>
      <c r="K71" s="10">
        <f t="shared" si="7"/>
        <v>10080</v>
      </c>
      <c r="L71" s="10">
        <f t="shared" si="8"/>
        <v>5920</v>
      </c>
      <c r="M71" s="11">
        <f t="shared" si="9"/>
        <v>0.37</v>
      </c>
    </row>
    <row r="72" spans="1:13">
      <c r="A72" s="7">
        <v>43084</v>
      </c>
      <c r="B72" s="8" t="s">
        <v>33</v>
      </c>
      <c r="C72" s="8" t="s">
        <v>31</v>
      </c>
      <c r="D72" s="15" t="s">
        <v>14</v>
      </c>
      <c r="E72" s="18">
        <v>38</v>
      </c>
      <c r="F72" s="16" t="s">
        <v>43</v>
      </c>
      <c r="G72" s="8">
        <v>50</v>
      </c>
      <c r="H72" s="9">
        <f t="shared" si="5"/>
        <v>600</v>
      </c>
      <c r="I72" s="9" t="s">
        <v>46</v>
      </c>
      <c r="J72" s="9">
        <f t="shared" si="6"/>
        <v>30000</v>
      </c>
      <c r="K72" s="10">
        <f t="shared" si="7"/>
        <v>23100</v>
      </c>
      <c r="L72" s="10">
        <f t="shared" si="8"/>
        <v>6900</v>
      </c>
      <c r="M72" s="11">
        <f t="shared" si="9"/>
        <v>0.23</v>
      </c>
    </row>
    <row r="73" spans="1:13">
      <c r="A73" s="7">
        <v>43084</v>
      </c>
      <c r="B73" s="8" t="s">
        <v>34</v>
      </c>
      <c r="C73" s="8" t="s">
        <v>23</v>
      </c>
      <c r="D73" s="15" t="s">
        <v>17</v>
      </c>
      <c r="E73" s="18">
        <v>65</v>
      </c>
      <c r="F73" s="16" t="s">
        <v>44</v>
      </c>
      <c r="G73" s="8">
        <v>50</v>
      </c>
      <c r="H73" s="9">
        <f t="shared" si="5"/>
        <v>480</v>
      </c>
      <c r="I73" s="9" t="s">
        <v>46</v>
      </c>
      <c r="J73" s="9">
        <f t="shared" si="6"/>
        <v>24000</v>
      </c>
      <c r="K73" s="10">
        <f t="shared" si="7"/>
        <v>8400</v>
      </c>
      <c r="L73" s="10">
        <f t="shared" si="8"/>
        <v>15600</v>
      </c>
      <c r="M73" s="11">
        <f t="shared" si="9"/>
        <v>0.65</v>
      </c>
    </row>
    <row r="74" spans="1:13">
      <c r="A74" s="7">
        <v>43084</v>
      </c>
      <c r="B74" s="8" t="s">
        <v>19</v>
      </c>
      <c r="C74" s="8" t="s">
        <v>37</v>
      </c>
      <c r="D74" s="15" t="s">
        <v>21</v>
      </c>
      <c r="E74" s="18">
        <v>54</v>
      </c>
      <c r="F74" s="16" t="s">
        <v>43</v>
      </c>
      <c r="G74" s="8">
        <v>50</v>
      </c>
      <c r="H74" s="9">
        <f t="shared" si="5"/>
        <v>800</v>
      </c>
      <c r="I74" s="9" t="s">
        <v>48</v>
      </c>
      <c r="J74" s="9">
        <f t="shared" si="6"/>
        <v>40000</v>
      </c>
      <c r="K74" s="10">
        <f t="shared" si="7"/>
        <v>26000</v>
      </c>
      <c r="L74" s="10">
        <f t="shared" si="8"/>
        <v>14000</v>
      </c>
      <c r="M74" s="11">
        <f t="shared" si="9"/>
        <v>0.35</v>
      </c>
    </row>
    <row r="75" spans="1:13">
      <c r="A75" s="7">
        <v>43084</v>
      </c>
      <c r="B75" s="8" t="s">
        <v>30</v>
      </c>
      <c r="C75" s="8" t="s">
        <v>28</v>
      </c>
      <c r="D75" s="15" t="s">
        <v>14</v>
      </c>
      <c r="E75" s="18">
        <v>47</v>
      </c>
      <c r="F75" s="16" t="s">
        <v>44</v>
      </c>
      <c r="G75" s="8">
        <v>90</v>
      </c>
      <c r="H75" s="9">
        <f t="shared" si="5"/>
        <v>450</v>
      </c>
      <c r="I75" s="9" t="s">
        <v>48</v>
      </c>
      <c r="J75" s="9">
        <f t="shared" si="6"/>
        <v>40500</v>
      </c>
      <c r="K75" s="10">
        <f t="shared" si="7"/>
        <v>25920</v>
      </c>
      <c r="L75" s="10">
        <f t="shared" si="8"/>
        <v>14580</v>
      </c>
      <c r="M75" s="11">
        <f t="shared" si="9"/>
        <v>0.36</v>
      </c>
    </row>
    <row r="76" spans="1:13">
      <c r="A76" s="7">
        <v>42993</v>
      </c>
      <c r="B76" s="8" t="s">
        <v>35</v>
      </c>
      <c r="C76" s="8" t="s">
        <v>24</v>
      </c>
      <c r="D76" s="15" t="s">
        <v>14</v>
      </c>
      <c r="E76" s="18">
        <v>47</v>
      </c>
      <c r="F76" s="16" t="s">
        <v>44</v>
      </c>
      <c r="G76" s="8">
        <v>60</v>
      </c>
      <c r="H76" s="9">
        <f t="shared" si="5"/>
        <v>650</v>
      </c>
      <c r="I76" s="9" t="s">
        <v>47</v>
      </c>
      <c r="J76" s="9">
        <f t="shared" si="6"/>
        <v>39000</v>
      </c>
      <c r="K76" s="10">
        <f t="shared" si="7"/>
        <v>21840.000000000004</v>
      </c>
      <c r="L76" s="10">
        <f t="shared" si="8"/>
        <v>17159.999999999996</v>
      </c>
      <c r="M76" s="11">
        <f t="shared" si="9"/>
        <v>0.43999999999999989</v>
      </c>
    </row>
    <row r="77" spans="1:13">
      <c r="A77" s="7">
        <v>43084</v>
      </c>
      <c r="B77" s="8" t="s">
        <v>12</v>
      </c>
      <c r="C77" s="8" t="s">
        <v>16</v>
      </c>
      <c r="D77" s="15" t="s">
        <v>29</v>
      </c>
      <c r="E77" s="18">
        <v>32</v>
      </c>
      <c r="F77" s="16" t="s">
        <v>43</v>
      </c>
      <c r="G77" s="8">
        <v>10</v>
      </c>
      <c r="H77" s="9">
        <f t="shared" si="5"/>
        <v>750</v>
      </c>
      <c r="I77" s="9" t="s">
        <v>48</v>
      </c>
      <c r="J77" s="9">
        <f t="shared" si="6"/>
        <v>7500</v>
      </c>
      <c r="K77" s="10">
        <f t="shared" si="7"/>
        <v>3750</v>
      </c>
      <c r="L77" s="10">
        <f t="shared" si="8"/>
        <v>3750</v>
      </c>
      <c r="M77" s="11">
        <f t="shared" si="9"/>
        <v>0.5</v>
      </c>
    </row>
    <row r="78" spans="1:13">
      <c r="A78" s="7">
        <v>43084</v>
      </c>
      <c r="B78" s="8" t="s">
        <v>18</v>
      </c>
      <c r="C78" s="8" t="s">
        <v>13</v>
      </c>
      <c r="D78" s="15" t="s">
        <v>17</v>
      </c>
      <c r="E78" s="18">
        <v>20</v>
      </c>
      <c r="F78" s="16" t="s">
        <v>43</v>
      </c>
      <c r="G78" s="8">
        <v>50</v>
      </c>
      <c r="H78" s="9">
        <f t="shared" si="5"/>
        <v>600</v>
      </c>
      <c r="I78" s="9" t="s">
        <v>49</v>
      </c>
      <c r="J78" s="9">
        <f t="shared" si="6"/>
        <v>30000</v>
      </c>
      <c r="K78" s="10">
        <f t="shared" si="7"/>
        <v>16500</v>
      </c>
      <c r="L78" s="10">
        <f t="shared" si="8"/>
        <v>13500</v>
      </c>
      <c r="M78" s="11">
        <f t="shared" si="9"/>
        <v>0.45</v>
      </c>
    </row>
    <row r="79" spans="1:13">
      <c r="A79" s="7">
        <v>43084</v>
      </c>
      <c r="B79" s="8" t="s">
        <v>22</v>
      </c>
      <c r="C79" s="8" t="s">
        <v>31</v>
      </c>
      <c r="D79" s="15" t="s">
        <v>26</v>
      </c>
      <c r="E79" s="18">
        <v>28</v>
      </c>
      <c r="F79" s="16" t="s">
        <v>43</v>
      </c>
      <c r="G79" s="8">
        <v>56</v>
      </c>
      <c r="H79" s="9">
        <f t="shared" si="5"/>
        <v>1800</v>
      </c>
      <c r="I79" s="9" t="s">
        <v>48</v>
      </c>
      <c r="J79" s="9">
        <f t="shared" si="6"/>
        <v>100800</v>
      </c>
      <c r="K79" s="10">
        <f t="shared" si="7"/>
        <v>75600</v>
      </c>
      <c r="L79" s="10">
        <f t="shared" si="8"/>
        <v>25200</v>
      </c>
      <c r="M79" s="11">
        <f t="shared" si="9"/>
        <v>0.25</v>
      </c>
    </row>
    <row r="80" spans="1:13">
      <c r="A80" s="7">
        <v>42993</v>
      </c>
      <c r="B80" s="8" t="s">
        <v>25</v>
      </c>
      <c r="C80" s="8" t="s">
        <v>32</v>
      </c>
      <c r="D80" s="15" t="s">
        <v>17</v>
      </c>
      <c r="E80" s="18">
        <v>38</v>
      </c>
      <c r="F80" s="16" t="s">
        <v>43</v>
      </c>
      <c r="G80" s="8">
        <v>60</v>
      </c>
      <c r="H80" s="9">
        <f t="shared" si="5"/>
        <v>450</v>
      </c>
      <c r="I80" s="9" t="s">
        <v>45</v>
      </c>
      <c r="J80" s="9">
        <f t="shared" si="6"/>
        <v>27000</v>
      </c>
      <c r="K80" s="10">
        <f t="shared" si="7"/>
        <v>12960</v>
      </c>
      <c r="L80" s="10">
        <f t="shared" si="8"/>
        <v>14040</v>
      </c>
      <c r="M80" s="11">
        <f t="shared" si="9"/>
        <v>0.52</v>
      </c>
    </row>
    <row r="81" spans="1:13">
      <c r="A81" s="7">
        <v>43084</v>
      </c>
      <c r="B81" s="8" t="s">
        <v>15</v>
      </c>
      <c r="C81" s="8" t="s">
        <v>37</v>
      </c>
      <c r="D81" s="15" t="s">
        <v>21</v>
      </c>
      <c r="E81" s="18">
        <v>36</v>
      </c>
      <c r="F81" s="16" t="s">
        <v>44</v>
      </c>
      <c r="G81" s="8">
        <v>90</v>
      </c>
      <c r="H81" s="9">
        <f t="shared" si="5"/>
        <v>1500</v>
      </c>
      <c r="I81" s="9" t="s">
        <v>46</v>
      </c>
      <c r="J81" s="9">
        <f t="shared" si="6"/>
        <v>135000</v>
      </c>
      <c r="K81" s="10">
        <f t="shared" si="7"/>
        <v>94500</v>
      </c>
      <c r="L81" s="10">
        <f t="shared" si="8"/>
        <v>40500</v>
      </c>
      <c r="M81" s="11">
        <f t="shared" si="9"/>
        <v>0.3</v>
      </c>
    </row>
    <row r="82" spans="1:13">
      <c r="A82" s="7">
        <v>43084</v>
      </c>
      <c r="B82" s="8" t="s">
        <v>27</v>
      </c>
      <c r="C82" s="8" t="s">
        <v>20</v>
      </c>
      <c r="D82" s="15" t="s">
        <v>14</v>
      </c>
      <c r="E82" s="18">
        <v>58</v>
      </c>
      <c r="F82" s="16" t="s">
        <v>44</v>
      </c>
      <c r="G82" s="8">
        <v>50</v>
      </c>
      <c r="H82" s="9">
        <f t="shared" si="5"/>
        <v>400</v>
      </c>
      <c r="I82" s="9" t="s">
        <v>49</v>
      </c>
      <c r="J82" s="9">
        <f t="shared" si="6"/>
        <v>20000</v>
      </c>
      <c r="K82" s="10">
        <f t="shared" si="7"/>
        <v>12600</v>
      </c>
      <c r="L82" s="10">
        <f t="shared" si="8"/>
        <v>7400</v>
      </c>
      <c r="M82" s="11">
        <f t="shared" si="9"/>
        <v>0.37</v>
      </c>
    </row>
    <row r="83" spans="1:13">
      <c r="A83" s="7">
        <v>43084</v>
      </c>
      <c r="B83" s="8" t="s">
        <v>33</v>
      </c>
      <c r="C83" s="8" t="s">
        <v>23</v>
      </c>
      <c r="D83" s="15" t="s">
        <v>26</v>
      </c>
      <c r="E83" s="18">
        <v>63</v>
      </c>
      <c r="F83" s="16" t="s">
        <v>43</v>
      </c>
      <c r="G83" s="8">
        <v>60</v>
      </c>
      <c r="H83" s="9">
        <f t="shared" si="5"/>
        <v>600</v>
      </c>
      <c r="I83" s="9" t="s">
        <v>45</v>
      </c>
      <c r="J83" s="9">
        <f t="shared" si="6"/>
        <v>36000</v>
      </c>
      <c r="K83" s="10">
        <f t="shared" si="7"/>
        <v>27720</v>
      </c>
      <c r="L83" s="10">
        <f t="shared" si="8"/>
        <v>8280</v>
      </c>
      <c r="M83" s="11">
        <f t="shared" si="9"/>
        <v>0.23</v>
      </c>
    </row>
    <row r="84" spans="1:13">
      <c r="A84" s="7">
        <v>43084</v>
      </c>
      <c r="B84" s="8" t="s">
        <v>34</v>
      </c>
      <c r="C84" s="8" t="s">
        <v>13</v>
      </c>
      <c r="D84" s="15" t="s">
        <v>29</v>
      </c>
      <c r="E84" s="18">
        <v>45</v>
      </c>
      <c r="F84" s="16" t="s">
        <v>43</v>
      </c>
      <c r="G84" s="8">
        <v>90</v>
      </c>
      <c r="H84" s="9">
        <f t="shared" si="5"/>
        <v>480</v>
      </c>
      <c r="I84" s="9" t="s">
        <v>47</v>
      </c>
      <c r="J84" s="9">
        <f t="shared" si="6"/>
        <v>43200</v>
      </c>
      <c r="K84" s="10">
        <f t="shared" si="7"/>
        <v>15119.999999999998</v>
      </c>
      <c r="L84" s="10">
        <f t="shared" si="8"/>
        <v>28080</v>
      </c>
      <c r="M84" s="11">
        <f t="shared" si="9"/>
        <v>0.65</v>
      </c>
    </row>
    <row r="85" spans="1:13">
      <c r="A85" s="7">
        <v>43084</v>
      </c>
      <c r="B85" s="8" t="s">
        <v>19</v>
      </c>
      <c r="C85" s="8" t="s">
        <v>32</v>
      </c>
      <c r="D85" s="15" t="s">
        <v>26</v>
      </c>
      <c r="E85" s="18">
        <v>20</v>
      </c>
      <c r="F85" s="16" t="s">
        <v>43</v>
      </c>
      <c r="G85" s="8">
        <v>30</v>
      </c>
      <c r="H85" s="9">
        <f t="shared" si="5"/>
        <v>800</v>
      </c>
      <c r="I85" s="9" t="s">
        <v>46</v>
      </c>
      <c r="J85" s="9">
        <f t="shared" si="6"/>
        <v>24000</v>
      </c>
      <c r="K85" s="10">
        <f t="shared" si="7"/>
        <v>15600</v>
      </c>
      <c r="L85" s="10">
        <f t="shared" si="8"/>
        <v>8400</v>
      </c>
      <c r="M85" s="11">
        <f t="shared" si="9"/>
        <v>0.35</v>
      </c>
    </row>
    <row r="86" spans="1:13">
      <c r="A86" s="7">
        <v>43084</v>
      </c>
      <c r="B86" s="8" t="s">
        <v>30</v>
      </c>
      <c r="C86" s="8" t="s">
        <v>31</v>
      </c>
      <c r="D86" s="15" t="s">
        <v>17</v>
      </c>
      <c r="E86" s="18">
        <v>20</v>
      </c>
      <c r="F86" s="16" t="s">
        <v>44</v>
      </c>
      <c r="G86" s="8">
        <v>40</v>
      </c>
      <c r="H86" s="9">
        <f t="shared" si="5"/>
        <v>450</v>
      </c>
      <c r="I86" s="9" t="s">
        <v>45</v>
      </c>
      <c r="J86" s="9">
        <f t="shared" si="6"/>
        <v>18000</v>
      </c>
      <c r="K86" s="10">
        <f t="shared" si="7"/>
        <v>11520</v>
      </c>
      <c r="L86" s="10">
        <f t="shared" si="8"/>
        <v>6480</v>
      </c>
      <c r="M86" s="11">
        <f t="shared" si="9"/>
        <v>0.36</v>
      </c>
    </row>
    <row r="87" spans="1:13">
      <c r="A87" s="7">
        <v>42993</v>
      </c>
      <c r="B87" s="8" t="s">
        <v>35</v>
      </c>
      <c r="C87" s="8" t="s">
        <v>38</v>
      </c>
      <c r="D87" s="15" t="s">
        <v>26</v>
      </c>
      <c r="E87" s="18">
        <v>28</v>
      </c>
      <c r="F87" s="16" t="s">
        <v>43</v>
      </c>
      <c r="G87" s="8">
        <v>60</v>
      </c>
      <c r="H87" s="9">
        <f t="shared" si="5"/>
        <v>650</v>
      </c>
      <c r="I87" s="9" t="s">
        <v>46</v>
      </c>
      <c r="J87" s="9">
        <f t="shared" si="6"/>
        <v>39000</v>
      </c>
      <c r="K87" s="10">
        <f t="shared" si="7"/>
        <v>21840.000000000004</v>
      </c>
      <c r="L87" s="10">
        <f t="shared" si="8"/>
        <v>17159.999999999996</v>
      </c>
      <c r="M87" s="11">
        <f t="shared" si="9"/>
        <v>0.43999999999999989</v>
      </c>
    </row>
    <row r="88" spans="1:13">
      <c r="A88" s="7">
        <v>43084</v>
      </c>
      <c r="B88" s="8" t="s">
        <v>12</v>
      </c>
      <c r="C88" s="8" t="s">
        <v>36</v>
      </c>
      <c r="D88" s="15" t="s">
        <v>17</v>
      </c>
      <c r="E88" s="18">
        <v>45</v>
      </c>
      <c r="F88" s="16" t="s">
        <v>43</v>
      </c>
      <c r="G88" s="8">
        <v>40</v>
      </c>
      <c r="H88" s="9">
        <f t="shared" si="5"/>
        <v>750</v>
      </c>
      <c r="I88" s="9" t="s">
        <v>49</v>
      </c>
      <c r="J88" s="9">
        <f t="shared" si="6"/>
        <v>30000</v>
      </c>
      <c r="K88" s="10">
        <f t="shared" si="7"/>
        <v>15000</v>
      </c>
      <c r="L88" s="10">
        <f t="shared" si="8"/>
        <v>15000</v>
      </c>
      <c r="M88" s="11">
        <f t="shared" si="9"/>
        <v>0.5</v>
      </c>
    </row>
    <row r="89" spans="1:13">
      <c r="A89" s="7">
        <v>43084</v>
      </c>
      <c r="B89" s="8" t="s">
        <v>18</v>
      </c>
      <c r="C89" s="8" t="s">
        <v>31</v>
      </c>
      <c r="D89" s="15" t="s">
        <v>21</v>
      </c>
      <c r="E89" s="18">
        <v>44</v>
      </c>
      <c r="F89" s="16" t="s">
        <v>44</v>
      </c>
      <c r="G89" s="8">
        <v>30</v>
      </c>
      <c r="H89" s="9">
        <f t="shared" si="5"/>
        <v>600</v>
      </c>
      <c r="I89" s="9" t="s">
        <v>47</v>
      </c>
      <c r="J89" s="9">
        <f t="shared" si="6"/>
        <v>18000</v>
      </c>
      <c r="K89" s="10">
        <f t="shared" si="7"/>
        <v>9900</v>
      </c>
      <c r="L89" s="10">
        <f t="shared" si="8"/>
        <v>8100</v>
      </c>
      <c r="M89" s="11">
        <f t="shared" si="9"/>
        <v>0.45</v>
      </c>
    </row>
    <row r="90" spans="1:13">
      <c r="A90" s="7">
        <v>43082</v>
      </c>
      <c r="B90" s="8" t="s">
        <v>34</v>
      </c>
      <c r="C90" s="8" t="s">
        <v>23</v>
      </c>
      <c r="D90" s="15" t="s">
        <v>29</v>
      </c>
      <c r="E90" s="18">
        <v>45</v>
      </c>
      <c r="F90" s="16" t="s">
        <v>43</v>
      </c>
      <c r="G90" s="8">
        <v>20</v>
      </c>
      <c r="H90" s="9">
        <f t="shared" si="5"/>
        <v>480</v>
      </c>
      <c r="I90" s="9" t="s">
        <v>49</v>
      </c>
      <c r="J90" s="9">
        <f t="shared" si="6"/>
        <v>9600</v>
      </c>
      <c r="K90" s="10">
        <f t="shared" si="7"/>
        <v>3360</v>
      </c>
      <c r="L90" s="10">
        <f t="shared" si="8"/>
        <v>6240</v>
      </c>
      <c r="M90" s="11">
        <f t="shared" si="9"/>
        <v>0.65</v>
      </c>
    </row>
    <row r="91" spans="1:13">
      <c r="A91" s="7">
        <v>43078</v>
      </c>
      <c r="B91" s="8" t="s">
        <v>25</v>
      </c>
      <c r="C91" s="8" t="s">
        <v>23</v>
      </c>
      <c r="D91" s="15" t="s">
        <v>29</v>
      </c>
      <c r="E91" s="18">
        <v>54</v>
      </c>
      <c r="F91" s="16" t="s">
        <v>43</v>
      </c>
      <c r="G91" s="8">
        <v>60</v>
      </c>
      <c r="H91" s="9">
        <f t="shared" si="5"/>
        <v>450</v>
      </c>
      <c r="I91" s="9" t="s">
        <v>45</v>
      </c>
      <c r="J91" s="9">
        <f t="shared" si="6"/>
        <v>27000</v>
      </c>
      <c r="K91" s="10">
        <f t="shared" si="7"/>
        <v>12960</v>
      </c>
      <c r="L91" s="10">
        <f t="shared" si="8"/>
        <v>14040</v>
      </c>
      <c r="M91" s="11">
        <f t="shared" si="9"/>
        <v>0.52</v>
      </c>
    </row>
    <row r="92" spans="1:13">
      <c r="A92" s="7">
        <v>43077</v>
      </c>
      <c r="B92" s="8" t="s">
        <v>35</v>
      </c>
      <c r="C92" s="8" t="s">
        <v>38</v>
      </c>
      <c r="D92" s="15" t="s">
        <v>26</v>
      </c>
      <c r="E92" s="18">
        <v>32</v>
      </c>
      <c r="F92" s="16" t="s">
        <v>43</v>
      </c>
      <c r="G92" s="8">
        <v>50</v>
      </c>
      <c r="H92" s="9">
        <f t="shared" si="5"/>
        <v>650</v>
      </c>
      <c r="I92" s="9" t="s">
        <v>45</v>
      </c>
      <c r="J92" s="9">
        <f t="shared" si="6"/>
        <v>32500</v>
      </c>
      <c r="K92" s="10">
        <f t="shared" si="7"/>
        <v>18200</v>
      </c>
      <c r="L92" s="10">
        <f t="shared" si="8"/>
        <v>14300</v>
      </c>
      <c r="M92" s="11">
        <f t="shared" si="9"/>
        <v>0.44</v>
      </c>
    </row>
    <row r="93" spans="1:13">
      <c r="A93" s="7">
        <v>43075</v>
      </c>
      <c r="B93" s="8" t="s">
        <v>33</v>
      </c>
      <c r="C93" s="8" t="s">
        <v>36</v>
      </c>
      <c r="D93" s="15" t="s">
        <v>26</v>
      </c>
      <c r="E93" s="18">
        <v>55</v>
      </c>
      <c r="F93" s="16" t="s">
        <v>44</v>
      </c>
      <c r="G93" s="8">
        <v>20</v>
      </c>
      <c r="H93" s="9">
        <f t="shared" si="5"/>
        <v>600</v>
      </c>
      <c r="I93" s="9" t="s">
        <v>46</v>
      </c>
      <c r="J93" s="9">
        <f t="shared" si="6"/>
        <v>12000</v>
      </c>
      <c r="K93" s="10">
        <f t="shared" si="7"/>
        <v>9240</v>
      </c>
      <c r="L93" s="10">
        <f t="shared" si="8"/>
        <v>2760</v>
      </c>
      <c r="M93" s="11">
        <f t="shared" si="9"/>
        <v>0.23</v>
      </c>
    </row>
    <row r="94" spans="1:13">
      <c r="A94" s="7">
        <v>43075</v>
      </c>
      <c r="B94" s="8" t="s">
        <v>15</v>
      </c>
      <c r="C94" s="8" t="s">
        <v>31</v>
      </c>
      <c r="D94" s="15" t="s">
        <v>26</v>
      </c>
      <c r="E94" s="18">
        <v>23</v>
      </c>
      <c r="F94" s="16" t="s">
        <v>43</v>
      </c>
      <c r="G94" s="8">
        <v>60</v>
      </c>
      <c r="H94" s="9">
        <f t="shared" si="5"/>
        <v>1500</v>
      </c>
      <c r="I94" s="9" t="s">
        <v>47</v>
      </c>
      <c r="J94" s="9">
        <f t="shared" si="6"/>
        <v>90000</v>
      </c>
      <c r="K94" s="10">
        <f t="shared" si="7"/>
        <v>62999.999999999993</v>
      </c>
      <c r="L94" s="10">
        <f t="shared" si="8"/>
        <v>27000.000000000007</v>
      </c>
      <c r="M94" s="11">
        <f t="shared" si="9"/>
        <v>0.3000000000000001</v>
      </c>
    </row>
    <row r="95" spans="1:13">
      <c r="A95" s="7">
        <v>43074</v>
      </c>
      <c r="B95" s="8" t="s">
        <v>30</v>
      </c>
      <c r="C95" s="8" t="s">
        <v>31</v>
      </c>
      <c r="D95" s="15" t="s">
        <v>21</v>
      </c>
      <c r="E95" s="18">
        <v>23</v>
      </c>
      <c r="F95" s="16" t="s">
        <v>44</v>
      </c>
      <c r="G95" s="8">
        <v>70</v>
      </c>
      <c r="H95" s="9">
        <f t="shared" si="5"/>
        <v>450</v>
      </c>
      <c r="I95" s="9" t="s">
        <v>49</v>
      </c>
      <c r="J95" s="9">
        <f t="shared" si="6"/>
        <v>31500</v>
      </c>
      <c r="K95" s="10">
        <f t="shared" si="7"/>
        <v>20160</v>
      </c>
      <c r="L95" s="10">
        <f t="shared" si="8"/>
        <v>11340</v>
      </c>
      <c r="M95" s="11">
        <f t="shared" si="9"/>
        <v>0.36</v>
      </c>
    </row>
    <row r="96" spans="1:13">
      <c r="A96" s="7">
        <v>43074</v>
      </c>
      <c r="B96" s="8" t="s">
        <v>22</v>
      </c>
      <c r="C96" s="8" t="s">
        <v>28</v>
      </c>
      <c r="D96" s="15" t="s">
        <v>26</v>
      </c>
      <c r="E96" s="18">
        <v>63</v>
      </c>
      <c r="F96" s="16" t="s">
        <v>43</v>
      </c>
      <c r="G96" s="8">
        <v>60</v>
      </c>
      <c r="H96" s="9">
        <f t="shared" si="5"/>
        <v>1800</v>
      </c>
      <c r="I96" s="9" t="s">
        <v>49</v>
      </c>
      <c r="J96" s="9">
        <f t="shared" si="6"/>
        <v>108000</v>
      </c>
      <c r="K96" s="10">
        <f t="shared" si="7"/>
        <v>81000</v>
      </c>
      <c r="L96" s="10">
        <f t="shared" si="8"/>
        <v>27000</v>
      </c>
      <c r="M96" s="11">
        <f t="shared" si="9"/>
        <v>0.25</v>
      </c>
    </row>
    <row r="97" spans="1:13">
      <c r="A97" s="7">
        <v>43073</v>
      </c>
      <c r="B97" s="8" t="s">
        <v>27</v>
      </c>
      <c r="C97" s="8" t="s">
        <v>24</v>
      </c>
      <c r="D97" s="15" t="s">
        <v>17</v>
      </c>
      <c r="E97" s="18">
        <v>63</v>
      </c>
      <c r="F97" s="16" t="s">
        <v>43</v>
      </c>
      <c r="G97" s="8">
        <v>70</v>
      </c>
      <c r="H97" s="9">
        <f t="shared" si="5"/>
        <v>400</v>
      </c>
      <c r="I97" s="9" t="s">
        <v>45</v>
      </c>
      <c r="J97" s="9">
        <f t="shared" si="6"/>
        <v>28000</v>
      </c>
      <c r="K97" s="10">
        <f t="shared" si="7"/>
        <v>17640</v>
      </c>
      <c r="L97" s="10">
        <f t="shared" si="8"/>
        <v>10360</v>
      </c>
      <c r="M97" s="11">
        <f t="shared" si="9"/>
        <v>0.37</v>
      </c>
    </row>
    <row r="98" spans="1:13">
      <c r="A98" s="7">
        <v>43072</v>
      </c>
      <c r="B98" s="8" t="s">
        <v>18</v>
      </c>
      <c r="C98" s="8" t="s">
        <v>24</v>
      </c>
      <c r="D98" s="15" t="s">
        <v>29</v>
      </c>
      <c r="E98" s="18">
        <v>52</v>
      </c>
      <c r="F98" s="16" t="s">
        <v>43</v>
      </c>
      <c r="G98" s="8">
        <v>60</v>
      </c>
      <c r="H98" s="9">
        <f t="shared" si="5"/>
        <v>600</v>
      </c>
      <c r="I98" s="9" t="s">
        <v>49</v>
      </c>
      <c r="J98" s="9">
        <f t="shared" si="6"/>
        <v>36000</v>
      </c>
      <c r="K98" s="10">
        <f t="shared" si="7"/>
        <v>19800</v>
      </c>
      <c r="L98" s="10">
        <f t="shared" si="8"/>
        <v>16200</v>
      </c>
      <c r="M98" s="11">
        <f t="shared" si="9"/>
        <v>0.45</v>
      </c>
    </row>
    <row r="99" spans="1:13">
      <c r="A99" s="7">
        <v>43071</v>
      </c>
      <c r="B99" s="8" t="s">
        <v>19</v>
      </c>
      <c r="C99" s="8" t="s">
        <v>13</v>
      </c>
      <c r="D99" s="15" t="s">
        <v>26</v>
      </c>
      <c r="E99" s="18">
        <v>54</v>
      </c>
      <c r="F99" s="16" t="s">
        <v>43</v>
      </c>
      <c r="G99" s="8">
        <v>50</v>
      </c>
      <c r="H99" s="9">
        <f t="shared" si="5"/>
        <v>800</v>
      </c>
      <c r="I99" s="9" t="s">
        <v>47</v>
      </c>
      <c r="J99" s="9">
        <f t="shared" si="6"/>
        <v>40000</v>
      </c>
      <c r="K99" s="10">
        <f t="shared" si="7"/>
        <v>26000</v>
      </c>
      <c r="L99" s="10">
        <f t="shared" si="8"/>
        <v>14000</v>
      </c>
      <c r="M99" s="11">
        <f t="shared" si="9"/>
        <v>0.35</v>
      </c>
    </row>
    <row r="100" spans="1:13">
      <c r="A100" s="7">
        <v>43070</v>
      </c>
      <c r="B100" s="8" t="s">
        <v>15</v>
      </c>
      <c r="C100" s="8" t="s">
        <v>32</v>
      </c>
      <c r="D100" s="15" t="s">
        <v>17</v>
      </c>
      <c r="E100" s="18">
        <v>28</v>
      </c>
      <c r="F100" s="16" t="s">
        <v>44</v>
      </c>
      <c r="G100" s="8">
        <v>70</v>
      </c>
      <c r="H100" s="9">
        <f t="shared" si="5"/>
        <v>1500</v>
      </c>
      <c r="I100" s="9" t="s">
        <v>47</v>
      </c>
      <c r="J100" s="9">
        <f t="shared" si="6"/>
        <v>105000</v>
      </c>
      <c r="K100" s="10">
        <f t="shared" si="7"/>
        <v>73500</v>
      </c>
      <c r="L100" s="10">
        <f t="shared" si="8"/>
        <v>31500</v>
      </c>
      <c r="M100" s="11">
        <f t="shared" si="9"/>
        <v>0.3</v>
      </c>
    </row>
    <row r="101" spans="1:13">
      <c r="A101" s="7">
        <v>43070</v>
      </c>
      <c r="B101" s="8" t="s">
        <v>34</v>
      </c>
      <c r="C101" s="8" t="s">
        <v>32</v>
      </c>
      <c r="D101" s="15" t="s">
        <v>14</v>
      </c>
      <c r="E101" s="18">
        <v>20</v>
      </c>
      <c r="F101" s="16" t="s">
        <v>44</v>
      </c>
      <c r="G101" s="8">
        <v>10</v>
      </c>
      <c r="H101" s="9">
        <f t="shared" si="5"/>
        <v>480</v>
      </c>
      <c r="I101" s="9" t="s">
        <v>47</v>
      </c>
      <c r="J101" s="9">
        <f t="shared" si="6"/>
        <v>4800</v>
      </c>
      <c r="K101" s="10">
        <f t="shared" si="7"/>
        <v>1680</v>
      </c>
      <c r="L101" s="10">
        <f t="shared" si="8"/>
        <v>3120</v>
      </c>
      <c r="M101" s="11">
        <f t="shared" si="9"/>
        <v>0.65</v>
      </c>
    </row>
    <row r="102" spans="1:13">
      <c r="A102" s="7">
        <v>43070</v>
      </c>
      <c r="B102" s="8" t="s">
        <v>15</v>
      </c>
      <c r="C102" s="8" t="s">
        <v>28</v>
      </c>
      <c r="D102" s="15" t="s">
        <v>29</v>
      </c>
      <c r="E102" s="18">
        <v>55</v>
      </c>
      <c r="F102" s="16" t="s">
        <v>43</v>
      </c>
      <c r="G102" s="8">
        <v>90</v>
      </c>
      <c r="H102" s="9">
        <f t="shared" si="5"/>
        <v>1500</v>
      </c>
      <c r="I102" s="9" t="s">
        <v>47</v>
      </c>
      <c r="J102" s="9">
        <f t="shared" si="6"/>
        <v>135000</v>
      </c>
      <c r="K102" s="10">
        <f t="shared" si="7"/>
        <v>94500</v>
      </c>
      <c r="L102" s="10">
        <f t="shared" si="8"/>
        <v>40500</v>
      </c>
      <c r="M102" s="11">
        <f t="shared" si="9"/>
        <v>0.3</v>
      </c>
    </row>
    <row r="103" spans="1:13">
      <c r="A103" s="7">
        <v>43070</v>
      </c>
      <c r="B103" s="8" t="s">
        <v>15</v>
      </c>
      <c r="C103" s="8" t="s">
        <v>32</v>
      </c>
      <c r="D103" s="15" t="s">
        <v>29</v>
      </c>
      <c r="E103" s="18">
        <v>65</v>
      </c>
      <c r="F103" s="16" t="s">
        <v>44</v>
      </c>
      <c r="G103" s="8">
        <v>70</v>
      </c>
      <c r="H103" s="9">
        <f t="shared" si="5"/>
        <v>1500</v>
      </c>
      <c r="I103" s="9" t="s">
        <v>46</v>
      </c>
      <c r="J103" s="9">
        <f t="shared" si="6"/>
        <v>105000</v>
      </c>
      <c r="K103" s="10">
        <f t="shared" si="7"/>
        <v>73500</v>
      </c>
      <c r="L103" s="10">
        <f t="shared" si="8"/>
        <v>31500</v>
      </c>
      <c r="M103" s="11">
        <f t="shared" si="9"/>
        <v>0.3</v>
      </c>
    </row>
    <row r="104" spans="1:13">
      <c r="A104" s="7">
        <v>43070</v>
      </c>
      <c r="B104" s="8" t="s">
        <v>27</v>
      </c>
      <c r="C104" s="8" t="s">
        <v>28</v>
      </c>
      <c r="D104" s="15" t="s">
        <v>17</v>
      </c>
      <c r="E104" s="18">
        <v>54</v>
      </c>
      <c r="F104" s="16" t="s">
        <v>44</v>
      </c>
      <c r="G104" s="8">
        <v>50</v>
      </c>
      <c r="H104" s="9">
        <f t="shared" si="5"/>
        <v>400</v>
      </c>
      <c r="I104" s="9" t="s">
        <v>48</v>
      </c>
      <c r="J104" s="9">
        <f t="shared" si="6"/>
        <v>20000</v>
      </c>
      <c r="K104" s="10">
        <f t="shared" si="7"/>
        <v>12600</v>
      </c>
      <c r="L104" s="10">
        <f t="shared" si="8"/>
        <v>7400</v>
      </c>
      <c r="M104" s="11">
        <f t="shared" si="9"/>
        <v>0.37</v>
      </c>
    </row>
    <row r="105" spans="1:13">
      <c r="A105" s="7">
        <v>43070</v>
      </c>
      <c r="B105" s="8" t="s">
        <v>33</v>
      </c>
      <c r="C105" s="8" t="s">
        <v>24</v>
      </c>
      <c r="D105" s="15" t="s">
        <v>14</v>
      </c>
      <c r="E105" s="18">
        <v>55</v>
      </c>
      <c r="F105" s="16" t="s">
        <v>43</v>
      </c>
      <c r="G105" s="8">
        <v>90</v>
      </c>
      <c r="H105" s="9">
        <f t="shared" si="5"/>
        <v>600</v>
      </c>
      <c r="I105" s="9" t="s">
        <v>47</v>
      </c>
      <c r="J105" s="9">
        <f t="shared" si="6"/>
        <v>54000</v>
      </c>
      <c r="K105" s="10">
        <f t="shared" si="7"/>
        <v>41580</v>
      </c>
      <c r="L105" s="10">
        <f t="shared" si="8"/>
        <v>12420</v>
      </c>
      <c r="M105" s="11">
        <f t="shared" si="9"/>
        <v>0.23</v>
      </c>
    </row>
    <row r="106" spans="1:13">
      <c r="A106" s="7">
        <v>43070</v>
      </c>
      <c r="B106" s="8" t="s">
        <v>34</v>
      </c>
      <c r="C106" s="8" t="s">
        <v>16</v>
      </c>
      <c r="D106" s="15" t="s">
        <v>21</v>
      </c>
      <c r="E106" s="18">
        <v>28</v>
      </c>
      <c r="F106" s="16" t="s">
        <v>43</v>
      </c>
      <c r="G106" s="8">
        <v>60</v>
      </c>
      <c r="H106" s="9">
        <f t="shared" si="5"/>
        <v>480</v>
      </c>
      <c r="I106" s="9" t="s">
        <v>47</v>
      </c>
      <c r="J106" s="9">
        <f t="shared" si="6"/>
        <v>28800</v>
      </c>
      <c r="K106" s="10">
        <f t="shared" si="7"/>
        <v>10080</v>
      </c>
      <c r="L106" s="10">
        <f t="shared" si="8"/>
        <v>18720</v>
      </c>
      <c r="M106" s="11">
        <f t="shared" si="9"/>
        <v>0.65</v>
      </c>
    </row>
    <row r="107" spans="1:13">
      <c r="A107" s="7">
        <v>43070</v>
      </c>
      <c r="B107" s="8" t="s">
        <v>19</v>
      </c>
      <c r="C107" s="8" t="s">
        <v>28</v>
      </c>
      <c r="D107" s="15" t="s">
        <v>21</v>
      </c>
      <c r="E107" s="18">
        <v>54</v>
      </c>
      <c r="F107" s="16" t="s">
        <v>43</v>
      </c>
      <c r="G107" s="8">
        <v>60</v>
      </c>
      <c r="H107" s="9">
        <f t="shared" si="5"/>
        <v>800</v>
      </c>
      <c r="I107" s="9" t="s">
        <v>47</v>
      </c>
      <c r="J107" s="9">
        <f t="shared" si="6"/>
        <v>48000</v>
      </c>
      <c r="K107" s="10">
        <f t="shared" si="7"/>
        <v>31200</v>
      </c>
      <c r="L107" s="10">
        <f t="shared" si="8"/>
        <v>16800</v>
      </c>
      <c r="M107" s="11">
        <f t="shared" si="9"/>
        <v>0.35</v>
      </c>
    </row>
    <row r="108" spans="1:13">
      <c r="A108" s="7">
        <v>43070</v>
      </c>
      <c r="B108" s="8" t="s">
        <v>30</v>
      </c>
      <c r="C108" s="8" t="s">
        <v>28</v>
      </c>
      <c r="D108" s="15" t="s">
        <v>29</v>
      </c>
      <c r="E108" s="18">
        <v>38</v>
      </c>
      <c r="F108" s="16" t="s">
        <v>44</v>
      </c>
      <c r="G108" s="8">
        <v>50</v>
      </c>
      <c r="H108" s="9">
        <f t="shared" si="5"/>
        <v>450</v>
      </c>
      <c r="I108" s="9" t="s">
        <v>47</v>
      </c>
      <c r="J108" s="9">
        <f t="shared" si="6"/>
        <v>22500</v>
      </c>
      <c r="K108" s="10">
        <f t="shared" si="7"/>
        <v>14400</v>
      </c>
      <c r="L108" s="10">
        <f t="shared" si="8"/>
        <v>8100</v>
      </c>
      <c r="M108" s="11">
        <f t="shared" si="9"/>
        <v>0.36</v>
      </c>
    </row>
    <row r="109" spans="1:13">
      <c r="A109" s="7">
        <v>43070</v>
      </c>
      <c r="B109" s="8" t="s">
        <v>22</v>
      </c>
      <c r="C109" s="8" t="s">
        <v>31</v>
      </c>
      <c r="D109" s="15" t="s">
        <v>26</v>
      </c>
      <c r="E109" s="18">
        <v>52</v>
      </c>
      <c r="F109" s="16" t="s">
        <v>44</v>
      </c>
      <c r="G109" s="8">
        <v>20</v>
      </c>
      <c r="H109" s="9">
        <f t="shared" si="5"/>
        <v>1800</v>
      </c>
      <c r="I109" s="9" t="s">
        <v>46</v>
      </c>
      <c r="J109" s="9">
        <f t="shared" si="6"/>
        <v>36000</v>
      </c>
      <c r="K109" s="10">
        <f t="shared" si="7"/>
        <v>27000</v>
      </c>
      <c r="L109" s="10">
        <f t="shared" si="8"/>
        <v>9000</v>
      </c>
      <c r="M109" s="11">
        <f t="shared" si="9"/>
        <v>0.25</v>
      </c>
    </row>
    <row r="110" spans="1:13">
      <c r="A110" s="7">
        <v>43070</v>
      </c>
      <c r="B110" s="8" t="s">
        <v>25</v>
      </c>
      <c r="C110" s="8" t="s">
        <v>16</v>
      </c>
      <c r="D110" s="15" t="s">
        <v>17</v>
      </c>
      <c r="E110" s="18">
        <v>47</v>
      </c>
      <c r="F110" s="16" t="s">
        <v>44</v>
      </c>
      <c r="G110" s="8">
        <v>60</v>
      </c>
      <c r="H110" s="9">
        <f t="shared" si="5"/>
        <v>450</v>
      </c>
      <c r="I110" s="9" t="s">
        <v>46</v>
      </c>
      <c r="J110" s="9">
        <f t="shared" si="6"/>
        <v>27000</v>
      </c>
      <c r="K110" s="10">
        <f t="shared" si="7"/>
        <v>12960</v>
      </c>
      <c r="L110" s="10">
        <f t="shared" si="8"/>
        <v>14040</v>
      </c>
      <c r="M110" s="11">
        <f t="shared" si="9"/>
        <v>0.52</v>
      </c>
    </row>
    <row r="111" spans="1:13">
      <c r="A111" s="7">
        <v>43069</v>
      </c>
      <c r="B111" s="8" t="s">
        <v>33</v>
      </c>
      <c r="C111" s="8" t="s">
        <v>32</v>
      </c>
      <c r="D111" s="15" t="s">
        <v>21</v>
      </c>
      <c r="E111" s="18">
        <v>32</v>
      </c>
      <c r="F111" s="16" t="s">
        <v>44</v>
      </c>
      <c r="G111" s="8">
        <v>50</v>
      </c>
      <c r="H111" s="9">
        <f t="shared" si="5"/>
        <v>600</v>
      </c>
      <c r="I111" s="9" t="s">
        <v>49</v>
      </c>
      <c r="J111" s="9">
        <f t="shared" si="6"/>
        <v>30000</v>
      </c>
      <c r="K111" s="10">
        <f t="shared" si="7"/>
        <v>23100</v>
      </c>
      <c r="L111" s="10">
        <f t="shared" si="8"/>
        <v>6900</v>
      </c>
      <c r="M111" s="11">
        <f t="shared" si="9"/>
        <v>0.23</v>
      </c>
    </row>
    <row r="112" spans="1:13">
      <c r="A112" s="7">
        <v>43069</v>
      </c>
      <c r="B112" s="8" t="s">
        <v>35</v>
      </c>
      <c r="C112" s="8" t="s">
        <v>13</v>
      </c>
      <c r="D112" s="15" t="s">
        <v>17</v>
      </c>
      <c r="E112" s="18">
        <v>65</v>
      </c>
      <c r="F112" s="16" t="s">
        <v>43</v>
      </c>
      <c r="G112" s="8">
        <v>30</v>
      </c>
      <c r="H112" s="9">
        <f t="shared" si="5"/>
        <v>650</v>
      </c>
      <c r="I112" s="9" t="s">
        <v>49</v>
      </c>
      <c r="J112" s="9">
        <f t="shared" si="6"/>
        <v>19500</v>
      </c>
      <c r="K112" s="10">
        <f t="shared" si="7"/>
        <v>10920.000000000002</v>
      </c>
      <c r="L112" s="10">
        <f t="shared" si="8"/>
        <v>8579.9999999999982</v>
      </c>
      <c r="M112" s="11">
        <f t="shared" si="9"/>
        <v>0.43999999999999989</v>
      </c>
    </row>
    <row r="113" spans="1:13">
      <c r="A113" s="7">
        <v>43069</v>
      </c>
      <c r="B113" s="8" t="s">
        <v>25</v>
      </c>
      <c r="C113" s="8" t="s">
        <v>28</v>
      </c>
      <c r="D113" s="15" t="s">
        <v>17</v>
      </c>
      <c r="E113" s="18">
        <v>34</v>
      </c>
      <c r="F113" s="16" t="s">
        <v>44</v>
      </c>
      <c r="G113" s="8">
        <v>70</v>
      </c>
      <c r="H113" s="9">
        <f t="shared" si="5"/>
        <v>450</v>
      </c>
      <c r="I113" s="9" t="s">
        <v>48</v>
      </c>
      <c r="J113" s="9">
        <f t="shared" si="6"/>
        <v>31500</v>
      </c>
      <c r="K113" s="10">
        <f t="shared" si="7"/>
        <v>15120</v>
      </c>
      <c r="L113" s="10">
        <f t="shared" si="8"/>
        <v>16380</v>
      </c>
      <c r="M113" s="11">
        <f t="shared" si="9"/>
        <v>0.52</v>
      </c>
    </row>
    <row r="114" spans="1:13">
      <c r="A114" s="7">
        <v>43069</v>
      </c>
      <c r="B114" s="8" t="s">
        <v>15</v>
      </c>
      <c r="C114" s="8" t="s">
        <v>23</v>
      </c>
      <c r="D114" s="15" t="s">
        <v>21</v>
      </c>
      <c r="E114" s="18">
        <v>36</v>
      </c>
      <c r="F114" s="16" t="s">
        <v>43</v>
      </c>
      <c r="G114" s="8">
        <v>50</v>
      </c>
      <c r="H114" s="9">
        <f t="shared" si="5"/>
        <v>1500</v>
      </c>
      <c r="I114" s="9" t="s">
        <v>46</v>
      </c>
      <c r="J114" s="9">
        <f t="shared" si="6"/>
        <v>75000</v>
      </c>
      <c r="K114" s="10">
        <f t="shared" si="7"/>
        <v>52500</v>
      </c>
      <c r="L114" s="10">
        <f t="shared" si="8"/>
        <v>22500</v>
      </c>
      <c r="M114" s="11">
        <f t="shared" si="9"/>
        <v>0.3</v>
      </c>
    </row>
    <row r="115" spans="1:13">
      <c r="A115" s="7">
        <v>43069</v>
      </c>
      <c r="B115" s="8" t="s">
        <v>19</v>
      </c>
      <c r="C115" s="8" t="s">
        <v>24</v>
      </c>
      <c r="D115" s="15" t="s">
        <v>17</v>
      </c>
      <c r="E115" s="18">
        <v>63</v>
      </c>
      <c r="F115" s="16" t="s">
        <v>44</v>
      </c>
      <c r="G115" s="8">
        <v>40</v>
      </c>
      <c r="H115" s="9">
        <f t="shared" si="5"/>
        <v>800</v>
      </c>
      <c r="I115" s="9" t="s">
        <v>49</v>
      </c>
      <c r="J115" s="9">
        <f t="shared" si="6"/>
        <v>32000</v>
      </c>
      <c r="K115" s="10">
        <f t="shared" si="7"/>
        <v>20800</v>
      </c>
      <c r="L115" s="10">
        <f t="shared" si="8"/>
        <v>11200</v>
      </c>
      <c r="M115" s="11">
        <f t="shared" si="9"/>
        <v>0.35</v>
      </c>
    </row>
    <row r="116" spans="1:13">
      <c r="A116" s="7">
        <v>43069</v>
      </c>
      <c r="B116" s="8" t="s">
        <v>18</v>
      </c>
      <c r="C116" s="8" t="s">
        <v>24</v>
      </c>
      <c r="D116" s="15" t="s">
        <v>17</v>
      </c>
      <c r="E116" s="18">
        <v>34</v>
      </c>
      <c r="F116" s="16" t="s">
        <v>44</v>
      </c>
      <c r="G116" s="8">
        <v>50</v>
      </c>
      <c r="H116" s="9">
        <f t="shared" si="5"/>
        <v>600</v>
      </c>
      <c r="I116" s="9" t="s">
        <v>46</v>
      </c>
      <c r="J116" s="9">
        <f t="shared" si="6"/>
        <v>30000</v>
      </c>
      <c r="K116" s="10">
        <f t="shared" si="7"/>
        <v>16500</v>
      </c>
      <c r="L116" s="10">
        <f t="shared" si="8"/>
        <v>13500</v>
      </c>
      <c r="M116" s="11">
        <f t="shared" si="9"/>
        <v>0.45</v>
      </c>
    </row>
    <row r="117" spans="1:13">
      <c r="A117" s="7">
        <v>43069</v>
      </c>
      <c r="B117" s="8" t="s">
        <v>30</v>
      </c>
      <c r="C117" s="8" t="s">
        <v>24</v>
      </c>
      <c r="D117" s="15" t="s">
        <v>26</v>
      </c>
      <c r="E117" s="18">
        <v>55</v>
      </c>
      <c r="F117" s="16" t="s">
        <v>43</v>
      </c>
      <c r="G117" s="8">
        <v>20</v>
      </c>
      <c r="H117" s="9">
        <f t="shared" si="5"/>
        <v>450</v>
      </c>
      <c r="I117" s="9" t="s">
        <v>47</v>
      </c>
      <c r="J117" s="9">
        <f t="shared" si="6"/>
        <v>9000</v>
      </c>
      <c r="K117" s="10">
        <f t="shared" si="7"/>
        <v>5760</v>
      </c>
      <c r="L117" s="10">
        <f t="shared" si="8"/>
        <v>3240</v>
      </c>
      <c r="M117" s="11">
        <f t="shared" si="9"/>
        <v>0.36</v>
      </c>
    </row>
    <row r="118" spans="1:13">
      <c r="A118" s="7">
        <v>43069</v>
      </c>
      <c r="B118" s="8" t="s">
        <v>22</v>
      </c>
      <c r="C118" s="8" t="s">
        <v>28</v>
      </c>
      <c r="D118" s="15" t="s">
        <v>29</v>
      </c>
      <c r="E118" s="18">
        <v>58</v>
      </c>
      <c r="F118" s="16" t="s">
        <v>44</v>
      </c>
      <c r="G118" s="8">
        <v>40</v>
      </c>
      <c r="H118" s="9">
        <f t="shared" si="5"/>
        <v>1800</v>
      </c>
      <c r="I118" s="9" t="s">
        <v>48</v>
      </c>
      <c r="J118" s="9">
        <f t="shared" si="6"/>
        <v>72000</v>
      </c>
      <c r="K118" s="10">
        <f t="shared" si="7"/>
        <v>54000</v>
      </c>
      <c r="L118" s="10">
        <f t="shared" si="8"/>
        <v>18000</v>
      </c>
      <c r="M118" s="11">
        <f t="shared" si="9"/>
        <v>0.25</v>
      </c>
    </row>
    <row r="119" spans="1:13">
      <c r="A119" s="7">
        <v>43069</v>
      </c>
      <c r="B119" s="8" t="s">
        <v>33</v>
      </c>
      <c r="C119" s="8" t="s">
        <v>13</v>
      </c>
      <c r="D119" s="15" t="s">
        <v>26</v>
      </c>
      <c r="E119" s="18">
        <v>48</v>
      </c>
      <c r="F119" s="16" t="s">
        <v>43</v>
      </c>
      <c r="G119" s="8">
        <v>40</v>
      </c>
      <c r="H119" s="9">
        <f t="shared" si="5"/>
        <v>600</v>
      </c>
      <c r="I119" s="9" t="s">
        <v>49</v>
      </c>
      <c r="J119" s="9">
        <f t="shared" si="6"/>
        <v>24000</v>
      </c>
      <c r="K119" s="10">
        <f t="shared" si="7"/>
        <v>18480</v>
      </c>
      <c r="L119" s="10">
        <f t="shared" si="8"/>
        <v>5520</v>
      </c>
      <c r="M119" s="11">
        <f t="shared" si="9"/>
        <v>0.23</v>
      </c>
    </row>
    <row r="120" spans="1:13">
      <c r="A120" s="7">
        <v>43069</v>
      </c>
      <c r="B120" s="8" t="s">
        <v>25</v>
      </c>
      <c r="C120" s="8" t="s">
        <v>38</v>
      </c>
      <c r="D120" s="15" t="s">
        <v>26</v>
      </c>
      <c r="E120" s="18">
        <v>38</v>
      </c>
      <c r="F120" s="16" t="s">
        <v>43</v>
      </c>
      <c r="G120" s="8">
        <v>40</v>
      </c>
      <c r="H120" s="9">
        <f t="shared" si="5"/>
        <v>450</v>
      </c>
      <c r="I120" s="9" t="s">
        <v>46</v>
      </c>
      <c r="J120" s="9">
        <f t="shared" si="6"/>
        <v>18000</v>
      </c>
      <c r="K120" s="10">
        <f t="shared" si="7"/>
        <v>8640</v>
      </c>
      <c r="L120" s="10">
        <f t="shared" si="8"/>
        <v>9360</v>
      </c>
      <c r="M120" s="11">
        <f t="shared" si="9"/>
        <v>0.52</v>
      </c>
    </row>
    <row r="121" spans="1:13">
      <c r="A121" s="7">
        <v>43069</v>
      </c>
      <c r="B121" s="8" t="s">
        <v>34</v>
      </c>
      <c r="C121" s="8" t="s">
        <v>23</v>
      </c>
      <c r="D121" s="15" t="s">
        <v>29</v>
      </c>
      <c r="E121" s="18">
        <v>52</v>
      </c>
      <c r="F121" s="16" t="s">
        <v>43</v>
      </c>
      <c r="G121" s="8">
        <v>50</v>
      </c>
      <c r="H121" s="9">
        <f t="shared" si="5"/>
        <v>480</v>
      </c>
      <c r="I121" s="9" t="s">
        <v>45</v>
      </c>
      <c r="J121" s="9">
        <f t="shared" si="6"/>
        <v>24000</v>
      </c>
      <c r="K121" s="10">
        <f t="shared" si="7"/>
        <v>8400</v>
      </c>
      <c r="L121" s="10">
        <f t="shared" si="8"/>
        <v>15600</v>
      </c>
      <c r="M121" s="11">
        <f t="shared" si="9"/>
        <v>0.65</v>
      </c>
    </row>
    <row r="122" spans="1:13">
      <c r="A122" s="7">
        <v>43069</v>
      </c>
      <c r="B122" s="8" t="s">
        <v>12</v>
      </c>
      <c r="C122" s="8" t="s">
        <v>16</v>
      </c>
      <c r="D122" s="15" t="s">
        <v>14</v>
      </c>
      <c r="E122" s="18">
        <v>29</v>
      </c>
      <c r="F122" s="16" t="s">
        <v>44</v>
      </c>
      <c r="G122" s="8">
        <v>10</v>
      </c>
      <c r="H122" s="9">
        <f t="shared" si="5"/>
        <v>750</v>
      </c>
      <c r="I122" s="9" t="s">
        <v>46</v>
      </c>
      <c r="J122" s="9">
        <f t="shared" si="6"/>
        <v>7500</v>
      </c>
      <c r="K122" s="10">
        <f t="shared" si="7"/>
        <v>3750</v>
      </c>
      <c r="L122" s="10">
        <f t="shared" si="8"/>
        <v>3750</v>
      </c>
      <c r="M122" s="11">
        <f t="shared" si="9"/>
        <v>0.5</v>
      </c>
    </row>
    <row r="123" spans="1:13">
      <c r="A123" s="7">
        <v>43069</v>
      </c>
      <c r="B123" s="8" t="s">
        <v>19</v>
      </c>
      <c r="C123" s="8" t="s">
        <v>20</v>
      </c>
      <c r="D123" s="15" t="s">
        <v>26</v>
      </c>
      <c r="E123" s="18">
        <v>52</v>
      </c>
      <c r="F123" s="16" t="s">
        <v>44</v>
      </c>
      <c r="G123" s="8">
        <v>50</v>
      </c>
      <c r="H123" s="9">
        <f t="shared" si="5"/>
        <v>800</v>
      </c>
      <c r="I123" s="9" t="s">
        <v>46</v>
      </c>
      <c r="J123" s="9">
        <f t="shared" si="6"/>
        <v>40000</v>
      </c>
      <c r="K123" s="10">
        <f t="shared" si="7"/>
        <v>26000</v>
      </c>
      <c r="L123" s="10">
        <f t="shared" si="8"/>
        <v>14000</v>
      </c>
      <c r="M123" s="11">
        <f t="shared" si="9"/>
        <v>0.35</v>
      </c>
    </row>
    <row r="124" spans="1:13">
      <c r="A124" s="7">
        <v>43069</v>
      </c>
      <c r="B124" s="8" t="s">
        <v>18</v>
      </c>
      <c r="C124" s="8" t="s">
        <v>37</v>
      </c>
      <c r="D124" s="15" t="s">
        <v>14</v>
      </c>
      <c r="E124" s="18">
        <v>55</v>
      </c>
      <c r="F124" s="16" t="s">
        <v>43</v>
      </c>
      <c r="G124" s="8">
        <v>56</v>
      </c>
      <c r="H124" s="9">
        <f t="shared" si="5"/>
        <v>600</v>
      </c>
      <c r="I124" s="9" t="s">
        <v>45</v>
      </c>
      <c r="J124" s="9">
        <f t="shared" si="6"/>
        <v>33600</v>
      </c>
      <c r="K124" s="10">
        <f t="shared" si="7"/>
        <v>18480</v>
      </c>
      <c r="L124" s="10">
        <f t="shared" si="8"/>
        <v>15120</v>
      </c>
      <c r="M124" s="11">
        <f t="shared" si="9"/>
        <v>0.45</v>
      </c>
    </row>
    <row r="125" spans="1:13">
      <c r="A125" s="7">
        <v>43069</v>
      </c>
      <c r="B125" s="8" t="s">
        <v>27</v>
      </c>
      <c r="C125" s="8" t="s">
        <v>16</v>
      </c>
      <c r="D125" s="15" t="s">
        <v>17</v>
      </c>
      <c r="E125" s="18">
        <v>44</v>
      </c>
      <c r="F125" s="16" t="s">
        <v>43</v>
      </c>
      <c r="G125" s="8">
        <v>70</v>
      </c>
      <c r="H125" s="9">
        <f t="shared" si="5"/>
        <v>400</v>
      </c>
      <c r="I125" s="9" t="s">
        <v>47</v>
      </c>
      <c r="J125" s="9">
        <f t="shared" si="6"/>
        <v>28000</v>
      </c>
      <c r="K125" s="10">
        <f t="shared" si="7"/>
        <v>17640</v>
      </c>
      <c r="L125" s="10">
        <f t="shared" si="8"/>
        <v>10360</v>
      </c>
      <c r="M125" s="11">
        <f t="shared" si="9"/>
        <v>0.37</v>
      </c>
    </row>
    <row r="126" spans="1:13">
      <c r="A126" s="7">
        <v>43069</v>
      </c>
      <c r="B126" s="8" t="s">
        <v>22</v>
      </c>
      <c r="C126" s="8" t="s">
        <v>24</v>
      </c>
      <c r="D126" s="15" t="s">
        <v>17</v>
      </c>
      <c r="E126" s="18">
        <v>29</v>
      </c>
      <c r="F126" s="16" t="s">
        <v>44</v>
      </c>
      <c r="G126" s="8">
        <v>60</v>
      </c>
      <c r="H126" s="9">
        <f t="shared" si="5"/>
        <v>1800</v>
      </c>
      <c r="I126" s="9" t="s">
        <v>48</v>
      </c>
      <c r="J126" s="9">
        <f t="shared" si="6"/>
        <v>108000</v>
      </c>
      <c r="K126" s="10">
        <f t="shared" si="7"/>
        <v>81000</v>
      </c>
      <c r="L126" s="10">
        <f t="shared" si="8"/>
        <v>27000</v>
      </c>
      <c r="M126" s="11">
        <f t="shared" si="9"/>
        <v>0.25</v>
      </c>
    </row>
    <row r="127" spans="1:13">
      <c r="A127" s="7">
        <v>43069</v>
      </c>
      <c r="B127" s="8" t="s">
        <v>33</v>
      </c>
      <c r="C127" s="8" t="s">
        <v>13</v>
      </c>
      <c r="D127" s="15" t="s">
        <v>29</v>
      </c>
      <c r="E127" s="18">
        <v>52</v>
      </c>
      <c r="F127" s="16" t="s">
        <v>44</v>
      </c>
      <c r="G127" s="8">
        <v>60</v>
      </c>
      <c r="H127" s="9">
        <f t="shared" si="5"/>
        <v>600</v>
      </c>
      <c r="I127" s="9" t="s">
        <v>47</v>
      </c>
      <c r="J127" s="9">
        <f t="shared" si="6"/>
        <v>36000</v>
      </c>
      <c r="K127" s="10">
        <f t="shared" si="7"/>
        <v>27720</v>
      </c>
      <c r="L127" s="10">
        <f t="shared" si="8"/>
        <v>8280</v>
      </c>
      <c r="M127" s="11">
        <f t="shared" si="9"/>
        <v>0.23</v>
      </c>
    </row>
    <row r="128" spans="1:13">
      <c r="A128" s="7">
        <v>43069</v>
      </c>
      <c r="B128" s="8" t="s">
        <v>35</v>
      </c>
      <c r="C128" s="8" t="s">
        <v>23</v>
      </c>
      <c r="D128" s="15" t="s">
        <v>14</v>
      </c>
      <c r="E128" s="18">
        <v>54</v>
      </c>
      <c r="F128" s="16" t="s">
        <v>44</v>
      </c>
      <c r="G128" s="8">
        <v>50</v>
      </c>
      <c r="H128" s="9">
        <f t="shared" si="5"/>
        <v>650</v>
      </c>
      <c r="I128" s="9" t="s">
        <v>48</v>
      </c>
      <c r="J128" s="9">
        <f t="shared" si="6"/>
        <v>32500</v>
      </c>
      <c r="K128" s="10">
        <f t="shared" si="7"/>
        <v>18200</v>
      </c>
      <c r="L128" s="10">
        <f t="shared" si="8"/>
        <v>14300</v>
      </c>
      <c r="M128" s="11">
        <f t="shared" si="9"/>
        <v>0.44</v>
      </c>
    </row>
    <row r="129" spans="1:13">
      <c r="A129" s="7">
        <v>43069</v>
      </c>
      <c r="B129" s="8" t="s">
        <v>34</v>
      </c>
      <c r="C129" s="8" t="s">
        <v>32</v>
      </c>
      <c r="D129" s="15" t="s">
        <v>14</v>
      </c>
      <c r="E129" s="18">
        <v>48</v>
      </c>
      <c r="F129" s="16" t="s">
        <v>44</v>
      </c>
      <c r="G129" s="8">
        <v>60</v>
      </c>
      <c r="H129" s="9">
        <f t="shared" si="5"/>
        <v>480</v>
      </c>
      <c r="I129" s="9" t="s">
        <v>46</v>
      </c>
      <c r="J129" s="9">
        <f t="shared" si="6"/>
        <v>28800</v>
      </c>
      <c r="K129" s="10">
        <f t="shared" si="7"/>
        <v>10080</v>
      </c>
      <c r="L129" s="10">
        <f t="shared" si="8"/>
        <v>18720</v>
      </c>
      <c r="M129" s="11">
        <f t="shared" si="9"/>
        <v>0.65</v>
      </c>
    </row>
    <row r="130" spans="1:13">
      <c r="A130" s="7">
        <v>43069</v>
      </c>
      <c r="B130" s="8" t="s">
        <v>12</v>
      </c>
      <c r="C130" s="8" t="s">
        <v>38</v>
      </c>
      <c r="D130" s="15" t="s">
        <v>21</v>
      </c>
      <c r="E130" s="18">
        <v>67</v>
      </c>
      <c r="F130" s="16" t="s">
        <v>44</v>
      </c>
      <c r="G130" s="8">
        <v>30</v>
      </c>
      <c r="H130" s="9">
        <f t="shared" ref="H130:H193" si="10">VLOOKUP(B130,$O$2:$P$12,2,0)</f>
        <v>750</v>
      </c>
      <c r="I130" s="9" t="s">
        <v>45</v>
      </c>
      <c r="J130" s="9">
        <f t="shared" ref="J130:J193" si="11">H130*G130</f>
        <v>22500</v>
      </c>
      <c r="K130" s="10">
        <f t="shared" ref="K130:K193" si="12">VLOOKUP(B130,$O$2:$Q$12,3,0)*J130</f>
        <v>11250</v>
      </c>
      <c r="L130" s="10">
        <f t="shared" ref="L130:L193" si="13">J130-K130</f>
        <v>11250</v>
      </c>
      <c r="M130" s="11">
        <f t="shared" ref="M130:M193" si="14">L130/J130</f>
        <v>0.5</v>
      </c>
    </row>
    <row r="131" spans="1:13">
      <c r="A131" s="7">
        <v>43069</v>
      </c>
      <c r="B131" s="8" t="s">
        <v>15</v>
      </c>
      <c r="C131" s="8" t="s">
        <v>31</v>
      </c>
      <c r="D131" s="15" t="s">
        <v>26</v>
      </c>
      <c r="E131" s="18">
        <v>23</v>
      </c>
      <c r="F131" s="16" t="s">
        <v>44</v>
      </c>
      <c r="G131" s="8">
        <v>70</v>
      </c>
      <c r="H131" s="9">
        <f t="shared" si="10"/>
        <v>1500</v>
      </c>
      <c r="I131" s="9" t="s">
        <v>45</v>
      </c>
      <c r="J131" s="9">
        <f t="shared" si="11"/>
        <v>105000</v>
      </c>
      <c r="K131" s="10">
        <f t="shared" si="12"/>
        <v>73500</v>
      </c>
      <c r="L131" s="10">
        <f t="shared" si="13"/>
        <v>31500</v>
      </c>
      <c r="M131" s="11">
        <f t="shared" si="14"/>
        <v>0.3</v>
      </c>
    </row>
    <row r="132" spans="1:13">
      <c r="A132" s="7">
        <v>43069</v>
      </c>
      <c r="B132" s="8" t="s">
        <v>18</v>
      </c>
      <c r="C132" s="8" t="s">
        <v>36</v>
      </c>
      <c r="D132" s="15" t="s">
        <v>21</v>
      </c>
      <c r="E132" s="18">
        <v>55</v>
      </c>
      <c r="F132" s="16" t="s">
        <v>43</v>
      </c>
      <c r="G132" s="8">
        <v>50</v>
      </c>
      <c r="H132" s="9">
        <f t="shared" si="10"/>
        <v>600</v>
      </c>
      <c r="I132" s="9" t="s">
        <v>47</v>
      </c>
      <c r="J132" s="9">
        <f t="shared" si="11"/>
        <v>30000</v>
      </c>
      <c r="K132" s="10">
        <f t="shared" si="12"/>
        <v>16500</v>
      </c>
      <c r="L132" s="10">
        <f t="shared" si="13"/>
        <v>13500</v>
      </c>
      <c r="M132" s="11">
        <f t="shared" si="14"/>
        <v>0.45</v>
      </c>
    </row>
    <row r="133" spans="1:13">
      <c r="A133" s="7">
        <v>43069</v>
      </c>
      <c r="B133" s="8" t="s">
        <v>27</v>
      </c>
      <c r="C133" s="8" t="s">
        <v>38</v>
      </c>
      <c r="D133" s="15" t="s">
        <v>17</v>
      </c>
      <c r="E133" s="18">
        <v>32</v>
      </c>
      <c r="F133" s="16" t="s">
        <v>44</v>
      </c>
      <c r="G133" s="8">
        <v>50</v>
      </c>
      <c r="H133" s="9">
        <f t="shared" si="10"/>
        <v>400</v>
      </c>
      <c r="I133" s="9" t="s">
        <v>49</v>
      </c>
      <c r="J133" s="9">
        <f t="shared" si="11"/>
        <v>20000</v>
      </c>
      <c r="K133" s="10">
        <f t="shared" si="12"/>
        <v>12600</v>
      </c>
      <c r="L133" s="10">
        <f t="shared" si="13"/>
        <v>7400</v>
      </c>
      <c r="M133" s="11">
        <f t="shared" si="14"/>
        <v>0.37</v>
      </c>
    </row>
    <row r="134" spans="1:13">
      <c r="A134" s="7">
        <v>43069</v>
      </c>
      <c r="B134" s="8" t="s">
        <v>30</v>
      </c>
      <c r="C134" s="8" t="s">
        <v>37</v>
      </c>
      <c r="D134" s="15" t="s">
        <v>14</v>
      </c>
      <c r="E134" s="18">
        <v>34</v>
      </c>
      <c r="F134" s="16" t="s">
        <v>43</v>
      </c>
      <c r="G134" s="8">
        <v>30</v>
      </c>
      <c r="H134" s="9">
        <f t="shared" si="10"/>
        <v>450</v>
      </c>
      <c r="I134" s="9" t="s">
        <v>47</v>
      </c>
      <c r="J134" s="9">
        <f t="shared" si="11"/>
        <v>13500</v>
      </c>
      <c r="K134" s="10">
        <f t="shared" si="12"/>
        <v>8640</v>
      </c>
      <c r="L134" s="10">
        <f t="shared" si="13"/>
        <v>4860</v>
      </c>
      <c r="M134" s="11">
        <f t="shared" si="14"/>
        <v>0.36</v>
      </c>
    </row>
    <row r="135" spans="1:13">
      <c r="A135" s="7">
        <v>43069</v>
      </c>
      <c r="B135" s="8" t="s">
        <v>33</v>
      </c>
      <c r="C135" s="8" t="s">
        <v>23</v>
      </c>
      <c r="D135" s="15" t="s">
        <v>14</v>
      </c>
      <c r="E135" s="18">
        <v>28</v>
      </c>
      <c r="F135" s="16" t="s">
        <v>43</v>
      </c>
      <c r="G135" s="8">
        <v>50</v>
      </c>
      <c r="H135" s="9">
        <f t="shared" si="10"/>
        <v>600</v>
      </c>
      <c r="I135" s="9" t="s">
        <v>45</v>
      </c>
      <c r="J135" s="9">
        <f t="shared" si="11"/>
        <v>30000</v>
      </c>
      <c r="K135" s="10">
        <f t="shared" si="12"/>
        <v>23100</v>
      </c>
      <c r="L135" s="10">
        <f t="shared" si="13"/>
        <v>6900</v>
      </c>
      <c r="M135" s="11">
        <f t="shared" si="14"/>
        <v>0.23</v>
      </c>
    </row>
    <row r="136" spans="1:13">
      <c r="A136" s="7">
        <v>43069</v>
      </c>
      <c r="B136" s="8" t="s">
        <v>35</v>
      </c>
      <c r="C136" s="8" t="s">
        <v>32</v>
      </c>
      <c r="D136" s="15" t="s">
        <v>21</v>
      </c>
      <c r="E136" s="18">
        <v>45</v>
      </c>
      <c r="F136" s="16" t="s">
        <v>44</v>
      </c>
      <c r="G136" s="8">
        <v>110</v>
      </c>
      <c r="H136" s="9">
        <f t="shared" si="10"/>
        <v>650</v>
      </c>
      <c r="I136" s="9" t="s">
        <v>48</v>
      </c>
      <c r="J136" s="9">
        <f t="shared" si="11"/>
        <v>71500</v>
      </c>
      <c r="K136" s="10">
        <f t="shared" si="12"/>
        <v>40040.000000000007</v>
      </c>
      <c r="L136" s="10">
        <f t="shared" si="13"/>
        <v>31459.999999999993</v>
      </c>
      <c r="M136" s="11">
        <f t="shared" si="14"/>
        <v>0.43999999999999989</v>
      </c>
    </row>
    <row r="137" spans="1:13">
      <c r="A137" s="7">
        <v>43069</v>
      </c>
      <c r="B137" s="8" t="s">
        <v>25</v>
      </c>
      <c r="C137" s="8" t="s">
        <v>36</v>
      </c>
      <c r="D137" s="15" t="s">
        <v>14</v>
      </c>
      <c r="E137" s="18">
        <v>32</v>
      </c>
      <c r="F137" s="16" t="s">
        <v>44</v>
      </c>
      <c r="G137" s="8">
        <v>60</v>
      </c>
      <c r="H137" s="9">
        <f t="shared" si="10"/>
        <v>450</v>
      </c>
      <c r="I137" s="9" t="s">
        <v>45</v>
      </c>
      <c r="J137" s="9">
        <f t="shared" si="11"/>
        <v>27000</v>
      </c>
      <c r="K137" s="10">
        <f t="shared" si="12"/>
        <v>12960</v>
      </c>
      <c r="L137" s="10">
        <f t="shared" si="13"/>
        <v>14040</v>
      </c>
      <c r="M137" s="11">
        <f t="shared" si="14"/>
        <v>0.52</v>
      </c>
    </row>
    <row r="138" spans="1:13">
      <c r="A138" s="7">
        <v>43069</v>
      </c>
      <c r="B138" s="8" t="s">
        <v>34</v>
      </c>
      <c r="C138" s="8" t="s">
        <v>31</v>
      </c>
      <c r="D138" s="15" t="s">
        <v>17</v>
      </c>
      <c r="E138" s="18">
        <v>58</v>
      </c>
      <c r="F138" s="16" t="s">
        <v>43</v>
      </c>
      <c r="G138" s="8">
        <v>80</v>
      </c>
      <c r="H138" s="9">
        <f t="shared" si="10"/>
        <v>480</v>
      </c>
      <c r="I138" s="9" t="s">
        <v>46</v>
      </c>
      <c r="J138" s="9">
        <f t="shared" si="11"/>
        <v>38400</v>
      </c>
      <c r="K138" s="10">
        <f t="shared" si="12"/>
        <v>13440</v>
      </c>
      <c r="L138" s="10">
        <f t="shared" si="13"/>
        <v>24960</v>
      </c>
      <c r="M138" s="11">
        <f t="shared" si="14"/>
        <v>0.65</v>
      </c>
    </row>
    <row r="139" spans="1:13">
      <c r="A139" s="7">
        <v>43069</v>
      </c>
      <c r="B139" s="8" t="s">
        <v>12</v>
      </c>
      <c r="C139" s="8" t="s">
        <v>37</v>
      </c>
      <c r="D139" s="15" t="s">
        <v>17</v>
      </c>
      <c r="E139" s="18">
        <v>36</v>
      </c>
      <c r="F139" s="16" t="s">
        <v>44</v>
      </c>
      <c r="G139" s="8">
        <v>60</v>
      </c>
      <c r="H139" s="9">
        <f t="shared" si="10"/>
        <v>750</v>
      </c>
      <c r="I139" s="9" t="s">
        <v>49</v>
      </c>
      <c r="J139" s="9">
        <f t="shared" si="11"/>
        <v>45000</v>
      </c>
      <c r="K139" s="10">
        <f t="shared" si="12"/>
        <v>22500</v>
      </c>
      <c r="L139" s="10">
        <f t="shared" si="13"/>
        <v>22500</v>
      </c>
      <c r="M139" s="11">
        <f t="shared" si="14"/>
        <v>0.5</v>
      </c>
    </row>
    <row r="140" spans="1:13">
      <c r="A140" s="7">
        <v>43069</v>
      </c>
      <c r="B140" s="8" t="s">
        <v>15</v>
      </c>
      <c r="C140" s="8" t="s">
        <v>28</v>
      </c>
      <c r="D140" s="15" t="s">
        <v>29</v>
      </c>
      <c r="E140" s="18">
        <v>44</v>
      </c>
      <c r="F140" s="16" t="s">
        <v>43</v>
      </c>
      <c r="G140" s="8">
        <v>90</v>
      </c>
      <c r="H140" s="9">
        <f t="shared" si="10"/>
        <v>1500</v>
      </c>
      <c r="I140" s="9" t="s">
        <v>47</v>
      </c>
      <c r="J140" s="9">
        <f t="shared" si="11"/>
        <v>135000</v>
      </c>
      <c r="K140" s="10">
        <f t="shared" si="12"/>
        <v>94500</v>
      </c>
      <c r="L140" s="10">
        <f t="shared" si="13"/>
        <v>40500</v>
      </c>
      <c r="M140" s="11">
        <f t="shared" si="14"/>
        <v>0.3</v>
      </c>
    </row>
    <row r="141" spans="1:13">
      <c r="A141" s="7">
        <v>43069</v>
      </c>
      <c r="B141" s="8" t="s">
        <v>18</v>
      </c>
      <c r="C141" s="8" t="s">
        <v>13</v>
      </c>
      <c r="D141" s="15" t="s">
        <v>17</v>
      </c>
      <c r="E141" s="18">
        <v>58</v>
      </c>
      <c r="F141" s="16" t="s">
        <v>44</v>
      </c>
      <c r="G141" s="8">
        <v>20</v>
      </c>
      <c r="H141" s="9">
        <f t="shared" si="10"/>
        <v>600</v>
      </c>
      <c r="I141" s="9" t="s">
        <v>48</v>
      </c>
      <c r="J141" s="9">
        <f t="shared" si="11"/>
        <v>12000</v>
      </c>
      <c r="K141" s="10">
        <f t="shared" si="12"/>
        <v>6600.0000000000009</v>
      </c>
      <c r="L141" s="10">
        <f t="shared" si="13"/>
        <v>5399.9999999999991</v>
      </c>
      <c r="M141" s="11">
        <f t="shared" si="14"/>
        <v>0.4499999999999999</v>
      </c>
    </row>
    <row r="142" spans="1:13">
      <c r="A142" s="7">
        <v>43069</v>
      </c>
      <c r="B142" s="8" t="s">
        <v>30</v>
      </c>
      <c r="C142" s="8" t="s">
        <v>36</v>
      </c>
      <c r="D142" s="15" t="s">
        <v>21</v>
      </c>
      <c r="E142" s="18">
        <v>29</v>
      </c>
      <c r="F142" s="16" t="s">
        <v>44</v>
      </c>
      <c r="G142" s="8">
        <v>60</v>
      </c>
      <c r="H142" s="9">
        <f t="shared" si="10"/>
        <v>450</v>
      </c>
      <c r="I142" s="9" t="s">
        <v>47</v>
      </c>
      <c r="J142" s="9">
        <f t="shared" si="11"/>
        <v>27000</v>
      </c>
      <c r="K142" s="10">
        <f t="shared" si="12"/>
        <v>17280</v>
      </c>
      <c r="L142" s="10">
        <f t="shared" si="13"/>
        <v>9720</v>
      </c>
      <c r="M142" s="11">
        <f t="shared" si="14"/>
        <v>0.36</v>
      </c>
    </row>
    <row r="143" spans="1:13">
      <c r="A143" s="7">
        <v>43069</v>
      </c>
      <c r="B143" s="8" t="s">
        <v>22</v>
      </c>
      <c r="C143" s="8" t="s">
        <v>13</v>
      </c>
      <c r="D143" s="15" t="s">
        <v>21</v>
      </c>
      <c r="E143" s="18">
        <v>20</v>
      </c>
      <c r="F143" s="16" t="s">
        <v>44</v>
      </c>
      <c r="G143" s="8">
        <v>40</v>
      </c>
      <c r="H143" s="9">
        <f t="shared" si="10"/>
        <v>1800</v>
      </c>
      <c r="I143" s="9" t="s">
        <v>49</v>
      </c>
      <c r="J143" s="9">
        <f t="shared" si="11"/>
        <v>72000</v>
      </c>
      <c r="K143" s="10">
        <f t="shared" si="12"/>
        <v>54000</v>
      </c>
      <c r="L143" s="10">
        <f t="shared" si="13"/>
        <v>18000</v>
      </c>
      <c r="M143" s="11">
        <f t="shared" si="14"/>
        <v>0.25</v>
      </c>
    </row>
    <row r="144" spans="1:13">
      <c r="A144" s="7">
        <v>43069</v>
      </c>
      <c r="B144" s="8" t="s">
        <v>33</v>
      </c>
      <c r="C144" s="8" t="s">
        <v>32</v>
      </c>
      <c r="D144" s="15" t="s">
        <v>21</v>
      </c>
      <c r="E144" s="18">
        <v>34</v>
      </c>
      <c r="F144" s="16" t="s">
        <v>44</v>
      </c>
      <c r="G144" s="8">
        <v>40</v>
      </c>
      <c r="H144" s="9">
        <f t="shared" si="10"/>
        <v>600</v>
      </c>
      <c r="I144" s="9" t="s">
        <v>46</v>
      </c>
      <c r="J144" s="9">
        <f t="shared" si="11"/>
        <v>24000</v>
      </c>
      <c r="K144" s="10">
        <f t="shared" si="12"/>
        <v>18480</v>
      </c>
      <c r="L144" s="10">
        <f t="shared" si="13"/>
        <v>5520</v>
      </c>
      <c r="M144" s="11">
        <f t="shared" si="14"/>
        <v>0.23</v>
      </c>
    </row>
    <row r="145" spans="1:13">
      <c r="A145" s="7">
        <v>43069</v>
      </c>
      <c r="B145" s="8" t="s">
        <v>25</v>
      </c>
      <c r="C145" s="8" t="s">
        <v>13</v>
      </c>
      <c r="D145" s="15" t="s">
        <v>21</v>
      </c>
      <c r="E145" s="18">
        <v>45</v>
      </c>
      <c r="F145" s="16" t="s">
        <v>43</v>
      </c>
      <c r="G145" s="8">
        <v>80</v>
      </c>
      <c r="H145" s="9">
        <f t="shared" si="10"/>
        <v>450</v>
      </c>
      <c r="I145" s="9" t="s">
        <v>49</v>
      </c>
      <c r="J145" s="9">
        <f t="shared" si="11"/>
        <v>36000</v>
      </c>
      <c r="K145" s="10">
        <f t="shared" si="12"/>
        <v>17280</v>
      </c>
      <c r="L145" s="10">
        <f t="shared" si="13"/>
        <v>18720</v>
      </c>
      <c r="M145" s="11">
        <f t="shared" si="14"/>
        <v>0.52</v>
      </c>
    </row>
    <row r="146" spans="1:13">
      <c r="A146" s="7">
        <v>43069</v>
      </c>
      <c r="B146" s="8" t="s">
        <v>34</v>
      </c>
      <c r="C146" s="8" t="s">
        <v>28</v>
      </c>
      <c r="D146" s="15" t="s">
        <v>26</v>
      </c>
      <c r="E146" s="18">
        <v>58</v>
      </c>
      <c r="F146" s="16" t="s">
        <v>44</v>
      </c>
      <c r="G146" s="8">
        <v>60</v>
      </c>
      <c r="H146" s="9">
        <f t="shared" si="10"/>
        <v>480</v>
      </c>
      <c r="I146" s="9" t="s">
        <v>49</v>
      </c>
      <c r="J146" s="9">
        <f t="shared" si="11"/>
        <v>28800</v>
      </c>
      <c r="K146" s="10">
        <f t="shared" si="12"/>
        <v>10080</v>
      </c>
      <c r="L146" s="10">
        <f t="shared" si="13"/>
        <v>18720</v>
      </c>
      <c r="M146" s="11">
        <f t="shared" si="14"/>
        <v>0.65</v>
      </c>
    </row>
    <row r="147" spans="1:13">
      <c r="A147" s="7">
        <v>43069</v>
      </c>
      <c r="B147" s="8" t="s">
        <v>12</v>
      </c>
      <c r="C147" s="8" t="s">
        <v>36</v>
      </c>
      <c r="D147" s="15" t="s">
        <v>29</v>
      </c>
      <c r="E147" s="18">
        <v>45</v>
      </c>
      <c r="F147" s="16" t="s">
        <v>44</v>
      </c>
      <c r="G147" s="8">
        <v>40</v>
      </c>
      <c r="H147" s="9">
        <f t="shared" si="10"/>
        <v>750</v>
      </c>
      <c r="I147" s="9" t="s">
        <v>45</v>
      </c>
      <c r="J147" s="9">
        <f t="shared" si="11"/>
        <v>30000</v>
      </c>
      <c r="K147" s="10">
        <f t="shared" si="12"/>
        <v>15000</v>
      </c>
      <c r="L147" s="10">
        <f t="shared" si="13"/>
        <v>15000</v>
      </c>
      <c r="M147" s="11">
        <f t="shared" si="14"/>
        <v>0.5</v>
      </c>
    </row>
    <row r="148" spans="1:13">
      <c r="A148" s="7">
        <v>43069</v>
      </c>
      <c r="B148" s="8" t="s">
        <v>15</v>
      </c>
      <c r="C148" s="8" t="s">
        <v>24</v>
      </c>
      <c r="D148" s="15" t="s">
        <v>29</v>
      </c>
      <c r="E148" s="18">
        <v>23</v>
      </c>
      <c r="F148" s="16" t="s">
        <v>44</v>
      </c>
      <c r="G148" s="8">
        <v>50</v>
      </c>
      <c r="H148" s="9">
        <f t="shared" si="10"/>
        <v>1500</v>
      </c>
      <c r="I148" s="9" t="s">
        <v>45</v>
      </c>
      <c r="J148" s="9">
        <f t="shared" si="11"/>
        <v>75000</v>
      </c>
      <c r="K148" s="10">
        <f t="shared" si="12"/>
        <v>52500</v>
      </c>
      <c r="L148" s="10">
        <f t="shared" si="13"/>
        <v>22500</v>
      </c>
      <c r="M148" s="11">
        <f t="shared" si="14"/>
        <v>0.3</v>
      </c>
    </row>
    <row r="149" spans="1:13">
      <c r="A149" s="7">
        <v>43069</v>
      </c>
      <c r="B149" s="8" t="s">
        <v>19</v>
      </c>
      <c r="C149" s="8" t="s">
        <v>37</v>
      </c>
      <c r="D149" s="15" t="s">
        <v>26</v>
      </c>
      <c r="E149" s="18">
        <v>34</v>
      </c>
      <c r="F149" s="16" t="s">
        <v>44</v>
      </c>
      <c r="G149" s="8">
        <v>60</v>
      </c>
      <c r="H149" s="9">
        <f t="shared" si="10"/>
        <v>800</v>
      </c>
      <c r="I149" s="9" t="s">
        <v>48</v>
      </c>
      <c r="J149" s="9">
        <f t="shared" si="11"/>
        <v>48000</v>
      </c>
      <c r="K149" s="10">
        <f t="shared" si="12"/>
        <v>31200</v>
      </c>
      <c r="L149" s="10">
        <f t="shared" si="13"/>
        <v>16800</v>
      </c>
      <c r="M149" s="11">
        <f t="shared" si="14"/>
        <v>0.35</v>
      </c>
    </row>
    <row r="150" spans="1:13">
      <c r="A150" s="7">
        <v>43069</v>
      </c>
      <c r="B150" s="8" t="s">
        <v>18</v>
      </c>
      <c r="C150" s="8" t="s">
        <v>23</v>
      </c>
      <c r="D150" s="15" t="s">
        <v>26</v>
      </c>
      <c r="E150" s="18">
        <v>67</v>
      </c>
      <c r="F150" s="16" t="s">
        <v>43</v>
      </c>
      <c r="G150" s="8">
        <v>10</v>
      </c>
      <c r="H150" s="9">
        <f t="shared" si="10"/>
        <v>600</v>
      </c>
      <c r="I150" s="9" t="s">
        <v>48</v>
      </c>
      <c r="J150" s="9">
        <f t="shared" si="11"/>
        <v>6000</v>
      </c>
      <c r="K150" s="10">
        <f t="shared" si="12"/>
        <v>3300.0000000000005</v>
      </c>
      <c r="L150" s="10">
        <f t="shared" si="13"/>
        <v>2699.9999999999995</v>
      </c>
      <c r="M150" s="11">
        <f t="shared" si="14"/>
        <v>0.4499999999999999</v>
      </c>
    </row>
    <row r="151" spans="1:13">
      <c r="A151" s="7">
        <v>43069</v>
      </c>
      <c r="B151" s="8" t="s">
        <v>30</v>
      </c>
      <c r="C151" s="8" t="s">
        <v>13</v>
      </c>
      <c r="D151" s="15" t="s">
        <v>21</v>
      </c>
      <c r="E151" s="18">
        <v>20</v>
      </c>
      <c r="F151" s="16" t="s">
        <v>44</v>
      </c>
      <c r="G151" s="8">
        <v>40</v>
      </c>
      <c r="H151" s="9">
        <f t="shared" si="10"/>
        <v>450</v>
      </c>
      <c r="I151" s="9" t="s">
        <v>48</v>
      </c>
      <c r="J151" s="9">
        <f t="shared" si="11"/>
        <v>18000</v>
      </c>
      <c r="K151" s="10">
        <f t="shared" si="12"/>
        <v>11520</v>
      </c>
      <c r="L151" s="10">
        <f t="shared" si="13"/>
        <v>6480</v>
      </c>
      <c r="M151" s="11">
        <f t="shared" si="14"/>
        <v>0.36</v>
      </c>
    </row>
    <row r="152" spans="1:13">
      <c r="A152" s="7">
        <v>43069</v>
      </c>
      <c r="B152" s="8" t="s">
        <v>22</v>
      </c>
      <c r="C152" s="8" t="s">
        <v>23</v>
      </c>
      <c r="D152" s="15" t="s">
        <v>17</v>
      </c>
      <c r="E152" s="18">
        <v>32</v>
      </c>
      <c r="F152" s="16" t="s">
        <v>43</v>
      </c>
      <c r="G152" s="8">
        <v>60</v>
      </c>
      <c r="H152" s="9">
        <f t="shared" si="10"/>
        <v>1800</v>
      </c>
      <c r="I152" s="9" t="s">
        <v>46</v>
      </c>
      <c r="J152" s="9">
        <f t="shared" si="11"/>
        <v>108000</v>
      </c>
      <c r="K152" s="10">
        <f t="shared" si="12"/>
        <v>81000</v>
      </c>
      <c r="L152" s="10">
        <f t="shared" si="13"/>
        <v>27000</v>
      </c>
      <c r="M152" s="11">
        <f t="shared" si="14"/>
        <v>0.25</v>
      </c>
    </row>
    <row r="153" spans="1:13">
      <c r="A153" s="7">
        <v>43069</v>
      </c>
      <c r="B153" s="8" t="s">
        <v>33</v>
      </c>
      <c r="C153" s="8" t="s">
        <v>31</v>
      </c>
      <c r="D153" s="15" t="s">
        <v>17</v>
      </c>
      <c r="E153" s="18">
        <v>55</v>
      </c>
      <c r="F153" s="16" t="s">
        <v>43</v>
      </c>
      <c r="G153" s="8">
        <v>60</v>
      </c>
      <c r="H153" s="9">
        <f t="shared" si="10"/>
        <v>600</v>
      </c>
      <c r="I153" s="9" t="s">
        <v>49</v>
      </c>
      <c r="J153" s="9">
        <f t="shared" si="11"/>
        <v>36000</v>
      </c>
      <c r="K153" s="10">
        <f t="shared" si="12"/>
        <v>27720</v>
      </c>
      <c r="L153" s="10">
        <f t="shared" si="13"/>
        <v>8280</v>
      </c>
      <c r="M153" s="11">
        <f t="shared" si="14"/>
        <v>0.23</v>
      </c>
    </row>
    <row r="154" spans="1:13">
      <c r="A154" s="7">
        <v>43068</v>
      </c>
      <c r="B154" s="8" t="s">
        <v>22</v>
      </c>
      <c r="C154" s="8" t="s">
        <v>13</v>
      </c>
      <c r="D154" s="15" t="s">
        <v>21</v>
      </c>
      <c r="E154" s="18">
        <v>65</v>
      </c>
      <c r="F154" s="16" t="s">
        <v>44</v>
      </c>
      <c r="G154" s="8">
        <v>60</v>
      </c>
      <c r="H154" s="9">
        <f t="shared" si="10"/>
        <v>1800</v>
      </c>
      <c r="I154" s="9" t="s">
        <v>49</v>
      </c>
      <c r="J154" s="9">
        <f t="shared" si="11"/>
        <v>108000</v>
      </c>
      <c r="K154" s="10">
        <f t="shared" si="12"/>
        <v>81000</v>
      </c>
      <c r="L154" s="10">
        <f t="shared" si="13"/>
        <v>27000</v>
      </c>
      <c r="M154" s="11">
        <f t="shared" si="14"/>
        <v>0.25</v>
      </c>
    </row>
    <row r="155" spans="1:13">
      <c r="A155" s="7">
        <v>43067</v>
      </c>
      <c r="B155" s="8" t="s">
        <v>30</v>
      </c>
      <c r="C155" s="8" t="s">
        <v>32</v>
      </c>
      <c r="D155" s="15" t="s">
        <v>29</v>
      </c>
      <c r="E155" s="18">
        <v>65</v>
      </c>
      <c r="F155" s="16" t="s">
        <v>44</v>
      </c>
      <c r="G155" s="8">
        <v>40</v>
      </c>
      <c r="H155" s="9">
        <f t="shared" si="10"/>
        <v>450</v>
      </c>
      <c r="I155" s="9" t="s">
        <v>47</v>
      </c>
      <c r="J155" s="9">
        <f t="shared" si="11"/>
        <v>18000</v>
      </c>
      <c r="K155" s="10">
        <f t="shared" si="12"/>
        <v>11520</v>
      </c>
      <c r="L155" s="10">
        <f t="shared" si="13"/>
        <v>6480</v>
      </c>
      <c r="M155" s="11">
        <f t="shared" si="14"/>
        <v>0.36</v>
      </c>
    </row>
    <row r="156" spans="1:13">
      <c r="A156" s="7">
        <v>43064</v>
      </c>
      <c r="B156" s="8" t="s">
        <v>27</v>
      </c>
      <c r="C156" s="8" t="s">
        <v>38</v>
      </c>
      <c r="D156" s="15" t="s">
        <v>14</v>
      </c>
      <c r="E156" s="18">
        <v>63</v>
      </c>
      <c r="F156" s="16" t="s">
        <v>43</v>
      </c>
      <c r="G156" s="8">
        <v>40</v>
      </c>
      <c r="H156" s="9">
        <f t="shared" si="10"/>
        <v>400</v>
      </c>
      <c r="I156" s="9" t="s">
        <v>45</v>
      </c>
      <c r="J156" s="9">
        <f t="shared" si="11"/>
        <v>16000</v>
      </c>
      <c r="K156" s="10">
        <f t="shared" si="12"/>
        <v>10080</v>
      </c>
      <c r="L156" s="10">
        <f t="shared" si="13"/>
        <v>5920</v>
      </c>
      <c r="M156" s="11">
        <f t="shared" si="14"/>
        <v>0.37</v>
      </c>
    </row>
    <row r="157" spans="1:13">
      <c r="A157" s="7">
        <v>43064</v>
      </c>
      <c r="B157" s="8" t="s">
        <v>19</v>
      </c>
      <c r="C157" s="8" t="s">
        <v>24</v>
      </c>
      <c r="D157" s="15" t="s">
        <v>17</v>
      </c>
      <c r="E157" s="18">
        <v>47</v>
      </c>
      <c r="F157" s="16" t="s">
        <v>43</v>
      </c>
      <c r="G157" s="8">
        <v>50</v>
      </c>
      <c r="H157" s="9">
        <f t="shared" si="10"/>
        <v>800</v>
      </c>
      <c r="I157" s="9" t="s">
        <v>48</v>
      </c>
      <c r="J157" s="9">
        <f t="shared" si="11"/>
        <v>40000</v>
      </c>
      <c r="K157" s="10">
        <f t="shared" si="12"/>
        <v>26000</v>
      </c>
      <c r="L157" s="10">
        <f t="shared" si="13"/>
        <v>14000</v>
      </c>
      <c r="M157" s="11">
        <f t="shared" si="14"/>
        <v>0.35</v>
      </c>
    </row>
    <row r="158" spans="1:13">
      <c r="A158" s="7">
        <v>43062</v>
      </c>
      <c r="B158" s="8" t="s">
        <v>18</v>
      </c>
      <c r="C158" s="8" t="s">
        <v>16</v>
      </c>
      <c r="D158" s="15" t="s">
        <v>17</v>
      </c>
      <c r="E158" s="18">
        <v>38</v>
      </c>
      <c r="F158" s="16" t="s">
        <v>44</v>
      </c>
      <c r="G158" s="8">
        <v>60</v>
      </c>
      <c r="H158" s="9">
        <f t="shared" si="10"/>
        <v>600</v>
      </c>
      <c r="I158" s="9" t="s">
        <v>45</v>
      </c>
      <c r="J158" s="9">
        <f t="shared" si="11"/>
        <v>36000</v>
      </c>
      <c r="K158" s="10">
        <f t="shared" si="12"/>
        <v>19800</v>
      </c>
      <c r="L158" s="10">
        <f t="shared" si="13"/>
        <v>16200</v>
      </c>
      <c r="M158" s="11">
        <f t="shared" si="14"/>
        <v>0.45</v>
      </c>
    </row>
    <row r="159" spans="1:13">
      <c r="A159" s="7">
        <v>43062</v>
      </c>
      <c r="B159" s="8" t="s">
        <v>15</v>
      </c>
      <c r="C159" s="8" t="s">
        <v>16</v>
      </c>
      <c r="D159" s="15" t="s">
        <v>17</v>
      </c>
      <c r="E159" s="18">
        <v>63</v>
      </c>
      <c r="F159" s="16" t="s">
        <v>44</v>
      </c>
      <c r="G159" s="8">
        <v>30</v>
      </c>
      <c r="H159" s="9">
        <f t="shared" si="10"/>
        <v>1500</v>
      </c>
      <c r="I159" s="9" t="s">
        <v>46</v>
      </c>
      <c r="J159" s="9">
        <f t="shared" si="11"/>
        <v>45000</v>
      </c>
      <c r="K159" s="10">
        <f t="shared" si="12"/>
        <v>31499.999999999996</v>
      </c>
      <c r="L159" s="10">
        <f t="shared" si="13"/>
        <v>13500.000000000004</v>
      </c>
      <c r="M159" s="11">
        <f t="shared" si="14"/>
        <v>0.3000000000000001</v>
      </c>
    </row>
    <row r="160" spans="1:13">
      <c r="A160" s="7">
        <v>43059</v>
      </c>
      <c r="B160" s="8" t="s">
        <v>19</v>
      </c>
      <c r="C160" s="8" t="s">
        <v>31</v>
      </c>
      <c r="D160" s="15" t="s">
        <v>21</v>
      </c>
      <c r="E160" s="18">
        <v>44</v>
      </c>
      <c r="F160" s="16" t="s">
        <v>44</v>
      </c>
      <c r="G160" s="8">
        <v>70</v>
      </c>
      <c r="H160" s="9">
        <f t="shared" si="10"/>
        <v>800</v>
      </c>
      <c r="I160" s="9" t="s">
        <v>48</v>
      </c>
      <c r="J160" s="9">
        <f t="shared" si="11"/>
        <v>56000</v>
      </c>
      <c r="K160" s="10">
        <f t="shared" si="12"/>
        <v>36400</v>
      </c>
      <c r="L160" s="10">
        <f t="shared" si="13"/>
        <v>19600</v>
      </c>
      <c r="M160" s="11">
        <f t="shared" si="14"/>
        <v>0.35</v>
      </c>
    </row>
    <row r="161" spans="1:13">
      <c r="A161" s="7">
        <v>43059</v>
      </c>
      <c r="B161" s="8" t="s">
        <v>12</v>
      </c>
      <c r="C161" s="8" t="s">
        <v>36</v>
      </c>
      <c r="D161" s="15" t="s">
        <v>17</v>
      </c>
      <c r="E161" s="18">
        <v>67</v>
      </c>
      <c r="F161" s="16" t="s">
        <v>43</v>
      </c>
      <c r="G161" s="8">
        <v>70</v>
      </c>
      <c r="H161" s="9">
        <f t="shared" si="10"/>
        <v>750</v>
      </c>
      <c r="I161" s="9" t="s">
        <v>45</v>
      </c>
      <c r="J161" s="9">
        <f t="shared" si="11"/>
        <v>52500</v>
      </c>
      <c r="K161" s="10">
        <f t="shared" si="12"/>
        <v>26250</v>
      </c>
      <c r="L161" s="10">
        <f t="shared" si="13"/>
        <v>26250</v>
      </c>
      <c r="M161" s="11">
        <f t="shared" si="14"/>
        <v>0.5</v>
      </c>
    </row>
    <row r="162" spans="1:13">
      <c r="A162" s="7">
        <v>43059</v>
      </c>
      <c r="B162" s="8" t="s">
        <v>27</v>
      </c>
      <c r="C162" s="8" t="s">
        <v>20</v>
      </c>
      <c r="D162" s="15" t="s">
        <v>21</v>
      </c>
      <c r="E162" s="18">
        <v>26</v>
      </c>
      <c r="F162" s="16" t="s">
        <v>44</v>
      </c>
      <c r="G162" s="8">
        <v>60</v>
      </c>
      <c r="H162" s="9">
        <f t="shared" si="10"/>
        <v>400</v>
      </c>
      <c r="I162" s="9" t="s">
        <v>45</v>
      </c>
      <c r="J162" s="9">
        <f t="shared" si="11"/>
        <v>24000</v>
      </c>
      <c r="K162" s="10">
        <f t="shared" si="12"/>
        <v>15120</v>
      </c>
      <c r="L162" s="10">
        <f t="shared" si="13"/>
        <v>8880</v>
      </c>
      <c r="M162" s="11">
        <f t="shared" si="14"/>
        <v>0.37</v>
      </c>
    </row>
    <row r="163" spans="1:13">
      <c r="A163" s="7">
        <v>43059</v>
      </c>
      <c r="B163" s="8" t="s">
        <v>35</v>
      </c>
      <c r="C163" s="8" t="s">
        <v>13</v>
      </c>
      <c r="D163" s="15" t="s">
        <v>29</v>
      </c>
      <c r="E163" s="18">
        <v>67</v>
      </c>
      <c r="F163" s="16" t="s">
        <v>43</v>
      </c>
      <c r="G163" s="8">
        <v>90</v>
      </c>
      <c r="H163" s="9">
        <f t="shared" si="10"/>
        <v>650</v>
      </c>
      <c r="I163" s="9" t="s">
        <v>47</v>
      </c>
      <c r="J163" s="9">
        <f t="shared" si="11"/>
        <v>58500</v>
      </c>
      <c r="K163" s="10">
        <f t="shared" si="12"/>
        <v>32760.000000000004</v>
      </c>
      <c r="L163" s="10">
        <f t="shared" si="13"/>
        <v>25739.999999999996</v>
      </c>
      <c r="M163" s="11">
        <f t="shared" si="14"/>
        <v>0.43999999999999995</v>
      </c>
    </row>
    <row r="164" spans="1:13">
      <c r="A164" s="7">
        <v>43059</v>
      </c>
      <c r="B164" s="8" t="s">
        <v>15</v>
      </c>
      <c r="C164" s="8" t="s">
        <v>32</v>
      </c>
      <c r="D164" s="15" t="s">
        <v>17</v>
      </c>
      <c r="E164" s="18">
        <v>47</v>
      </c>
      <c r="F164" s="16" t="s">
        <v>43</v>
      </c>
      <c r="G164" s="8">
        <v>60</v>
      </c>
      <c r="H164" s="9">
        <f t="shared" si="10"/>
        <v>1500</v>
      </c>
      <c r="I164" s="9" t="s">
        <v>48</v>
      </c>
      <c r="J164" s="9">
        <f t="shared" si="11"/>
        <v>90000</v>
      </c>
      <c r="K164" s="10">
        <f t="shared" si="12"/>
        <v>62999.999999999993</v>
      </c>
      <c r="L164" s="10">
        <f t="shared" si="13"/>
        <v>27000.000000000007</v>
      </c>
      <c r="M164" s="11">
        <f t="shared" si="14"/>
        <v>0.3000000000000001</v>
      </c>
    </row>
    <row r="165" spans="1:13">
      <c r="A165" s="7">
        <v>43059</v>
      </c>
      <c r="B165" s="8" t="s">
        <v>30</v>
      </c>
      <c r="C165" s="8" t="s">
        <v>38</v>
      </c>
      <c r="D165" s="15" t="s">
        <v>29</v>
      </c>
      <c r="E165" s="18">
        <v>29</v>
      </c>
      <c r="F165" s="16" t="s">
        <v>44</v>
      </c>
      <c r="G165" s="8">
        <v>10</v>
      </c>
      <c r="H165" s="9">
        <f t="shared" si="10"/>
        <v>450</v>
      </c>
      <c r="I165" s="9" t="s">
        <v>47</v>
      </c>
      <c r="J165" s="9">
        <f t="shared" si="11"/>
        <v>4500</v>
      </c>
      <c r="K165" s="10">
        <f t="shared" si="12"/>
        <v>2880</v>
      </c>
      <c r="L165" s="10">
        <f t="shared" si="13"/>
        <v>1620</v>
      </c>
      <c r="M165" s="11">
        <f t="shared" si="14"/>
        <v>0.36</v>
      </c>
    </row>
    <row r="166" spans="1:13">
      <c r="A166" s="7">
        <v>43059</v>
      </c>
      <c r="B166" s="8" t="s">
        <v>25</v>
      </c>
      <c r="C166" s="8" t="s">
        <v>37</v>
      </c>
      <c r="D166" s="15" t="s">
        <v>29</v>
      </c>
      <c r="E166" s="18">
        <v>34</v>
      </c>
      <c r="F166" s="16" t="s">
        <v>44</v>
      </c>
      <c r="G166" s="8">
        <v>50</v>
      </c>
      <c r="H166" s="9">
        <f t="shared" si="10"/>
        <v>450</v>
      </c>
      <c r="I166" s="9" t="s">
        <v>47</v>
      </c>
      <c r="J166" s="9">
        <f t="shared" si="11"/>
        <v>22500</v>
      </c>
      <c r="K166" s="10">
        <f t="shared" si="12"/>
        <v>10800</v>
      </c>
      <c r="L166" s="10">
        <f t="shared" si="13"/>
        <v>11700</v>
      </c>
      <c r="M166" s="11">
        <f t="shared" si="14"/>
        <v>0.52</v>
      </c>
    </row>
    <row r="167" spans="1:13">
      <c r="A167" s="7">
        <v>43059</v>
      </c>
      <c r="B167" s="8" t="s">
        <v>19</v>
      </c>
      <c r="C167" s="8" t="s">
        <v>16</v>
      </c>
      <c r="D167" s="15" t="s">
        <v>29</v>
      </c>
      <c r="E167" s="18">
        <v>48</v>
      </c>
      <c r="F167" s="16" t="s">
        <v>44</v>
      </c>
      <c r="G167" s="8">
        <v>60</v>
      </c>
      <c r="H167" s="9">
        <f t="shared" si="10"/>
        <v>800</v>
      </c>
      <c r="I167" s="9" t="s">
        <v>48</v>
      </c>
      <c r="J167" s="9">
        <f t="shared" si="11"/>
        <v>48000</v>
      </c>
      <c r="K167" s="10">
        <f t="shared" si="12"/>
        <v>31200</v>
      </c>
      <c r="L167" s="10">
        <f t="shared" si="13"/>
        <v>16800</v>
      </c>
      <c r="M167" s="11">
        <f t="shared" si="14"/>
        <v>0.35</v>
      </c>
    </row>
    <row r="168" spans="1:13">
      <c r="A168" s="7">
        <v>43059</v>
      </c>
      <c r="B168" s="8" t="s">
        <v>22</v>
      </c>
      <c r="C168" s="8" t="s">
        <v>36</v>
      </c>
      <c r="D168" s="15" t="s">
        <v>26</v>
      </c>
      <c r="E168" s="18">
        <v>34</v>
      </c>
      <c r="F168" s="16" t="s">
        <v>44</v>
      </c>
      <c r="G168" s="8">
        <v>50</v>
      </c>
      <c r="H168" s="9">
        <f t="shared" si="10"/>
        <v>1800</v>
      </c>
      <c r="I168" s="9" t="s">
        <v>49</v>
      </c>
      <c r="J168" s="9">
        <f t="shared" si="11"/>
        <v>90000</v>
      </c>
      <c r="K168" s="10">
        <f t="shared" si="12"/>
        <v>67500</v>
      </c>
      <c r="L168" s="10">
        <f t="shared" si="13"/>
        <v>22500</v>
      </c>
      <c r="M168" s="11">
        <f t="shared" si="14"/>
        <v>0.25</v>
      </c>
    </row>
    <row r="169" spans="1:13">
      <c r="A169" s="7">
        <v>43059</v>
      </c>
      <c r="B169" s="8" t="s">
        <v>19</v>
      </c>
      <c r="C169" s="8" t="s">
        <v>38</v>
      </c>
      <c r="D169" s="15" t="s">
        <v>17</v>
      </c>
      <c r="E169" s="18">
        <v>54</v>
      </c>
      <c r="F169" s="16" t="s">
        <v>44</v>
      </c>
      <c r="G169" s="8">
        <v>80</v>
      </c>
      <c r="H169" s="9">
        <f t="shared" si="10"/>
        <v>800</v>
      </c>
      <c r="I169" s="9" t="s">
        <v>48</v>
      </c>
      <c r="J169" s="9">
        <f t="shared" si="11"/>
        <v>64000</v>
      </c>
      <c r="K169" s="10">
        <f t="shared" si="12"/>
        <v>41600</v>
      </c>
      <c r="L169" s="10">
        <f t="shared" si="13"/>
        <v>22400</v>
      </c>
      <c r="M169" s="11">
        <f t="shared" si="14"/>
        <v>0.35</v>
      </c>
    </row>
    <row r="170" spans="1:13">
      <c r="A170" s="7">
        <v>43059</v>
      </c>
      <c r="B170" s="8" t="s">
        <v>27</v>
      </c>
      <c r="C170" s="8" t="s">
        <v>13</v>
      </c>
      <c r="D170" s="15" t="s">
        <v>26</v>
      </c>
      <c r="E170" s="18">
        <v>36</v>
      </c>
      <c r="F170" s="16" t="s">
        <v>44</v>
      </c>
      <c r="G170" s="8">
        <v>56</v>
      </c>
      <c r="H170" s="9">
        <f t="shared" si="10"/>
        <v>400</v>
      </c>
      <c r="I170" s="9" t="s">
        <v>49</v>
      </c>
      <c r="J170" s="9">
        <f t="shared" si="11"/>
        <v>22400</v>
      </c>
      <c r="K170" s="10">
        <f t="shared" si="12"/>
        <v>14112</v>
      </c>
      <c r="L170" s="10">
        <f t="shared" si="13"/>
        <v>8288</v>
      </c>
      <c r="M170" s="11">
        <f t="shared" si="14"/>
        <v>0.37</v>
      </c>
    </row>
    <row r="171" spans="1:13">
      <c r="A171" s="7">
        <v>43059</v>
      </c>
      <c r="B171" s="8" t="s">
        <v>35</v>
      </c>
      <c r="C171" s="8" t="s">
        <v>31</v>
      </c>
      <c r="D171" s="15" t="s">
        <v>17</v>
      </c>
      <c r="E171" s="18">
        <v>23</v>
      </c>
      <c r="F171" s="16" t="s">
        <v>44</v>
      </c>
      <c r="G171" s="8">
        <v>90</v>
      </c>
      <c r="H171" s="9">
        <f t="shared" si="10"/>
        <v>650</v>
      </c>
      <c r="I171" s="9" t="s">
        <v>45</v>
      </c>
      <c r="J171" s="9">
        <f t="shared" si="11"/>
        <v>58500</v>
      </c>
      <c r="K171" s="10">
        <f t="shared" si="12"/>
        <v>32760.000000000004</v>
      </c>
      <c r="L171" s="10">
        <f t="shared" si="13"/>
        <v>25739.999999999996</v>
      </c>
      <c r="M171" s="11">
        <f t="shared" si="14"/>
        <v>0.43999999999999995</v>
      </c>
    </row>
    <row r="172" spans="1:13">
      <c r="A172" s="7">
        <v>43059</v>
      </c>
      <c r="B172" s="8" t="s">
        <v>27</v>
      </c>
      <c r="C172" s="8" t="s">
        <v>23</v>
      </c>
      <c r="D172" s="15" t="s">
        <v>29</v>
      </c>
      <c r="E172" s="18">
        <v>20</v>
      </c>
      <c r="F172" s="16" t="s">
        <v>44</v>
      </c>
      <c r="G172" s="8">
        <v>50</v>
      </c>
      <c r="H172" s="9">
        <f t="shared" si="10"/>
        <v>400</v>
      </c>
      <c r="I172" s="9" t="s">
        <v>48</v>
      </c>
      <c r="J172" s="9">
        <f t="shared" si="11"/>
        <v>20000</v>
      </c>
      <c r="K172" s="10">
        <f t="shared" si="12"/>
        <v>12600</v>
      </c>
      <c r="L172" s="10">
        <f t="shared" si="13"/>
        <v>7400</v>
      </c>
      <c r="M172" s="11">
        <f t="shared" si="14"/>
        <v>0.37</v>
      </c>
    </row>
    <row r="173" spans="1:13">
      <c r="A173" s="7">
        <v>43059</v>
      </c>
      <c r="B173" s="8" t="s">
        <v>35</v>
      </c>
      <c r="C173" s="8" t="s">
        <v>28</v>
      </c>
      <c r="D173" s="15" t="s">
        <v>26</v>
      </c>
      <c r="E173" s="18">
        <v>63</v>
      </c>
      <c r="F173" s="16" t="s">
        <v>44</v>
      </c>
      <c r="G173" s="8">
        <v>20</v>
      </c>
      <c r="H173" s="9">
        <f t="shared" si="10"/>
        <v>650</v>
      </c>
      <c r="I173" s="9" t="s">
        <v>46</v>
      </c>
      <c r="J173" s="9">
        <f t="shared" si="11"/>
        <v>13000</v>
      </c>
      <c r="K173" s="10">
        <f t="shared" si="12"/>
        <v>7280.0000000000009</v>
      </c>
      <c r="L173" s="10">
        <f t="shared" si="13"/>
        <v>5719.9999999999991</v>
      </c>
      <c r="M173" s="11">
        <f t="shared" si="14"/>
        <v>0.43999999999999995</v>
      </c>
    </row>
    <row r="174" spans="1:13">
      <c r="A174" s="7">
        <v>43054</v>
      </c>
      <c r="B174" s="8" t="s">
        <v>12</v>
      </c>
      <c r="C174" s="8" t="s">
        <v>38</v>
      </c>
      <c r="D174" s="15" t="s">
        <v>29</v>
      </c>
      <c r="E174" s="18">
        <v>26</v>
      </c>
      <c r="F174" s="16" t="s">
        <v>44</v>
      </c>
      <c r="G174" s="8">
        <v>80</v>
      </c>
      <c r="H174" s="9">
        <f t="shared" si="10"/>
        <v>750</v>
      </c>
      <c r="I174" s="9" t="s">
        <v>48</v>
      </c>
      <c r="J174" s="9">
        <f t="shared" si="11"/>
        <v>60000</v>
      </c>
      <c r="K174" s="10">
        <f t="shared" si="12"/>
        <v>30000</v>
      </c>
      <c r="L174" s="10">
        <f t="shared" si="13"/>
        <v>30000</v>
      </c>
      <c r="M174" s="11">
        <f t="shared" si="14"/>
        <v>0.5</v>
      </c>
    </row>
    <row r="175" spans="1:13">
      <c r="A175" s="7">
        <v>43054</v>
      </c>
      <c r="B175" s="8" t="s">
        <v>25</v>
      </c>
      <c r="C175" s="8" t="s">
        <v>24</v>
      </c>
      <c r="D175" s="15" t="s">
        <v>17</v>
      </c>
      <c r="E175" s="18">
        <v>32</v>
      </c>
      <c r="F175" s="16" t="s">
        <v>44</v>
      </c>
      <c r="G175" s="8">
        <v>90</v>
      </c>
      <c r="H175" s="9">
        <f t="shared" si="10"/>
        <v>450</v>
      </c>
      <c r="I175" s="9" t="s">
        <v>46</v>
      </c>
      <c r="J175" s="9">
        <f t="shared" si="11"/>
        <v>40500</v>
      </c>
      <c r="K175" s="10">
        <f t="shared" si="12"/>
        <v>19440</v>
      </c>
      <c r="L175" s="10">
        <f t="shared" si="13"/>
        <v>21060</v>
      </c>
      <c r="M175" s="11">
        <f t="shared" si="14"/>
        <v>0.52</v>
      </c>
    </row>
    <row r="176" spans="1:13">
      <c r="A176" s="7">
        <v>43052</v>
      </c>
      <c r="B176" s="8" t="s">
        <v>34</v>
      </c>
      <c r="C176" s="8" t="s">
        <v>31</v>
      </c>
      <c r="D176" s="15" t="s">
        <v>21</v>
      </c>
      <c r="E176" s="18">
        <v>29</v>
      </c>
      <c r="F176" s="16" t="s">
        <v>44</v>
      </c>
      <c r="G176" s="8">
        <v>30</v>
      </c>
      <c r="H176" s="9">
        <f t="shared" si="10"/>
        <v>480</v>
      </c>
      <c r="I176" s="9" t="s">
        <v>47</v>
      </c>
      <c r="J176" s="9">
        <f t="shared" si="11"/>
        <v>14400</v>
      </c>
      <c r="K176" s="10">
        <f t="shared" si="12"/>
        <v>5040</v>
      </c>
      <c r="L176" s="10">
        <f t="shared" si="13"/>
        <v>9360</v>
      </c>
      <c r="M176" s="11">
        <f t="shared" si="14"/>
        <v>0.65</v>
      </c>
    </row>
    <row r="177" spans="1:13">
      <c r="A177" s="7">
        <v>43052</v>
      </c>
      <c r="B177" s="8" t="s">
        <v>35</v>
      </c>
      <c r="C177" s="8" t="s">
        <v>23</v>
      </c>
      <c r="D177" s="15" t="s">
        <v>26</v>
      </c>
      <c r="E177" s="18">
        <v>48</v>
      </c>
      <c r="F177" s="16" t="s">
        <v>43</v>
      </c>
      <c r="G177" s="8">
        <v>60</v>
      </c>
      <c r="H177" s="9">
        <f t="shared" si="10"/>
        <v>650</v>
      </c>
      <c r="I177" s="9" t="s">
        <v>47</v>
      </c>
      <c r="J177" s="9">
        <f t="shared" si="11"/>
        <v>39000</v>
      </c>
      <c r="K177" s="10">
        <f t="shared" si="12"/>
        <v>21840.000000000004</v>
      </c>
      <c r="L177" s="10">
        <f t="shared" si="13"/>
        <v>17159.999999999996</v>
      </c>
      <c r="M177" s="11">
        <f t="shared" si="14"/>
        <v>0.43999999999999989</v>
      </c>
    </row>
    <row r="178" spans="1:13">
      <c r="A178" s="7">
        <v>43048</v>
      </c>
      <c r="B178" s="8" t="s">
        <v>25</v>
      </c>
      <c r="C178" s="8" t="s">
        <v>31</v>
      </c>
      <c r="D178" s="15" t="s">
        <v>21</v>
      </c>
      <c r="E178" s="18">
        <v>45</v>
      </c>
      <c r="F178" s="16" t="s">
        <v>43</v>
      </c>
      <c r="G178" s="8">
        <v>60</v>
      </c>
      <c r="H178" s="9">
        <f t="shared" si="10"/>
        <v>450</v>
      </c>
      <c r="I178" s="9" t="s">
        <v>46</v>
      </c>
      <c r="J178" s="9">
        <f t="shared" si="11"/>
        <v>27000</v>
      </c>
      <c r="K178" s="10">
        <f t="shared" si="12"/>
        <v>12960</v>
      </c>
      <c r="L178" s="10">
        <f t="shared" si="13"/>
        <v>14040</v>
      </c>
      <c r="M178" s="11">
        <f t="shared" si="14"/>
        <v>0.52</v>
      </c>
    </row>
    <row r="179" spans="1:13">
      <c r="A179" s="7">
        <v>43048</v>
      </c>
      <c r="B179" s="8" t="s">
        <v>33</v>
      </c>
      <c r="C179" s="8" t="s">
        <v>31</v>
      </c>
      <c r="D179" s="15" t="s">
        <v>17</v>
      </c>
      <c r="E179" s="18">
        <v>38</v>
      </c>
      <c r="F179" s="16" t="s">
        <v>44</v>
      </c>
      <c r="G179" s="8">
        <v>40</v>
      </c>
      <c r="H179" s="9">
        <f t="shared" si="10"/>
        <v>600</v>
      </c>
      <c r="I179" s="9" t="s">
        <v>49</v>
      </c>
      <c r="J179" s="9">
        <f t="shared" si="11"/>
        <v>24000</v>
      </c>
      <c r="K179" s="10">
        <f t="shared" si="12"/>
        <v>18480</v>
      </c>
      <c r="L179" s="10">
        <f t="shared" si="13"/>
        <v>5520</v>
      </c>
      <c r="M179" s="11">
        <f t="shared" si="14"/>
        <v>0.23</v>
      </c>
    </row>
    <row r="180" spans="1:13">
      <c r="A180" s="7">
        <v>43047</v>
      </c>
      <c r="B180" s="8" t="s">
        <v>35</v>
      </c>
      <c r="C180" s="8" t="s">
        <v>36</v>
      </c>
      <c r="D180" s="15" t="s">
        <v>17</v>
      </c>
      <c r="E180" s="18">
        <v>45</v>
      </c>
      <c r="F180" s="16" t="s">
        <v>43</v>
      </c>
      <c r="G180" s="8">
        <v>10</v>
      </c>
      <c r="H180" s="9">
        <f t="shared" si="10"/>
        <v>650</v>
      </c>
      <c r="I180" s="9" t="s">
        <v>49</v>
      </c>
      <c r="J180" s="9">
        <f t="shared" si="11"/>
        <v>6500</v>
      </c>
      <c r="K180" s="10">
        <f t="shared" si="12"/>
        <v>3640.0000000000005</v>
      </c>
      <c r="L180" s="10">
        <f t="shared" si="13"/>
        <v>2859.9999999999995</v>
      </c>
      <c r="M180" s="11">
        <f t="shared" si="14"/>
        <v>0.43999999999999995</v>
      </c>
    </row>
    <row r="181" spans="1:13">
      <c r="A181" s="7">
        <v>43047</v>
      </c>
      <c r="B181" s="8" t="s">
        <v>22</v>
      </c>
      <c r="C181" s="8" t="s">
        <v>23</v>
      </c>
      <c r="D181" s="15" t="s">
        <v>17</v>
      </c>
      <c r="E181" s="18">
        <v>47</v>
      </c>
      <c r="F181" s="16" t="s">
        <v>43</v>
      </c>
      <c r="G181" s="8">
        <v>80</v>
      </c>
      <c r="H181" s="9">
        <f t="shared" si="10"/>
        <v>1800</v>
      </c>
      <c r="I181" s="9" t="s">
        <v>47</v>
      </c>
      <c r="J181" s="9">
        <f t="shared" si="11"/>
        <v>144000</v>
      </c>
      <c r="K181" s="10">
        <f t="shared" si="12"/>
        <v>108000</v>
      </c>
      <c r="L181" s="10">
        <f t="shared" si="13"/>
        <v>36000</v>
      </c>
      <c r="M181" s="11">
        <f t="shared" si="14"/>
        <v>0.25</v>
      </c>
    </row>
    <row r="182" spans="1:13">
      <c r="A182" s="7">
        <v>43045</v>
      </c>
      <c r="B182" s="8" t="s">
        <v>33</v>
      </c>
      <c r="C182" s="8" t="s">
        <v>23</v>
      </c>
      <c r="D182" s="15" t="s">
        <v>14</v>
      </c>
      <c r="E182" s="18">
        <v>54</v>
      </c>
      <c r="F182" s="16" t="s">
        <v>44</v>
      </c>
      <c r="G182" s="8">
        <v>60</v>
      </c>
      <c r="H182" s="9">
        <f t="shared" si="10"/>
        <v>600</v>
      </c>
      <c r="I182" s="9" t="s">
        <v>45</v>
      </c>
      <c r="J182" s="9">
        <f t="shared" si="11"/>
        <v>36000</v>
      </c>
      <c r="K182" s="10">
        <f t="shared" si="12"/>
        <v>27720</v>
      </c>
      <c r="L182" s="10">
        <f t="shared" si="13"/>
        <v>8280</v>
      </c>
      <c r="M182" s="11">
        <f t="shared" si="14"/>
        <v>0.23</v>
      </c>
    </row>
    <row r="183" spans="1:13">
      <c r="A183" s="7">
        <v>43045</v>
      </c>
      <c r="B183" s="8" t="s">
        <v>15</v>
      </c>
      <c r="C183" s="8" t="s">
        <v>24</v>
      </c>
      <c r="D183" s="15" t="s">
        <v>14</v>
      </c>
      <c r="E183" s="18">
        <v>65</v>
      </c>
      <c r="F183" s="16" t="s">
        <v>44</v>
      </c>
      <c r="G183" s="8">
        <v>40</v>
      </c>
      <c r="H183" s="9">
        <f t="shared" si="10"/>
        <v>1500</v>
      </c>
      <c r="I183" s="9" t="s">
        <v>49</v>
      </c>
      <c r="J183" s="9">
        <f t="shared" si="11"/>
        <v>60000</v>
      </c>
      <c r="K183" s="10">
        <f t="shared" si="12"/>
        <v>42000</v>
      </c>
      <c r="L183" s="10">
        <f t="shared" si="13"/>
        <v>18000</v>
      </c>
      <c r="M183" s="11">
        <f t="shared" si="14"/>
        <v>0.3</v>
      </c>
    </row>
    <row r="184" spans="1:13">
      <c r="A184" s="7">
        <v>43045</v>
      </c>
      <c r="B184" s="8" t="s">
        <v>30</v>
      </c>
      <c r="C184" s="8" t="s">
        <v>31</v>
      </c>
      <c r="D184" s="15" t="s">
        <v>14</v>
      </c>
      <c r="E184" s="18">
        <v>47</v>
      </c>
      <c r="F184" s="16" t="s">
        <v>43</v>
      </c>
      <c r="G184" s="8">
        <v>60</v>
      </c>
      <c r="H184" s="9">
        <f t="shared" si="10"/>
        <v>450</v>
      </c>
      <c r="I184" s="9" t="s">
        <v>49</v>
      </c>
      <c r="J184" s="9">
        <f t="shared" si="11"/>
        <v>27000</v>
      </c>
      <c r="K184" s="10">
        <f t="shared" si="12"/>
        <v>17280</v>
      </c>
      <c r="L184" s="10">
        <f t="shared" si="13"/>
        <v>9720</v>
      </c>
      <c r="M184" s="11">
        <f t="shared" si="14"/>
        <v>0.36</v>
      </c>
    </row>
    <row r="185" spans="1:13">
      <c r="A185" s="7">
        <v>43045</v>
      </c>
      <c r="B185" s="8" t="s">
        <v>34</v>
      </c>
      <c r="C185" s="8" t="s">
        <v>24</v>
      </c>
      <c r="D185" s="15" t="s">
        <v>29</v>
      </c>
      <c r="E185" s="18">
        <v>23</v>
      </c>
      <c r="F185" s="16" t="s">
        <v>43</v>
      </c>
      <c r="G185" s="8">
        <v>40</v>
      </c>
      <c r="H185" s="9">
        <f t="shared" si="10"/>
        <v>480</v>
      </c>
      <c r="I185" s="9" t="s">
        <v>45</v>
      </c>
      <c r="J185" s="9">
        <f t="shared" si="11"/>
        <v>19200</v>
      </c>
      <c r="K185" s="10">
        <f t="shared" si="12"/>
        <v>6720</v>
      </c>
      <c r="L185" s="10">
        <f t="shared" si="13"/>
        <v>12480</v>
      </c>
      <c r="M185" s="11">
        <f t="shared" si="14"/>
        <v>0.65</v>
      </c>
    </row>
    <row r="186" spans="1:13">
      <c r="A186" s="7">
        <v>43044</v>
      </c>
      <c r="B186" s="8" t="s">
        <v>30</v>
      </c>
      <c r="C186" s="8" t="s">
        <v>24</v>
      </c>
      <c r="D186" s="15" t="s">
        <v>26</v>
      </c>
      <c r="E186" s="18">
        <v>67</v>
      </c>
      <c r="F186" s="16" t="s">
        <v>44</v>
      </c>
      <c r="G186" s="8">
        <v>50</v>
      </c>
      <c r="H186" s="9">
        <f t="shared" si="10"/>
        <v>450</v>
      </c>
      <c r="I186" s="9" t="s">
        <v>45</v>
      </c>
      <c r="J186" s="9">
        <f t="shared" si="11"/>
        <v>22500</v>
      </c>
      <c r="K186" s="10">
        <f t="shared" si="12"/>
        <v>14400</v>
      </c>
      <c r="L186" s="10">
        <f t="shared" si="13"/>
        <v>8100</v>
      </c>
      <c r="M186" s="11">
        <f t="shared" si="14"/>
        <v>0.36</v>
      </c>
    </row>
    <row r="187" spans="1:13">
      <c r="A187" s="7">
        <v>43044</v>
      </c>
      <c r="B187" s="8" t="s">
        <v>22</v>
      </c>
      <c r="C187" s="8" t="s">
        <v>20</v>
      </c>
      <c r="D187" s="15" t="s">
        <v>14</v>
      </c>
      <c r="E187" s="18">
        <v>34</v>
      </c>
      <c r="F187" s="16" t="s">
        <v>44</v>
      </c>
      <c r="G187" s="8">
        <v>50</v>
      </c>
      <c r="H187" s="9">
        <f t="shared" si="10"/>
        <v>1800</v>
      </c>
      <c r="I187" s="9" t="s">
        <v>46</v>
      </c>
      <c r="J187" s="9">
        <f t="shared" si="11"/>
        <v>90000</v>
      </c>
      <c r="K187" s="10">
        <f t="shared" si="12"/>
        <v>67500</v>
      </c>
      <c r="L187" s="10">
        <f t="shared" si="13"/>
        <v>22500</v>
      </c>
      <c r="M187" s="11">
        <f t="shared" si="14"/>
        <v>0.25</v>
      </c>
    </row>
    <row r="188" spans="1:13">
      <c r="A188" s="7">
        <v>43044</v>
      </c>
      <c r="B188" s="8" t="s">
        <v>18</v>
      </c>
      <c r="C188" s="8" t="s">
        <v>38</v>
      </c>
      <c r="D188" s="15" t="s">
        <v>17</v>
      </c>
      <c r="E188" s="18">
        <v>36</v>
      </c>
      <c r="F188" s="16" t="s">
        <v>43</v>
      </c>
      <c r="G188" s="8">
        <v>70</v>
      </c>
      <c r="H188" s="9">
        <f t="shared" si="10"/>
        <v>600</v>
      </c>
      <c r="I188" s="9" t="s">
        <v>47</v>
      </c>
      <c r="J188" s="9">
        <f t="shared" si="11"/>
        <v>42000</v>
      </c>
      <c r="K188" s="10">
        <f t="shared" si="12"/>
        <v>23100.000000000004</v>
      </c>
      <c r="L188" s="10">
        <f t="shared" si="13"/>
        <v>18899.999999999996</v>
      </c>
      <c r="M188" s="11">
        <f t="shared" si="14"/>
        <v>0.4499999999999999</v>
      </c>
    </row>
    <row r="189" spans="1:13">
      <c r="A189" s="7">
        <v>43044</v>
      </c>
      <c r="B189" s="8" t="s">
        <v>27</v>
      </c>
      <c r="C189" s="8" t="s">
        <v>37</v>
      </c>
      <c r="D189" s="15" t="s">
        <v>21</v>
      </c>
      <c r="E189" s="18">
        <v>52</v>
      </c>
      <c r="F189" s="16" t="s">
        <v>43</v>
      </c>
      <c r="G189" s="8">
        <v>60</v>
      </c>
      <c r="H189" s="9">
        <f t="shared" si="10"/>
        <v>400</v>
      </c>
      <c r="I189" s="9" t="s">
        <v>49</v>
      </c>
      <c r="J189" s="9">
        <f t="shared" si="11"/>
        <v>24000</v>
      </c>
      <c r="K189" s="10">
        <f t="shared" si="12"/>
        <v>15120</v>
      </c>
      <c r="L189" s="10">
        <f t="shared" si="13"/>
        <v>8880</v>
      </c>
      <c r="M189" s="11">
        <f t="shared" si="14"/>
        <v>0.37</v>
      </c>
    </row>
    <row r="190" spans="1:13">
      <c r="A190" s="7">
        <v>43043</v>
      </c>
      <c r="B190" s="8" t="s">
        <v>27</v>
      </c>
      <c r="C190" s="8" t="s">
        <v>16</v>
      </c>
      <c r="D190" s="15" t="s">
        <v>29</v>
      </c>
      <c r="E190" s="18">
        <v>67</v>
      </c>
      <c r="F190" s="16" t="s">
        <v>43</v>
      </c>
      <c r="G190" s="8">
        <v>50</v>
      </c>
      <c r="H190" s="9">
        <f t="shared" si="10"/>
        <v>400</v>
      </c>
      <c r="I190" s="9" t="s">
        <v>48</v>
      </c>
      <c r="J190" s="9">
        <f t="shared" si="11"/>
        <v>20000</v>
      </c>
      <c r="K190" s="10">
        <f t="shared" si="12"/>
        <v>12600</v>
      </c>
      <c r="L190" s="10">
        <f t="shared" si="13"/>
        <v>7400</v>
      </c>
      <c r="M190" s="11">
        <f t="shared" si="14"/>
        <v>0.37</v>
      </c>
    </row>
    <row r="191" spans="1:13">
      <c r="A191" s="7">
        <v>43043</v>
      </c>
      <c r="B191" s="8" t="s">
        <v>19</v>
      </c>
      <c r="C191" s="8" t="s">
        <v>28</v>
      </c>
      <c r="D191" s="15" t="s">
        <v>17</v>
      </c>
      <c r="E191" s="18">
        <v>36</v>
      </c>
      <c r="F191" s="16" t="s">
        <v>44</v>
      </c>
      <c r="G191" s="8">
        <v>90</v>
      </c>
      <c r="H191" s="9">
        <f t="shared" si="10"/>
        <v>800</v>
      </c>
      <c r="I191" s="9" t="s">
        <v>45</v>
      </c>
      <c r="J191" s="9">
        <f t="shared" si="11"/>
        <v>72000</v>
      </c>
      <c r="K191" s="10">
        <f t="shared" si="12"/>
        <v>46800</v>
      </c>
      <c r="L191" s="10">
        <f t="shared" si="13"/>
        <v>25200</v>
      </c>
      <c r="M191" s="11">
        <f t="shared" si="14"/>
        <v>0.35</v>
      </c>
    </row>
    <row r="192" spans="1:13">
      <c r="A192" s="7">
        <v>43042</v>
      </c>
      <c r="B192" s="8" t="s">
        <v>18</v>
      </c>
      <c r="C192" s="8" t="s">
        <v>20</v>
      </c>
      <c r="D192" s="15" t="s">
        <v>21</v>
      </c>
      <c r="E192" s="18">
        <v>65</v>
      </c>
      <c r="F192" s="16" t="s">
        <v>44</v>
      </c>
      <c r="G192" s="8">
        <v>40</v>
      </c>
      <c r="H192" s="9">
        <f t="shared" si="10"/>
        <v>600</v>
      </c>
      <c r="I192" s="9" t="s">
        <v>45</v>
      </c>
      <c r="J192" s="9">
        <f t="shared" si="11"/>
        <v>24000</v>
      </c>
      <c r="K192" s="10">
        <f t="shared" si="12"/>
        <v>13200.000000000002</v>
      </c>
      <c r="L192" s="10">
        <f t="shared" si="13"/>
        <v>10799.999999999998</v>
      </c>
      <c r="M192" s="11">
        <f t="shared" si="14"/>
        <v>0.4499999999999999</v>
      </c>
    </row>
    <row r="193" spans="1:13">
      <c r="A193" s="7">
        <v>43042</v>
      </c>
      <c r="B193" s="8" t="s">
        <v>15</v>
      </c>
      <c r="C193" s="8" t="s">
        <v>20</v>
      </c>
      <c r="D193" s="15" t="s">
        <v>21</v>
      </c>
      <c r="E193" s="18">
        <v>45</v>
      </c>
      <c r="F193" s="16" t="s">
        <v>44</v>
      </c>
      <c r="G193" s="8">
        <v>50</v>
      </c>
      <c r="H193" s="9">
        <f t="shared" si="10"/>
        <v>1500</v>
      </c>
      <c r="I193" s="9" t="s">
        <v>48</v>
      </c>
      <c r="J193" s="9">
        <f t="shared" si="11"/>
        <v>75000</v>
      </c>
      <c r="K193" s="10">
        <f t="shared" si="12"/>
        <v>52500</v>
      </c>
      <c r="L193" s="10">
        <f t="shared" si="13"/>
        <v>22500</v>
      </c>
      <c r="M193" s="11">
        <f t="shared" si="14"/>
        <v>0.3</v>
      </c>
    </row>
    <row r="194" spans="1:13">
      <c r="A194" s="7">
        <v>43041</v>
      </c>
      <c r="B194" s="8" t="s">
        <v>19</v>
      </c>
      <c r="C194" s="8" t="s">
        <v>32</v>
      </c>
      <c r="D194" s="15" t="s">
        <v>14</v>
      </c>
      <c r="E194" s="18">
        <v>47</v>
      </c>
      <c r="F194" s="16" t="s">
        <v>44</v>
      </c>
      <c r="G194" s="8">
        <v>60</v>
      </c>
      <c r="H194" s="9">
        <f t="shared" ref="H194:H257" si="15">VLOOKUP(B194,$O$2:$P$12,2,0)</f>
        <v>800</v>
      </c>
      <c r="I194" s="9" t="s">
        <v>47</v>
      </c>
      <c r="J194" s="9">
        <f t="shared" ref="J194:J257" si="16">H194*G194</f>
        <v>48000</v>
      </c>
      <c r="K194" s="10">
        <f t="shared" ref="K194:K257" si="17">VLOOKUP(B194,$O$2:$Q$12,3,0)*J194</f>
        <v>31200</v>
      </c>
      <c r="L194" s="10">
        <f t="shared" ref="L194:L257" si="18">J194-K194</f>
        <v>16800</v>
      </c>
      <c r="M194" s="11">
        <f t="shared" ref="M194:M257" si="19">L194/J194</f>
        <v>0.35</v>
      </c>
    </row>
    <row r="195" spans="1:13">
      <c r="A195" s="7">
        <v>43040</v>
      </c>
      <c r="B195" s="8" t="s">
        <v>34</v>
      </c>
      <c r="C195" s="8" t="s">
        <v>28</v>
      </c>
      <c r="D195" s="15" t="s">
        <v>17</v>
      </c>
      <c r="E195" s="18">
        <v>54</v>
      </c>
      <c r="F195" s="16" t="s">
        <v>44</v>
      </c>
      <c r="G195" s="8">
        <v>60</v>
      </c>
      <c r="H195" s="9">
        <f t="shared" si="15"/>
        <v>480</v>
      </c>
      <c r="I195" s="9" t="s">
        <v>49</v>
      </c>
      <c r="J195" s="9">
        <f t="shared" si="16"/>
        <v>28800</v>
      </c>
      <c r="K195" s="10">
        <f t="shared" si="17"/>
        <v>10080</v>
      </c>
      <c r="L195" s="10">
        <f t="shared" si="18"/>
        <v>18720</v>
      </c>
      <c r="M195" s="11">
        <f t="shared" si="19"/>
        <v>0.65</v>
      </c>
    </row>
    <row r="196" spans="1:13">
      <c r="A196" s="7">
        <v>43038</v>
      </c>
      <c r="B196" s="8" t="s">
        <v>25</v>
      </c>
      <c r="C196" s="8" t="s">
        <v>28</v>
      </c>
      <c r="D196" s="15" t="s">
        <v>26</v>
      </c>
      <c r="E196" s="18">
        <v>20</v>
      </c>
      <c r="F196" s="16" t="s">
        <v>44</v>
      </c>
      <c r="G196" s="8">
        <v>60</v>
      </c>
      <c r="H196" s="9">
        <f t="shared" si="15"/>
        <v>450</v>
      </c>
      <c r="I196" s="9" t="s">
        <v>45</v>
      </c>
      <c r="J196" s="9">
        <f t="shared" si="16"/>
        <v>27000</v>
      </c>
      <c r="K196" s="10">
        <f t="shared" si="17"/>
        <v>12960</v>
      </c>
      <c r="L196" s="10">
        <f t="shared" si="18"/>
        <v>14040</v>
      </c>
      <c r="M196" s="11">
        <f t="shared" si="19"/>
        <v>0.52</v>
      </c>
    </row>
    <row r="197" spans="1:13">
      <c r="A197" s="7">
        <v>43023</v>
      </c>
      <c r="B197" s="8" t="s">
        <v>35</v>
      </c>
      <c r="C197" s="8" t="s">
        <v>13</v>
      </c>
      <c r="D197" s="15" t="s">
        <v>26</v>
      </c>
      <c r="E197" s="18">
        <v>47</v>
      </c>
      <c r="F197" s="16" t="s">
        <v>43</v>
      </c>
      <c r="G197" s="8">
        <v>60</v>
      </c>
      <c r="H197" s="9">
        <f t="shared" si="15"/>
        <v>650</v>
      </c>
      <c r="I197" s="9" t="s">
        <v>47</v>
      </c>
      <c r="J197" s="9">
        <f t="shared" si="16"/>
        <v>39000</v>
      </c>
      <c r="K197" s="10">
        <f t="shared" si="17"/>
        <v>21840.000000000004</v>
      </c>
      <c r="L197" s="10">
        <f t="shared" si="18"/>
        <v>17159.999999999996</v>
      </c>
      <c r="M197" s="11">
        <f t="shared" si="19"/>
        <v>0.43999999999999989</v>
      </c>
    </row>
    <row r="198" spans="1:13">
      <c r="A198" s="7">
        <v>43022</v>
      </c>
      <c r="B198" s="8" t="s">
        <v>33</v>
      </c>
      <c r="C198" s="8" t="s">
        <v>28</v>
      </c>
      <c r="D198" s="15" t="s">
        <v>17</v>
      </c>
      <c r="E198" s="18">
        <v>20</v>
      </c>
      <c r="F198" s="16" t="s">
        <v>44</v>
      </c>
      <c r="G198" s="8">
        <v>60</v>
      </c>
      <c r="H198" s="9">
        <f t="shared" si="15"/>
        <v>600</v>
      </c>
      <c r="I198" s="9" t="s">
        <v>48</v>
      </c>
      <c r="J198" s="9">
        <f t="shared" si="16"/>
        <v>36000</v>
      </c>
      <c r="K198" s="10">
        <f t="shared" si="17"/>
        <v>27720</v>
      </c>
      <c r="L198" s="10">
        <f t="shared" si="18"/>
        <v>8280</v>
      </c>
      <c r="M198" s="11">
        <f t="shared" si="19"/>
        <v>0.23</v>
      </c>
    </row>
    <row r="199" spans="1:13">
      <c r="A199" s="7">
        <v>43021</v>
      </c>
      <c r="B199" s="8" t="s">
        <v>22</v>
      </c>
      <c r="C199" s="8" t="s">
        <v>31</v>
      </c>
      <c r="D199" s="15" t="s">
        <v>21</v>
      </c>
      <c r="E199" s="18">
        <v>45</v>
      </c>
      <c r="F199" s="16" t="s">
        <v>43</v>
      </c>
      <c r="G199" s="8">
        <v>60</v>
      </c>
      <c r="H199" s="9">
        <f t="shared" si="15"/>
        <v>1800</v>
      </c>
      <c r="I199" s="9" t="s">
        <v>49</v>
      </c>
      <c r="J199" s="9">
        <f t="shared" si="16"/>
        <v>108000</v>
      </c>
      <c r="K199" s="10">
        <f t="shared" si="17"/>
        <v>81000</v>
      </c>
      <c r="L199" s="10">
        <f t="shared" si="18"/>
        <v>27000</v>
      </c>
      <c r="M199" s="11">
        <f t="shared" si="19"/>
        <v>0.25</v>
      </c>
    </row>
    <row r="200" spans="1:13">
      <c r="A200" s="7">
        <v>43020</v>
      </c>
      <c r="B200" s="8" t="s">
        <v>30</v>
      </c>
      <c r="C200" s="8" t="s">
        <v>32</v>
      </c>
      <c r="D200" s="15" t="s">
        <v>29</v>
      </c>
      <c r="E200" s="18">
        <v>23</v>
      </c>
      <c r="F200" s="16" t="s">
        <v>43</v>
      </c>
      <c r="G200" s="8">
        <v>50</v>
      </c>
      <c r="H200" s="9">
        <f t="shared" si="15"/>
        <v>450</v>
      </c>
      <c r="I200" s="9" t="s">
        <v>47</v>
      </c>
      <c r="J200" s="9">
        <f t="shared" si="16"/>
        <v>22500</v>
      </c>
      <c r="K200" s="10">
        <f t="shared" si="17"/>
        <v>14400</v>
      </c>
      <c r="L200" s="10">
        <f t="shared" si="18"/>
        <v>8100</v>
      </c>
      <c r="M200" s="11">
        <f t="shared" si="19"/>
        <v>0.36</v>
      </c>
    </row>
    <row r="201" spans="1:13">
      <c r="A201" s="7">
        <v>43019</v>
      </c>
      <c r="B201" s="8" t="s">
        <v>27</v>
      </c>
      <c r="C201" s="8" t="s">
        <v>28</v>
      </c>
      <c r="D201" s="15" t="s">
        <v>14</v>
      </c>
      <c r="E201" s="18">
        <v>63</v>
      </c>
      <c r="F201" s="16" t="s">
        <v>44</v>
      </c>
      <c r="G201" s="8">
        <v>50</v>
      </c>
      <c r="H201" s="9">
        <f t="shared" si="15"/>
        <v>400</v>
      </c>
      <c r="I201" s="9" t="s">
        <v>48</v>
      </c>
      <c r="J201" s="9">
        <f t="shared" si="16"/>
        <v>20000</v>
      </c>
      <c r="K201" s="10">
        <f t="shared" si="17"/>
        <v>12600</v>
      </c>
      <c r="L201" s="10">
        <f t="shared" si="18"/>
        <v>7400</v>
      </c>
      <c r="M201" s="11">
        <f t="shared" si="19"/>
        <v>0.37</v>
      </c>
    </row>
    <row r="202" spans="1:13">
      <c r="A202" s="7">
        <v>43018</v>
      </c>
      <c r="B202" s="8" t="s">
        <v>18</v>
      </c>
      <c r="C202" s="8" t="s">
        <v>31</v>
      </c>
      <c r="D202" s="15" t="s">
        <v>26</v>
      </c>
      <c r="E202" s="18">
        <v>67</v>
      </c>
      <c r="F202" s="16" t="s">
        <v>44</v>
      </c>
      <c r="G202" s="8">
        <v>20</v>
      </c>
      <c r="H202" s="9">
        <f t="shared" si="15"/>
        <v>600</v>
      </c>
      <c r="I202" s="9" t="s">
        <v>48</v>
      </c>
      <c r="J202" s="9">
        <f t="shared" si="16"/>
        <v>12000</v>
      </c>
      <c r="K202" s="10">
        <f t="shared" si="17"/>
        <v>6600.0000000000009</v>
      </c>
      <c r="L202" s="10">
        <f t="shared" si="18"/>
        <v>5399.9999999999991</v>
      </c>
      <c r="M202" s="11">
        <f t="shared" si="19"/>
        <v>0.4499999999999999</v>
      </c>
    </row>
    <row r="203" spans="1:13">
      <c r="A203" s="7">
        <v>43017</v>
      </c>
      <c r="B203" s="8" t="s">
        <v>19</v>
      </c>
      <c r="C203" s="8" t="s">
        <v>13</v>
      </c>
      <c r="D203" s="15" t="s">
        <v>21</v>
      </c>
      <c r="E203" s="18">
        <v>44</v>
      </c>
      <c r="F203" s="16" t="s">
        <v>44</v>
      </c>
      <c r="G203" s="8">
        <v>60</v>
      </c>
      <c r="H203" s="9">
        <f t="shared" si="15"/>
        <v>800</v>
      </c>
      <c r="I203" s="9" t="s">
        <v>49</v>
      </c>
      <c r="J203" s="9">
        <f t="shared" si="16"/>
        <v>48000</v>
      </c>
      <c r="K203" s="10">
        <f t="shared" si="17"/>
        <v>31200</v>
      </c>
      <c r="L203" s="10">
        <f t="shared" si="18"/>
        <v>16800</v>
      </c>
      <c r="M203" s="11">
        <f t="shared" si="19"/>
        <v>0.35</v>
      </c>
    </row>
    <row r="204" spans="1:13">
      <c r="A204" s="7">
        <v>43016</v>
      </c>
      <c r="B204" s="8" t="s">
        <v>15</v>
      </c>
      <c r="C204" s="8" t="s">
        <v>31</v>
      </c>
      <c r="D204" s="15" t="s">
        <v>17</v>
      </c>
      <c r="E204" s="18">
        <v>47</v>
      </c>
      <c r="F204" s="16" t="s">
        <v>43</v>
      </c>
      <c r="G204" s="8">
        <v>20</v>
      </c>
      <c r="H204" s="9">
        <f t="shared" si="15"/>
        <v>1500</v>
      </c>
      <c r="I204" s="9" t="s">
        <v>46</v>
      </c>
      <c r="J204" s="9">
        <f t="shared" si="16"/>
        <v>30000</v>
      </c>
      <c r="K204" s="10">
        <f t="shared" si="17"/>
        <v>21000</v>
      </c>
      <c r="L204" s="10">
        <f t="shared" si="18"/>
        <v>9000</v>
      </c>
      <c r="M204" s="11">
        <f t="shared" si="19"/>
        <v>0.3</v>
      </c>
    </row>
    <row r="205" spans="1:13">
      <c r="A205" s="7">
        <v>43015</v>
      </c>
      <c r="B205" s="8" t="s">
        <v>12</v>
      </c>
      <c r="C205" s="8" t="s">
        <v>13</v>
      </c>
      <c r="D205" s="15" t="s">
        <v>21</v>
      </c>
      <c r="E205" s="18">
        <v>52</v>
      </c>
      <c r="F205" s="16" t="s">
        <v>44</v>
      </c>
      <c r="G205" s="8">
        <v>90</v>
      </c>
      <c r="H205" s="9">
        <f t="shared" si="15"/>
        <v>750</v>
      </c>
      <c r="I205" s="9" t="s">
        <v>47</v>
      </c>
      <c r="J205" s="9">
        <f t="shared" si="16"/>
        <v>67500</v>
      </c>
      <c r="K205" s="10">
        <f t="shared" si="17"/>
        <v>33750</v>
      </c>
      <c r="L205" s="10">
        <f t="shared" si="18"/>
        <v>33750</v>
      </c>
      <c r="M205" s="11">
        <f t="shared" si="19"/>
        <v>0.5</v>
      </c>
    </row>
    <row r="206" spans="1:13">
      <c r="A206" s="7">
        <v>43014</v>
      </c>
      <c r="B206" s="8" t="s">
        <v>34</v>
      </c>
      <c r="C206" s="8" t="s">
        <v>36</v>
      </c>
      <c r="D206" s="15" t="s">
        <v>14</v>
      </c>
      <c r="E206" s="18">
        <v>29</v>
      </c>
      <c r="F206" s="16" t="s">
        <v>43</v>
      </c>
      <c r="G206" s="8">
        <v>50</v>
      </c>
      <c r="H206" s="9">
        <f t="shared" si="15"/>
        <v>480</v>
      </c>
      <c r="I206" s="9" t="s">
        <v>47</v>
      </c>
      <c r="J206" s="9">
        <f t="shared" si="16"/>
        <v>24000</v>
      </c>
      <c r="K206" s="10">
        <f t="shared" si="17"/>
        <v>8400</v>
      </c>
      <c r="L206" s="10">
        <f t="shared" si="18"/>
        <v>15600</v>
      </c>
      <c r="M206" s="11">
        <f t="shared" si="19"/>
        <v>0.65</v>
      </c>
    </row>
    <row r="207" spans="1:13">
      <c r="A207" s="7">
        <v>43013</v>
      </c>
      <c r="B207" s="8" t="s">
        <v>35</v>
      </c>
      <c r="C207" s="8" t="s">
        <v>32</v>
      </c>
      <c r="D207" s="15" t="s">
        <v>29</v>
      </c>
      <c r="E207" s="18">
        <v>67</v>
      </c>
      <c r="F207" s="16" t="s">
        <v>43</v>
      </c>
      <c r="G207" s="8">
        <v>40</v>
      </c>
      <c r="H207" s="9">
        <f t="shared" si="15"/>
        <v>650</v>
      </c>
      <c r="I207" s="9" t="s">
        <v>47</v>
      </c>
      <c r="J207" s="9">
        <f t="shared" si="16"/>
        <v>26000</v>
      </c>
      <c r="K207" s="10">
        <f t="shared" si="17"/>
        <v>14560.000000000002</v>
      </c>
      <c r="L207" s="10">
        <f t="shared" si="18"/>
        <v>11439.999999999998</v>
      </c>
      <c r="M207" s="11">
        <f t="shared" si="19"/>
        <v>0.43999999999999995</v>
      </c>
    </row>
    <row r="208" spans="1:13">
      <c r="A208" s="7">
        <v>43013</v>
      </c>
      <c r="B208" s="8" t="s">
        <v>25</v>
      </c>
      <c r="C208" s="8" t="s">
        <v>20</v>
      </c>
      <c r="D208" s="15" t="s">
        <v>26</v>
      </c>
      <c r="E208" s="18">
        <v>36</v>
      </c>
      <c r="F208" s="16" t="s">
        <v>43</v>
      </c>
      <c r="G208" s="8">
        <v>50</v>
      </c>
      <c r="H208" s="9">
        <f t="shared" si="15"/>
        <v>450</v>
      </c>
      <c r="I208" s="9" t="s">
        <v>49</v>
      </c>
      <c r="J208" s="9">
        <f t="shared" si="16"/>
        <v>22500</v>
      </c>
      <c r="K208" s="10">
        <f t="shared" si="17"/>
        <v>10800</v>
      </c>
      <c r="L208" s="10">
        <f t="shared" si="18"/>
        <v>11700</v>
      </c>
      <c r="M208" s="11">
        <f t="shared" si="19"/>
        <v>0.52</v>
      </c>
    </row>
    <row r="209" spans="1:13">
      <c r="A209" s="7">
        <v>43012</v>
      </c>
      <c r="B209" s="8" t="s">
        <v>33</v>
      </c>
      <c r="C209" s="8" t="s">
        <v>13</v>
      </c>
      <c r="D209" s="15" t="s">
        <v>14</v>
      </c>
      <c r="E209" s="18">
        <v>29</v>
      </c>
      <c r="F209" s="16" t="s">
        <v>43</v>
      </c>
      <c r="G209" s="8">
        <v>60</v>
      </c>
      <c r="H209" s="9">
        <f t="shared" si="15"/>
        <v>600</v>
      </c>
      <c r="I209" s="9" t="s">
        <v>46</v>
      </c>
      <c r="J209" s="9">
        <f t="shared" si="16"/>
        <v>36000</v>
      </c>
      <c r="K209" s="10">
        <f t="shared" si="17"/>
        <v>27720</v>
      </c>
      <c r="L209" s="10">
        <f t="shared" si="18"/>
        <v>8280</v>
      </c>
      <c r="M209" s="11">
        <f t="shared" si="19"/>
        <v>0.23</v>
      </c>
    </row>
    <row r="210" spans="1:13">
      <c r="A210" s="7">
        <v>43011</v>
      </c>
      <c r="B210" s="8" t="s">
        <v>30</v>
      </c>
      <c r="C210" s="8" t="s">
        <v>28</v>
      </c>
      <c r="D210" s="15" t="s">
        <v>21</v>
      </c>
      <c r="E210" s="18">
        <v>58</v>
      </c>
      <c r="F210" s="16" t="s">
        <v>44</v>
      </c>
      <c r="G210" s="8">
        <v>50</v>
      </c>
      <c r="H210" s="9">
        <f t="shared" si="15"/>
        <v>450</v>
      </c>
      <c r="I210" s="9" t="s">
        <v>45</v>
      </c>
      <c r="J210" s="9">
        <f t="shared" si="16"/>
        <v>22500</v>
      </c>
      <c r="K210" s="10">
        <f t="shared" si="17"/>
        <v>14400</v>
      </c>
      <c r="L210" s="10">
        <f t="shared" si="18"/>
        <v>8100</v>
      </c>
      <c r="M210" s="11">
        <f t="shared" si="19"/>
        <v>0.36</v>
      </c>
    </row>
    <row r="211" spans="1:13">
      <c r="A211" s="7">
        <v>43011</v>
      </c>
      <c r="B211" s="8" t="s">
        <v>22</v>
      </c>
      <c r="C211" s="8" t="s">
        <v>32</v>
      </c>
      <c r="D211" s="15" t="s">
        <v>26</v>
      </c>
      <c r="E211" s="18">
        <v>58</v>
      </c>
      <c r="F211" s="16" t="s">
        <v>43</v>
      </c>
      <c r="G211" s="8">
        <v>60</v>
      </c>
      <c r="H211" s="9">
        <f t="shared" si="15"/>
        <v>1800</v>
      </c>
      <c r="I211" s="9" t="s">
        <v>45</v>
      </c>
      <c r="J211" s="9">
        <f t="shared" si="16"/>
        <v>108000</v>
      </c>
      <c r="K211" s="10">
        <f t="shared" si="17"/>
        <v>81000</v>
      </c>
      <c r="L211" s="10">
        <f t="shared" si="18"/>
        <v>27000</v>
      </c>
      <c r="M211" s="11">
        <f t="shared" si="19"/>
        <v>0.25</v>
      </c>
    </row>
    <row r="212" spans="1:13">
      <c r="A212" s="7">
        <v>43010</v>
      </c>
      <c r="B212" s="8" t="s">
        <v>27</v>
      </c>
      <c r="C212" s="8" t="s">
        <v>36</v>
      </c>
      <c r="D212" s="15" t="s">
        <v>17</v>
      </c>
      <c r="E212" s="18">
        <v>28</v>
      </c>
      <c r="F212" s="16" t="s">
        <v>43</v>
      </c>
      <c r="G212" s="8">
        <v>70</v>
      </c>
      <c r="H212" s="9">
        <f t="shared" si="15"/>
        <v>400</v>
      </c>
      <c r="I212" s="9" t="s">
        <v>47</v>
      </c>
      <c r="J212" s="9">
        <f t="shared" si="16"/>
        <v>28000</v>
      </c>
      <c r="K212" s="10">
        <f t="shared" si="17"/>
        <v>17640</v>
      </c>
      <c r="L212" s="10">
        <f t="shared" si="18"/>
        <v>10360</v>
      </c>
      <c r="M212" s="11">
        <f t="shared" si="19"/>
        <v>0.37</v>
      </c>
    </row>
    <row r="213" spans="1:13">
      <c r="A213" s="7">
        <v>43009</v>
      </c>
      <c r="B213" s="8" t="s">
        <v>18</v>
      </c>
      <c r="C213" s="8" t="s">
        <v>37</v>
      </c>
      <c r="D213" s="15" t="s">
        <v>26</v>
      </c>
      <c r="E213" s="18">
        <v>48</v>
      </c>
      <c r="F213" s="16" t="s">
        <v>43</v>
      </c>
      <c r="G213" s="8">
        <v>50</v>
      </c>
      <c r="H213" s="9">
        <f t="shared" si="15"/>
        <v>600</v>
      </c>
      <c r="I213" s="9" t="s">
        <v>46</v>
      </c>
      <c r="J213" s="9">
        <f t="shared" si="16"/>
        <v>30000</v>
      </c>
      <c r="K213" s="10">
        <f t="shared" si="17"/>
        <v>16500</v>
      </c>
      <c r="L213" s="10">
        <f t="shared" si="18"/>
        <v>13500</v>
      </c>
      <c r="M213" s="11">
        <f t="shared" si="19"/>
        <v>0.45</v>
      </c>
    </row>
    <row r="214" spans="1:13">
      <c r="A214" s="7">
        <v>42988</v>
      </c>
      <c r="B214" s="8" t="s">
        <v>33</v>
      </c>
      <c r="C214" s="8" t="s">
        <v>24</v>
      </c>
      <c r="D214" s="15" t="s">
        <v>26</v>
      </c>
      <c r="E214" s="18">
        <v>45</v>
      </c>
      <c r="F214" s="16" t="s">
        <v>44</v>
      </c>
      <c r="G214" s="8">
        <v>70</v>
      </c>
      <c r="H214" s="9">
        <f t="shared" si="15"/>
        <v>600</v>
      </c>
      <c r="I214" s="9" t="s">
        <v>48</v>
      </c>
      <c r="J214" s="9">
        <f t="shared" si="16"/>
        <v>42000</v>
      </c>
      <c r="K214" s="10">
        <f t="shared" si="17"/>
        <v>32340</v>
      </c>
      <c r="L214" s="10">
        <f t="shared" si="18"/>
        <v>9660</v>
      </c>
      <c r="M214" s="11">
        <f t="shared" si="19"/>
        <v>0.23</v>
      </c>
    </row>
    <row r="215" spans="1:13">
      <c r="A215" s="7">
        <v>42986</v>
      </c>
      <c r="B215" s="8" t="s">
        <v>22</v>
      </c>
      <c r="C215" s="8" t="s">
        <v>28</v>
      </c>
      <c r="D215" s="15" t="s">
        <v>17</v>
      </c>
      <c r="E215" s="18">
        <v>44</v>
      </c>
      <c r="F215" s="16" t="s">
        <v>43</v>
      </c>
      <c r="G215" s="8">
        <v>70</v>
      </c>
      <c r="H215" s="9">
        <f t="shared" si="15"/>
        <v>1800</v>
      </c>
      <c r="I215" s="9" t="s">
        <v>48</v>
      </c>
      <c r="J215" s="9">
        <f t="shared" si="16"/>
        <v>126000</v>
      </c>
      <c r="K215" s="10">
        <f t="shared" si="17"/>
        <v>94500</v>
      </c>
      <c r="L215" s="10">
        <f t="shared" si="18"/>
        <v>31500</v>
      </c>
      <c r="M215" s="11">
        <f t="shared" si="19"/>
        <v>0.25</v>
      </c>
    </row>
    <row r="216" spans="1:13">
      <c r="A216" s="7">
        <v>42985</v>
      </c>
      <c r="B216" s="8" t="s">
        <v>30</v>
      </c>
      <c r="C216" s="8" t="s">
        <v>31</v>
      </c>
      <c r="D216" s="15" t="s">
        <v>14</v>
      </c>
      <c r="E216" s="18">
        <v>34</v>
      </c>
      <c r="F216" s="16" t="s">
        <v>44</v>
      </c>
      <c r="G216" s="8">
        <v>56</v>
      </c>
      <c r="H216" s="9">
        <f t="shared" si="15"/>
        <v>450</v>
      </c>
      <c r="I216" s="9" t="s">
        <v>45</v>
      </c>
      <c r="J216" s="9">
        <f t="shared" si="16"/>
        <v>25200</v>
      </c>
      <c r="K216" s="10">
        <f t="shared" si="17"/>
        <v>16128</v>
      </c>
      <c r="L216" s="10">
        <f t="shared" si="18"/>
        <v>9072</v>
      </c>
      <c r="M216" s="11">
        <f t="shared" si="19"/>
        <v>0.36</v>
      </c>
    </row>
    <row r="217" spans="1:13">
      <c r="A217" s="7">
        <v>42984</v>
      </c>
      <c r="B217" s="8" t="s">
        <v>27</v>
      </c>
      <c r="C217" s="8" t="s">
        <v>24</v>
      </c>
      <c r="D217" s="15" t="s">
        <v>21</v>
      </c>
      <c r="E217" s="18">
        <v>44</v>
      </c>
      <c r="F217" s="16" t="s">
        <v>44</v>
      </c>
      <c r="G217" s="8">
        <v>56</v>
      </c>
      <c r="H217" s="9">
        <f t="shared" si="15"/>
        <v>400</v>
      </c>
      <c r="I217" s="9" t="s">
        <v>48</v>
      </c>
      <c r="J217" s="9">
        <f t="shared" si="16"/>
        <v>22400</v>
      </c>
      <c r="K217" s="10">
        <f t="shared" si="17"/>
        <v>14112</v>
      </c>
      <c r="L217" s="10">
        <f t="shared" si="18"/>
        <v>8288</v>
      </c>
      <c r="M217" s="11">
        <f t="shared" si="19"/>
        <v>0.37</v>
      </c>
    </row>
    <row r="218" spans="1:13">
      <c r="A218" s="7">
        <v>42983</v>
      </c>
      <c r="B218" s="8" t="s">
        <v>18</v>
      </c>
      <c r="C218" s="8" t="s">
        <v>28</v>
      </c>
      <c r="D218" s="15" t="s">
        <v>29</v>
      </c>
      <c r="E218" s="18">
        <v>32</v>
      </c>
      <c r="F218" s="16" t="s">
        <v>43</v>
      </c>
      <c r="G218" s="8">
        <v>10</v>
      </c>
      <c r="H218" s="9">
        <f t="shared" si="15"/>
        <v>600</v>
      </c>
      <c r="I218" s="9" t="s">
        <v>46</v>
      </c>
      <c r="J218" s="9">
        <f t="shared" si="16"/>
        <v>6000</v>
      </c>
      <c r="K218" s="10">
        <f t="shared" si="17"/>
        <v>3300.0000000000005</v>
      </c>
      <c r="L218" s="10">
        <f t="shared" si="18"/>
        <v>2699.9999999999995</v>
      </c>
      <c r="M218" s="11">
        <f t="shared" si="19"/>
        <v>0.4499999999999999</v>
      </c>
    </row>
    <row r="219" spans="1:13">
      <c r="A219" s="7">
        <v>42982</v>
      </c>
      <c r="B219" s="8" t="s">
        <v>19</v>
      </c>
      <c r="C219" s="8" t="s">
        <v>23</v>
      </c>
      <c r="D219" s="15" t="s">
        <v>17</v>
      </c>
      <c r="E219" s="18">
        <v>26</v>
      </c>
      <c r="F219" s="16" t="s">
        <v>44</v>
      </c>
      <c r="G219" s="8">
        <v>80</v>
      </c>
      <c r="H219" s="9">
        <f t="shared" si="15"/>
        <v>800</v>
      </c>
      <c r="I219" s="9" t="s">
        <v>49</v>
      </c>
      <c r="J219" s="9">
        <f t="shared" si="16"/>
        <v>64000</v>
      </c>
      <c r="K219" s="10">
        <f t="shared" si="17"/>
        <v>41600</v>
      </c>
      <c r="L219" s="10">
        <f t="shared" si="18"/>
        <v>22400</v>
      </c>
      <c r="M219" s="11">
        <f t="shared" si="19"/>
        <v>0.35</v>
      </c>
    </row>
    <row r="220" spans="1:13">
      <c r="A220" s="7">
        <v>42981</v>
      </c>
      <c r="B220" s="8" t="s">
        <v>15</v>
      </c>
      <c r="C220" s="8" t="s">
        <v>28</v>
      </c>
      <c r="D220" s="15" t="s">
        <v>26</v>
      </c>
      <c r="E220" s="18">
        <v>28</v>
      </c>
      <c r="F220" s="16" t="s">
        <v>43</v>
      </c>
      <c r="G220" s="8">
        <v>10</v>
      </c>
      <c r="H220" s="9">
        <f t="shared" si="15"/>
        <v>1500</v>
      </c>
      <c r="I220" s="9" t="s">
        <v>46</v>
      </c>
      <c r="J220" s="9">
        <f t="shared" si="16"/>
        <v>15000</v>
      </c>
      <c r="K220" s="10">
        <f t="shared" si="17"/>
        <v>10500</v>
      </c>
      <c r="L220" s="10">
        <f t="shared" si="18"/>
        <v>4500</v>
      </c>
      <c r="M220" s="11">
        <f t="shared" si="19"/>
        <v>0.3</v>
      </c>
    </row>
    <row r="221" spans="1:13">
      <c r="A221" s="7">
        <v>42980</v>
      </c>
      <c r="B221" s="8" t="s">
        <v>12</v>
      </c>
      <c r="C221" s="8" t="s">
        <v>31</v>
      </c>
      <c r="D221" s="15" t="s">
        <v>29</v>
      </c>
      <c r="E221" s="18">
        <v>32</v>
      </c>
      <c r="F221" s="16" t="s">
        <v>44</v>
      </c>
      <c r="G221" s="8">
        <v>40</v>
      </c>
      <c r="H221" s="9">
        <f t="shared" si="15"/>
        <v>750</v>
      </c>
      <c r="I221" s="9" t="s">
        <v>45</v>
      </c>
      <c r="J221" s="9">
        <f t="shared" si="16"/>
        <v>30000</v>
      </c>
      <c r="K221" s="10">
        <f t="shared" si="17"/>
        <v>15000</v>
      </c>
      <c r="L221" s="10">
        <f t="shared" si="18"/>
        <v>15000</v>
      </c>
      <c r="M221" s="11">
        <f t="shared" si="19"/>
        <v>0.5</v>
      </c>
    </row>
    <row r="222" spans="1:13">
      <c r="A222" s="7">
        <v>42979</v>
      </c>
      <c r="B222" s="8" t="s">
        <v>34</v>
      </c>
      <c r="C222" s="8" t="s">
        <v>24</v>
      </c>
      <c r="D222" s="15" t="s">
        <v>17</v>
      </c>
      <c r="E222" s="18">
        <v>29</v>
      </c>
      <c r="F222" s="16" t="s">
        <v>43</v>
      </c>
      <c r="G222" s="8">
        <v>80</v>
      </c>
      <c r="H222" s="9">
        <f t="shared" si="15"/>
        <v>480</v>
      </c>
      <c r="I222" s="9" t="s">
        <v>47</v>
      </c>
      <c r="J222" s="9">
        <f t="shared" si="16"/>
        <v>38400</v>
      </c>
      <c r="K222" s="10">
        <f t="shared" si="17"/>
        <v>13440</v>
      </c>
      <c r="L222" s="10">
        <f t="shared" si="18"/>
        <v>24960</v>
      </c>
      <c r="M222" s="11">
        <f t="shared" si="19"/>
        <v>0.65</v>
      </c>
    </row>
    <row r="223" spans="1:13">
      <c r="A223" s="7">
        <v>42967</v>
      </c>
      <c r="B223" s="8" t="s">
        <v>30</v>
      </c>
      <c r="C223" s="8" t="s">
        <v>37</v>
      </c>
      <c r="D223" s="15" t="s">
        <v>17</v>
      </c>
      <c r="E223" s="18">
        <v>23</v>
      </c>
      <c r="F223" s="16" t="s">
        <v>43</v>
      </c>
      <c r="G223" s="8">
        <v>90</v>
      </c>
      <c r="H223" s="9">
        <f t="shared" si="15"/>
        <v>450</v>
      </c>
      <c r="I223" s="9" t="s">
        <v>49</v>
      </c>
      <c r="J223" s="9">
        <f t="shared" si="16"/>
        <v>40500</v>
      </c>
      <c r="K223" s="10">
        <f t="shared" si="17"/>
        <v>25920</v>
      </c>
      <c r="L223" s="10">
        <f t="shared" si="18"/>
        <v>14580</v>
      </c>
      <c r="M223" s="11">
        <f t="shared" si="19"/>
        <v>0.36</v>
      </c>
    </row>
    <row r="224" spans="1:13">
      <c r="A224" s="7">
        <v>42967</v>
      </c>
      <c r="B224" s="8" t="s">
        <v>35</v>
      </c>
      <c r="C224" s="8" t="s">
        <v>13</v>
      </c>
      <c r="D224" s="15" t="s">
        <v>17</v>
      </c>
      <c r="E224" s="18">
        <v>29</v>
      </c>
      <c r="F224" s="16" t="s">
        <v>44</v>
      </c>
      <c r="G224" s="8">
        <v>10</v>
      </c>
      <c r="H224" s="9">
        <f t="shared" si="15"/>
        <v>650</v>
      </c>
      <c r="I224" s="9" t="s">
        <v>49</v>
      </c>
      <c r="J224" s="9">
        <f t="shared" si="16"/>
        <v>6500</v>
      </c>
      <c r="K224" s="10">
        <f t="shared" si="17"/>
        <v>3640.0000000000005</v>
      </c>
      <c r="L224" s="10">
        <f t="shared" si="18"/>
        <v>2859.9999999999995</v>
      </c>
      <c r="M224" s="11">
        <f t="shared" si="19"/>
        <v>0.43999999999999995</v>
      </c>
    </row>
    <row r="225" spans="1:13">
      <c r="A225" s="7">
        <v>42967</v>
      </c>
      <c r="B225" s="8" t="s">
        <v>12</v>
      </c>
      <c r="C225" s="8" t="s">
        <v>24</v>
      </c>
      <c r="D225" s="15" t="s">
        <v>26</v>
      </c>
      <c r="E225" s="18">
        <v>47</v>
      </c>
      <c r="F225" s="16" t="s">
        <v>43</v>
      </c>
      <c r="G225" s="8">
        <v>90</v>
      </c>
      <c r="H225" s="9">
        <f t="shared" si="15"/>
        <v>750</v>
      </c>
      <c r="I225" s="9" t="s">
        <v>47</v>
      </c>
      <c r="J225" s="9">
        <f t="shared" si="16"/>
        <v>67500</v>
      </c>
      <c r="K225" s="10">
        <f t="shared" si="17"/>
        <v>33750</v>
      </c>
      <c r="L225" s="10">
        <f t="shared" si="18"/>
        <v>33750</v>
      </c>
      <c r="M225" s="11">
        <f t="shared" si="19"/>
        <v>0.5</v>
      </c>
    </row>
    <row r="226" spans="1:13">
      <c r="A226" s="7">
        <v>42967</v>
      </c>
      <c r="B226" s="8" t="s">
        <v>18</v>
      </c>
      <c r="C226" s="8" t="s">
        <v>13</v>
      </c>
      <c r="D226" s="15" t="s">
        <v>26</v>
      </c>
      <c r="E226" s="18">
        <v>65</v>
      </c>
      <c r="F226" s="16" t="s">
        <v>43</v>
      </c>
      <c r="G226" s="8">
        <v>60</v>
      </c>
      <c r="H226" s="9">
        <f t="shared" si="15"/>
        <v>600</v>
      </c>
      <c r="I226" s="9" t="s">
        <v>47</v>
      </c>
      <c r="J226" s="9">
        <f t="shared" si="16"/>
        <v>36000</v>
      </c>
      <c r="K226" s="10">
        <f t="shared" si="17"/>
        <v>19800</v>
      </c>
      <c r="L226" s="10">
        <f t="shared" si="18"/>
        <v>16200</v>
      </c>
      <c r="M226" s="11">
        <f t="shared" si="19"/>
        <v>0.45</v>
      </c>
    </row>
    <row r="227" spans="1:13">
      <c r="A227" s="7">
        <v>42967</v>
      </c>
      <c r="B227" s="8" t="s">
        <v>22</v>
      </c>
      <c r="C227" s="8" t="s">
        <v>13</v>
      </c>
      <c r="D227" s="15" t="s">
        <v>17</v>
      </c>
      <c r="E227" s="18">
        <v>45</v>
      </c>
      <c r="F227" s="16" t="s">
        <v>44</v>
      </c>
      <c r="G227" s="8">
        <v>80</v>
      </c>
      <c r="H227" s="9">
        <f t="shared" si="15"/>
        <v>1800</v>
      </c>
      <c r="I227" s="9" t="s">
        <v>48</v>
      </c>
      <c r="J227" s="9">
        <f t="shared" si="16"/>
        <v>144000</v>
      </c>
      <c r="K227" s="10">
        <f t="shared" si="17"/>
        <v>108000</v>
      </c>
      <c r="L227" s="10">
        <f t="shared" si="18"/>
        <v>36000</v>
      </c>
      <c r="M227" s="11">
        <f t="shared" si="19"/>
        <v>0.25</v>
      </c>
    </row>
    <row r="228" spans="1:13">
      <c r="A228" s="7">
        <v>42967</v>
      </c>
      <c r="B228" s="8" t="s">
        <v>25</v>
      </c>
      <c r="C228" s="8" t="s">
        <v>32</v>
      </c>
      <c r="D228" s="15" t="s">
        <v>29</v>
      </c>
      <c r="E228" s="18">
        <v>29</v>
      </c>
      <c r="F228" s="16" t="s">
        <v>43</v>
      </c>
      <c r="G228" s="8">
        <v>60</v>
      </c>
      <c r="H228" s="9">
        <f t="shared" si="15"/>
        <v>450</v>
      </c>
      <c r="I228" s="9" t="s">
        <v>49</v>
      </c>
      <c r="J228" s="9">
        <f t="shared" si="16"/>
        <v>27000</v>
      </c>
      <c r="K228" s="10">
        <f t="shared" si="17"/>
        <v>12960</v>
      </c>
      <c r="L228" s="10">
        <f t="shared" si="18"/>
        <v>14040</v>
      </c>
      <c r="M228" s="11">
        <f t="shared" si="19"/>
        <v>0.52</v>
      </c>
    </row>
    <row r="229" spans="1:13">
      <c r="A229" s="7">
        <v>42962</v>
      </c>
      <c r="B229" s="8" t="s">
        <v>27</v>
      </c>
      <c r="C229" s="8" t="s">
        <v>28</v>
      </c>
      <c r="D229" s="15" t="s">
        <v>21</v>
      </c>
      <c r="E229" s="18">
        <v>26</v>
      </c>
      <c r="F229" s="16" t="s">
        <v>43</v>
      </c>
      <c r="G229" s="8">
        <v>40</v>
      </c>
      <c r="H229" s="9">
        <f t="shared" si="15"/>
        <v>400</v>
      </c>
      <c r="I229" s="9" t="s">
        <v>49</v>
      </c>
      <c r="J229" s="9">
        <f t="shared" si="16"/>
        <v>16000</v>
      </c>
      <c r="K229" s="10">
        <f t="shared" si="17"/>
        <v>10080</v>
      </c>
      <c r="L229" s="10">
        <f t="shared" si="18"/>
        <v>5920</v>
      </c>
      <c r="M229" s="11">
        <f t="shared" si="19"/>
        <v>0.37</v>
      </c>
    </row>
    <row r="230" spans="1:13">
      <c r="A230" s="7">
        <v>42962</v>
      </c>
      <c r="B230" s="8" t="s">
        <v>33</v>
      </c>
      <c r="C230" s="8" t="s">
        <v>32</v>
      </c>
      <c r="D230" s="15" t="s">
        <v>17</v>
      </c>
      <c r="E230" s="18">
        <v>52</v>
      </c>
      <c r="F230" s="16" t="s">
        <v>43</v>
      </c>
      <c r="G230" s="8">
        <v>60</v>
      </c>
      <c r="H230" s="9">
        <f t="shared" si="15"/>
        <v>600</v>
      </c>
      <c r="I230" s="9" t="s">
        <v>49</v>
      </c>
      <c r="J230" s="9">
        <f t="shared" si="16"/>
        <v>36000</v>
      </c>
      <c r="K230" s="10">
        <f t="shared" si="17"/>
        <v>27720</v>
      </c>
      <c r="L230" s="10">
        <f t="shared" si="18"/>
        <v>8280</v>
      </c>
      <c r="M230" s="11">
        <f t="shared" si="19"/>
        <v>0.23</v>
      </c>
    </row>
    <row r="231" spans="1:13">
      <c r="A231" s="7">
        <v>42962</v>
      </c>
      <c r="B231" s="8" t="s">
        <v>34</v>
      </c>
      <c r="C231" s="8" t="s">
        <v>13</v>
      </c>
      <c r="D231" s="15" t="s">
        <v>26</v>
      </c>
      <c r="E231" s="18">
        <v>47</v>
      </c>
      <c r="F231" s="16" t="s">
        <v>43</v>
      </c>
      <c r="G231" s="8">
        <v>70</v>
      </c>
      <c r="H231" s="9">
        <f t="shared" si="15"/>
        <v>480</v>
      </c>
      <c r="I231" s="9" t="s">
        <v>46</v>
      </c>
      <c r="J231" s="9">
        <f t="shared" si="16"/>
        <v>33600</v>
      </c>
      <c r="K231" s="10">
        <f t="shared" si="17"/>
        <v>11760</v>
      </c>
      <c r="L231" s="10">
        <f t="shared" si="18"/>
        <v>21840</v>
      </c>
      <c r="M231" s="11">
        <f t="shared" si="19"/>
        <v>0.65</v>
      </c>
    </row>
    <row r="232" spans="1:13">
      <c r="A232" s="7">
        <v>42962</v>
      </c>
      <c r="B232" s="8" t="s">
        <v>19</v>
      </c>
      <c r="C232" s="8" t="s">
        <v>13</v>
      </c>
      <c r="D232" s="15" t="s">
        <v>29</v>
      </c>
      <c r="E232" s="18">
        <v>20</v>
      </c>
      <c r="F232" s="16" t="s">
        <v>43</v>
      </c>
      <c r="G232" s="8">
        <v>70</v>
      </c>
      <c r="H232" s="9">
        <f t="shared" si="15"/>
        <v>800</v>
      </c>
      <c r="I232" s="9" t="s">
        <v>48</v>
      </c>
      <c r="J232" s="9">
        <f t="shared" si="16"/>
        <v>56000</v>
      </c>
      <c r="K232" s="10">
        <f t="shared" si="17"/>
        <v>36400</v>
      </c>
      <c r="L232" s="10">
        <f t="shared" si="18"/>
        <v>19600</v>
      </c>
      <c r="M232" s="11">
        <f t="shared" si="19"/>
        <v>0.35</v>
      </c>
    </row>
    <row r="233" spans="1:13">
      <c r="A233" s="7">
        <v>42962</v>
      </c>
      <c r="B233" s="8" t="s">
        <v>30</v>
      </c>
      <c r="C233" s="8" t="s">
        <v>36</v>
      </c>
      <c r="D233" s="15" t="s">
        <v>17</v>
      </c>
      <c r="E233" s="18">
        <v>23</v>
      </c>
      <c r="F233" s="16" t="s">
        <v>44</v>
      </c>
      <c r="G233" s="8">
        <v>50</v>
      </c>
      <c r="H233" s="9">
        <f t="shared" si="15"/>
        <v>450</v>
      </c>
      <c r="I233" s="9" t="s">
        <v>45</v>
      </c>
      <c r="J233" s="9">
        <f t="shared" si="16"/>
        <v>22500</v>
      </c>
      <c r="K233" s="10">
        <f t="shared" si="17"/>
        <v>14400</v>
      </c>
      <c r="L233" s="10">
        <f t="shared" si="18"/>
        <v>8100</v>
      </c>
      <c r="M233" s="11">
        <f t="shared" si="19"/>
        <v>0.36</v>
      </c>
    </row>
    <row r="234" spans="1:13">
      <c r="A234" s="7">
        <v>42962</v>
      </c>
      <c r="B234" s="8" t="s">
        <v>35</v>
      </c>
      <c r="C234" s="8" t="s">
        <v>23</v>
      </c>
      <c r="D234" s="15" t="s">
        <v>26</v>
      </c>
      <c r="E234" s="18">
        <v>20</v>
      </c>
      <c r="F234" s="16" t="s">
        <v>43</v>
      </c>
      <c r="G234" s="8">
        <v>30</v>
      </c>
      <c r="H234" s="9">
        <f t="shared" si="15"/>
        <v>650</v>
      </c>
      <c r="I234" s="9" t="s">
        <v>49</v>
      </c>
      <c r="J234" s="9">
        <f t="shared" si="16"/>
        <v>19500</v>
      </c>
      <c r="K234" s="10">
        <f t="shared" si="17"/>
        <v>10920.000000000002</v>
      </c>
      <c r="L234" s="10">
        <f t="shared" si="18"/>
        <v>8579.9999999999982</v>
      </c>
      <c r="M234" s="11">
        <f t="shared" si="19"/>
        <v>0.43999999999999989</v>
      </c>
    </row>
    <row r="235" spans="1:13">
      <c r="A235" s="7">
        <v>42962</v>
      </c>
      <c r="B235" s="8" t="s">
        <v>12</v>
      </c>
      <c r="C235" s="8" t="s">
        <v>20</v>
      </c>
      <c r="D235" s="15" t="s">
        <v>29</v>
      </c>
      <c r="E235" s="18">
        <v>44</v>
      </c>
      <c r="F235" s="16" t="s">
        <v>43</v>
      </c>
      <c r="G235" s="8">
        <v>50</v>
      </c>
      <c r="H235" s="9">
        <f t="shared" si="15"/>
        <v>750</v>
      </c>
      <c r="I235" s="9" t="s">
        <v>46</v>
      </c>
      <c r="J235" s="9">
        <f t="shared" si="16"/>
        <v>37500</v>
      </c>
      <c r="K235" s="10">
        <f t="shared" si="17"/>
        <v>18750</v>
      </c>
      <c r="L235" s="10">
        <f t="shared" si="18"/>
        <v>18750</v>
      </c>
      <c r="M235" s="11">
        <f t="shared" si="19"/>
        <v>0.5</v>
      </c>
    </row>
    <row r="236" spans="1:13">
      <c r="A236" s="7">
        <v>42957</v>
      </c>
      <c r="B236" s="8" t="s">
        <v>34</v>
      </c>
      <c r="C236" s="8" t="s">
        <v>20</v>
      </c>
      <c r="D236" s="15" t="s">
        <v>29</v>
      </c>
      <c r="E236" s="18">
        <v>32</v>
      </c>
      <c r="F236" s="16" t="s">
        <v>43</v>
      </c>
      <c r="G236" s="8">
        <v>70</v>
      </c>
      <c r="H236" s="9">
        <f t="shared" si="15"/>
        <v>480</v>
      </c>
      <c r="I236" s="9" t="s">
        <v>48</v>
      </c>
      <c r="J236" s="9">
        <f t="shared" si="16"/>
        <v>33600</v>
      </c>
      <c r="K236" s="10">
        <f t="shared" si="17"/>
        <v>11760</v>
      </c>
      <c r="L236" s="10">
        <f t="shared" si="18"/>
        <v>21840</v>
      </c>
      <c r="M236" s="11">
        <f t="shared" si="19"/>
        <v>0.65</v>
      </c>
    </row>
    <row r="237" spans="1:13">
      <c r="A237" s="7">
        <v>42957</v>
      </c>
      <c r="B237" s="8" t="s">
        <v>15</v>
      </c>
      <c r="C237" s="8" t="s">
        <v>20</v>
      </c>
      <c r="D237" s="15" t="s">
        <v>17</v>
      </c>
      <c r="E237" s="18">
        <v>32</v>
      </c>
      <c r="F237" s="16" t="s">
        <v>44</v>
      </c>
      <c r="G237" s="8">
        <v>60</v>
      </c>
      <c r="H237" s="9">
        <f t="shared" si="15"/>
        <v>1500</v>
      </c>
      <c r="I237" s="9" t="s">
        <v>49</v>
      </c>
      <c r="J237" s="9">
        <f t="shared" si="16"/>
        <v>90000</v>
      </c>
      <c r="K237" s="10">
        <f t="shared" si="17"/>
        <v>62999.999999999993</v>
      </c>
      <c r="L237" s="10">
        <f t="shared" si="18"/>
        <v>27000.000000000007</v>
      </c>
      <c r="M237" s="11">
        <f t="shared" si="19"/>
        <v>0.3000000000000001</v>
      </c>
    </row>
    <row r="238" spans="1:13">
      <c r="A238" s="7">
        <v>42957</v>
      </c>
      <c r="B238" s="8" t="s">
        <v>18</v>
      </c>
      <c r="C238" s="8" t="s">
        <v>20</v>
      </c>
      <c r="D238" s="15" t="s">
        <v>29</v>
      </c>
      <c r="E238" s="18">
        <v>32</v>
      </c>
      <c r="F238" s="16" t="s">
        <v>43</v>
      </c>
      <c r="G238" s="8">
        <v>60</v>
      </c>
      <c r="H238" s="9">
        <f t="shared" si="15"/>
        <v>600</v>
      </c>
      <c r="I238" s="9" t="s">
        <v>49</v>
      </c>
      <c r="J238" s="9">
        <f t="shared" si="16"/>
        <v>36000</v>
      </c>
      <c r="K238" s="10">
        <f t="shared" si="17"/>
        <v>19800</v>
      </c>
      <c r="L238" s="10">
        <f t="shared" si="18"/>
        <v>16200</v>
      </c>
      <c r="M238" s="11">
        <f t="shared" si="19"/>
        <v>0.45</v>
      </c>
    </row>
    <row r="239" spans="1:13">
      <c r="A239" s="7">
        <v>42957</v>
      </c>
      <c r="B239" s="8" t="s">
        <v>30</v>
      </c>
      <c r="C239" s="8" t="s">
        <v>24</v>
      </c>
      <c r="D239" s="15" t="s">
        <v>17</v>
      </c>
      <c r="E239" s="18">
        <v>67</v>
      </c>
      <c r="F239" s="16" t="s">
        <v>43</v>
      </c>
      <c r="G239" s="8">
        <v>20</v>
      </c>
      <c r="H239" s="9">
        <f t="shared" si="15"/>
        <v>450</v>
      </c>
      <c r="I239" s="9" t="s">
        <v>48</v>
      </c>
      <c r="J239" s="9">
        <f t="shared" si="16"/>
        <v>9000</v>
      </c>
      <c r="K239" s="10">
        <f t="shared" si="17"/>
        <v>5760</v>
      </c>
      <c r="L239" s="10">
        <f t="shared" si="18"/>
        <v>3240</v>
      </c>
      <c r="M239" s="11">
        <f t="shared" si="19"/>
        <v>0.36</v>
      </c>
    </row>
    <row r="240" spans="1:13">
      <c r="A240" s="7">
        <v>42957</v>
      </c>
      <c r="B240" s="8" t="s">
        <v>33</v>
      </c>
      <c r="C240" s="8" t="s">
        <v>23</v>
      </c>
      <c r="D240" s="15" t="s">
        <v>17</v>
      </c>
      <c r="E240" s="18">
        <v>67</v>
      </c>
      <c r="F240" s="16" t="s">
        <v>44</v>
      </c>
      <c r="G240" s="8">
        <v>50</v>
      </c>
      <c r="H240" s="9">
        <f t="shared" si="15"/>
        <v>600</v>
      </c>
      <c r="I240" s="9" t="s">
        <v>48</v>
      </c>
      <c r="J240" s="9">
        <f t="shared" si="16"/>
        <v>30000</v>
      </c>
      <c r="K240" s="10">
        <f t="shared" si="17"/>
        <v>23100</v>
      </c>
      <c r="L240" s="10">
        <f t="shared" si="18"/>
        <v>6900</v>
      </c>
      <c r="M240" s="11">
        <f t="shared" si="19"/>
        <v>0.23</v>
      </c>
    </row>
    <row r="241" spans="1:13">
      <c r="A241" s="7">
        <v>42957</v>
      </c>
      <c r="B241" s="8" t="s">
        <v>25</v>
      </c>
      <c r="C241" s="8" t="s">
        <v>31</v>
      </c>
      <c r="D241" s="15" t="s">
        <v>21</v>
      </c>
      <c r="E241" s="18">
        <v>32</v>
      </c>
      <c r="F241" s="16" t="s">
        <v>44</v>
      </c>
      <c r="G241" s="8">
        <v>60</v>
      </c>
      <c r="H241" s="9">
        <f t="shared" si="15"/>
        <v>450</v>
      </c>
      <c r="I241" s="9" t="s">
        <v>49</v>
      </c>
      <c r="J241" s="9">
        <f t="shared" si="16"/>
        <v>27000</v>
      </c>
      <c r="K241" s="10">
        <f t="shared" si="17"/>
        <v>12960</v>
      </c>
      <c r="L241" s="10">
        <f t="shared" si="18"/>
        <v>14040</v>
      </c>
      <c r="M241" s="11">
        <f t="shared" si="19"/>
        <v>0.52</v>
      </c>
    </row>
    <row r="242" spans="1:13">
      <c r="A242" s="7">
        <v>42957</v>
      </c>
      <c r="B242" s="8" t="s">
        <v>12</v>
      </c>
      <c r="C242" s="8" t="s">
        <v>38</v>
      </c>
      <c r="D242" s="15" t="s">
        <v>17</v>
      </c>
      <c r="E242" s="18">
        <v>34</v>
      </c>
      <c r="F242" s="16" t="s">
        <v>43</v>
      </c>
      <c r="G242" s="8">
        <v>80</v>
      </c>
      <c r="H242" s="9">
        <f t="shared" si="15"/>
        <v>750</v>
      </c>
      <c r="I242" s="9" t="s">
        <v>49</v>
      </c>
      <c r="J242" s="9">
        <f t="shared" si="16"/>
        <v>60000</v>
      </c>
      <c r="K242" s="10">
        <f t="shared" si="17"/>
        <v>30000</v>
      </c>
      <c r="L242" s="10">
        <f t="shared" si="18"/>
        <v>30000</v>
      </c>
      <c r="M242" s="11">
        <f t="shared" si="19"/>
        <v>0.5</v>
      </c>
    </row>
    <row r="243" spans="1:13">
      <c r="A243" s="7">
        <v>42956</v>
      </c>
      <c r="B243" s="8" t="s">
        <v>25</v>
      </c>
      <c r="C243" s="8" t="s">
        <v>32</v>
      </c>
      <c r="D243" s="15" t="s">
        <v>14</v>
      </c>
      <c r="E243" s="18">
        <v>34</v>
      </c>
      <c r="F243" s="16" t="s">
        <v>43</v>
      </c>
      <c r="G243" s="8">
        <v>50</v>
      </c>
      <c r="H243" s="9">
        <f t="shared" si="15"/>
        <v>450</v>
      </c>
      <c r="I243" s="9" t="s">
        <v>45</v>
      </c>
      <c r="J243" s="9">
        <f t="shared" si="16"/>
        <v>22500</v>
      </c>
      <c r="K243" s="10">
        <f t="shared" si="17"/>
        <v>10800</v>
      </c>
      <c r="L243" s="10">
        <f t="shared" si="18"/>
        <v>11700</v>
      </c>
      <c r="M243" s="11">
        <f t="shared" si="19"/>
        <v>0.52</v>
      </c>
    </row>
    <row r="244" spans="1:13">
      <c r="A244" s="7">
        <v>42956</v>
      </c>
      <c r="B244" s="8" t="s">
        <v>12</v>
      </c>
      <c r="C244" s="8" t="s">
        <v>24</v>
      </c>
      <c r="D244" s="15" t="s">
        <v>21</v>
      </c>
      <c r="E244" s="18">
        <v>47</v>
      </c>
      <c r="F244" s="16" t="s">
        <v>43</v>
      </c>
      <c r="G244" s="8">
        <v>60</v>
      </c>
      <c r="H244" s="9">
        <f t="shared" si="15"/>
        <v>750</v>
      </c>
      <c r="I244" s="9" t="s">
        <v>45</v>
      </c>
      <c r="J244" s="9">
        <f t="shared" si="16"/>
        <v>45000</v>
      </c>
      <c r="K244" s="10">
        <f t="shared" si="17"/>
        <v>22500</v>
      </c>
      <c r="L244" s="10">
        <f t="shared" si="18"/>
        <v>22500</v>
      </c>
      <c r="M244" s="11">
        <f t="shared" si="19"/>
        <v>0.5</v>
      </c>
    </row>
    <row r="245" spans="1:13">
      <c r="A245" s="7">
        <v>42956</v>
      </c>
      <c r="B245" s="8" t="s">
        <v>19</v>
      </c>
      <c r="C245" s="8" t="s">
        <v>31</v>
      </c>
      <c r="D245" s="15" t="s">
        <v>17</v>
      </c>
      <c r="E245" s="18">
        <v>54</v>
      </c>
      <c r="F245" s="16" t="s">
        <v>44</v>
      </c>
      <c r="G245" s="8">
        <v>70</v>
      </c>
      <c r="H245" s="9">
        <f t="shared" si="15"/>
        <v>800</v>
      </c>
      <c r="I245" s="9" t="s">
        <v>45</v>
      </c>
      <c r="J245" s="9">
        <f t="shared" si="16"/>
        <v>56000</v>
      </c>
      <c r="K245" s="10">
        <f t="shared" si="17"/>
        <v>36400</v>
      </c>
      <c r="L245" s="10">
        <f t="shared" si="18"/>
        <v>19600</v>
      </c>
      <c r="M245" s="11">
        <f t="shared" si="19"/>
        <v>0.35</v>
      </c>
    </row>
    <row r="246" spans="1:13">
      <c r="A246" s="7">
        <v>42956</v>
      </c>
      <c r="B246" s="8" t="s">
        <v>27</v>
      </c>
      <c r="C246" s="8" t="s">
        <v>16</v>
      </c>
      <c r="D246" s="15" t="s">
        <v>26</v>
      </c>
      <c r="E246" s="18">
        <v>23</v>
      </c>
      <c r="F246" s="16" t="s">
        <v>43</v>
      </c>
      <c r="G246" s="8">
        <v>20</v>
      </c>
      <c r="H246" s="9">
        <f t="shared" si="15"/>
        <v>400</v>
      </c>
      <c r="I246" s="9" t="s">
        <v>45</v>
      </c>
      <c r="J246" s="9">
        <f t="shared" si="16"/>
        <v>8000</v>
      </c>
      <c r="K246" s="10">
        <f t="shared" si="17"/>
        <v>5040</v>
      </c>
      <c r="L246" s="10">
        <f t="shared" si="18"/>
        <v>2960</v>
      </c>
      <c r="M246" s="11">
        <f t="shared" si="19"/>
        <v>0.37</v>
      </c>
    </row>
    <row r="247" spans="1:13">
      <c r="A247" s="7">
        <v>42956</v>
      </c>
      <c r="B247" s="8" t="s">
        <v>22</v>
      </c>
      <c r="C247" s="8" t="s">
        <v>20</v>
      </c>
      <c r="D247" s="15" t="s">
        <v>29</v>
      </c>
      <c r="E247" s="18">
        <v>32</v>
      </c>
      <c r="F247" s="16" t="s">
        <v>44</v>
      </c>
      <c r="G247" s="8">
        <v>50</v>
      </c>
      <c r="H247" s="9">
        <f t="shared" si="15"/>
        <v>1800</v>
      </c>
      <c r="I247" s="9" t="s">
        <v>45</v>
      </c>
      <c r="J247" s="9">
        <f t="shared" si="16"/>
        <v>90000</v>
      </c>
      <c r="K247" s="10">
        <f t="shared" si="17"/>
        <v>67500</v>
      </c>
      <c r="L247" s="10">
        <f t="shared" si="18"/>
        <v>22500</v>
      </c>
      <c r="M247" s="11">
        <f t="shared" si="19"/>
        <v>0.25</v>
      </c>
    </row>
    <row r="248" spans="1:13">
      <c r="A248" s="7">
        <v>42956</v>
      </c>
      <c r="B248" s="8" t="s">
        <v>35</v>
      </c>
      <c r="C248" s="8" t="s">
        <v>31</v>
      </c>
      <c r="D248" s="15" t="s">
        <v>26</v>
      </c>
      <c r="E248" s="18">
        <v>38</v>
      </c>
      <c r="F248" s="16" t="s">
        <v>44</v>
      </c>
      <c r="G248" s="8">
        <v>60</v>
      </c>
      <c r="H248" s="9">
        <f t="shared" si="15"/>
        <v>650</v>
      </c>
      <c r="I248" s="9" t="s">
        <v>45</v>
      </c>
      <c r="J248" s="9">
        <f t="shared" si="16"/>
        <v>39000</v>
      </c>
      <c r="K248" s="10">
        <f t="shared" si="17"/>
        <v>21840.000000000004</v>
      </c>
      <c r="L248" s="10">
        <f t="shared" si="18"/>
        <v>17159.999999999996</v>
      </c>
      <c r="M248" s="11">
        <f t="shared" si="19"/>
        <v>0.43999999999999989</v>
      </c>
    </row>
    <row r="249" spans="1:13">
      <c r="A249" s="7">
        <v>42956</v>
      </c>
      <c r="B249" s="8" t="s">
        <v>34</v>
      </c>
      <c r="C249" s="8" t="s">
        <v>16</v>
      </c>
      <c r="D249" s="15" t="s">
        <v>14</v>
      </c>
      <c r="E249" s="18">
        <v>45</v>
      </c>
      <c r="F249" s="16" t="s">
        <v>43</v>
      </c>
      <c r="G249" s="8">
        <v>90</v>
      </c>
      <c r="H249" s="9">
        <f t="shared" si="15"/>
        <v>480</v>
      </c>
      <c r="I249" s="9" t="s">
        <v>47</v>
      </c>
      <c r="J249" s="9">
        <f t="shared" si="16"/>
        <v>43200</v>
      </c>
      <c r="K249" s="10">
        <f t="shared" si="17"/>
        <v>15119.999999999998</v>
      </c>
      <c r="L249" s="10">
        <f t="shared" si="18"/>
        <v>28080</v>
      </c>
      <c r="M249" s="11">
        <f t="shared" si="19"/>
        <v>0.65</v>
      </c>
    </row>
    <row r="250" spans="1:13">
      <c r="A250" s="7">
        <v>42955</v>
      </c>
      <c r="B250" s="8" t="s">
        <v>27</v>
      </c>
      <c r="C250" s="8" t="s">
        <v>20</v>
      </c>
      <c r="D250" s="15" t="s">
        <v>17</v>
      </c>
      <c r="E250" s="18">
        <v>29</v>
      </c>
      <c r="F250" s="16" t="s">
        <v>43</v>
      </c>
      <c r="G250" s="8">
        <v>50</v>
      </c>
      <c r="H250" s="9">
        <f t="shared" si="15"/>
        <v>400</v>
      </c>
      <c r="I250" s="9" t="s">
        <v>48</v>
      </c>
      <c r="J250" s="9">
        <f t="shared" si="16"/>
        <v>20000</v>
      </c>
      <c r="K250" s="10">
        <f t="shared" si="17"/>
        <v>12600</v>
      </c>
      <c r="L250" s="10">
        <f t="shared" si="18"/>
        <v>7400</v>
      </c>
      <c r="M250" s="11">
        <f t="shared" si="19"/>
        <v>0.37</v>
      </c>
    </row>
    <row r="251" spans="1:13">
      <c r="A251" s="7">
        <v>42955</v>
      </c>
      <c r="B251" s="8" t="s">
        <v>35</v>
      </c>
      <c r="C251" s="8" t="s">
        <v>32</v>
      </c>
      <c r="D251" s="15" t="s">
        <v>17</v>
      </c>
      <c r="E251" s="18">
        <v>32</v>
      </c>
      <c r="F251" s="16" t="s">
        <v>43</v>
      </c>
      <c r="G251" s="8">
        <v>50</v>
      </c>
      <c r="H251" s="9">
        <f t="shared" si="15"/>
        <v>650</v>
      </c>
      <c r="I251" s="9" t="s">
        <v>47</v>
      </c>
      <c r="J251" s="9">
        <f t="shared" si="16"/>
        <v>32500</v>
      </c>
      <c r="K251" s="10">
        <f t="shared" si="17"/>
        <v>18200</v>
      </c>
      <c r="L251" s="10">
        <f t="shared" si="18"/>
        <v>14300</v>
      </c>
      <c r="M251" s="11">
        <f t="shared" si="19"/>
        <v>0.44</v>
      </c>
    </row>
    <row r="252" spans="1:13">
      <c r="A252" s="7">
        <v>42954</v>
      </c>
      <c r="B252" s="8" t="s">
        <v>18</v>
      </c>
      <c r="C252" s="8" t="s">
        <v>24</v>
      </c>
      <c r="D252" s="15" t="s">
        <v>26</v>
      </c>
      <c r="E252" s="18">
        <v>67</v>
      </c>
      <c r="F252" s="16" t="s">
        <v>44</v>
      </c>
      <c r="G252" s="8">
        <v>30</v>
      </c>
      <c r="H252" s="9">
        <f t="shared" si="15"/>
        <v>600</v>
      </c>
      <c r="I252" s="9" t="s">
        <v>45</v>
      </c>
      <c r="J252" s="9">
        <f t="shared" si="16"/>
        <v>18000</v>
      </c>
      <c r="K252" s="10">
        <f t="shared" si="17"/>
        <v>9900</v>
      </c>
      <c r="L252" s="10">
        <f t="shared" si="18"/>
        <v>8100</v>
      </c>
      <c r="M252" s="11">
        <f t="shared" si="19"/>
        <v>0.45</v>
      </c>
    </row>
    <row r="253" spans="1:13">
      <c r="A253" s="7">
        <v>42954</v>
      </c>
      <c r="B253" s="8" t="s">
        <v>22</v>
      </c>
      <c r="C253" s="8" t="s">
        <v>24</v>
      </c>
      <c r="D253" s="15" t="s">
        <v>26</v>
      </c>
      <c r="E253" s="18">
        <v>47</v>
      </c>
      <c r="F253" s="16" t="s">
        <v>44</v>
      </c>
      <c r="G253" s="8">
        <v>90</v>
      </c>
      <c r="H253" s="9">
        <f t="shared" si="15"/>
        <v>1800</v>
      </c>
      <c r="I253" s="9" t="s">
        <v>48</v>
      </c>
      <c r="J253" s="9">
        <f t="shared" si="16"/>
        <v>162000</v>
      </c>
      <c r="K253" s="10">
        <f t="shared" si="17"/>
        <v>121500</v>
      </c>
      <c r="L253" s="10">
        <f t="shared" si="18"/>
        <v>40500</v>
      </c>
      <c r="M253" s="11">
        <f t="shared" si="19"/>
        <v>0.25</v>
      </c>
    </row>
    <row r="254" spans="1:13">
      <c r="A254" s="7">
        <v>42954</v>
      </c>
      <c r="B254" s="8" t="s">
        <v>33</v>
      </c>
      <c r="C254" s="8" t="s">
        <v>13</v>
      </c>
      <c r="D254" s="15" t="s">
        <v>21</v>
      </c>
      <c r="E254" s="18">
        <v>52</v>
      </c>
      <c r="F254" s="16" t="s">
        <v>43</v>
      </c>
      <c r="G254" s="8">
        <v>90</v>
      </c>
      <c r="H254" s="9">
        <f t="shared" si="15"/>
        <v>600</v>
      </c>
      <c r="I254" s="9" t="s">
        <v>47</v>
      </c>
      <c r="J254" s="9">
        <f t="shared" si="16"/>
        <v>54000</v>
      </c>
      <c r="K254" s="10">
        <f t="shared" si="17"/>
        <v>41580</v>
      </c>
      <c r="L254" s="10">
        <f t="shared" si="18"/>
        <v>12420</v>
      </c>
      <c r="M254" s="11">
        <f t="shared" si="19"/>
        <v>0.23</v>
      </c>
    </row>
    <row r="255" spans="1:13">
      <c r="A255" s="7">
        <v>42953</v>
      </c>
      <c r="B255" s="8" t="s">
        <v>19</v>
      </c>
      <c r="C255" s="8" t="s">
        <v>32</v>
      </c>
      <c r="D255" s="15" t="s">
        <v>21</v>
      </c>
      <c r="E255" s="18">
        <v>63</v>
      </c>
      <c r="F255" s="16" t="s">
        <v>43</v>
      </c>
      <c r="G255" s="8">
        <v>60</v>
      </c>
      <c r="H255" s="9">
        <f t="shared" si="15"/>
        <v>800</v>
      </c>
      <c r="I255" s="9" t="s">
        <v>45</v>
      </c>
      <c r="J255" s="9">
        <f t="shared" si="16"/>
        <v>48000</v>
      </c>
      <c r="K255" s="10">
        <f t="shared" si="17"/>
        <v>31200</v>
      </c>
      <c r="L255" s="10">
        <f t="shared" si="18"/>
        <v>16800</v>
      </c>
      <c r="M255" s="11">
        <f t="shared" si="19"/>
        <v>0.35</v>
      </c>
    </row>
    <row r="256" spans="1:13">
      <c r="A256" s="7">
        <v>42953</v>
      </c>
      <c r="B256" s="8" t="s">
        <v>30</v>
      </c>
      <c r="C256" s="8" t="s">
        <v>28</v>
      </c>
      <c r="D256" s="15" t="s">
        <v>21</v>
      </c>
      <c r="E256" s="18">
        <v>44</v>
      </c>
      <c r="F256" s="16" t="s">
        <v>44</v>
      </c>
      <c r="G256" s="8">
        <v>50</v>
      </c>
      <c r="H256" s="9">
        <f t="shared" si="15"/>
        <v>450</v>
      </c>
      <c r="I256" s="9" t="s">
        <v>45</v>
      </c>
      <c r="J256" s="9">
        <f t="shared" si="16"/>
        <v>22500</v>
      </c>
      <c r="K256" s="10">
        <f t="shared" si="17"/>
        <v>14400</v>
      </c>
      <c r="L256" s="10">
        <f t="shared" si="18"/>
        <v>8100</v>
      </c>
      <c r="M256" s="11">
        <f t="shared" si="19"/>
        <v>0.36</v>
      </c>
    </row>
    <row r="257" spans="1:13">
      <c r="A257" s="7">
        <v>42952</v>
      </c>
      <c r="B257" s="8" t="s">
        <v>15</v>
      </c>
      <c r="C257" s="8" t="s">
        <v>24</v>
      </c>
      <c r="D257" s="15" t="s">
        <v>17</v>
      </c>
      <c r="E257" s="18">
        <v>20</v>
      </c>
      <c r="F257" s="16" t="s">
        <v>43</v>
      </c>
      <c r="G257" s="8">
        <v>30</v>
      </c>
      <c r="H257" s="9">
        <f t="shared" si="15"/>
        <v>1500</v>
      </c>
      <c r="I257" s="9" t="s">
        <v>45</v>
      </c>
      <c r="J257" s="9">
        <f t="shared" si="16"/>
        <v>45000</v>
      </c>
      <c r="K257" s="10">
        <f t="shared" si="17"/>
        <v>31499.999999999996</v>
      </c>
      <c r="L257" s="10">
        <f t="shared" si="18"/>
        <v>13500.000000000004</v>
      </c>
      <c r="M257" s="11">
        <f t="shared" si="19"/>
        <v>0.3000000000000001</v>
      </c>
    </row>
    <row r="258" spans="1:13">
      <c r="A258" s="7">
        <v>42952</v>
      </c>
      <c r="B258" s="8" t="s">
        <v>18</v>
      </c>
      <c r="C258" s="8" t="s">
        <v>36</v>
      </c>
      <c r="D258" s="15" t="s">
        <v>17</v>
      </c>
      <c r="E258" s="18">
        <v>52</v>
      </c>
      <c r="F258" s="16" t="s">
        <v>43</v>
      </c>
      <c r="G258" s="8">
        <v>80</v>
      </c>
      <c r="H258" s="9">
        <f t="shared" ref="H258:H321" si="20">VLOOKUP(B258,$O$2:$P$12,2,0)</f>
        <v>600</v>
      </c>
      <c r="I258" s="9" t="s">
        <v>45</v>
      </c>
      <c r="J258" s="9">
        <f t="shared" ref="J258:J321" si="21">H258*G258</f>
        <v>48000</v>
      </c>
      <c r="K258" s="10">
        <f t="shared" ref="K258:K321" si="22">VLOOKUP(B258,$O$2:$Q$12,3,0)*J258</f>
        <v>26400.000000000004</v>
      </c>
      <c r="L258" s="10">
        <f t="shared" ref="L258:L321" si="23">J258-K258</f>
        <v>21599.999999999996</v>
      </c>
      <c r="M258" s="11">
        <f t="shared" ref="M258:M321" si="24">L258/J258</f>
        <v>0.4499999999999999</v>
      </c>
    </row>
    <row r="259" spans="1:13">
      <c r="A259" s="7">
        <v>42952</v>
      </c>
      <c r="B259" s="8" t="s">
        <v>22</v>
      </c>
      <c r="C259" s="8" t="s">
        <v>36</v>
      </c>
      <c r="D259" s="15" t="s">
        <v>21</v>
      </c>
      <c r="E259" s="18">
        <v>54</v>
      </c>
      <c r="F259" s="16" t="s">
        <v>44</v>
      </c>
      <c r="G259" s="8">
        <v>60</v>
      </c>
      <c r="H259" s="9">
        <f t="shared" si="20"/>
        <v>1800</v>
      </c>
      <c r="I259" s="9" t="s">
        <v>48</v>
      </c>
      <c r="J259" s="9">
        <f t="shared" si="21"/>
        <v>108000</v>
      </c>
      <c r="K259" s="10">
        <f t="shared" si="22"/>
        <v>81000</v>
      </c>
      <c r="L259" s="10">
        <f t="shared" si="23"/>
        <v>27000</v>
      </c>
      <c r="M259" s="11">
        <f t="shared" si="24"/>
        <v>0.25</v>
      </c>
    </row>
    <row r="260" spans="1:13">
      <c r="A260" s="7">
        <v>42952</v>
      </c>
      <c r="B260" s="8" t="s">
        <v>25</v>
      </c>
      <c r="C260" s="8" t="s">
        <v>23</v>
      </c>
      <c r="D260" s="15" t="s">
        <v>29</v>
      </c>
      <c r="E260" s="18">
        <v>45</v>
      </c>
      <c r="F260" s="16" t="s">
        <v>43</v>
      </c>
      <c r="G260" s="8">
        <v>50</v>
      </c>
      <c r="H260" s="9">
        <f t="shared" si="20"/>
        <v>450</v>
      </c>
      <c r="I260" s="9" t="s">
        <v>45</v>
      </c>
      <c r="J260" s="9">
        <f t="shared" si="21"/>
        <v>22500</v>
      </c>
      <c r="K260" s="10">
        <f t="shared" si="22"/>
        <v>10800</v>
      </c>
      <c r="L260" s="10">
        <f t="shared" si="23"/>
        <v>11700</v>
      </c>
      <c r="M260" s="11">
        <f t="shared" si="24"/>
        <v>0.52</v>
      </c>
    </row>
    <row r="261" spans="1:13">
      <c r="A261" s="7">
        <v>42952</v>
      </c>
      <c r="B261" s="8" t="s">
        <v>15</v>
      </c>
      <c r="C261" s="8" t="s">
        <v>16</v>
      </c>
      <c r="D261" s="15" t="s">
        <v>14</v>
      </c>
      <c r="E261" s="18">
        <v>34</v>
      </c>
      <c r="F261" s="16" t="s">
        <v>44</v>
      </c>
      <c r="G261" s="8">
        <v>70</v>
      </c>
      <c r="H261" s="9">
        <f t="shared" si="20"/>
        <v>1500</v>
      </c>
      <c r="I261" s="9" t="s">
        <v>49</v>
      </c>
      <c r="J261" s="9">
        <f t="shared" si="21"/>
        <v>105000</v>
      </c>
      <c r="K261" s="10">
        <f t="shared" si="22"/>
        <v>73500</v>
      </c>
      <c r="L261" s="10">
        <f t="shared" si="23"/>
        <v>31500</v>
      </c>
      <c r="M261" s="11">
        <f t="shared" si="24"/>
        <v>0.3</v>
      </c>
    </row>
    <row r="262" spans="1:13">
      <c r="A262" s="7">
        <v>42952</v>
      </c>
      <c r="B262" s="8" t="s">
        <v>27</v>
      </c>
      <c r="C262" s="8" t="s">
        <v>24</v>
      </c>
      <c r="D262" s="15" t="s">
        <v>17</v>
      </c>
      <c r="E262" s="18">
        <v>20</v>
      </c>
      <c r="F262" s="16" t="s">
        <v>44</v>
      </c>
      <c r="G262" s="8">
        <v>50</v>
      </c>
      <c r="H262" s="9">
        <f t="shared" si="20"/>
        <v>400</v>
      </c>
      <c r="I262" s="9" t="s">
        <v>48</v>
      </c>
      <c r="J262" s="9">
        <f t="shared" si="21"/>
        <v>20000</v>
      </c>
      <c r="K262" s="10">
        <f t="shared" si="22"/>
        <v>12600</v>
      </c>
      <c r="L262" s="10">
        <f t="shared" si="23"/>
        <v>7400</v>
      </c>
      <c r="M262" s="11">
        <f t="shared" si="24"/>
        <v>0.37</v>
      </c>
    </row>
    <row r="263" spans="1:13">
      <c r="A263" s="7">
        <v>42952</v>
      </c>
      <c r="B263" s="8" t="s">
        <v>33</v>
      </c>
      <c r="C263" s="8" t="s">
        <v>31</v>
      </c>
      <c r="D263" s="15" t="s">
        <v>26</v>
      </c>
      <c r="E263" s="18">
        <v>38</v>
      </c>
      <c r="F263" s="16" t="s">
        <v>44</v>
      </c>
      <c r="G263" s="8">
        <v>40</v>
      </c>
      <c r="H263" s="9">
        <f t="shared" si="20"/>
        <v>600</v>
      </c>
      <c r="I263" s="9" t="s">
        <v>45</v>
      </c>
      <c r="J263" s="9">
        <f t="shared" si="21"/>
        <v>24000</v>
      </c>
      <c r="K263" s="10">
        <f t="shared" si="22"/>
        <v>18480</v>
      </c>
      <c r="L263" s="10">
        <f t="shared" si="23"/>
        <v>5520</v>
      </c>
      <c r="M263" s="11">
        <f t="shared" si="24"/>
        <v>0.23</v>
      </c>
    </row>
    <row r="264" spans="1:13">
      <c r="A264" s="7">
        <v>42952</v>
      </c>
      <c r="B264" s="8" t="s">
        <v>34</v>
      </c>
      <c r="C264" s="8" t="s">
        <v>23</v>
      </c>
      <c r="D264" s="15" t="s">
        <v>29</v>
      </c>
      <c r="E264" s="18">
        <v>38</v>
      </c>
      <c r="F264" s="16" t="s">
        <v>44</v>
      </c>
      <c r="G264" s="8">
        <v>50</v>
      </c>
      <c r="H264" s="9">
        <f t="shared" si="20"/>
        <v>480</v>
      </c>
      <c r="I264" s="9" t="s">
        <v>47</v>
      </c>
      <c r="J264" s="9">
        <f t="shared" si="21"/>
        <v>24000</v>
      </c>
      <c r="K264" s="10">
        <f t="shared" si="22"/>
        <v>8400</v>
      </c>
      <c r="L264" s="10">
        <f t="shared" si="23"/>
        <v>15600</v>
      </c>
      <c r="M264" s="11">
        <f t="shared" si="24"/>
        <v>0.65</v>
      </c>
    </row>
    <row r="265" spans="1:13">
      <c r="A265" s="7">
        <v>42951</v>
      </c>
      <c r="B265" s="8" t="s">
        <v>12</v>
      </c>
      <c r="C265" s="8" t="s">
        <v>28</v>
      </c>
      <c r="D265" s="15" t="s">
        <v>14</v>
      </c>
      <c r="E265" s="18">
        <v>26</v>
      </c>
      <c r="F265" s="16" t="s">
        <v>43</v>
      </c>
      <c r="G265" s="8">
        <v>50</v>
      </c>
      <c r="H265" s="9">
        <f t="shared" si="20"/>
        <v>750</v>
      </c>
      <c r="I265" s="9" t="s">
        <v>48</v>
      </c>
      <c r="J265" s="9">
        <f t="shared" si="21"/>
        <v>37500</v>
      </c>
      <c r="K265" s="10">
        <f t="shared" si="22"/>
        <v>18750</v>
      </c>
      <c r="L265" s="10">
        <f t="shared" si="23"/>
        <v>18750</v>
      </c>
      <c r="M265" s="11">
        <f t="shared" si="24"/>
        <v>0.5</v>
      </c>
    </row>
    <row r="266" spans="1:13">
      <c r="A266" s="7">
        <v>42950</v>
      </c>
      <c r="B266" s="8" t="s">
        <v>34</v>
      </c>
      <c r="C266" s="8" t="s">
        <v>24</v>
      </c>
      <c r="D266" s="15" t="s">
        <v>26</v>
      </c>
      <c r="E266" s="18">
        <v>36</v>
      </c>
      <c r="F266" s="16" t="s">
        <v>43</v>
      </c>
      <c r="G266" s="8">
        <v>60</v>
      </c>
      <c r="H266" s="9">
        <f t="shared" si="20"/>
        <v>480</v>
      </c>
      <c r="I266" s="9" t="s">
        <v>49</v>
      </c>
      <c r="J266" s="9">
        <f t="shared" si="21"/>
        <v>28800</v>
      </c>
      <c r="K266" s="10">
        <f t="shared" si="22"/>
        <v>10080</v>
      </c>
      <c r="L266" s="10">
        <f t="shared" si="23"/>
        <v>18720</v>
      </c>
      <c r="M266" s="11">
        <f t="shared" si="24"/>
        <v>0.65</v>
      </c>
    </row>
    <row r="267" spans="1:13">
      <c r="A267" s="7">
        <v>42949</v>
      </c>
      <c r="B267" s="8" t="s">
        <v>25</v>
      </c>
      <c r="C267" s="8" t="s">
        <v>24</v>
      </c>
      <c r="D267" s="15" t="s">
        <v>29</v>
      </c>
      <c r="E267" s="18">
        <v>58</v>
      </c>
      <c r="F267" s="16" t="s">
        <v>43</v>
      </c>
      <c r="G267" s="8">
        <v>40</v>
      </c>
      <c r="H267" s="9">
        <f t="shared" si="20"/>
        <v>450</v>
      </c>
      <c r="I267" s="9" t="s">
        <v>45</v>
      </c>
      <c r="J267" s="9">
        <f t="shared" si="21"/>
        <v>18000</v>
      </c>
      <c r="K267" s="10">
        <f t="shared" si="22"/>
        <v>8640</v>
      </c>
      <c r="L267" s="10">
        <f t="shared" si="23"/>
        <v>9360</v>
      </c>
      <c r="M267" s="11">
        <f t="shared" si="24"/>
        <v>0.52</v>
      </c>
    </row>
    <row r="268" spans="1:13">
      <c r="A268" s="7">
        <v>42948</v>
      </c>
      <c r="B268" s="8" t="s">
        <v>35</v>
      </c>
      <c r="C268" s="8" t="s">
        <v>23</v>
      </c>
      <c r="D268" s="15" t="s">
        <v>29</v>
      </c>
      <c r="E268" s="18">
        <v>58</v>
      </c>
      <c r="F268" s="16" t="s">
        <v>44</v>
      </c>
      <c r="G268" s="8">
        <v>40</v>
      </c>
      <c r="H268" s="9">
        <f t="shared" si="20"/>
        <v>650</v>
      </c>
      <c r="I268" s="9" t="s">
        <v>46</v>
      </c>
      <c r="J268" s="9">
        <f t="shared" si="21"/>
        <v>26000</v>
      </c>
      <c r="K268" s="10">
        <f t="shared" si="22"/>
        <v>14560.000000000002</v>
      </c>
      <c r="L268" s="10">
        <f t="shared" si="23"/>
        <v>11439.999999999998</v>
      </c>
      <c r="M268" s="11">
        <f t="shared" si="24"/>
        <v>0.43999999999999995</v>
      </c>
    </row>
    <row r="269" spans="1:13">
      <c r="A269" s="7">
        <v>42948</v>
      </c>
      <c r="B269" s="8" t="s">
        <v>19</v>
      </c>
      <c r="C269" s="8" t="s">
        <v>16</v>
      </c>
      <c r="D269" s="15" t="s">
        <v>29</v>
      </c>
      <c r="E269" s="18">
        <v>36</v>
      </c>
      <c r="F269" s="16" t="s">
        <v>43</v>
      </c>
      <c r="G269" s="8">
        <v>60</v>
      </c>
      <c r="H269" s="9">
        <f t="shared" si="20"/>
        <v>800</v>
      </c>
      <c r="I269" s="9" t="s">
        <v>48</v>
      </c>
      <c r="J269" s="9">
        <f t="shared" si="21"/>
        <v>48000</v>
      </c>
      <c r="K269" s="10">
        <f t="shared" si="22"/>
        <v>31200</v>
      </c>
      <c r="L269" s="10">
        <f t="shared" si="23"/>
        <v>16800</v>
      </c>
      <c r="M269" s="11">
        <f t="shared" si="24"/>
        <v>0.35</v>
      </c>
    </row>
    <row r="270" spans="1:13">
      <c r="A270" s="7">
        <v>42921</v>
      </c>
      <c r="B270" s="8" t="s">
        <v>30</v>
      </c>
      <c r="C270" s="8" t="s">
        <v>20</v>
      </c>
      <c r="D270" s="15" t="s">
        <v>26</v>
      </c>
      <c r="E270" s="18">
        <v>20</v>
      </c>
      <c r="F270" s="16" t="s">
        <v>44</v>
      </c>
      <c r="G270" s="8">
        <v>10</v>
      </c>
      <c r="H270" s="9">
        <f t="shared" si="20"/>
        <v>450</v>
      </c>
      <c r="I270" s="9" t="s">
        <v>46</v>
      </c>
      <c r="J270" s="9">
        <f t="shared" si="21"/>
        <v>4500</v>
      </c>
      <c r="K270" s="10">
        <f t="shared" si="22"/>
        <v>2880</v>
      </c>
      <c r="L270" s="10">
        <f t="shared" si="23"/>
        <v>1620</v>
      </c>
      <c r="M270" s="11">
        <f t="shared" si="24"/>
        <v>0.36</v>
      </c>
    </row>
    <row r="271" spans="1:13">
      <c r="A271" s="7">
        <v>42921</v>
      </c>
      <c r="B271" s="8" t="s">
        <v>25</v>
      </c>
      <c r="C271" s="8" t="s">
        <v>28</v>
      </c>
      <c r="D271" s="15" t="s">
        <v>17</v>
      </c>
      <c r="E271" s="18">
        <v>36</v>
      </c>
      <c r="F271" s="16" t="s">
        <v>43</v>
      </c>
      <c r="G271" s="8">
        <v>80</v>
      </c>
      <c r="H271" s="9">
        <f t="shared" si="20"/>
        <v>450</v>
      </c>
      <c r="I271" s="9" t="s">
        <v>47</v>
      </c>
      <c r="J271" s="9">
        <f t="shared" si="21"/>
        <v>36000</v>
      </c>
      <c r="K271" s="10">
        <f t="shared" si="22"/>
        <v>17280</v>
      </c>
      <c r="L271" s="10">
        <f t="shared" si="23"/>
        <v>18720</v>
      </c>
      <c r="M271" s="11">
        <f t="shared" si="24"/>
        <v>0.52</v>
      </c>
    </row>
    <row r="272" spans="1:13">
      <c r="A272" s="7">
        <v>42921</v>
      </c>
      <c r="B272" s="8" t="s">
        <v>19</v>
      </c>
      <c r="C272" s="8" t="s">
        <v>24</v>
      </c>
      <c r="D272" s="15" t="s">
        <v>26</v>
      </c>
      <c r="E272" s="18">
        <v>65</v>
      </c>
      <c r="F272" s="16" t="s">
        <v>44</v>
      </c>
      <c r="G272" s="8">
        <v>50</v>
      </c>
      <c r="H272" s="9">
        <f t="shared" si="20"/>
        <v>800</v>
      </c>
      <c r="I272" s="9" t="s">
        <v>46</v>
      </c>
      <c r="J272" s="9">
        <f t="shared" si="21"/>
        <v>40000</v>
      </c>
      <c r="K272" s="10">
        <f t="shared" si="22"/>
        <v>26000</v>
      </c>
      <c r="L272" s="10">
        <f t="shared" si="23"/>
        <v>14000</v>
      </c>
      <c r="M272" s="11">
        <f t="shared" si="24"/>
        <v>0.35</v>
      </c>
    </row>
    <row r="273" spans="1:13">
      <c r="A273" s="7">
        <v>42921</v>
      </c>
      <c r="B273" s="8" t="s">
        <v>22</v>
      </c>
      <c r="C273" s="8" t="s">
        <v>13</v>
      </c>
      <c r="D273" s="15" t="s">
        <v>17</v>
      </c>
      <c r="E273" s="18">
        <v>20</v>
      </c>
      <c r="F273" s="16" t="s">
        <v>44</v>
      </c>
      <c r="G273" s="8">
        <v>70</v>
      </c>
      <c r="H273" s="9">
        <f t="shared" si="20"/>
        <v>1800</v>
      </c>
      <c r="I273" s="9" t="s">
        <v>49</v>
      </c>
      <c r="J273" s="9">
        <f t="shared" si="21"/>
        <v>126000</v>
      </c>
      <c r="K273" s="10">
        <f t="shared" si="22"/>
        <v>94500</v>
      </c>
      <c r="L273" s="10">
        <f t="shared" si="23"/>
        <v>31500</v>
      </c>
      <c r="M273" s="11">
        <f t="shared" si="24"/>
        <v>0.25</v>
      </c>
    </row>
    <row r="274" spans="1:13">
      <c r="A274" s="7">
        <v>42921</v>
      </c>
      <c r="B274" s="8" t="s">
        <v>34</v>
      </c>
      <c r="C274" s="8" t="s">
        <v>37</v>
      </c>
      <c r="D274" s="15" t="s">
        <v>17</v>
      </c>
      <c r="E274" s="18">
        <v>67</v>
      </c>
      <c r="F274" s="16" t="s">
        <v>43</v>
      </c>
      <c r="G274" s="8">
        <v>50</v>
      </c>
      <c r="H274" s="9">
        <f t="shared" si="20"/>
        <v>480</v>
      </c>
      <c r="I274" s="9" t="s">
        <v>47</v>
      </c>
      <c r="J274" s="9">
        <f t="shared" si="21"/>
        <v>24000</v>
      </c>
      <c r="K274" s="10">
        <f t="shared" si="22"/>
        <v>8400</v>
      </c>
      <c r="L274" s="10">
        <f t="shared" si="23"/>
        <v>15600</v>
      </c>
      <c r="M274" s="11">
        <f t="shared" si="24"/>
        <v>0.65</v>
      </c>
    </row>
    <row r="275" spans="1:13">
      <c r="A275" s="7">
        <v>42921</v>
      </c>
      <c r="B275" s="8" t="s">
        <v>18</v>
      </c>
      <c r="C275" s="8" t="s">
        <v>37</v>
      </c>
      <c r="D275" s="15" t="s">
        <v>17</v>
      </c>
      <c r="E275" s="18">
        <v>48</v>
      </c>
      <c r="F275" s="16" t="s">
        <v>44</v>
      </c>
      <c r="G275" s="8">
        <v>60</v>
      </c>
      <c r="H275" s="9">
        <f t="shared" si="20"/>
        <v>600</v>
      </c>
      <c r="I275" s="9" t="s">
        <v>46</v>
      </c>
      <c r="J275" s="9">
        <f t="shared" si="21"/>
        <v>36000</v>
      </c>
      <c r="K275" s="10">
        <f t="shared" si="22"/>
        <v>19800</v>
      </c>
      <c r="L275" s="10">
        <f t="shared" si="23"/>
        <v>16200</v>
      </c>
      <c r="M275" s="11">
        <f t="shared" si="24"/>
        <v>0.45</v>
      </c>
    </row>
    <row r="276" spans="1:13">
      <c r="A276" s="7">
        <v>42921</v>
      </c>
      <c r="B276" s="8" t="s">
        <v>33</v>
      </c>
      <c r="C276" s="8" t="s">
        <v>28</v>
      </c>
      <c r="D276" s="15" t="s">
        <v>29</v>
      </c>
      <c r="E276" s="18">
        <v>52</v>
      </c>
      <c r="F276" s="16" t="s">
        <v>44</v>
      </c>
      <c r="G276" s="8">
        <v>60</v>
      </c>
      <c r="H276" s="9">
        <f t="shared" si="20"/>
        <v>600</v>
      </c>
      <c r="I276" s="9" t="s">
        <v>46</v>
      </c>
      <c r="J276" s="9">
        <f t="shared" si="21"/>
        <v>36000</v>
      </c>
      <c r="K276" s="10">
        <f t="shared" si="22"/>
        <v>27720</v>
      </c>
      <c r="L276" s="10">
        <f t="shared" si="23"/>
        <v>8280</v>
      </c>
      <c r="M276" s="11">
        <f t="shared" si="24"/>
        <v>0.23</v>
      </c>
    </row>
    <row r="277" spans="1:13">
      <c r="A277" s="7">
        <v>42921</v>
      </c>
      <c r="B277" s="8" t="s">
        <v>12</v>
      </c>
      <c r="C277" s="8" t="s">
        <v>23</v>
      </c>
      <c r="D277" s="15" t="s">
        <v>17</v>
      </c>
      <c r="E277" s="18">
        <v>55</v>
      </c>
      <c r="F277" s="16" t="s">
        <v>44</v>
      </c>
      <c r="G277" s="8">
        <v>90</v>
      </c>
      <c r="H277" s="9">
        <f t="shared" si="20"/>
        <v>750</v>
      </c>
      <c r="I277" s="9" t="s">
        <v>45</v>
      </c>
      <c r="J277" s="9">
        <f t="shared" si="21"/>
        <v>67500</v>
      </c>
      <c r="K277" s="10">
        <f t="shared" si="22"/>
        <v>33750</v>
      </c>
      <c r="L277" s="10">
        <f t="shared" si="23"/>
        <v>33750</v>
      </c>
      <c r="M277" s="11">
        <f t="shared" si="24"/>
        <v>0.5</v>
      </c>
    </row>
    <row r="278" spans="1:13">
      <c r="A278" s="7">
        <v>42921</v>
      </c>
      <c r="B278" s="8" t="s">
        <v>27</v>
      </c>
      <c r="C278" s="8" t="s">
        <v>31</v>
      </c>
      <c r="D278" s="15" t="s">
        <v>21</v>
      </c>
      <c r="E278" s="18">
        <v>20</v>
      </c>
      <c r="F278" s="16" t="s">
        <v>44</v>
      </c>
      <c r="G278" s="8">
        <v>40</v>
      </c>
      <c r="H278" s="9">
        <f t="shared" si="20"/>
        <v>400</v>
      </c>
      <c r="I278" s="9" t="s">
        <v>46</v>
      </c>
      <c r="J278" s="9">
        <f t="shared" si="21"/>
        <v>16000</v>
      </c>
      <c r="K278" s="10">
        <f t="shared" si="22"/>
        <v>10080</v>
      </c>
      <c r="L278" s="10">
        <f t="shared" si="23"/>
        <v>5920</v>
      </c>
      <c r="M278" s="11">
        <f t="shared" si="24"/>
        <v>0.37</v>
      </c>
    </row>
    <row r="279" spans="1:13">
      <c r="A279" s="7">
        <v>42921</v>
      </c>
      <c r="B279" s="8" t="s">
        <v>35</v>
      </c>
      <c r="C279" s="8" t="s">
        <v>31</v>
      </c>
      <c r="D279" s="15" t="s">
        <v>17</v>
      </c>
      <c r="E279" s="18">
        <v>38</v>
      </c>
      <c r="F279" s="16" t="s">
        <v>43</v>
      </c>
      <c r="G279" s="8">
        <v>90</v>
      </c>
      <c r="H279" s="9">
        <f t="shared" si="20"/>
        <v>650</v>
      </c>
      <c r="I279" s="9" t="s">
        <v>48</v>
      </c>
      <c r="J279" s="9">
        <f t="shared" si="21"/>
        <v>58500</v>
      </c>
      <c r="K279" s="10">
        <f t="shared" si="22"/>
        <v>32760.000000000004</v>
      </c>
      <c r="L279" s="10">
        <f t="shared" si="23"/>
        <v>25739.999999999996</v>
      </c>
      <c r="M279" s="11">
        <f t="shared" si="24"/>
        <v>0.43999999999999995</v>
      </c>
    </row>
    <row r="280" spans="1:13">
      <c r="A280" s="7">
        <v>42921</v>
      </c>
      <c r="B280" s="8" t="s">
        <v>27</v>
      </c>
      <c r="C280" s="8" t="s">
        <v>28</v>
      </c>
      <c r="D280" s="15" t="s">
        <v>17</v>
      </c>
      <c r="E280" s="18">
        <v>34</v>
      </c>
      <c r="F280" s="16" t="s">
        <v>44</v>
      </c>
      <c r="G280" s="8">
        <v>50</v>
      </c>
      <c r="H280" s="9">
        <f t="shared" si="20"/>
        <v>400</v>
      </c>
      <c r="I280" s="9" t="s">
        <v>47</v>
      </c>
      <c r="J280" s="9">
        <f t="shared" si="21"/>
        <v>20000</v>
      </c>
      <c r="K280" s="10">
        <f t="shared" si="22"/>
        <v>12600</v>
      </c>
      <c r="L280" s="10">
        <f t="shared" si="23"/>
        <v>7400</v>
      </c>
      <c r="M280" s="11">
        <f t="shared" si="24"/>
        <v>0.37</v>
      </c>
    </row>
    <row r="281" spans="1:13">
      <c r="A281" s="7">
        <v>42921</v>
      </c>
      <c r="B281" s="8" t="s">
        <v>35</v>
      </c>
      <c r="C281" s="8" t="s">
        <v>28</v>
      </c>
      <c r="D281" s="15" t="s">
        <v>26</v>
      </c>
      <c r="E281" s="18">
        <v>67</v>
      </c>
      <c r="F281" s="16" t="s">
        <v>44</v>
      </c>
      <c r="G281" s="8">
        <v>50</v>
      </c>
      <c r="H281" s="9">
        <f t="shared" si="20"/>
        <v>650</v>
      </c>
      <c r="I281" s="9" t="s">
        <v>46</v>
      </c>
      <c r="J281" s="9">
        <f t="shared" si="21"/>
        <v>32500</v>
      </c>
      <c r="K281" s="10">
        <f t="shared" si="22"/>
        <v>18200</v>
      </c>
      <c r="L281" s="10">
        <f t="shared" si="23"/>
        <v>14300</v>
      </c>
      <c r="M281" s="11">
        <f t="shared" si="24"/>
        <v>0.44</v>
      </c>
    </row>
    <row r="282" spans="1:13">
      <c r="A282" s="7">
        <v>42920</v>
      </c>
      <c r="B282" s="8" t="s">
        <v>27</v>
      </c>
      <c r="C282" s="8" t="s">
        <v>13</v>
      </c>
      <c r="D282" s="15" t="s">
        <v>29</v>
      </c>
      <c r="E282" s="18">
        <v>47</v>
      </c>
      <c r="F282" s="16" t="s">
        <v>44</v>
      </c>
      <c r="G282" s="8">
        <v>10</v>
      </c>
      <c r="H282" s="9">
        <f t="shared" si="20"/>
        <v>400</v>
      </c>
      <c r="I282" s="9" t="s">
        <v>46</v>
      </c>
      <c r="J282" s="9">
        <f t="shared" si="21"/>
        <v>4000</v>
      </c>
      <c r="K282" s="10">
        <f t="shared" si="22"/>
        <v>2520</v>
      </c>
      <c r="L282" s="10">
        <f t="shared" si="23"/>
        <v>1480</v>
      </c>
      <c r="M282" s="11">
        <f t="shared" si="24"/>
        <v>0.37</v>
      </c>
    </row>
    <row r="283" spans="1:13">
      <c r="A283" s="7">
        <v>42920</v>
      </c>
      <c r="B283" s="8" t="s">
        <v>35</v>
      </c>
      <c r="C283" s="8" t="s">
        <v>28</v>
      </c>
      <c r="D283" s="15" t="s">
        <v>29</v>
      </c>
      <c r="E283" s="18">
        <v>47</v>
      </c>
      <c r="F283" s="16" t="s">
        <v>43</v>
      </c>
      <c r="G283" s="8">
        <v>80</v>
      </c>
      <c r="H283" s="9">
        <f t="shared" si="20"/>
        <v>650</v>
      </c>
      <c r="I283" s="9" t="s">
        <v>49</v>
      </c>
      <c r="J283" s="9">
        <f t="shared" si="21"/>
        <v>52000</v>
      </c>
      <c r="K283" s="10">
        <f t="shared" si="22"/>
        <v>29120.000000000004</v>
      </c>
      <c r="L283" s="10">
        <f t="shared" si="23"/>
        <v>22879.999999999996</v>
      </c>
      <c r="M283" s="11">
        <f t="shared" si="24"/>
        <v>0.43999999999999995</v>
      </c>
    </row>
    <row r="284" spans="1:13">
      <c r="A284" s="7">
        <v>42920</v>
      </c>
      <c r="B284" s="8" t="s">
        <v>15</v>
      </c>
      <c r="C284" s="8" t="s">
        <v>38</v>
      </c>
      <c r="D284" s="15" t="s">
        <v>29</v>
      </c>
      <c r="E284" s="18">
        <v>65</v>
      </c>
      <c r="F284" s="16" t="s">
        <v>43</v>
      </c>
      <c r="G284" s="8">
        <v>50</v>
      </c>
      <c r="H284" s="9">
        <f t="shared" si="20"/>
        <v>1500</v>
      </c>
      <c r="I284" s="9" t="s">
        <v>45</v>
      </c>
      <c r="J284" s="9">
        <f t="shared" si="21"/>
        <v>75000</v>
      </c>
      <c r="K284" s="10">
        <f t="shared" si="22"/>
        <v>52500</v>
      </c>
      <c r="L284" s="10">
        <f t="shared" si="23"/>
        <v>22500</v>
      </c>
      <c r="M284" s="11">
        <f t="shared" si="24"/>
        <v>0.3</v>
      </c>
    </row>
    <row r="285" spans="1:13">
      <c r="A285" s="7">
        <v>42920</v>
      </c>
      <c r="B285" s="8" t="s">
        <v>30</v>
      </c>
      <c r="C285" s="8" t="s">
        <v>16</v>
      </c>
      <c r="D285" s="15" t="s">
        <v>29</v>
      </c>
      <c r="E285" s="18">
        <v>34</v>
      </c>
      <c r="F285" s="16" t="s">
        <v>44</v>
      </c>
      <c r="G285" s="8">
        <v>30</v>
      </c>
      <c r="H285" s="9">
        <f t="shared" si="20"/>
        <v>450</v>
      </c>
      <c r="I285" s="9" t="s">
        <v>45</v>
      </c>
      <c r="J285" s="9">
        <f t="shared" si="21"/>
        <v>13500</v>
      </c>
      <c r="K285" s="10">
        <f t="shared" si="22"/>
        <v>8640</v>
      </c>
      <c r="L285" s="10">
        <f t="shared" si="23"/>
        <v>4860</v>
      </c>
      <c r="M285" s="11">
        <f t="shared" si="24"/>
        <v>0.36</v>
      </c>
    </row>
    <row r="286" spans="1:13">
      <c r="A286" s="7">
        <v>42920</v>
      </c>
      <c r="B286" s="8" t="s">
        <v>25</v>
      </c>
      <c r="C286" s="8" t="s">
        <v>24</v>
      </c>
      <c r="D286" s="15" t="s">
        <v>29</v>
      </c>
      <c r="E286" s="18">
        <v>54</v>
      </c>
      <c r="F286" s="16" t="s">
        <v>43</v>
      </c>
      <c r="G286" s="8">
        <v>60</v>
      </c>
      <c r="H286" s="9">
        <f t="shared" si="20"/>
        <v>450</v>
      </c>
      <c r="I286" s="9" t="s">
        <v>46</v>
      </c>
      <c r="J286" s="9">
        <f t="shared" si="21"/>
        <v>27000</v>
      </c>
      <c r="K286" s="10">
        <f t="shared" si="22"/>
        <v>12960</v>
      </c>
      <c r="L286" s="10">
        <f t="shared" si="23"/>
        <v>14040</v>
      </c>
      <c r="M286" s="11">
        <f t="shared" si="24"/>
        <v>0.52</v>
      </c>
    </row>
    <row r="287" spans="1:13">
      <c r="A287" s="7">
        <v>42920</v>
      </c>
      <c r="B287" s="8" t="s">
        <v>19</v>
      </c>
      <c r="C287" s="8" t="s">
        <v>36</v>
      </c>
      <c r="D287" s="15" t="s">
        <v>29</v>
      </c>
      <c r="E287" s="18">
        <v>20</v>
      </c>
      <c r="F287" s="16" t="s">
        <v>43</v>
      </c>
      <c r="G287" s="8">
        <v>50</v>
      </c>
      <c r="H287" s="9">
        <f t="shared" si="20"/>
        <v>800</v>
      </c>
      <c r="I287" s="9" t="s">
        <v>45</v>
      </c>
      <c r="J287" s="9">
        <f t="shared" si="21"/>
        <v>40000</v>
      </c>
      <c r="K287" s="10">
        <f t="shared" si="22"/>
        <v>26000</v>
      </c>
      <c r="L287" s="10">
        <f t="shared" si="23"/>
        <v>14000</v>
      </c>
      <c r="M287" s="11">
        <f t="shared" si="24"/>
        <v>0.35</v>
      </c>
    </row>
    <row r="288" spans="1:13">
      <c r="A288" s="7">
        <v>42920</v>
      </c>
      <c r="B288" s="8" t="s">
        <v>22</v>
      </c>
      <c r="C288" s="8" t="s">
        <v>23</v>
      </c>
      <c r="D288" s="15" t="s">
        <v>17</v>
      </c>
      <c r="E288" s="18">
        <v>32</v>
      </c>
      <c r="F288" s="16" t="s">
        <v>43</v>
      </c>
      <c r="G288" s="8">
        <v>50</v>
      </c>
      <c r="H288" s="9">
        <f t="shared" si="20"/>
        <v>1800</v>
      </c>
      <c r="I288" s="9" t="s">
        <v>47</v>
      </c>
      <c r="J288" s="9">
        <f t="shared" si="21"/>
        <v>90000</v>
      </c>
      <c r="K288" s="10">
        <f t="shared" si="22"/>
        <v>67500</v>
      </c>
      <c r="L288" s="10">
        <f t="shared" si="23"/>
        <v>22500</v>
      </c>
      <c r="M288" s="11">
        <f t="shared" si="24"/>
        <v>0.25</v>
      </c>
    </row>
    <row r="289" spans="1:13">
      <c r="A289" s="7">
        <v>42920</v>
      </c>
      <c r="B289" s="8" t="s">
        <v>34</v>
      </c>
      <c r="C289" s="8" t="s">
        <v>36</v>
      </c>
      <c r="D289" s="15" t="s">
        <v>26</v>
      </c>
      <c r="E289" s="18">
        <v>29</v>
      </c>
      <c r="F289" s="16" t="s">
        <v>43</v>
      </c>
      <c r="G289" s="8">
        <v>40</v>
      </c>
      <c r="H289" s="9">
        <f t="shared" si="20"/>
        <v>480</v>
      </c>
      <c r="I289" s="9" t="s">
        <v>48</v>
      </c>
      <c r="J289" s="9">
        <f t="shared" si="21"/>
        <v>19200</v>
      </c>
      <c r="K289" s="10">
        <f t="shared" si="22"/>
        <v>6720</v>
      </c>
      <c r="L289" s="10">
        <f t="shared" si="23"/>
        <v>12480</v>
      </c>
      <c r="M289" s="11">
        <f t="shared" si="24"/>
        <v>0.65</v>
      </c>
    </row>
    <row r="290" spans="1:13">
      <c r="A290" s="7">
        <v>42920</v>
      </c>
      <c r="B290" s="8" t="s">
        <v>18</v>
      </c>
      <c r="C290" s="8" t="s">
        <v>13</v>
      </c>
      <c r="D290" s="15" t="s">
        <v>26</v>
      </c>
      <c r="E290" s="18">
        <v>32</v>
      </c>
      <c r="F290" s="16" t="s">
        <v>44</v>
      </c>
      <c r="G290" s="8">
        <v>80</v>
      </c>
      <c r="H290" s="9">
        <f t="shared" si="20"/>
        <v>600</v>
      </c>
      <c r="I290" s="9" t="s">
        <v>49</v>
      </c>
      <c r="J290" s="9">
        <f t="shared" si="21"/>
        <v>48000</v>
      </c>
      <c r="K290" s="10">
        <f t="shared" si="22"/>
        <v>26400.000000000004</v>
      </c>
      <c r="L290" s="10">
        <f t="shared" si="23"/>
        <v>21599.999999999996</v>
      </c>
      <c r="M290" s="11">
        <f t="shared" si="24"/>
        <v>0.4499999999999999</v>
      </c>
    </row>
    <row r="291" spans="1:13">
      <c r="A291" s="7">
        <v>42920</v>
      </c>
      <c r="B291" s="8" t="s">
        <v>33</v>
      </c>
      <c r="C291" s="8" t="s">
        <v>24</v>
      </c>
      <c r="D291" s="15" t="s">
        <v>14</v>
      </c>
      <c r="E291" s="18">
        <v>65</v>
      </c>
      <c r="F291" s="16" t="s">
        <v>44</v>
      </c>
      <c r="G291" s="8">
        <v>80</v>
      </c>
      <c r="H291" s="9">
        <f t="shared" si="20"/>
        <v>600</v>
      </c>
      <c r="I291" s="9" t="s">
        <v>48</v>
      </c>
      <c r="J291" s="9">
        <f t="shared" si="21"/>
        <v>48000</v>
      </c>
      <c r="K291" s="10">
        <f t="shared" si="22"/>
        <v>36960</v>
      </c>
      <c r="L291" s="10">
        <f t="shared" si="23"/>
        <v>11040</v>
      </c>
      <c r="M291" s="11">
        <f t="shared" si="24"/>
        <v>0.23</v>
      </c>
    </row>
    <row r="292" spans="1:13">
      <c r="A292" s="7">
        <v>42920</v>
      </c>
      <c r="B292" s="8" t="s">
        <v>18</v>
      </c>
      <c r="C292" s="8" t="s">
        <v>23</v>
      </c>
      <c r="D292" s="15" t="s">
        <v>14</v>
      </c>
      <c r="E292" s="18">
        <v>20</v>
      </c>
      <c r="F292" s="16" t="s">
        <v>43</v>
      </c>
      <c r="G292" s="8">
        <v>60</v>
      </c>
      <c r="H292" s="9">
        <f t="shared" si="20"/>
        <v>600</v>
      </c>
      <c r="I292" s="9" t="s">
        <v>48</v>
      </c>
      <c r="J292" s="9">
        <f t="shared" si="21"/>
        <v>36000</v>
      </c>
      <c r="K292" s="10">
        <f t="shared" si="22"/>
        <v>19800</v>
      </c>
      <c r="L292" s="10">
        <f t="shared" si="23"/>
        <v>16200</v>
      </c>
      <c r="M292" s="11">
        <f t="shared" si="24"/>
        <v>0.45</v>
      </c>
    </row>
    <row r="293" spans="1:13">
      <c r="A293" s="7">
        <v>42920</v>
      </c>
      <c r="B293" s="8" t="s">
        <v>33</v>
      </c>
      <c r="C293" s="8" t="s">
        <v>20</v>
      </c>
      <c r="D293" s="15" t="s">
        <v>21</v>
      </c>
      <c r="E293" s="18">
        <v>48</v>
      </c>
      <c r="F293" s="16" t="s">
        <v>43</v>
      </c>
      <c r="G293" s="8">
        <v>60</v>
      </c>
      <c r="H293" s="9">
        <f t="shared" si="20"/>
        <v>600</v>
      </c>
      <c r="I293" s="9" t="s">
        <v>48</v>
      </c>
      <c r="J293" s="9">
        <f t="shared" si="21"/>
        <v>36000</v>
      </c>
      <c r="K293" s="10">
        <f t="shared" si="22"/>
        <v>27720</v>
      </c>
      <c r="L293" s="10">
        <f t="shared" si="23"/>
        <v>8280</v>
      </c>
      <c r="M293" s="11">
        <f t="shared" si="24"/>
        <v>0.23</v>
      </c>
    </row>
    <row r="294" spans="1:13">
      <c r="A294" s="7">
        <v>42919</v>
      </c>
      <c r="B294" s="8" t="s">
        <v>18</v>
      </c>
      <c r="C294" s="8" t="s">
        <v>16</v>
      </c>
      <c r="D294" s="15" t="s">
        <v>14</v>
      </c>
      <c r="E294" s="18">
        <v>20</v>
      </c>
      <c r="F294" s="16" t="s">
        <v>43</v>
      </c>
      <c r="G294" s="8">
        <v>40</v>
      </c>
      <c r="H294" s="9">
        <f t="shared" si="20"/>
        <v>600</v>
      </c>
      <c r="I294" s="9" t="s">
        <v>48</v>
      </c>
      <c r="J294" s="9">
        <f t="shared" si="21"/>
        <v>24000</v>
      </c>
      <c r="K294" s="10">
        <f t="shared" si="22"/>
        <v>13200.000000000002</v>
      </c>
      <c r="L294" s="10">
        <f t="shared" si="23"/>
        <v>10799.999999999998</v>
      </c>
      <c r="M294" s="11">
        <f t="shared" si="24"/>
        <v>0.4499999999999999</v>
      </c>
    </row>
    <row r="295" spans="1:13">
      <c r="A295" s="7">
        <v>42919</v>
      </c>
      <c r="B295" s="8" t="s">
        <v>33</v>
      </c>
      <c r="C295" s="8" t="s">
        <v>32</v>
      </c>
      <c r="D295" s="15" t="s">
        <v>17</v>
      </c>
      <c r="E295" s="18">
        <v>28</v>
      </c>
      <c r="F295" s="16" t="s">
        <v>44</v>
      </c>
      <c r="G295" s="8">
        <v>40</v>
      </c>
      <c r="H295" s="9">
        <f t="shared" si="20"/>
        <v>600</v>
      </c>
      <c r="I295" s="9" t="s">
        <v>49</v>
      </c>
      <c r="J295" s="9">
        <f t="shared" si="21"/>
        <v>24000</v>
      </c>
      <c r="K295" s="10">
        <f t="shared" si="22"/>
        <v>18480</v>
      </c>
      <c r="L295" s="10">
        <f t="shared" si="23"/>
        <v>5520</v>
      </c>
      <c r="M295" s="11">
        <f t="shared" si="24"/>
        <v>0.23</v>
      </c>
    </row>
    <row r="296" spans="1:13">
      <c r="A296" s="7">
        <v>42919</v>
      </c>
      <c r="B296" s="8" t="s">
        <v>12</v>
      </c>
      <c r="C296" s="8" t="s">
        <v>37</v>
      </c>
      <c r="D296" s="15" t="s">
        <v>26</v>
      </c>
      <c r="E296" s="18">
        <v>23</v>
      </c>
      <c r="F296" s="16" t="s">
        <v>43</v>
      </c>
      <c r="G296" s="8">
        <v>60</v>
      </c>
      <c r="H296" s="9">
        <f t="shared" si="20"/>
        <v>750</v>
      </c>
      <c r="I296" s="9" t="s">
        <v>49</v>
      </c>
      <c r="J296" s="9">
        <f t="shared" si="21"/>
        <v>45000</v>
      </c>
      <c r="K296" s="10">
        <f t="shared" si="22"/>
        <v>22500</v>
      </c>
      <c r="L296" s="10">
        <f t="shared" si="23"/>
        <v>22500</v>
      </c>
      <c r="M296" s="11">
        <f t="shared" si="24"/>
        <v>0.5</v>
      </c>
    </row>
    <row r="297" spans="1:13">
      <c r="A297" s="7">
        <v>42919</v>
      </c>
      <c r="B297" s="8" t="s">
        <v>27</v>
      </c>
      <c r="C297" s="8" t="s">
        <v>23</v>
      </c>
      <c r="D297" s="15" t="s">
        <v>17</v>
      </c>
      <c r="E297" s="18">
        <v>58</v>
      </c>
      <c r="F297" s="16" t="s">
        <v>43</v>
      </c>
      <c r="G297" s="8">
        <v>30</v>
      </c>
      <c r="H297" s="9">
        <f t="shared" si="20"/>
        <v>400</v>
      </c>
      <c r="I297" s="9" t="s">
        <v>46</v>
      </c>
      <c r="J297" s="9">
        <f t="shared" si="21"/>
        <v>12000</v>
      </c>
      <c r="K297" s="10">
        <f t="shared" si="22"/>
        <v>7560</v>
      </c>
      <c r="L297" s="10">
        <f t="shared" si="23"/>
        <v>4440</v>
      </c>
      <c r="M297" s="11">
        <f t="shared" si="24"/>
        <v>0.37</v>
      </c>
    </row>
    <row r="298" spans="1:13">
      <c r="A298" s="7">
        <v>42919</v>
      </c>
      <c r="B298" s="8" t="s">
        <v>35</v>
      </c>
      <c r="C298" s="8" t="s">
        <v>24</v>
      </c>
      <c r="D298" s="15" t="s">
        <v>14</v>
      </c>
      <c r="E298" s="18">
        <v>28</v>
      </c>
      <c r="F298" s="16" t="s">
        <v>44</v>
      </c>
      <c r="G298" s="8">
        <v>60</v>
      </c>
      <c r="H298" s="9">
        <f t="shared" si="20"/>
        <v>650</v>
      </c>
      <c r="I298" s="9" t="s">
        <v>47</v>
      </c>
      <c r="J298" s="9">
        <f t="shared" si="21"/>
        <v>39000</v>
      </c>
      <c r="K298" s="10">
        <f t="shared" si="22"/>
        <v>21840.000000000004</v>
      </c>
      <c r="L298" s="10">
        <f t="shared" si="23"/>
        <v>17159.999999999996</v>
      </c>
      <c r="M298" s="11">
        <f t="shared" si="24"/>
        <v>0.43999999999999989</v>
      </c>
    </row>
    <row r="299" spans="1:13">
      <c r="A299" s="7">
        <v>42919</v>
      </c>
      <c r="B299" s="8" t="s">
        <v>15</v>
      </c>
      <c r="C299" s="8" t="s">
        <v>37</v>
      </c>
      <c r="D299" s="15" t="s">
        <v>14</v>
      </c>
      <c r="E299" s="18">
        <v>67</v>
      </c>
      <c r="F299" s="16" t="s">
        <v>44</v>
      </c>
      <c r="G299" s="8">
        <v>60</v>
      </c>
      <c r="H299" s="9">
        <f t="shared" si="20"/>
        <v>1500</v>
      </c>
      <c r="I299" s="9" t="s">
        <v>47</v>
      </c>
      <c r="J299" s="9">
        <f t="shared" si="21"/>
        <v>90000</v>
      </c>
      <c r="K299" s="10">
        <f t="shared" si="22"/>
        <v>62999.999999999993</v>
      </c>
      <c r="L299" s="10">
        <f t="shared" si="23"/>
        <v>27000.000000000007</v>
      </c>
      <c r="M299" s="11">
        <f t="shared" si="24"/>
        <v>0.3000000000000001</v>
      </c>
    </row>
    <row r="300" spans="1:13">
      <c r="A300" s="7">
        <v>42919</v>
      </c>
      <c r="B300" s="8" t="s">
        <v>30</v>
      </c>
      <c r="C300" s="8" t="s">
        <v>32</v>
      </c>
      <c r="D300" s="15" t="s">
        <v>14</v>
      </c>
      <c r="E300" s="18">
        <v>32</v>
      </c>
      <c r="F300" s="16" t="s">
        <v>43</v>
      </c>
      <c r="G300" s="8">
        <v>60</v>
      </c>
      <c r="H300" s="9">
        <f t="shared" si="20"/>
        <v>450</v>
      </c>
      <c r="I300" s="9" t="s">
        <v>49</v>
      </c>
      <c r="J300" s="9">
        <f t="shared" si="21"/>
        <v>27000</v>
      </c>
      <c r="K300" s="10">
        <f t="shared" si="22"/>
        <v>17280</v>
      </c>
      <c r="L300" s="10">
        <f t="shared" si="23"/>
        <v>9720</v>
      </c>
      <c r="M300" s="11">
        <f t="shared" si="24"/>
        <v>0.36</v>
      </c>
    </row>
    <row r="301" spans="1:13">
      <c r="A301" s="7">
        <v>42919</v>
      </c>
      <c r="B301" s="8" t="s">
        <v>25</v>
      </c>
      <c r="C301" s="8" t="s">
        <v>20</v>
      </c>
      <c r="D301" s="15" t="s">
        <v>14</v>
      </c>
      <c r="E301" s="18">
        <v>63</v>
      </c>
      <c r="F301" s="16" t="s">
        <v>44</v>
      </c>
      <c r="G301" s="8">
        <v>70</v>
      </c>
      <c r="H301" s="9">
        <f t="shared" si="20"/>
        <v>450</v>
      </c>
      <c r="I301" s="9" t="s">
        <v>47</v>
      </c>
      <c r="J301" s="9">
        <f t="shared" si="21"/>
        <v>31500</v>
      </c>
      <c r="K301" s="10">
        <f t="shared" si="22"/>
        <v>15120</v>
      </c>
      <c r="L301" s="10">
        <f t="shared" si="23"/>
        <v>16380</v>
      </c>
      <c r="M301" s="11">
        <f t="shared" si="24"/>
        <v>0.52</v>
      </c>
    </row>
    <row r="302" spans="1:13">
      <c r="A302" s="7">
        <v>42919</v>
      </c>
      <c r="B302" s="8" t="s">
        <v>19</v>
      </c>
      <c r="C302" s="8" t="s">
        <v>13</v>
      </c>
      <c r="D302" s="15" t="s">
        <v>14</v>
      </c>
      <c r="E302" s="18">
        <v>28</v>
      </c>
      <c r="F302" s="16" t="s">
        <v>44</v>
      </c>
      <c r="G302" s="8">
        <v>60</v>
      </c>
      <c r="H302" s="9">
        <f t="shared" si="20"/>
        <v>800</v>
      </c>
      <c r="I302" s="9" t="s">
        <v>46</v>
      </c>
      <c r="J302" s="9">
        <f t="shared" si="21"/>
        <v>48000</v>
      </c>
      <c r="K302" s="10">
        <f t="shared" si="22"/>
        <v>31200</v>
      </c>
      <c r="L302" s="10">
        <f t="shared" si="23"/>
        <v>16800</v>
      </c>
      <c r="M302" s="11">
        <f t="shared" si="24"/>
        <v>0.35</v>
      </c>
    </row>
    <row r="303" spans="1:13">
      <c r="A303" s="7">
        <v>42919</v>
      </c>
      <c r="B303" s="8" t="s">
        <v>22</v>
      </c>
      <c r="C303" s="8" t="s">
        <v>32</v>
      </c>
      <c r="D303" s="15" t="s">
        <v>26</v>
      </c>
      <c r="E303" s="18">
        <v>26</v>
      </c>
      <c r="F303" s="16" t="s">
        <v>44</v>
      </c>
      <c r="G303" s="8">
        <v>56</v>
      </c>
      <c r="H303" s="9">
        <f t="shared" si="20"/>
        <v>1800</v>
      </c>
      <c r="I303" s="9" t="s">
        <v>47</v>
      </c>
      <c r="J303" s="9">
        <f t="shared" si="21"/>
        <v>100800</v>
      </c>
      <c r="K303" s="10">
        <f t="shared" si="22"/>
        <v>75600</v>
      </c>
      <c r="L303" s="10">
        <f t="shared" si="23"/>
        <v>25200</v>
      </c>
      <c r="M303" s="11">
        <f t="shared" si="24"/>
        <v>0.25</v>
      </c>
    </row>
    <row r="304" spans="1:13">
      <c r="A304" s="7">
        <v>42919</v>
      </c>
      <c r="B304" s="8" t="s">
        <v>19</v>
      </c>
      <c r="C304" s="8" t="s">
        <v>23</v>
      </c>
      <c r="D304" s="15" t="s">
        <v>21</v>
      </c>
      <c r="E304" s="18">
        <v>58</v>
      </c>
      <c r="F304" s="16" t="s">
        <v>43</v>
      </c>
      <c r="G304" s="8">
        <v>80</v>
      </c>
      <c r="H304" s="9">
        <f t="shared" si="20"/>
        <v>800</v>
      </c>
      <c r="I304" s="9" t="s">
        <v>47</v>
      </c>
      <c r="J304" s="9">
        <f t="shared" si="21"/>
        <v>64000</v>
      </c>
      <c r="K304" s="10">
        <f t="shared" si="22"/>
        <v>41600</v>
      </c>
      <c r="L304" s="10">
        <f t="shared" si="23"/>
        <v>22400</v>
      </c>
      <c r="M304" s="11">
        <f t="shared" si="24"/>
        <v>0.35</v>
      </c>
    </row>
    <row r="305" spans="1:13">
      <c r="A305" s="7">
        <v>42919</v>
      </c>
      <c r="B305" s="8" t="s">
        <v>22</v>
      </c>
      <c r="C305" s="8" t="s">
        <v>31</v>
      </c>
      <c r="D305" s="15" t="s">
        <v>29</v>
      </c>
      <c r="E305" s="18">
        <v>48</v>
      </c>
      <c r="F305" s="16" t="s">
        <v>43</v>
      </c>
      <c r="G305" s="8">
        <v>50</v>
      </c>
      <c r="H305" s="9">
        <f t="shared" si="20"/>
        <v>1800</v>
      </c>
      <c r="I305" s="9" t="s">
        <v>45</v>
      </c>
      <c r="J305" s="9">
        <f t="shared" si="21"/>
        <v>90000</v>
      </c>
      <c r="K305" s="10">
        <f t="shared" si="22"/>
        <v>67500</v>
      </c>
      <c r="L305" s="10">
        <f t="shared" si="23"/>
        <v>22500</v>
      </c>
      <c r="M305" s="11">
        <f t="shared" si="24"/>
        <v>0.25</v>
      </c>
    </row>
    <row r="306" spans="1:13">
      <c r="A306" s="7">
        <v>42918</v>
      </c>
      <c r="B306" s="8" t="s">
        <v>19</v>
      </c>
      <c r="C306" s="8" t="s">
        <v>28</v>
      </c>
      <c r="D306" s="15" t="s">
        <v>17</v>
      </c>
      <c r="E306" s="18">
        <v>55</v>
      </c>
      <c r="F306" s="16" t="s">
        <v>44</v>
      </c>
      <c r="G306" s="8">
        <v>90</v>
      </c>
      <c r="H306" s="9">
        <f t="shared" si="20"/>
        <v>800</v>
      </c>
      <c r="I306" s="9" t="s">
        <v>48</v>
      </c>
      <c r="J306" s="9">
        <f t="shared" si="21"/>
        <v>72000</v>
      </c>
      <c r="K306" s="10">
        <f t="shared" si="22"/>
        <v>46800</v>
      </c>
      <c r="L306" s="10">
        <f t="shared" si="23"/>
        <v>25200</v>
      </c>
      <c r="M306" s="11">
        <f t="shared" si="24"/>
        <v>0.35</v>
      </c>
    </row>
    <row r="307" spans="1:13">
      <c r="A307" s="7">
        <v>42918</v>
      </c>
      <c r="B307" s="8" t="s">
        <v>22</v>
      </c>
      <c r="C307" s="8" t="s">
        <v>16</v>
      </c>
      <c r="D307" s="15" t="s">
        <v>21</v>
      </c>
      <c r="E307" s="18">
        <v>29</v>
      </c>
      <c r="F307" s="16" t="s">
        <v>43</v>
      </c>
      <c r="G307" s="8">
        <v>60</v>
      </c>
      <c r="H307" s="9">
        <f t="shared" si="20"/>
        <v>1800</v>
      </c>
      <c r="I307" s="9" t="s">
        <v>48</v>
      </c>
      <c r="J307" s="9">
        <f t="shared" si="21"/>
        <v>108000</v>
      </c>
      <c r="K307" s="10">
        <f t="shared" si="22"/>
        <v>81000</v>
      </c>
      <c r="L307" s="10">
        <f t="shared" si="23"/>
        <v>27000</v>
      </c>
      <c r="M307" s="11">
        <f t="shared" si="24"/>
        <v>0.25</v>
      </c>
    </row>
    <row r="308" spans="1:13">
      <c r="A308" s="7">
        <v>42918</v>
      </c>
      <c r="B308" s="8" t="s">
        <v>34</v>
      </c>
      <c r="C308" s="8" t="s">
        <v>38</v>
      </c>
      <c r="D308" s="15" t="s">
        <v>21</v>
      </c>
      <c r="E308" s="18">
        <v>54</v>
      </c>
      <c r="F308" s="16" t="s">
        <v>43</v>
      </c>
      <c r="G308" s="8">
        <v>50</v>
      </c>
      <c r="H308" s="9">
        <f t="shared" si="20"/>
        <v>480</v>
      </c>
      <c r="I308" s="9" t="s">
        <v>47</v>
      </c>
      <c r="J308" s="9">
        <f t="shared" si="21"/>
        <v>24000</v>
      </c>
      <c r="K308" s="10">
        <f t="shared" si="22"/>
        <v>8400</v>
      </c>
      <c r="L308" s="10">
        <f t="shared" si="23"/>
        <v>15600</v>
      </c>
      <c r="M308" s="11">
        <f t="shared" si="24"/>
        <v>0.65</v>
      </c>
    </row>
    <row r="309" spans="1:13">
      <c r="A309" s="7">
        <v>42918</v>
      </c>
      <c r="B309" s="8" t="s">
        <v>18</v>
      </c>
      <c r="C309" s="8" t="s">
        <v>38</v>
      </c>
      <c r="D309" s="15" t="s">
        <v>21</v>
      </c>
      <c r="E309" s="18">
        <v>65</v>
      </c>
      <c r="F309" s="16" t="s">
        <v>44</v>
      </c>
      <c r="G309" s="8">
        <v>50</v>
      </c>
      <c r="H309" s="9">
        <f t="shared" si="20"/>
        <v>600</v>
      </c>
      <c r="I309" s="9" t="s">
        <v>47</v>
      </c>
      <c r="J309" s="9">
        <f t="shared" si="21"/>
        <v>30000</v>
      </c>
      <c r="K309" s="10">
        <f t="shared" si="22"/>
        <v>16500</v>
      </c>
      <c r="L309" s="10">
        <f t="shared" si="23"/>
        <v>13500</v>
      </c>
      <c r="M309" s="11">
        <f t="shared" si="24"/>
        <v>0.45</v>
      </c>
    </row>
    <row r="310" spans="1:13">
      <c r="A310" s="7">
        <v>42918</v>
      </c>
      <c r="B310" s="8" t="s">
        <v>33</v>
      </c>
      <c r="C310" s="8" t="s">
        <v>31</v>
      </c>
      <c r="D310" s="15" t="s">
        <v>26</v>
      </c>
      <c r="E310" s="18">
        <v>23</v>
      </c>
      <c r="F310" s="16" t="s">
        <v>43</v>
      </c>
      <c r="G310" s="8">
        <v>50</v>
      </c>
      <c r="H310" s="9">
        <f t="shared" si="20"/>
        <v>600</v>
      </c>
      <c r="I310" s="9" t="s">
        <v>45</v>
      </c>
      <c r="J310" s="9">
        <f t="shared" si="21"/>
        <v>30000</v>
      </c>
      <c r="K310" s="10">
        <f t="shared" si="22"/>
        <v>23100</v>
      </c>
      <c r="L310" s="10">
        <f t="shared" si="23"/>
        <v>6900</v>
      </c>
      <c r="M310" s="11">
        <f t="shared" si="24"/>
        <v>0.23</v>
      </c>
    </row>
    <row r="311" spans="1:13">
      <c r="A311" s="7">
        <v>42918</v>
      </c>
      <c r="B311" s="8" t="s">
        <v>12</v>
      </c>
      <c r="C311" s="8" t="s">
        <v>13</v>
      </c>
      <c r="D311" s="15" t="s">
        <v>21</v>
      </c>
      <c r="E311" s="18">
        <v>26</v>
      </c>
      <c r="F311" s="16" t="s">
        <v>44</v>
      </c>
      <c r="G311" s="8">
        <v>70</v>
      </c>
      <c r="H311" s="9">
        <f t="shared" si="20"/>
        <v>750</v>
      </c>
      <c r="I311" s="9" t="s">
        <v>47</v>
      </c>
      <c r="J311" s="9">
        <f t="shared" si="21"/>
        <v>52500</v>
      </c>
      <c r="K311" s="10">
        <f t="shared" si="22"/>
        <v>26250</v>
      </c>
      <c r="L311" s="10">
        <f t="shared" si="23"/>
        <v>26250</v>
      </c>
      <c r="M311" s="11">
        <f t="shared" si="24"/>
        <v>0.5</v>
      </c>
    </row>
    <row r="312" spans="1:13">
      <c r="A312" s="7">
        <v>42918</v>
      </c>
      <c r="B312" s="8" t="s">
        <v>27</v>
      </c>
      <c r="C312" s="8" t="s">
        <v>32</v>
      </c>
      <c r="D312" s="15" t="s">
        <v>26</v>
      </c>
      <c r="E312" s="18">
        <v>29</v>
      </c>
      <c r="F312" s="16" t="s">
        <v>44</v>
      </c>
      <c r="G312" s="8">
        <v>60</v>
      </c>
      <c r="H312" s="9">
        <f t="shared" si="20"/>
        <v>400</v>
      </c>
      <c r="I312" s="9" t="s">
        <v>47</v>
      </c>
      <c r="J312" s="9">
        <f t="shared" si="21"/>
        <v>24000</v>
      </c>
      <c r="K312" s="10">
        <f t="shared" si="22"/>
        <v>15120</v>
      </c>
      <c r="L312" s="10">
        <f t="shared" si="23"/>
        <v>8880</v>
      </c>
      <c r="M312" s="11">
        <f t="shared" si="24"/>
        <v>0.37</v>
      </c>
    </row>
    <row r="313" spans="1:13">
      <c r="A313" s="7">
        <v>42918</v>
      </c>
      <c r="B313" s="8" t="s">
        <v>35</v>
      </c>
      <c r="C313" s="8" t="s">
        <v>32</v>
      </c>
      <c r="D313" s="15" t="s">
        <v>21</v>
      </c>
      <c r="E313" s="18">
        <v>28</v>
      </c>
      <c r="F313" s="16" t="s">
        <v>44</v>
      </c>
      <c r="G313" s="8">
        <v>70</v>
      </c>
      <c r="H313" s="9">
        <f t="shared" si="20"/>
        <v>650</v>
      </c>
      <c r="I313" s="9" t="s">
        <v>46</v>
      </c>
      <c r="J313" s="9">
        <f t="shared" si="21"/>
        <v>45500</v>
      </c>
      <c r="K313" s="10">
        <f t="shared" si="22"/>
        <v>25480.000000000004</v>
      </c>
      <c r="L313" s="10">
        <f t="shared" si="23"/>
        <v>20019.999999999996</v>
      </c>
      <c r="M313" s="11">
        <f t="shared" si="24"/>
        <v>0.43999999999999995</v>
      </c>
    </row>
    <row r="314" spans="1:13">
      <c r="A314" s="7">
        <v>42918</v>
      </c>
      <c r="B314" s="8" t="s">
        <v>15</v>
      </c>
      <c r="C314" s="8" t="s">
        <v>38</v>
      </c>
      <c r="D314" s="15" t="s">
        <v>21</v>
      </c>
      <c r="E314" s="18">
        <v>36</v>
      </c>
      <c r="F314" s="16" t="s">
        <v>44</v>
      </c>
      <c r="G314" s="8">
        <v>80</v>
      </c>
      <c r="H314" s="9">
        <f t="shared" si="20"/>
        <v>1500</v>
      </c>
      <c r="I314" s="9" t="s">
        <v>45</v>
      </c>
      <c r="J314" s="9">
        <f t="shared" si="21"/>
        <v>120000</v>
      </c>
      <c r="K314" s="10">
        <f t="shared" si="22"/>
        <v>84000</v>
      </c>
      <c r="L314" s="10">
        <f t="shared" si="23"/>
        <v>36000</v>
      </c>
      <c r="M314" s="11">
        <f t="shared" si="24"/>
        <v>0.3</v>
      </c>
    </row>
    <row r="315" spans="1:13">
      <c r="A315" s="7">
        <v>42918</v>
      </c>
      <c r="B315" s="8" t="s">
        <v>30</v>
      </c>
      <c r="C315" s="8" t="s">
        <v>31</v>
      </c>
      <c r="D315" s="15" t="s">
        <v>21</v>
      </c>
      <c r="E315" s="18">
        <v>23</v>
      </c>
      <c r="F315" s="16" t="s">
        <v>43</v>
      </c>
      <c r="G315" s="8">
        <v>40</v>
      </c>
      <c r="H315" s="9">
        <f t="shared" si="20"/>
        <v>450</v>
      </c>
      <c r="I315" s="9" t="s">
        <v>47</v>
      </c>
      <c r="J315" s="9">
        <f t="shared" si="21"/>
        <v>18000</v>
      </c>
      <c r="K315" s="10">
        <f t="shared" si="22"/>
        <v>11520</v>
      </c>
      <c r="L315" s="10">
        <f t="shared" si="23"/>
        <v>6480</v>
      </c>
      <c r="M315" s="11">
        <f t="shared" si="24"/>
        <v>0.36</v>
      </c>
    </row>
    <row r="316" spans="1:13">
      <c r="A316" s="7">
        <v>42918</v>
      </c>
      <c r="B316" s="8" t="s">
        <v>15</v>
      </c>
      <c r="C316" s="8" t="s">
        <v>37</v>
      </c>
      <c r="D316" s="15" t="s">
        <v>17</v>
      </c>
      <c r="E316" s="18">
        <v>45</v>
      </c>
      <c r="F316" s="16" t="s">
        <v>44</v>
      </c>
      <c r="G316" s="8">
        <v>60</v>
      </c>
      <c r="H316" s="9">
        <f t="shared" si="20"/>
        <v>1500</v>
      </c>
      <c r="I316" s="9" t="s">
        <v>46</v>
      </c>
      <c r="J316" s="9">
        <f t="shared" si="21"/>
        <v>90000</v>
      </c>
      <c r="K316" s="10">
        <f t="shared" si="22"/>
        <v>62999.999999999993</v>
      </c>
      <c r="L316" s="10">
        <f t="shared" si="23"/>
        <v>27000.000000000007</v>
      </c>
      <c r="M316" s="11">
        <f t="shared" si="24"/>
        <v>0.3000000000000001</v>
      </c>
    </row>
    <row r="317" spans="1:13">
      <c r="A317" s="7">
        <v>42918</v>
      </c>
      <c r="B317" s="8" t="s">
        <v>30</v>
      </c>
      <c r="C317" s="8" t="s">
        <v>28</v>
      </c>
      <c r="D317" s="15" t="s">
        <v>17</v>
      </c>
      <c r="E317" s="18">
        <v>20</v>
      </c>
      <c r="F317" s="16" t="s">
        <v>43</v>
      </c>
      <c r="G317" s="8">
        <v>50</v>
      </c>
      <c r="H317" s="9">
        <f t="shared" si="20"/>
        <v>450</v>
      </c>
      <c r="I317" s="9" t="s">
        <v>46</v>
      </c>
      <c r="J317" s="9">
        <f t="shared" si="21"/>
        <v>22500</v>
      </c>
      <c r="K317" s="10">
        <f t="shared" si="22"/>
        <v>14400</v>
      </c>
      <c r="L317" s="10">
        <f t="shared" si="23"/>
        <v>8100</v>
      </c>
      <c r="M317" s="11">
        <f t="shared" si="24"/>
        <v>0.36</v>
      </c>
    </row>
    <row r="318" spans="1:13">
      <c r="A318" s="7">
        <v>42917</v>
      </c>
      <c r="B318" s="8" t="s">
        <v>15</v>
      </c>
      <c r="C318" s="8" t="s">
        <v>16</v>
      </c>
      <c r="D318" s="15" t="s">
        <v>26</v>
      </c>
      <c r="E318" s="18">
        <v>20</v>
      </c>
      <c r="F318" s="16" t="s">
        <v>43</v>
      </c>
      <c r="G318" s="8">
        <v>40</v>
      </c>
      <c r="H318" s="9">
        <f t="shared" si="20"/>
        <v>1500</v>
      </c>
      <c r="I318" s="9" t="s">
        <v>46</v>
      </c>
      <c r="J318" s="9">
        <f t="shared" si="21"/>
        <v>60000</v>
      </c>
      <c r="K318" s="10">
        <f t="shared" si="22"/>
        <v>42000</v>
      </c>
      <c r="L318" s="10">
        <f t="shared" si="23"/>
        <v>18000</v>
      </c>
      <c r="M318" s="11">
        <f t="shared" si="24"/>
        <v>0.3</v>
      </c>
    </row>
    <row r="319" spans="1:13">
      <c r="A319" s="7">
        <v>42910</v>
      </c>
      <c r="B319" s="8" t="s">
        <v>27</v>
      </c>
      <c r="C319" s="8" t="s">
        <v>13</v>
      </c>
      <c r="D319" s="15" t="s">
        <v>17</v>
      </c>
      <c r="E319" s="18">
        <v>36</v>
      </c>
      <c r="F319" s="16" t="s">
        <v>43</v>
      </c>
      <c r="G319" s="8">
        <v>20</v>
      </c>
      <c r="H319" s="9">
        <f t="shared" si="20"/>
        <v>400</v>
      </c>
      <c r="I319" s="9" t="s">
        <v>47</v>
      </c>
      <c r="J319" s="9">
        <f t="shared" si="21"/>
        <v>8000</v>
      </c>
      <c r="K319" s="10">
        <f t="shared" si="22"/>
        <v>5040</v>
      </c>
      <c r="L319" s="10">
        <f t="shared" si="23"/>
        <v>2960</v>
      </c>
      <c r="M319" s="11">
        <f t="shared" si="24"/>
        <v>0.37</v>
      </c>
    </row>
    <row r="320" spans="1:13">
      <c r="A320" s="7">
        <v>42910</v>
      </c>
      <c r="B320" s="8" t="s">
        <v>25</v>
      </c>
      <c r="C320" s="8" t="s">
        <v>20</v>
      </c>
      <c r="D320" s="15" t="s">
        <v>14</v>
      </c>
      <c r="E320" s="18">
        <v>20</v>
      </c>
      <c r="F320" s="16" t="s">
        <v>43</v>
      </c>
      <c r="G320" s="8">
        <v>10</v>
      </c>
      <c r="H320" s="9">
        <f t="shared" si="20"/>
        <v>450</v>
      </c>
      <c r="I320" s="9" t="s">
        <v>47</v>
      </c>
      <c r="J320" s="9">
        <f t="shared" si="21"/>
        <v>4500</v>
      </c>
      <c r="K320" s="10">
        <f t="shared" si="22"/>
        <v>2160</v>
      </c>
      <c r="L320" s="10">
        <f t="shared" si="23"/>
        <v>2340</v>
      </c>
      <c r="M320" s="11">
        <f t="shared" si="24"/>
        <v>0.52</v>
      </c>
    </row>
    <row r="321" spans="1:13">
      <c r="A321" s="7">
        <v>42910</v>
      </c>
      <c r="B321" s="8" t="s">
        <v>18</v>
      </c>
      <c r="C321" s="8" t="s">
        <v>24</v>
      </c>
      <c r="D321" s="15" t="s">
        <v>26</v>
      </c>
      <c r="E321" s="18">
        <v>20</v>
      </c>
      <c r="F321" s="16" t="s">
        <v>44</v>
      </c>
      <c r="G321" s="8">
        <v>40</v>
      </c>
      <c r="H321" s="9">
        <f t="shared" si="20"/>
        <v>600</v>
      </c>
      <c r="I321" s="9" t="s">
        <v>49</v>
      </c>
      <c r="J321" s="9">
        <f t="shared" si="21"/>
        <v>24000</v>
      </c>
      <c r="K321" s="10">
        <f t="shared" si="22"/>
        <v>13200.000000000002</v>
      </c>
      <c r="L321" s="10">
        <f t="shared" si="23"/>
        <v>10799.999999999998</v>
      </c>
      <c r="M321" s="11">
        <f t="shared" si="24"/>
        <v>0.4499999999999999</v>
      </c>
    </row>
    <row r="322" spans="1:13">
      <c r="A322" s="7">
        <v>42910</v>
      </c>
      <c r="B322" s="8" t="s">
        <v>35</v>
      </c>
      <c r="C322" s="8" t="s">
        <v>13</v>
      </c>
      <c r="D322" s="15" t="s">
        <v>14</v>
      </c>
      <c r="E322" s="18">
        <v>34</v>
      </c>
      <c r="F322" s="16" t="s">
        <v>44</v>
      </c>
      <c r="G322" s="8">
        <v>56</v>
      </c>
      <c r="H322" s="9">
        <f t="shared" ref="H322:H385" si="25">VLOOKUP(B322,$O$2:$P$12,2,0)</f>
        <v>650</v>
      </c>
      <c r="I322" s="9" t="s">
        <v>49</v>
      </c>
      <c r="J322" s="9">
        <f t="shared" ref="J322:J385" si="26">H322*G322</f>
        <v>36400</v>
      </c>
      <c r="K322" s="10">
        <f t="shared" ref="K322:K385" si="27">VLOOKUP(B322,$O$2:$Q$12,3,0)*J322</f>
        <v>20384.000000000004</v>
      </c>
      <c r="L322" s="10">
        <f t="shared" ref="L322:L385" si="28">J322-K322</f>
        <v>16015.999999999996</v>
      </c>
      <c r="M322" s="11">
        <f t="shared" ref="M322:M385" si="29">L322/J322</f>
        <v>0.43999999999999989</v>
      </c>
    </row>
    <row r="323" spans="1:13">
      <c r="A323" s="7">
        <v>42910</v>
      </c>
      <c r="B323" s="8" t="s">
        <v>19</v>
      </c>
      <c r="C323" s="8" t="s">
        <v>24</v>
      </c>
      <c r="D323" s="15" t="s">
        <v>17</v>
      </c>
      <c r="E323" s="18">
        <v>36</v>
      </c>
      <c r="F323" s="16" t="s">
        <v>43</v>
      </c>
      <c r="G323" s="8">
        <v>60</v>
      </c>
      <c r="H323" s="9">
        <f t="shared" si="25"/>
        <v>800</v>
      </c>
      <c r="I323" s="9" t="s">
        <v>46</v>
      </c>
      <c r="J323" s="9">
        <f t="shared" si="26"/>
        <v>48000</v>
      </c>
      <c r="K323" s="10">
        <f t="shared" si="27"/>
        <v>31200</v>
      </c>
      <c r="L323" s="10">
        <f t="shared" si="28"/>
        <v>16800</v>
      </c>
      <c r="M323" s="11">
        <f t="shared" si="29"/>
        <v>0.35</v>
      </c>
    </row>
    <row r="324" spans="1:13">
      <c r="A324" s="7">
        <v>42910</v>
      </c>
      <c r="B324" s="8" t="s">
        <v>33</v>
      </c>
      <c r="C324" s="8" t="s">
        <v>13</v>
      </c>
      <c r="D324" s="15" t="s">
        <v>29</v>
      </c>
      <c r="E324" s="18">
        <v>45</v>
      </c>
      <c r="F324" s="16" t="s">
        <v>44</v>
      </c>
      <c r="G324" s="8">
        <v>10</v>
      </c>
      <c r="H324" s="9">
        <f t="shared" si="25"/>
        <v>600</v>
      </c>
      <c r="I324" s="9" t="s">
        <v>48</v>
      </c>
      <c r="J324" s="9">
        <f t="shared" si="26"/>
        <v>6000</v>
      </c>
      <c r="K324" s="10">
        <f t="shared" si="27"/>
        <v>4620</v>
      </c>
      <c r="L324" s="10">
        <f t="shared" si="28"/>
        <v>1380</v>
      </c>
      <c r="M324" s="11">
        <f t="shared" si="29"/>
        <v>0.23</v>
      </c>
    </row>
    <row r="325" spans="1:13">
      <c r="A325" s="7">
        <v>42910</v>
      </c>
      <c r="B325" s="8" t="s">
        <v>15</v>
      </c>
      <c r="C325" s="8" t="s">
        <v>32</v>
      </c>
      <c r="D325" s="15" t="s">
        <v>26</v>
      </c>
      <c r="E325" s="18">
        <v>29</v>
      </c>
      <c r="F325" s="16" t="s">
        <v>43</v>
      </c>
      <c r="G325" s="8">
        <v>50</v>
      </c>
      <c r="H325" s="9">
        <f t="shared" si="25"/>
        <v>1500</v>
      </c>
      <c r="I325" s="9" t="s">
        <v>48</v>
      </c>
      <c r="J325" s="9">
        <f t="shared" si="26"/>
        <v>75000</v>
      </c>
      <c r="K325" s="10">
        <f t="shared" si="27"/>
        <v>52500</v>
      </c>
      <c r="L325" s="10">
        <f t="shared" si="28"/>
        <v>22500</v>
      </c>
      <c r="M325" s="11">
        <f t="shared" si="29"/>
        <v>0.3</v>
      </c>
    </row>
    <row r="326" spans="1:13">
      <c r="A326" s="7">
        <v>42910</v>
      </c>
      <c r="B326" s="8" t="s">
        <v>34</v>
      </c>
      <c r="C326" s="8" t="s">
        <v>36</v>
      </c>
      <c r="D326" s="15" t="s">
        <v>17</v>
      </c>
      <c r="E326" s="18">
        <v>32</v>
      </c>
      <c r="F326" s="16" t="s">
        <v>44</v>
      </c>
      <c r="G326" s="8">
        <v>60</v>
      </c>
      <c r="H326" s="9">
        <f t="shared" si="25"/>
        <v>480</v>
      </c>
      <c r="I326" s="9" t="s">
        <v>48</v>
      </c>
      <c r="J326" s="9">
        <f t="shared" si="26"/>
        <v>28800</v>
      </c>
      <c r="K326" s="10">
        <f t="shared" si="27"/>
        <v>10080</v>
      </c>
      <c r="L326" s="10">
        <f t="shared" si="28"/>
        <v>18720</v>
      </c>
      <c r="M326" s="11">
        <f t="shared" si="29"/>
        <v>0.65</v>
      </c>
    </row>
    <row r="327" spans="1:13">
      <c r="A327" s="7">
        <v>42910</v>
      </c>
      <c r="B327" s="8" t="s">
        <v>15</v>
      </c>
      <c r="C327" s="8" t="s">
        <v>20</v>
      </c>
      <c r="D327" s="15" t="s">
        <v>29</v>
      </c>
      <c r="E327" s="18">
        <v>52</v>
      </c>
      <c r="F327" s="16" t="s">
        <v>44</v>
      </c>
      <c r="G327" s="8">
        <v>60</v>
      </c>
      <c r="H327" s="9">
        <f t="shared" si="25"/>
        <v>1500</v>
      </c>
      <c r="I327" s="9" t="s">
        <v>49</v>
      </c>
      <c r="J327" s="9">
        <f t="shared" si="26"/>
        <v>90000</v>
      </c>
      <c r="K327" s="10">
        <f t="shared" si="27"/>
        <v>62999.999999999993</v>
      </c>
      <c r="L327" s="10">
        <f t="shared" si="28"/>
        <v>27000.000000000007</v>
      </c>
      <c r="M327" s="11">
        <f t="shared" si="29"/>
        <v>0.3000000000000001</v>
      </c>
    </row>
    <row r="328" spans="1:13">
      <c r="A328" s="7">
        <v>42909</v>
      </c>
      <c r="B328" s="8" t="s">
        <v>18</v>
      </c>
      <c r="C328" s="8" t="s">
        <v>28</v>
      </c>
      <c r="D328" s="15" t="s">
        <v>17</v>
      </c>
      <c r="E328" s="18">
        <v>47</v>
      </c>
      <c r="F328" s="16" t="s">
        <v>44</v>
      </c>
      <c r="G328" s="8">
        <v>60</v>
      </c>
      <c r="H328" s="9">
        <f t="shared" si="25"/>
        <v>600</v>
      </c>
      <c r="I328" s="9" t="s">
        <v>49</v>
      </c>
      <c r="J328" s="9">
        <f t="shared" si="26"/>
        <v>36000</v>
      </c>
      <c r="K328" s="10">
        <f t="shared" si="27"/>
        <v>19800</v>
      </c>
      <c r="L328" s="10">
        <f t="shared" si="28"/>
        <v>16200</v>
      </c>
      <c r="M328" s="11">
        <f t="shared" si="29"/>
        <v>0.45</v>
      </c>
    </row>
    <row r="329" spans="1:13">
      <c r="A329" s="7">
        <v>42909</v>
      </c>
      <c r="B329" s="8" t="s">
        <v>35</v>
      </c>
      <c r="C329" s="8" t="s">
        <v>36</v>
      </c>
      <c r="D329" s="15" t="s">
        <v>29</v>
      </c>
      <c r="E329" s="18">
        <v>54</v>
      </c>
      <c r="F329" s="16" t="s">
        <v>43</v>
      </c>
      <c r="G329" s="8">
        <v>50</v>
      </c>
      <c r="H329" s="9">
        <f t="shared" si="25"/>
        <v>650</v>
      </c>
      <c r="I329" s="9" t="s">
        <v>47</v>
      </c>
      <c r="J329" s="9">
        <f t="shared" si="26"/>
        <v>32500</v>
      </c>
      <c r="K329" s="10">
        <f t="shared" si="27"/>
        <v>18200</v>
      </c>
      <c r="L329" s="10">
        <f t="shared" si="28"/>
        <v>14300</v>
      </c>
      <c r="M329" s="11">
        <f t="shared" si="29"/>
        <v>0.44</v>
      </c>
    </row>
    <row r="330" spans="1:13">
      <c r="A330" s="7">
        <v>42909</v>
      </c>
      <c r="B330" s="8" t="s">
        <v>19</v>
      </c>
      <c r="C330" s="8" t="s">
        <v>24</v>
      </c>
      <c r="D330" s="15" t="s">
        <v>21</v>
      </c>
      <c r="E330" s="18">
        <v>67</v>
      </c>
      <c r="F330" s="16" t="s">
        <v>43</v>
      </c>
      <c r="G330" s="8">
        <v>50</v>
      </c>
      <c r="H330" s="9">
        <f t="shared" si="25"/>
        <v>800</v>
      </c>
      <c r="I330" s="9" t="s">
        <v>46</v>
      </c>
      <c r="J330" s="9">
        <f t="shared" si="26"/>
        <v>40000</v>
      </c>
      <c r="K330" s="10">
        <f t="shared" si="27"/>
        <v>26000</v>
      </c>
      <c r="L330" s="10">
        <f t="shared" si="28"/>
        <v>14000</v>
      </c>
      <c r="M330" s="11">
        <f t="shared" si="29"/>
        <v>0.35</v>
      </c>
    </row>
    <row r="331" spans="1:13">
      <c r="A331" s="7">
        <v>42909</v>
      </c>
      <c r="B331" s="8" t="s">
        <v>33</v>
      </c>
      <c r="C331" s="8" t="s">
        <v>24</v>
      </c>
      <c r="D331" s="15" t="s">
        <v>26</v>
      </c>
      <c r="E331" s="18">
        <v>28</v>
      </c>
      <c r="F331" s="16" t="s">
        <v>44</v>
      </c>
      <c r="G331" s="8">
        <v>20</v>
      </c>
      <c r="H331" s="9">
        <f t="shared" si="25"/>
        <v>600</v>
      </c>
      <c r="I331" s="9" t="s">
        <v>46</v>
      </c>
      <c r="J331" s="9">
        <f t="shared" si="26"/>
        <v>12000</v>
      </c>
      <c r="K331" s="10">
        <f t="shared" si="27"/>
        <v>9240</v>
      </c>
      <c r="L331" s="10">
        <f t="shared" si="28"/>
        <v>2760</v>
      </c>
      <c r="M331" s="11">
        <f t="shared" si="29"/>
        <v>0.23</v>
      </c>
    </row>
    <row r="332" spans="1:13">
      <c r="A332" s="7">
        <v>42909</v>
      </c>
      <c r="B332" s="8" t="s">
        <v>15</v>
      </c>
      <c r="C332" s="8" t="s">
        <v>23</v>
      </c>
      <c r="D332" s="15" t="s">
        <v>17</v>
      </c>
      <c r="E332" s="18">
        <v>36</v>
      </c>
      <c r="F332" s="16" t="s">
        <v>43</v>
      </c>
      <c r="G332" s="8">
        <v>90</v>
      </c>
      <c r="H332" s="9">
        <f t="shared" si="25"/>
        <v>1500</v>
      </c>
      <c r="I332" s="9" t="s">
        <v>45</v>
      </c>
      <c r="J332" s="9">
        <f t="shared" si="26"/>
        <v>135000</v>
      </c>
      <c r="K332" s="10">
        <f t="shared" si="27"/>
        <v>94500</v>
      </c>
      <c r="L332" s="10">
        <f t="shared" si="28"/>
        <v>40500</v>
      </c>
      <c r="M332" s="11">
        <f t="shared" si="29"/>
        <v>0.3</v>
      </c>
    </row>
    <row r="333" spans="1:13">
      <c r="A333" s="7">
        <v>42909</v>
      </c>
      <c r="B333" s="8" t="s">
        <v>22</v>
      </c>
      <c r="C333" s="8" t="s">
        <v>38</v>
      </c>
      <c r="D333" s="15" t="s">
        <v>26</v>
      </c>
      <c r="E333" s="18">
        <v>52</v>
      </c>
      <c r="F333" s="16" t="s">
        <v>43</v>
      </c>
      <c r="G333" s="8">
        <v>40</v>
      </c>
      <c r="H333" s="9">
        <f t="shared" si="25"/>
        <v>1800</v>
      </c>
      <c r="I333" s="9" t="s">
        <v>49</v>
      </c>
      <c r="J333" s="9">
        <f t="shared" si="26"/>
        <v>72000</v>
      </c>
      <c r="K333" s="10">
        <f t="shared" si="27"/>
        <v>54000</v>
      </c>
      <c r="L333" s="10">
        <f t="shared" si="28"/>
        <v>18000</v>
      </c>
      <c r="M333" s="11">
        <f t="shared" si="29"/>
        <v>0.25</v>
      </c>
    </row>
    <row r="334" spans="1:13">
      <c r="A334" s="7">
        <v>42909</v>
      </c>
      <c r="B334" s="8" t="s">
        <v>12</v>
      </c>
      <c r="C334" s="8" t="s">
        <v>31</v>
      </c>
      <c r="D334" s="15" t="s">
        <v>17</v>
      </c>
      <c r="E334" s="18">
        <v>44</v>
      </c>
      <c r="F334" s="16" t="s">
        <v>44</v>
      </c>
      <c r="G334" s="8">
        <v>60</v>
      </c>
      <c r="H334" s="9">
        <f t="shared" si="25"/>
        <v>750</v>
      </c>
      <c r="I334" s="9" t="s">
        <v>49</v>
      </c>
      <c r="J334" s="9">
        <f t="shared" si="26"/>
        <v>45000</v>
      </c>
      <c r="K334" s="10">
        <f t="shared" si="27"/>
        <v>22500</v>
      </c>
      <c r="L334" s="10">
        <f t="shared" si="28"/>
        <v>22500</v>
      </c>
      <c r="M334" s="11">
        <f t="shared" si="29"/>
        <v>0.5</v>
      </c>
    </row>
    <row r="335" spans="1:13">
      <c r="A335" s="7">
        <v>42909</v>
      </c>
      <c r="B335" s="8" t="s">
        <v>30</v>
      </c>
      <c r="C335" s="8" t="s">
        <v>38</v>
      </c>
      <c r="D335" s="15" t="s">
        <v>21</v>
      </c>
      <c r="E335" s="18">
        <v>48</v>
      </c>
      <c r="F335" s="16" t="s">
        <v>43</v>
      </c>
      <c r="G335" s="8">
        <v>70</v>
      </c>
      <c r="H335" s="9">
        <f t="shared" si="25"/>
        <v>450</v>
      </c>
      <c r="I335" s="9" t="s">
        <v>49</v>
      </c>
      <c r="J335" s="9">
        <f t="shared" si="26"/>
        <v>31500</v>
      </c>
      <c r="K335" s="10">
        <f t="shared" si="27"/>
        <v>20160</v>
      </c>
      <c r="L335" s="10">
        <f t="shared" si="28"/>
        <v>11340</v>
      </c>
      <c r="M335" s="11">
        <f t="shared" si="29"/>
        <v>0.36</v>
      </c>
    </row>
    <row r="336" spans="1:13">
      <c r="A336" s="7">
        <v>42909</v>
      </c>
      <c r="B336" s="8" t="s">
        <v>25</v>
      </c>
      <c r="C336" s="8" t="s">
        <v>13</v>
      </c>
      <c r="D336" s="15" t="s">
        <v>26</v>
      </c>
      <c r="E336" s="18">
        <v>55</v>
      </c>
      <c r="F336" s="16" t="s">
        <v>44</v>
      </c>
      <c r="G336" s="8">
        <v>40</v>
      </c>
      <c r="H336" s="9">
        <f t="shared" si="25"/>
        <v>450</v>
      </c>
      <c r="I336" s="9" t="s">
        <v>48</v>
      </c>
      <c r="J336" s="9">
        <f t="shared" si="26"/>
        <v>18000</v>
      </c>
      <c r="K336" s="10">
        <f t="shared" si="27"/>
        <v>8640</v>
      </c>
      <c r="L336" s="10">
        <f t="shared" si="28"/>
        <v>9360</v>
      </c>
      <c r="M336" s="11">
        <f t="shared" si="29"/>
        <v>0.52</v>
      </c>
    </row>
    <row r="337" spans="1:13">
      <c r="A337" s="7">
        <v>42909</v>
      </c>
      <c r="B337" s="8" t="s">
        <v>12</v>
      </c>
      <c r="C337" s="8" t="s">
        <v>28</v>
      </c>
      <c r="D337" s="15" t="s">
        <v>17</v>
      </c>
      <c r="E337" s="18">
        <v>44</v>
      </c>
      <c r="F337" s="16" t="s">
        <v>43</v>
      </c>
      <c r="G337" s="8">
        <v>70</v>
      </c>
      <c r="H337" s="9">
        <f t="shared" si="25"/>
        <v>750</v>
      </c>
      <c r="I337" s="9" t="s">
        <v>49</v>
      </c>
      <c r="J337" s="9">
        <f t="shared" si="26"/>
        <v>52500</v>
      </c>
      <c r="K337" s="10">
        <f t="shared" si="27"/>
        <v>26250</v>
      </c>
      <c r="L337" s="10">
        <f t="shared" si="28"/>
        <v>26250</v>
      </c>
      <c r="M337" s="11">
        <f t="shared" si="29"/>
        <v>0.5</v>
      </c>
    </row>
    <row r="338" spans="1:13">
      <c r="A338" s="7">
        <v>42908</v>
      </c>
      <c r="B338" s="8" t="s">
        <v>19</v>
      </c>
      <c r="C338" s="8" t="s">
        <v>28</v>
      </c>
      <c r="D338" s="15" t="s">
        <v>14</v>
      </c>
      <c r="E338" s="18">
        <v>48</v>
      </c>
      <c r="F338" s="16" t="s">
        <v>43</v>
      </c>
      <c r="G338" s="8">
        <v>40</v>
      </c>
      <c r="H338" s="9">
        <f t="shared" si="25"/>
        <v>800</v>
      </c>
      <c r="I338" s="9" t="s">
        <v>46</v>
      </c>
      <c r="J338" s="9">
        <f t="shared" si="26"/>
        <v>32000</v>
      </c>
      <c r="K338" s="10">
        <f t="shared" si="27"/>
        <v>20800</v>
      </c>
      <c r="L338" s="10">
        <f t="shared" si="28"/>
        <v>11200</v>
      </c>
      <c r="M338" s="11">
        <f t="shared" si="29"/>
        <v>0.35</v>
      </c>
    </row>
    <row r="339" spans="1:13">
      <c r="A339" s="7">
        <v>42908</v>
      </c>
      <c r="B339" s="8" t="s">
        <v>33</v>
      </c>
      <c r="C339" s="8" t="s">
        <v>28</v>
      </c>
      <c r="D339" s="15" t="s">
        <v>17</v>
      </c>
      <c r="E339" s="18">
        <v>52</v>
      </c>
      <c r="F339" s="16" t="s">
        <v>44</v>
      </c>
      <c r="G339" s="8">
        <v>50</v>
      </c>
      <c r="H339" s="9">
        <f t="shared" si="25"/>
        <v>600</v>
      </c>
      <c r="I339" s="9" t="s">
        <v>46</v>
      </c>
      <c r="J339" s="9">
        <f t="shared" si="26"/>
        <v>30000</v>
      </c>
      <c r="K339" s="10">
        <f t="shared" si="27"/>
        <v>23100</v>
      </c>
      <c r="L339" s="10">
        <f t="shared" si="28"/>
        <v>6900</v>
      </c>
      <c r="M339" s="11">
        <f t="shared" si="29"/>
        <v>0.23</v>
      </c>
    </row>
    <row r="340" spans="1:13">
      <c r="A340" s="7">
        <v>42908</v>
      </c>
      <c r="B340" s="8" t="s">
        <v>15</v>
      </c>
      <c r="C340" s="8" t="s">
        <v>13</v>
      </c>
      <c r="D340" s="15" t="s">
        <v>26</v>
      </c>
      <c r="E340" s="18">
        <v>23</v>
      </c>
      <c r="F340" s="16" t="s">
        <v>44</v>
      </c>
      <c r="G340" s="8">
        <v>70</v>
      </c>
      <c r="H340" s="9">
        <f t="shared" si="25"/>
        <v>1500</v>
      </c>
      <c r="I340" s="9" t="s">
        <v>48</v>
      </c>
      <c r="J340" s="9">
        <f t="shared" si="26"/>
        <v>105000</v>
      </c>
      <c r="K340" s="10">
        <f t="shared" si="27"/>
        <v>73500</v>
      </c>
      <c r="L340" s="10">
        <f t="shared" si="28"/>
        <v>31500</v>
      </c>
      <c r="M340" s="11">
        <f t="shared" si="29"/>
        <v>0.3</v>
      </c>
    </row>
    <row r="341" spans="1:13">
      <c r="A341" s="7">
        <v>42908</v>
      </c>
      <c r="B341" s="8" t="s">
        <v>22</v>
      </c>
      <c r="C341" s="8" t="s">
        <v>16</v>
      </c>
      <c r="D341" s="15" t="s">
        <v>17</v>
      </c>
      <c r="E341" s="18">
        <v>36</v>
      </c>
      <c r="F341" s="16" t="s">
        <v>43</v>
      </c>
      <c r="G341" s="8">
        <v>60</v>
      </c>
      <c r="H341" s="9">
        <f t="shared" si="25"/>
        <v>1800</v>
      </c>
      <c r="I341" s="9" t="s">
        <v>45</v>
      </c>
      <c r="J341" s="9">
        <f t="shared" si="26"/>
        <v>108000</v>
      </c>
      <c r="K341" s="10">
        <f t="shared" si="27"/>
        <v>81000</v>
      </c>
      <c r="L341" s="10">
        <f t="shared" si="28"/>
        <v>27000</v>
      </c>
      <c r="M341" s="11">
        <f t="shared" si="29"/>
        <v>0.25</v>
      </c>
    </row>
    <row r="342" spans="1:13">
      <c r="A342" s="7">
        <v>42908</v>
      </c>
      <c r="B342" s="8" t="s">
        <v>12</v>
      </c>
      <c r="C342" s="8" t="s">
        <v>32</v>
      </c>
      <c r="D342" s="15" t="s">
        <v>21</v>
      </c>
      <c r="E342" s="18">
        <v>47</v>
      </c>
      <c r="F342" s="16" t="s">
        <v>43</v>
      </c>
      <c r="G342" s="8">
        <v>80</v>
      </c>
      <c r="H342" s="9">
        <f t="shared" si="25"/>
        <v>750</v>
      </c>
      <c r="I342" s="9" t="s">
        <v>47</v>
      </c>
      <c r="J342" s="9">
        <f t="shared" si="26"/>
        <v>60000</v>
      </c>
      <c r="K342" s="10">
        <f t="shared" si="27"/>
        <v>30000</v>
      </c>
      <c r="L342" s="10">
        <f t="shared" si="28"/>
        <v>30000</v>
      </c>
      <c r="M342" s="11">
        <f t="shared" si="29"/>
        <v>0.5</v>
      </c>
    </row>
    <row r="343" spans="1:13">
      <c r="A343" s="7">
        <v>42908</v>
      </c>
      <c r="B343" s="8" t="s">
        <v>30</v>
      </c>
      <c r="C343" s="8" t="s">
        <v>16</v>
      </c>
      <c r="D343" s="15" t="s">
        <v>14</v>
      </c>
      <c r="E343" s="18">
        <v>55</v>
      </c>
      <c r="F343" s="16" t="s">
        <v>43</v>
      </c>
      <c r="G343" s="8">
        <v>60</v>
      </c>
      <c r="H343" s="9">
        <f t="shared" si="25"/>
        <v>450</v>
      </c>
      <c r="I343" s="9" t="s">
        <v>49</v>
      </c>
      <c r="J343" s="9">
        <f t="shared" si="26"/>
        <v>27000</v>
      </c>
      <c r="K343" s="10">
        <f t="shared" si="27"/>
        <v>17280</v>
      </c>
      <c r="L343" s="10">
        <f t="shared" si="28"/>
        <v>9720</v>
      </c>
      <c r="M343" s="11">
        <f t="shared" si="29"/>
        <v>0.36</v>
      </c>
    </row>
    <row r="344" spans="1:13">
      <c r="A344" s="7">
        <v>42908</v>
      </c>
      <c r="B344" s="8" t="s">
        <v>34</v>
      </c>
      <c r="C344" s="8" t="s">
        <v>24</v>
      </c>
      <c r="D344" s="15" t="s">
        <v>29</v>
      </c>
      <c r="E344" s="18">
        <v>47</v>
      </c>
      <c r="F344" s="16" t="s">
        <v>43</v>
      </c>
      <c r="G344" s="8">
        <v>40</v>
      </c>
      <c r="H344" s="9">
        <f t="shared" si="25"/>
        <v>480</v>
      </c>
      <c r="I344" s="9" t="s">
        <v>47</v>
      </c>
      <c r="J344" s="9">
        <f t="shared" si="26"/>
        <v>19200</v>
      </c>
      <c r="K344" s="10">
        <f t="shared" si="27"/>
        <v>6720</v>
      </c>
      <c r="L344" s="10">
        <f t="shared" si="28"/>
        <v>12480</v>
      </c>
      <c r="M344" s="11">
        <f t="shared" si="29"/>
        <v>0.65</v>
      </c>
    </row>
    <row r="345" spans="1:13">
      <c r="A345" s="7">
        <v>42908</v>
      </c>
      <c r="B345" s="8" t="s">
        <v>27</v>
      </c>
      <c r="C345" s="8" t="s">
        <v>31</v>
      </c>
      <c r="D345" s="15" t="s">
        <v>14</v>
      </c>
      <c r="E345" s="18">
        <v>63</v>
      </c>
      <c r="F345" s="16" t="s">
        <v>43</v>
      </c>
      <c r="G345" s="8">
        <v>60</v>
      </c>
      <c r="H345" s="9">
        <f t="shared" si="25"/>
        <v>400</v>
      </c>
      <c r="I345" s="9" t="s">
        <v>49</v>
      </c>
      <c r="J345" s="9">
        <f t="shared" si="26"/>
        <v>24000</v>
      </c>
      <c r="K345" s="10">
        <f t="shared" si="27"/>
        <v>15120</v>
      </c>
      <c r="L345" s="10">
        <f t="shared" si="28"/>
        <v>8880</v>
      </c>
      <c r="M345" s="11">
        <f t="shared" si="29"/>
        <v>0.37</v>
      </c>
    </row>
    <row r="346" spans="1:13">
      <c r="A346" s="7">
        <v>42908</v>
      </c>
      <c r="B346" s="8" t="s">
        <v>35</v>
      </c>
      <c r="C346" s="8" t="s">
        <v>32</v>
      </c>
      <c r="D346" s="15" t="s">
        <v>17</v>
      </c>
      <c r="E346" s="18">
        <v>44</v>
      </c>
      <c r="F346" s="16" t="s">
        <v>43</v>
      </c>
      <c r="G346" s="8">
        <v>20</v>
      </c>
      <c r="H346" s="9">
        <f t="shared" si="25"/>
        <v>650</v>
      </c>
      <c r="I346" s="9" t="s">
        <v>45</v>
      </c>
      <c r="J346" s="9">
        <f t="shared" si="26"/>
        <v>13000</v>
      </c>
      <c r="K346" s="10">
        <f t="shared" si="27"/>
        <v>7280.0000000000009</v>
      </c>
      <c r="L346" s="10">
        <f t="shared" si="28"/>
        <v>5719.9999999999991</v>
      </c>
      <c r="M346" s="11">
        <f t="shared" si="29"/>
        <v>0.43999999999999995</v>
      </c>
    </row>
    <row r="347" spans="1:13">
      <c r="A347" s="7">
        <v>42907</v>
      </c>
      <c r="B347" s="8" t="s">
        <v>15</v>
      </c>
      <c r="C347" s="8" t="s">
        <v>36</v>
      </c>
      <c r="D347" s="15" t="s">
        <v>29</v>
      </c>
      <c r="E347" s="18">
        <v>47</v>
      </c>
      <c r="F347" s="16" t="s">
        <v>43</v>
      </c>
      <c r="G347" s="8">
        <v>60</v>
      </c>
      <c r="H347" s="9">
        <f t="shared" si="25"/>
        <v>1500</v>
      </c>
      <c r="I347" s="9" t="s">
        <v>49</v>
      </c>
      <c r="J347" s="9">
        <f t="shared" si="26"/>
        <v>90000</v>
      </c>
      <c r="K347" s="10">
        <f t="shared" si="27"/>
        <v>62999.999999999993</v>
      </c>
      <c r="L347" s="10">
        <f t="shared" si="28"/>
        <v>27000.000000000007</v>
      </c>
      <c r="M347" s="11">
        <f t="shared" si="29"/>
        <v>0.3000000000000001</v>
      </c>
    </row>
    <row r="348" spans="1:13">
      <c r="A348" s="7">
        <v>42907</v>
      </c>
      <c r="B348" s="8" t="s">
        <v>22</v>
      </c>
      <c r="C348" s="8" t="s">
        <v>20</v>
      </c>
      <c r="D348" s="15" t="s">
        <v>17</v>
      </c>
      <c r="E348" s="18">
        <v>26</v>
      </c>
      <c r="F348" s="16" t="s">
        <v>44</v>
      </c>
      <c r="G348" s="8">
        <v>30</v>
      </c>
      <c r="H348" s="9">
        <f t="shared" si="25"/>
        <v>1800</v>
      </c>
      <c r="I348" s="9" t="s">
        <v>47</v>
      </c>
      <c r="J348" s="9">
        <f t="shared" si="26"/>
        <v>54000</v>
      </c>
      <c r="K348" s="10">
        <f t="shared" si="27"/>
        <v>40500</v>
      </c>
      <c r="L348" s="10">
        <f t="shared" si="28"/>
        <v>13500</v>
      </c>
      <c r="M348" s="11">
        <f t="shared" si="29"/>
        <v>0.25</v>
      </c>
    </row>
    <row r="349" spans="1:13">
      <c r="A349" s="7">
        <v>42907</v>
      </c>
      <c r="B349" s="8" t="s">
        <v>12</v>
      </c>
      <c r="C349" s="8" t="s">
        <v>23</v>
      </c>
      <c r="D349" s="15" t="s">
        <v>29</v>
      </c>
      <c r="E349" s="18">
        <v>65</v>
      </c>
      <c r="F349" s="16" t="s">
        <v>43</v>
      </c>
      <c r="G349" s="8">
        <v>60</v>
      </c>
      <c r="H349" s="9">
        <f t="shared" si="25"/>
        <v>750</v>
      </c>
      <c r="I349" s="9" t="s">
        <v>48</v>
      </c>
      <c r="J349" s="9">
        <f t="shared" si="26"/>
        <v>45000</v>
      </c>
      <c r="K349" s="10">
        <f t="shared" si="27"/>
        <v>22500</v>
      </c>
      <c r="L349" s="10">
        <f t="shared" si="28"/>
        <v>22500</v>
      </c>
      <c r="M349" s="11">
        <f t="shared" si="29"/>
        <v>0.5</v>
      </c>
    </row>
    <row r="350" spans="1:13">
      <c r="A350" s="7">
        <v>42907</v>
      </c>
      <c r="B350" s="8" t="s">
        <v>30</v>
      </c>
      <c r="C350" s="8" t="s">
        <v>20</v>
      </c>
      <c r="D350" s="15" t="s">
        <v>29</v>
      </c>
      <c r="E350" s="18">
        <v>54</v>
      </c>
      <c r="F350" s="16" t="s">
        <v>43</v>
      </c>
      <c r="G350" s="8">
        <v>80</v>
      </c>
      <c r="H350" s="9">
        <f t="shared" si="25"/>
        <v>450</v>
      </c>
      <c r="I350" s="9" t="s">
        <v>47</v>
      </c>
      <c r="J350" s="9">
        <f t="shared" si="26"/>
        <v>36000</v>
      </c>
      <c r="K350" s="10">
        <f t="shared" si="27"/>
        <v>23040</v>
      </c>
      <c r="L350" s="10">
        <f t="shared" si="28"/>
        <v>12960</v>
      </c>
      <c r="M350" s="11">
        <f t="shared" si="29"/>
        <v>0.36</v>
      </c>
    </row>
    <row r="351" spans="1:13">
      <c r="A351" s="7">
        <v>42907</v>
      </c>
      <c r="B351" s="8" t="s">
        <v>34</v>
      </c>
      <c r="C351" s="8" t="s">
        <v>28</v>
      </c>
      <c r="D351" s="15" t="s">
        <v>26</v>
      </c>
      <c r="E351" s="18">
        <v>26</v>
      </c>
      <c r="F351" s="16" t="s">
        <v>43</v>
      </c>
      <c r="G351" s="8">
        <v>50</v>
      </c>
      <c r="H351" s="9">
        <f t="shared" si="25"/>
        <v>480</v>
      </c>
      <c r="I351" s="9" t="s">
        <v>46</v>
      </c>
      <c r="J351" s="9">
        <f t="shared" si="26"/>
        <v>24000</v>
      </c>
      <c r="K351" s="10">
        <f t="shared" si="27"/>
        <v>8400</v>
      </c>
      <c r="L351" s="10">
        <f t="shared" si="28"/>
        <v>15600</v>
      </c>
      <c r="M351" s="11">
        <f t="shared" si="29"/>
        <v>0.65</v>
      </c>
    </row>
    <row r="352" spans="1:13">
      <c r="A352" s="7">
        <v>42907</v>
      </c>
      <c r="B352" s="8" t="s">
        <v>27</v>
      </c>
      <c r="C352" s="8" t="s">
        <v>32</v>
      </c>
      <c r="D352" s="15" t="s">
        <v>29</v>
      </c>
      <c r="E352" s="18">
        <v>28</v>
      </c>
      <c r="F352" s="16" t="s">
        <v>44</v>
      </c>
      <c r="G352" s="8">
        <v>30</v>
      </c>
      <c r="H352" s="9">
        <f t="shared" si="25"/>
        <v>400</v>
      </c>
      <c r="I352" s="9" t="s">
        <v>47</v>
      </c>
      <c r="J352" s="9">
        <f t="shared" si="26"/>
        <v>12000</v>
      </c>
      <c r="K352" s="10">
        <f t="shared" si="27"/>
        <v>7560</v>
      </c>
      <c r="L352" s="10">
        <f t="shared" si="28"/>
        <v>4440</v>
      </c>
      <c r="M352" s="11">
        <f t="shared" si="29"/>
        <v>0.37</v>
      </c>
    </row>
    <row r="353" spans="1:13">
      <c r="A353" s="7">
        <v>42907</v>
      </c>
      <c r="B353" s="8" t="s">
        <v>25</v>
      </c>
      <c r="C353" s="8" t="s">
        <v>38</v>
      </c>
      <c r="D353" s="15" t="s">
        <v>17</v>
      </c>
      <c r="E353" s="18">
        <v>65</v>
      </c>
      <c r="F353" s="16" t="s">
        <v>44</v>
      </c>
      <c r="G353" s="8">
        <v>60</v>
      </c>
      <c r="H353" s="9">
        <f t="shared" si="25"/>
        <v>450</v>
      </c>
      <c r="I353" s="9" t="s">
        <v>47</v>
      </c>
      <c r="J353" s="9">
        <f t="shared" si="26"/>
        <v>27000</v>
      </c>
      <c r="K353" s="10">
        <f t="shared" si="27"/>
        <v>12960</v>
      </c>
      <c r="L353" s="10">
        <f t="shared" si="28"/>
        <v>14040</v>
      </c>
      <c r="M353" s="11">
        <f t="shared" si="29"/>
        <v>0.52</v>
      </c>
    </row>
    <row r="354" spans="1:13">
      <c r="A354" s="7">
        <v>42907</v>
      </c>
      <c r="B354" s="8" t="s">
        <v>18</v>
      </c>
      <c r="C354" s="8" t="s">
        <v>37</v>
      </c>
      <c r="D354" s="15" t="s">
        <v>17</v>
      </c>
      <c r="E354" s="18">
        <v>44</v>
      </c>
      <c r="F354" s="16" t="s">
        <v>44</v>
      </c>
      <c r="G354" s="8">
        <v>60</v>
      </c>
      <c r="H354" s="9">
        <f t="shared" si="25"/>
        <v>600</v>
      </c>
      <c r="I354" s="9" t="s">
        <v>45</v>
      </c>
      <c r="J354" s="9">
        <f t="shared" si="26"/>
        <v>36000</v>
      </c>
      <c r="K354" s="10">
        <f t="shared" si="27"/>
        <v>19800</v>
      </c>
      <c r="L354" s="10">
        <f t="shared" si="28"/>
        <v>16200</v>
      </c>
      <c r="M354" s="11">
        <f t="shared" si="29"/>
        <v>0.45</v>
      </c>
    </row>
    <row r="355" spans="1:13">
      <c r="A355" s="7">
        <v>42907</v>
      </c>
      <c r="B355" s="8" t="s">
        <v>33</v>
      </c>
      <c r="C355" s="8" t="s">
        <v>23</v>
      </c>
      <c r="D355" s="15" t="s">
        <v>14</v>
      </c>
      <c r="E355" s="18">
        <v>44</v>
      </c>
      <c r="F355" s="16" t="s">
        <v>43</v>
      </c>
      <c r="G355" s="8">
        <v>30</v>
      </c>
      <c r="H355" s="9">
        <f t="shared" si="25"/>
        <v>600</v>
      </c>
      <c r="I355" s="9" t="s">
        <v>48</v>
      </c>
      <c r="J355" s="9">
        <f t="shared" si="26"/>
        <v>18000</v>
      </c>
      <c r="K355" s="10">
        <f t="shared" si="27"/>
        <v>13860</v>
      </c>
      <c r="L355" s="10">
        <f t="shared" si="28"/>
        <v>4140</v>
      </c>
      <c r="M355" s="11">
        <f t="shared" si="29"/>
        <v>0.23</v>
      </c>
    </row>
    <row r="356" spans="1:13">
      <c r="A356" s="7">
        <v>42906</v>
      </c>
      <c r="B356" s="8" t="s">
        <v>12</v>
      </c>
      <c r="C356" s="8" t="s">
        <v>13</v>
      </c>
      <c r="D356" s="15" t="s">
        <v>26</v>
      </c>
      <c r="E356" s="18">
        <v>47</v>
      </c>
      <c r="F356" s="16" t="s">
        <v>44</v>
      </c>
      <c r="G356" s="8">
        <v>50</v>
      </c>
      <c r="H356" s="9">
        <f t="shared" si="25"/>
        <v>750</v>
      </c>
      <c r="I356" s="9" t="s">
        <v>48</v>
      </c>
      <c r="J356" s="9">
        <f t="shared" si="26"/>
        <v>37500</v>
      </c>
      <c r="K356" s="10">
        <f t="shared" si="27"/>
        <v>18750</v>
      </c>
      <c r="L356" s="10">
        <f t="shared" si="28"/>
        <v>18750</v>
      </c>
      <c r="M356" s="11">
        <f t="shared" si="29"/>
        <v>0.5</v>
      </c>
    </row>
    <row r="357" spans="1:13">
      <c r="A357" s="7">
        <v>42906</v>
      </c>
      <c r="B357" s="8" t="s">
        <v>30</v>
      </c>
      <c r="C357" s="8" t="s">
        <v>24</v>
      </c>
      <c r="D357" s="15" t="s">
        <v>26</v>
      </c>
      <c r="E357" s="18">
        <v>52</v>
      </c>
      <c r="F357" s="16" t="s">
        <v>43</v>
      </c>
      <c r="G357" s="8">
        <v>60</v>
      </c>
      <c r="H357" s="9">
        <f t="shared" si="25"/>
        <v>450</v>
      </c>
      <c r="I357" s="9" t="s">
        <v>45</v>
      </c>
      <c r="J357" s="9">
        <f t="shared" si="26"/>
        <v>27000</v>
      </c>
      <c r="K357" s="10">
        <f t="shared" si="27"/>
        <v>17280</v>
      </c>
      <c r="L357" s="10">
        <f t="shared" si="28"/>
        <v>9720</v>
      </c>
      <c r="M357" s="11">
        <f t="shared" si="29"/>
        <v>0.36</v>
      </c>
    </row>
    <row r="358" spans="1:13">
      <c r="A358" s="7">
        <v>42906</v>
      </c>
      <c r="B358" s="8" t="s">
        <v>34</v>
      </c>
      <c r="C358" s="8" t="s">
        <v>31</v>
      </c>
      <c r="D358" s="15" t="s">
        <v>17</v>
      </c>
      <c r="E358" s="18">
        <v>26</v>
      </c>
      <c r="F358" s="16" t="s">
        <v>43</v>
      </c>
      <c r="G358" s="8">
        <v>60</v>
      </c>
      <c r="H358" s="9">
        <f t="shared" si="25"/>
        <v>480</v>
      </c>
      <c r="I358" s="9" t="s">
        <v>48</v>
      </c>
      <c r="J358" s="9">
        <f t="shared" si="26"/>
        <v>28800</v>
      </c>
      <c r="K358" s="10">
        <f t="shared" si="27"/>
        <v>10080</v>
      </c>
      <c r="L358" s="10">
        <f t="shared" si="28"/>
        <v>18720</v>
      </c>
      <c r="M358" s="11">
        <f t="shared" si="29"/>
        <v>0.65</v>
      </c>
    </row>
    <row r="359" spans="1:13">
      <c r="A359" s="7">
        <v>42906</v>
      </c>
      <c r="B359" s="8" t="s">
        <v>27</v>
      </c>
      <c r="C359" s="8" t="s">
        <v>23</v>
      </c>
      <c r="D359" s="15" t="s">
        <v>26</v>
      </c>
      <c r="E359" s="18">
        <v>55</v>
      </c>
      <c r="F359" s="16" t="s">
        <v>44</v>
      </c>
      <c r="G359" s="8">
        <v>10</v>
      </c>
      <c r="H359" s="9">
        <f t="shared" si="25"/>
        <v>400</v>
      </c>
      <c r="I359" s="9" t="s">
        <v>48</v>
      </c>
      <c r="J359" s="9">
        <f t="shared" si="26"/>
        <v>4000</v>
      </c>
      <c r="K359" s="10">
        <f t="shared" si="27"/>
        <v>2520</v>
      </c>
      <c r="L359" s="10">
        <f t="shared" si="28"/>
        <v>1480</v>
      </c>
      <c r="M359" s="11">
        <f t="shared" si="29"/>
        <v>0.37</v>
      </c>
    </row>
    <row r="360" spans="1:13">
      <c r="A360" s="7">
        <v>42906</v>
      </c>
      <c r="B360" s="8" t="s">
        <v>25</v>
      </c>
      <c r="C360" s="8" t="s">
        <v>16</v>
      </c>
      <c r="D360" s="15" t="s">
        <v>21</v>
      </c>
      <c r="E360" s="18">
        <v>26</v>
      </c>
      <c r="F360" s="16" t="s">
        <v>44</v>
      </c>
      <c r="G360" s="8">
        <v>30</v>
      </c>
      <c r="H360" s="9">
        <f t="shared" si="25"/>
        <v>450</v>
      </c>
      <c r="I360" s="9" t="s">
        <v>46</v>
      </c>
      <c r="J360" s="9">
        <f t="shared" si="26"/>
        <v>13500</v>
      </c>
      <c r="K360" s="10">
        <f t="shared" si="27"/>
        <v>6480</v>
      </c>
      <c r="L360" s="10">
        <f t="shared" si="28"/>
        <v>7020</v>
      </c>
      <c r="M360" s="11">
        <f t="shared" si="29"/>
        <v>0.52</v>
      </c>
    </row>
    <row r="361" spans="1:13">
      <c r="A361" s="7">
        <v>42906</v>
      </c>
      <c r="B361" s="8" t="s">
        <v>18</v>
      </c>
      <c r="C361" s="8" t="s">
        <v>38</v>
      </c>
      <c r="D361" s="15" t="s">
        <v>21</v>
      </c>
      <c r="E361" s="18">
        <v>34</v>
      </c>
      <c r="F361" s="16" t="s">
        <v>44</v>
      </c>
      <c r="G361" s="8">
        <v>50</v>
      </c>
      <c r="H361" s="9">
        <f t="shared" si="25"/>
        <v>600</v>
      </c>
      <c r="I361" s="9" t="s">
        <v>49</v>
      </c>
      <c r="J361" s="9">
        <f t="shared" si="26"/>
        <v>30000</v>
      </c>
      <c r="K361" s="10">
        <f t="shared" si="27"/>
        <v>16500</v>
      </c>
      <c r="L361" s="10">
        <f t="shared" si="28"/>
        <v>13500</v>
      </c>
      <c r="M361" s="11">
        <f t="shared" si="29"/>
        <v>0.45</v>
      </c>
    </row>
    <row r="362" spans="1:13">
      <c r="A362" s="7">
        <v>42906</v>
      </c>
      <c r="B362" s="8" t="s">
        <v>35</v>
      </c>
      <c r="C362" s="8" t="s">
        <v>23</v>
      </c>
      <c r="D362" s="15" t="s">
        <v>21</v>
      </c>
      <c r="E362" s="18">
        <v>65</v>
      </c>
      <c r="F362" s="16" t="s">
        <v>44</v>
      </c>
      <c r="G362" s="8">
        <v>50</v>
      </c>
      <c r="H362" s="9">
        <f t="shared" si="25"/>
        <v>650</v>
      </c>
      <c r="I362" s="9" t="s">
        <v>46</v>
      </c>
      <c r="J362" s="9">
        <f t="shared" si="26"/>
        <v>32500</v>
      </c>
      <c r="K362" s="10">
        <f t="shared" si="27"/>
        <v>18200</v>
      </c>
      <c r="L362" s="10">
        <f t="shared" si="28"/>
        <v>14300</v>
      </c>
      <c r="M362" s="11">
        <f t="shared" si="29"/>
        <v>0.44</v>
      </c>
    </row>
    <row r="363" spans="1:13">
      <c r="A363" s="7">
        <v>42906</v>
      </c>
      <c r="B363" s="8" t="s">
        <v>19</v>
      </c>
      <c r="C363" s="8" t="s">
        <v>20</v>
      </c>
      <c r="D363" s="15" t="s">
        <v>26</v>
      </c>
      <c r="E363" s="18">
        <v>63</v>
      </c>
      <c r="F363" s="16" t="s">
        <v>43</v>
      </c>
      <c r="G363" s="8">
        <v>80</v>
      </c>
      <c r="H363" s="9">
        <f t="shared" si="25"/>
        <v>800</v>
      </c>
      <c r="I363" s="9" t="s">
        <v>49</v>
      </c>
      <c r="J363" s="9">
        <f t="shared" si="26"/>
        <v>64000</v>
      </c>
      <c r="K363" s="10">
        <f t="shared" si="27"/>
        <v>41600</v>
      </c>
      <c r="L363" s="10">
        <f t="shared" si="28"/>
        <v>22400</v>
      </c>
      <c r="M363" s="11">
        <f t="shared" si="29"/>
        <v>0.35</v>
      </c>
    </row>
    <row r="364" spans="1:13">
      <c r="A364" s="7">
        <v>42906</v>
      </c>
      <c r="B364" s="8" t="s">
        <v>22</v>
      </c>
      <c r="C364" s="8" t="s">
        <v>37</v>
      </c>
      <c r="D364" s="15" t="s">
        <v>14</v>
      </c>
      <c r="E364" s="18">
        <v>48</v>
      </c>
      <c r="F364" s="16" t="s">
        <v>44</v>
      </c>
      <c r="G364" s="8">
        <v>50</v>
      </c>
      <c r="H364" s="9">
        <f t="shared" si="25"/>
        <v>1800</v>
      </c>
      <c r="I364" s="9" t="s">
        <v>47</v>
      </c>
      <c r="J364" s="9">
        <f t="shared" si="26"/>
        <v>90000</v>
      </c>
      <c r="K364" s="10">
        <f t="shared" si="27"/>
        <v>67500</v>
      </c>
      <c r="L364" s="10">
        <f t="shared" si="28"/>
        <v>22500</v>
      </c>
      <c r="M364" s="11">
        <f t="shared" si="29"/>
        <v>0.25</v>
      </c>
    </row>
    <row r="365" spans="1:13">
      <c r="A365" s="7">
        <v>42901</v>
      </c>
      <c r="B365" s="8" t="s">
        <v>12</v>
      </c>
      <c r="C365" s="8" t="s">
        <v>32</v>
      </c>
      <c r="D365" s="15" t="s">
        <v>17</v>
      </c>
      <c r="E365" s="18">
        <v>67</v>
      </c>
      <c r="F365" s="16" t="s">
        <v>43</v>
      </c>
      <c r="G365" s="8">
        <v>50</v>
      </c>
      <c r="H365" s="9">
        <f t="shared" si="25"/>
        <v>750</v>
      </c>
      <c r="I365" s="9" t="s">
        <v>45</v>
      </c>
      <c r="J365" s="9">
        <f t="shared" si="26"/>
        <v>37500</v>
      </c>
      <c r="K365" s="10">
        <f t="shared" si="27"/>
        <v>18750</v>
      </c>
      <c r="L365" s="10">
        <f t="shared" si="28"/>
        <v>18750</v>
      </c>
      <c r="M365" s="11">
        <f t="shared" si="29"/>
        <v>0.5</v>
      </c>
    </row>
    <row r="366" spans="1:13">
      <c r="A366" s="7">
        <v>42888</v>
      </c>
      <c r="B366" s="8" t="s">
        <v>34</v>
      </c>
      <c r="C366" s="8" t="s">
        <v>13</v>
      </c>
      <c r="D366" s="15" t="s">
        <v>29</v>
      </c>
      <c r="E366" s="18">
        <v>44</v>
      </c>
      <c r="F366" s="16" t="s">
        <v>43</v>
      </c>
      <c r="G366" s="8">
        <v>60</v>
      </c>
      <c r="H366" s="9">
        <f t="shared" si="25"/>
        <v>480</v>
      </c>
      <c r="I366" s="9" t="s">
        <v>47</v>
      </c>
      <c r="J366" s="9">
        <f t="shared" si="26"/>
        <v>28800</v>
      </c>
      <c r="K366" s="10">
        <f t="shared" si="27"/>
        <v>10080</v>
      </c>
      <c r="L366" s="10">
        <f t="shared" si="28"/>
        <v>18720</v>
      </c>
      <c r="M366" s="11">
        <f t="shared" si="29"/>
        <v>0.65</v>
      </c>
    </row>
    <row r="367" spans="1:13">
      <c r="A367" s="7">
        <v>42887</v>
      </c>
      <c r="B367" s="8" t="s">
        <v>25</v>
      </c>
      <c r="C367" s="8" t="s">
        <v>16</v>
      </c>
      <c r="D367" s="15" t="s">
        <v>29</v>
      </c>
      <c r="E367" s="18">
        <v>29</v>
      </c>
      <c r="F367" s="16" t="s">
        <v>44</v>
      </c>
      <c r="G367" s="8">
        <v>90</v>
      </c>
      <c r="H367" s="9">
        <f t="shared" si="25"/>
        <v>450</v>
      </c>
      <c r="I367" s="9" t="s">
        <v>48</v>
      </c>
      <c r="J367" s="9">
        <f t="shared" si="26"/>
        <v>40500</v>
      </c>
      <c r="K367" s="10">
        <f t="shared" si="27"/>
        <v>19440</v>
      </c>
      <c r="L367" s="10">
        <f t="shared" si="28"/>
        <v>21060</v>
      </c>
      <c r="M367" s="11">
        <f t="shared" si="29"/>
        <v>0.52</v>
      </c>
    </row>
    <row r="368" spans="1:13">
      <c r="A368" s="7">
        <v>42887</v>
      </c>
      <c r="B368" s="8" t="s">
        <v>34</v>
      </c>
      <c r="C368" s="8" t="s">
        <v>32</v>
      </c>
      <c r="D368" s="15" t="s">
        <v>21</v>
      </c>
      <c r="E368" s="18">
        <v>44</v>
      </c>
      <c r="F368" s="16" t="s">
        <v>43</v>
      </c>
      <c r="G368" s="8">
        <v>40</v>
      </c>
      <c r="H368" s="9">
        <f t="shared" si="25"/>
        <v>480</v>
      </c>
      <c r="I368" s="9" t="s">
        <v>47</v>
      </c>
      <c r="J368" s="9">
        <f t="shared" si="26"/>
        <v>19200</v>
      </c>
      <c r="K368" s="10">
        <f t="shared" si="27"/>
        <v>6720</v>
      </c>
      <c r="L368" s="10">
        <f t="shared" si="28"/>
        <v>12480</v>
      </c>
      <c r="M368" s="11">
        <f t="shared" si="29"/>
        <v>0.65</v>
      </c>
    </row>
    <row r="369" spans="1:13">
      <c r="A369" s="7">
        <v>42885</v>
      </c>
      <c r="B369" s="8" t="s">
        <v>30</v>
      </c>
      <c r="C369" s="8" t="s">
        <v>23</v>
      </c>
      <c r="D369" s="15" t="s">
        <v>21</v>
      </c>
      <c r="E369" s="18">
        <v>52</v>
      </c>
      <c r="F369" s="16" t="s">
        <v>43</v>
      </c>
      <c r="G369" s="8">
        <v>70</v>
      </c>
      <c r="H369" s="9">
        <f t="shared" si="25"/>
        <v>450</v>
      </c>
      <c r="I369" s="9" t="s">
        <v>45</v>
      </c>
      <c r="J369" s="9">
        <f t="shared" si="26"/>
        <v>31500</v>
      </c>
      <c r="K369" s="10">
        <f t="shared" si="27"/>
        <v>20160</v>
      </c>
      <c r="L369" s="10">
        <f t="shared" si="28"/>
        <v>11340</v>
      </c>
      <c r="M369" s="11">
        <f t="shared" si="29"/>
        <v>0.36</v>
      </c>
    </row>
    <row r="370" spans="1:13">
      <c r="A370" s="7">
        <v>42870</v>
      </c>
      <c r="B370" s="8" t="s">
        <v>22</v>
      </c>
      <c r="C370" s="8" t="s">
        <v>13</v>
      </c>
      <c r="D370" s="15" t="s">
        <v>14</v>
      </c>
      <c r="E370" s="18">
        <v>48</v>
      </c>
      <c r="F370" s="16" t="s">
        <v>43</v>
      </c>
      <c r="G370" s="8">
        <v>50</v>
      </c>
      <c r="H370" s="9">
        <f t="shared" si="25"/>
        <v>1800</v>
      </c>
      <c r="I370" s="9" t="s">
        <v>47</v>
      </c>
      <c r="J370" s="9">
        <f t="shared" si="26"/>
        <v>90000</v>
      </c>
      <c r="K370" s="10">
        <f t="shared" si="27"/>
        <v>67500</v>
      </c>
      <c r="L370" s="10">
        <f t="shared" si="28"/>
        <v>22500</v>
      </c>
      <c r="M370" s="11">
        <f t="shared" si="29"/>
        <v>0.25</v>
      </c>
    </row>
    <row r="371" spans="1:13">
      <c r="A371" s="7">
        <v>42870</v>
      </c>
      <c r="B371" s="8" t="s">
        <v>33</v>
      </c>
      <c r="C371" s="8" t="s">
        <v>31</v>
      </c>
      <c r="D371" s="15" t="s">
        <v>17</v>
      </c>
      <c r="E371" s="18">
        <v>52</v>
      </c>
      <c r="F371" s="16" t="s">
        <v>43</v>
      </c>
      <c r="G371" s="8">
        <v>60</v>
      </c>
      <c r="H371" s="9">
        <f t="shared" si="25"/>
        <v>600</v>
      </c>
      <c r="I371" s="9" t="s">
        <v>48</v>
      </c>
      <c r="J371" s="9">
        <f t="shared" si="26"/>
        <v>36000</v>
      </c>
      <c r="K371" s="10">
        <f t="shared" si="27"/>
        <v>27720</v>
      </c>
      <c r="L371" s="10">
        <f t="shared" si="28"/>
        <v>8280</v>
      </c>
      <c r="M371" s="11">
        <f t="shared" si="29"/>
        <v>0.23</v>
      </c>
    </row>
    <row r="372" spans="1:13">
      <c r="A372" s="7">
        <v>42860</v>
      </c>
      <c r="B372" s="8" t="s">
        <v>19</v>
      </c>
      <c r="C372" s="8" t="s">
        <v>32</v>
      </c>
      <c r="D372" s="15" t="s">
        <v>17</v>
      </c>
      <c r="E372" s="18">
        <v>44</v>
      </c>
      <c r="F372" s="16" t="s">
        <v>43</v>
      </c>
      <c r="G372" s="8">
        <v>60</v>
      </c>
      <c r="H372" s="9">
        <f t="shared" si="25"/>
        <v>800</v>
      </c>
      <c r="I372" s="9" t="s">
        <v>48</v>
      </c>
      <c r="J372" s="9">
        <f t="shared" si="26"/>
        <v>48000</v>
      </c>
      <c r="K372" s="10">
        <f t="shared" si="27"/>
        <v>31200</v>
      </c>
      <c r="L372" s="10">
        <f t="shared" si="28"/>
        <v>16800</v>
      </c>
      <c r="M372" s="11">
        <f t="shared" si="29"/>
        <v>0.35</v>
      </c>
    </row>
    <row r="373" spans="1:13">
      <c r="A373" s="7">
        <v>42860</v>
      </c>
      <c r="B373" s="8" t="s">
        <v>33</v>
      </c>
      <c r="C373" s="8" t="s">
        <v>16</v>
      </c>
      <c r="D373" s="15" t="s">
        <v>17</v>
      </c>
      <c r="E373" s="18">
        <v>54</v>
      </c>
      <c r="F373" s="16" t="s">
        <v>43</v>
      </c>
      <c r="G373" s="8">
        <v>70</v>
      </c>
      <c r="H373" s="9">
        <f t="shared" si="25"/>
        <v>600</v>
      </c>
      <c r="I373" s="9" t="s">
        <v>46</v>
      </c>
      <c r="J373" s="9">
        <f t="shared" si="26"/>
        <v>42000</v>
      </c>
      <c r="K373" s="10">
        <f t="shared" si="27"/>
        <v>32340</v>
      </c>
      <c r="L373" s="10">
        <f t="shared" si="28"/>
        <v>9660</v>
      </c>
      <c r="M373" s="11">
        <f t="shared" si="29"/>
        <v>0.23</v>
      </c>
    </row>
    <row r="374" spans="1:13">
      <c r="A374" s="7">
        <v>42860</v>
      </c>
      <c r="B374" s="8" t="s">
        <v>15</v>
      </c>
      <c r="C374" s="8" t="s">
        <v>13</v>
      </c>
      <c r="D374" s="15" t="s">
        <v>29</v>
      </c>
      <c r="E374" s="18">
        <v>67</v>
      </c>
      <c r="F374" s="16" t="s">
        <v>43</v>
      </c>
      <c r="G374" s="8">
        <v>90</v>
      </c>
      <c r="H374" s="9">
        <f t="shared" si="25"/>
        <v>1500</v>
      </c>
      <c r="I374" s="9" t="s">
        <v>48</v>
      </c>
      <c r="J374" s="9">
        <f t="shared" si="26"/>
        <v>135000</v>
      </c>
      <c r="K374" s="10">
        <f t="shared" si="27"/>
        <v>94500</v>
      </c>
      <c r="L374" s="10">
        <f t="shared" si="28"/>
        <v>40500</v>
      </c>
      <c r="M374" s="11">
        <f t="shared" si="29"/>
        <v>0.3</v>
      </c>
    </row>
    <row r="375" spans="1:13">
      <c r="A375" s="7">
        <v>42860</v>
      </c>
      <c r="B375" s="8" t="s">
        <v>22</v>
      </c>
      <c r="C375" s="8" t="s">
        <v>24</v>
      </c>
      <c r="D375" s="15" t="s">
        <v>21</v>
      </c>
      <c r="E375" s="18">
        <v>34</v>
      </c>
      <c r="F375" s="16" t="s">
        <v>44</v>
      </c>
      <c r="G375" s="8">
        <v>10</v>
      </c>
      <c r="H375" s="9">
        <f t="shared" si="25"/>
        <v>1800</v>
      </c>
      <c r="I375" s="9" t="s">
        <v>45</v>
      </c>
      <c r="J375" s="9">
        <f t="shared" si="26"/>
        <v>18000</v>
      </c>
      <c r="K375" s="10">
        <f t="shared" si="27"/>
        <v>13500</v>
      </c>
      <c r="L375" s="10">
        <f t="shared" si="28"/>
        <v>4500</v>
      </c>
      <c r="M375" s="11">
        <f t="shared" si="29"/>
        <v>0.25</v>
      </c>
    </row>
    <row r="376" spans="1:13">
      <c r="A376" s="7">
        <v>42860</v>
      </c>
      <c r="B376" s="8" t="s">
        <v>12</v>
      </c>
      <c r="C376" s="8" t="s">
        <v>24</v>
      </c>
      <c r="D376" s="15" t="s">
        <v>14</v>
      </c>
      <c r="E376" s="18">
        <v>47</v>
      </c>
      <c r="F376" s="16" t="s">
        <v>43</v>
      </c>
      <c r="G376" s="8">
        <v>60</v>
      </c>
      <c r="H376" s="9">
        <f t="shared" si="25"/>
        <v>750</v>
      </c>
      <c r="I376" s="9" t="s">
        <v>49</v>
      </c>
      <c r="J376" s="9">
        <f t="shared" si="26"/>
        <v>45000</v>
      </c>
      <c r="K376" s="10">
        <f t="shared" si="27"/>
        <v>22500</v>
      </c>
      <c r="L376" s="10">
        <f t="shared" si="28"/>
        <v>22500</v>
      </c>
      <c r="M376" s="11">
        <f t="shared" si="29"/>
        <v>0.5</v>
      </c>
    </row>
    <row r="377" spans="1:13">
      <c r="A377" s="7">
        <v>42860</v>
      </c>
      <c r="B377" s="8" t="s">
        <v>30</v>
      </c>
      <c r="C377" s="8" t="s">
        <v>32</v>
      </c>
      <c r="D377" s="15" t="s">
        <v>14</v>
      </c>
      <c r="E377" s="18">
        <v>32</v>
      </c>
      <c r="F377" s="16" t="s">
        <v>44</v>
      </c>
      <c r="G377" s="8">
        <v>60</v>
      </c>
      <c r="H377" s="9">
        <f t="shared" si="25"/>
        <v>450</v>
      </c>
      <c r="I377" s="9" t="s">
        <v>46</v>
      </c>
      <c r="J377" s="9">
        <f t="shared" si="26"/>
        <v>27000</v>
      </c>
      <c r="K377" s="10">
        <f t="shared" si="27"/>
        <v>17280</v>
      </c>
      <c r="L377" s="10">
        <f t="shared" si="28"/>
        <v>9720</v>
      </c>
      <c r="M377" s="11">
        <f t="shared" si="29"/>
        <v>0.36</v>
      </c>
    </row>
    <row r="378" spans="1:13">
      <c r="A378" s="7">
        <v>42860</v>
      </c>
      <c r="B378" s="8" t="s">
        <v>34</v>
      </c>
      <c r="C378" s="8" t="s">
        <v>13</v>
      </c>
      <c r="D378" s="15" t="s">
        <v>26</v>
      </c>
      <c r="E378" s="18">
        <v>52</v>
      </c>
      <c r="F378" s="16" t="s">
        <v>43</v>
      </c>
      <c r="G378" s="8">
        <v>50</v>
      </c>
      <c r="H378" s="9">
        <f t="shared" si="25"/>
        <v>480</v>
      </c>
      <c r="I378" s="9" t="s">
        <v>49</v>
      </c>
      <c r="J378" s="9">
        <f t="shared" si="26"/>
        <v>24000</v>
      </c>
      <c r="K378" s="10">
        <f t="shared" si="27"/>
        <v>8400</v>
      </c>
      <c r="L378" s="10">
        <f t="shared" si="28"/>
        <v>15600</v>
      </c>
      <c r="M378" s="11">
        <f t="shared" si="29"/>
        <v>0.65</v>
      </c>
    </row>
    <row r="379" spans="1:13">
      <c r="A379" s="7">
        <v>42860</v>
      </c>
      <c r="B379" s="8" t="s">
        <v>27</v>
      </c>
      <c r="C379" s="8" t="s">
        <v>32</v>
      </c>
      <c r="D379" s="15" t="s">
        <v>14</v>
      </c>
      <c r="E379" s="18">
        <v>63</v>
      </c>
      <c r="F379" s="16" t="s">
        <v>44</v>
      </c>
      <c r="G379" s="8">
        <v>20</v>
      </c>
      <c r="H379" s="9">
        <f t="shared" si="25"/>
        <v>400</v>
      </c>
      <c r="I379" s="9" t="s">
        <v>45</v>
      </c>
      <c r="J379" s="9">
        <f t="shared" si="26"/>
        <v>8000</v>
      </c>
      <c r="K379" s="10">
        <f t="shared" si="27"/>
        <v>5040</v>
      </c>
      <c r="L379" s="10">
        <f t="shared" si="28"/>
        <v>2960</v>
      </c>
      <c r="M379" s="11">
        <f t="shared" si="29"/>
        <v>0.37</v>
      </c>
    </row>
    <row r="380" spans="1:13">
      <c r="A380" s="7">
        <v>42860</v>
      </c>
      <c r="B380" s="8" t="s">
        <v>25</v>
      </c>
      <c r="C380" s="8" t="s">
        <v>23</v>
      </c>
      <c r="D380" s="15" t="s">
        <v>26</v>
      </c>
      <c r="E380" s="18">
        <v>32</v>
      </c>
      <c r="F380" s="16" t="s">
        <v>44</v>
      </c>
      <c r="G380" s="8">
        <v>70</v>
      </c>
      <c r="H380" s="9">
        <f t="shared" si="25"/>
        <v>450</v>
      </c>
      <c r="I380" s="9" t="s">
        <v>47</v>
      </c>
      <c r="J380" s="9">
        <f t="shared" si="26"/>
        <v>31500</v>
      </c>
      <c r="K380" s="10">
        <f t="shared" si="27"/>
        <v>15120</v>
      </c>
      <c r="L380" s="10">
        <f t="shared" si="28"/>
        <v>16380</v>
      </c>
      <c r="M380" s="11">
        <f t="shared" si="29"/>
        <v>0.52</v>
      </c>
    </row>
    <row r="381" spans="1:13">
      <c r="A381" s="7">
        <v>42859</v>
      </c>
      <c r="B381" s="8" t="s">
        <v>15</v>
      </c>
      <c r="C381" s="8" t="s">
        <v>36</v>
      </c>
      <c r="D381" s="15" t="s">
        <v>26</v>
      </c>
      <c r="E381" s="18">
        <v>54</v>
      </c>
      <c r="F381" s="16" t="s">
        <v>44</v>
      </c>
      <c r="G381" s="8">
        <v>70</v>
      </c>
      <c r="H381" s="9">
        <f t="shared" si="25"/>
        <v>1500</v>
      </c>
      <c r="I381" s="9" t="s">
        <v>46</v>
      </c>
      <c r="J381" s="9">
        <f t="shared" si="26"/>
        <v>105000</v>
      </c>
      <c r="K381" s="10">
        <f t="shared" si="27"/>
        <v>73500</v>
      </c>
      <c r="L381" s="10">
        <f t="shared" si="28"/>
        <v>31500</v>
      </c>
      <c r="M381" s="11">
        <f t="shared" si="29"/>
        <v>0.3</v>
      </c>
    </row>
    <row r="382" spans="1:13">
      <c r="A382" s="7">
        <v>42859</v>
      </c>
      <c r="B382" s="8" t="s">
        <v>22</v>
      </c>
      <c r="C382" s="8" t="s">
        <v>28</v>
      </c>
      <c r="D382" s="15" t="s">
        <v>14</v>
      </c>
      <c r="E382" s="18">
        <v>58</v>
      </c>
      <c r="F382" s="16" t="s">
        <v>43</v>
      </c>
      <c r="G382" s="8">
        <v>20</v>
      </c>
      <c r="H382" s="9">
        <f t="shared" si="25"/>
        <v>1800</v>
      </c>
      <c r="I382" s="9" t="s">
        <v>47</v>
      </c>
      <c r="J382" s="9">
        <f t="shared" si="26"/>
        <v>36000</v>
      </c>
      <c r="K382" s="10">
        <f t="shared" si="27"/>
        <v>27000</v>
      </c>
      <c r="L382" s="10">
        <f t="shared" si="28"/>
        <v>9000</v>
      </c>
      <c r="M382" s="11">
        <f t="shared" si="29"/>
        <v>0.25</v>
      </c>
    </row>
    <row r="383" spans="1:13">
      <c r="A383" s="7">
        <v>42859</v>
      </c>
      <c r="B383" s="8" t="s">
        <v>12</v>
      </c>
      <c r="C383" s="8" t="s">
        <v>28</v>
      </c>
      <c r="D383" s="15" t="s">
        <v>29</v>
      </c>
      <c r="E383" s="18">
        <v>32</v>
      </c>
      <c r="F383" s="16" t="s">
        <v>44</v>
      </c>
      <c r="G383" s="8">
        <v>30</v>
      </c>
      <c r="H383" s="9">
        <f t="shared" si="25"/>
        <v>750</v>
      </c>
      <c r="I383" s="9" t="s">
        <v>45</v>
      </c>
      <c r="J383" s="9">
        <f t="shared" si="26"/>
        <v>22500</v>
      </c>
      <c r="K383" s="10">
        <f t="shared" si="27"/>
        <v>11250</v>
      </c>
      <c r="L383" s="10">
        <f t="shared" si="28"/>
        <v>11250</v>
      </c>
      <c r="M383" s="11">
        <f t="shared" si="29"/>
        <v>0.5</v>
      </c>
    </row>
    <row r="384" spans="1:13">
      <c r="A384" s="7">
        <v>42859</v>
      </c>
      <c r="B384" s="8" t="s">
        <v>30</v>
      </c>
      <c r="C384" s="8" t="s">
        <v>23</v>
      </c>
      <c r="D384" s="15" t="s">
        <v>29</v>
      </c>
      <c r="E384" s="18">
        <v>65</v>
      </c>
      <c r="F384" s="16" t="s">
        <v>43</v>
      </c>
      <c r="G384" s="8">
        <v>80</v>
      </c>
      <c r="H384" s="9">
        <f t="shared" si="25"/>
        <v>450</v>
      </c>
      <c r="I384" s="9" t="s">
        <v>48</v>
      </c>
      <c r="J384" s="9">
        <f t="shared" si="26"/>
        <v>36000</v>
      </c>
      <c r="K384" s="10">
        <f t="shared" si="27"/>
        <v>23040</v>
      </c>
      <c r="L384" s="10">
        <f t="shared" si="28"/>
        <v>12960</v>
      </c>
      <c r="M384" s="11">
        <f t="shared" si="29"/>
        <v>0.36</v>
      </c>
    </row>
    <row r="385" spans="1:13">
      <c r="A385" s="7">
        <v>42859</v>
      </c>
      <c r="B385" s="8" t="s">
        <v>34</v>
      </c>
      <c r="C385" s="8" t="s">
        <v>31</v>
      </c>
      <c r="D385" s="15" t="s">
        <v>17</v>
      </c>
      <c r="E385" s="18">
        <v>45</v>
      </c>
      <c r="F385" s="16" t="s">
        <v>43</v>
      </c>
      <c r="G385" s="8">
        <v>56</v>
      </c>
      <c r="H385" s="9">
        <f t="shared" si="25"/>
        <v>480</v>
      </c>
      <c r="I385" s="9" t="s">
        <v>47</v>
      </c>
      <c r="J385" s="9">
        <f t="shared" si="26"/>
        <v>26880</v>
      </c>
      <c r="K385" s="10">
        <f t="shared" si="27"/>
        <v>9408</v>
      </c>
      <c r="L385" s="10">
        <f t="shared" si="28"/>
        <v>17472</v>
      </c>
      <c r="M385" s="11">
        <f t="shared" si="29"/>
        <v>0.65</v>
      </c>
    </row>
    <row r="386" spans="1:13">
      <c r="A386" s="7">
        <v>42859</v>
      </c>
      <c r="B386" s="8" t="s">
        <v>27</v>
      </c>
      <c r="C386" s="8" t="s">
        <v>28</v>
      </c>
      <c r="D386" s="15" t="s">
        <v>21</v>
      </c>
      <c r="E386" s="18">
        <v>20</v>
      </c>
      <c r="F386" s="16" t="s">
        <v>44</v>
      </c>
      <c r="G386" s="8">
        <v>60</v>
      </c>
      <c r="H386" s="9">
        <f t="shared" ref="H386:H449" si="30">VLOOKUP(B386,$O$2:$P$12,2,0)</f>
        <v>400</v>
      </c>
      <c r="I386" s="9" t="s">
        <v>48</v>
      </c>
      <c r="J386" s="9">
        <f t="shared" ref="J386:J449" si="31">H386*G386</f>
        <v>24000</v>
      </c>
      <c r="K386" s="10">
        <f t="shared" ref="K386:K449" si="32">VLOOKUP(B386,$O$2:$Q$12,3,0)*J386</f>
        <v>15120</v>
      </c>
      <c r="L386" s="10">
        <f t="shared" ref="L386:L449" si="33">J386-K386</f>
        <v>8880</v>
      </c>
      <c r="M386" s="11">
        <f t="shared" ref="M386:M449" si="34">L386/J386</f>
        <v>0.37</v>
      </c>
    </row>
    <row r="387" spans="1:13">
      <c r="A387" s="7">
        <v>42859</v>
      </c>
      <c r="B387" s="8" t="s">
        <v>25</v>
      </c>
      <c r="C387" s="8" t="s">
        <v>13</v>
      </c>
      <c r="D387" s="15" t="s">
        <v>26</v>
      </c>
      <c r="E387" s="18">
        <v>45</v>
      </c>
      <c r="F387" s="16" t="s">
        <v>43</v>
      </c>
      <c r="G387" s="8">
        <v>50</v>
      </c>
      <c r="H387" s="9">
        <f t="shared" si="30"/>
        <v>450</v>
      </c>
      <c r="I387" s="9" t="s">
        <v>48</v>
      </c>
      <c r="J387" s="9">
        <f t="shared" si="31"/>
        <v>22500</v>
      </c>
      <c r="K387" s="10">
        <f t="shared" si="32"/>
        <v>10800</v>
      </c>
      <c r="L387" s="10">
        <f t="shared" si="33"/>
        <v>11700</v>
      </c>
      <c r="M387" s="11">
        <f t="shared" si="34"/>
        <v>0.52</v>
      </c>
    </row>
    <row r="388" spans="1:13">
      <c r="A388" s="7">
        <v>42859</v>
      </c>
      <c r="B388" s="8" t="s">
        <v>18</v>
      </c>
      <c r="C388" s="8" t="s">
        <v>32</v>
      </c>
      <c r="D388" s="15" t="s">
        <v>29</v>
      </c>
      <c r="E388" s="18">
        <v>47</v>
      </c>
      <c r="F388" s="16" t="s">
        <v>44</v>
      </c>
      <c r="G388" s="8">
        <v>30</v>
      </c>
      <c r="H388" s="9">
        <f t="shared" si="30"/>
        <v>600</v>
      </c>
      <c r="I388" s="9" t="s">
        <v>46</v>
      </c>
      <c r="J388" s="9">
        <f t="shared" si="31"/>
        <v>18000</v>
      </c>
      <c r="K388" s="10">
        <f t="shared" si="32"/>
        <v>9900</v>
      </c>
      <c r="L388" s="10">
        <f t="shared" si="33"/>
        <v>8100</v>
      </c>
      <c r="M388" s="11">
        <f t="shared" si="34"/>
        <v>0.45</v>
      </c>
    </row>
    <row r="389" spans="1:13">
      <c r="A389" s="7">
        <v>42859</v>
      </c>
      <c r="B389" s="8" t="s">
        <v>35</v>
      </c>
      <c r="C389" s="8" t="s">
        <v>24</v>
      </c>
      <c r="D389" s="15" t="s">
        <v>29</v>
      </c>
      <c r="E389" s="18">
        <v>48</v>
      </c>
      <c r="F389" s="16" t="s">
        <v>43</v>
      </c>
      <c r="G389" s="8">
        <v>40</v>
      </c>
      <c r="H389" s="9">
        <f t="shared" si="30"/>
        <v>650</v>
      </c>
      <c r="I389" s="9" t="s">
        <v>45</v>
      </c>
      <c r="J389" s="9">
        <f t="shared" si="31"/>
        <v>26000</v>
      </c>
      <c r="K389" s="10">
        <f t="shared" si="32"/>
        <v>14560.000000000002</v>
      </c>
      <c r="L389" s="10">
        <f t="shared" si="33"/>
        <v>11439.999999999998</v>
      </c>
      <c r="M389" s="11">
        <f t="shared" si="34"/>
        <v>0.43999999999999995</v>
      </c>
    </row>
    <row r="390" spans="1:13">
      <c r="A390" s="7">
        <v>42858</v>
      </c>
      <c r="B390" s="8" t="s">
        <v>12</v>
      </c>
      <c r="C390" s="8" t="s">
        <v>31</v>
      </c>
      <c r="D390" s="15" t="s">
        <v>26</v>
      </c>
      <c r="E390" s="18">
        <v>23</v>
      </c>
      <c r="F390" s="16" t="s">
        <v>43</v>
      </c>
      <c r="G390" s="8">
        <v>10</v>
      </c>
      <c r="H390" s="9">
        <f t="shared" si="30"/>
        <v>750</v>
      </c>
      <c r="I390" s="9" t="s">
        <v>45</v>
      </c>
      <c r="J390" s="9">
        <f t="shared" si="31"/>
        <v>7500</v>
      </c>
      <c r="K390" s="10">
        <f t="shared" si="32"/>
        <v>3750</v>
      </c>
      <c r="L390" s="10">
        <f t="shared" si="33"/>
        <v>3750</v>
      </c>
      <c r="M390" s="11">
        <f t="shared" si="34"/>
        <v>0.5</v>
      </c>
    </row>
    <row r="391" spans="1:13">
      <c r="A391" s="7">
        <v>42858</v>
      </c>
      <c r="B391" s="8" t="s">
        <v>30</v>
      </c>
      <c r="C391" s="8" t="s">
        <v>13</v>
      </c>
      <c r="D391" s="15" t="s">
        <v>26</v>
      </c>
      <c r="E391" s="18">
        <v>48</v>
      </c>
      <c r="F391" s="16" t="s">
        <v>44</v>
      </c>
      <c r="G391" s="8">
        <v>60</v>
      </c>
      <c r="H391" s="9">
        <f t="shared" si="30"/>
        <v>450</v>
      </c>
      <c r="I391" s="9" t="s">
        <v>48</v>
      </c>
      <c r="J391" s="9">
        <f t="shared" si="31"/>
        <v>27000</v>
      </c>
      <c r="K391" s="10">
        <f t="shared" si="32"/>
        <v>17280</v>
      </c>
      <c r="L391" s="10">
        <f t="shared" si="33"/>
        <v>9720</v>
      </c>
      <c r="M391" s="11">
        <f t="shared" si="34"/>
        <v>0.36</v>
      </c>
    </row>
    <row r="392" spans="1:13">
      <c r="A392" s="7">
        <v>42858</v>
      </c>
      <c r="B392" s="8" t="s">
        <v>34</v>
      </c>
      <c r="C392" s="8" t="s">
        <v>32</v>
      </c>
      <c r="D392" s="15" t="s">
        <v>14</v>
      </c>
      <c r="E392" s="18">
        <v>45</v>
      </c>
      <c r="F392" s="16" t="s">
        <v>43</v>
      </c>
      <c r="G392" s="8">
        <v>50</v>
      </c>
      <c r="H392" s="9">
        <f t="shared" si="30"/>
        <v>480</v>
      </c>
      <c r="I392" s="9" t="s">
        <v>46</v>
      </c>
      <c r="J392" s="9">
        <f t="shared" si="31"/>
        <v>24000</v>
      </c>
      <c r="K392" s="10">
        <f t="shared" si="32"/>
        <v>8400</v>
      </c>
      <c r="L392" s="10">
        <f t="shared" si="33"/>
        <v>15600</v>
      </c>
      <c r="M392" s="11">
        <f t="shared" si="34"/>
        <v>0.65</v>
      </c>
    </row>
    <row r="393" spans="1:13">
      <c r="A393" s="7">
        <v>42858</v>
      </c>
      <c r="B393" s="8" t="s">
        <v>27</v>
      </c>
      <c r="C393" s="8" t="s">
        <v>31</v>
      </c>
      <c r="D393" s="15" t="s">
        <v>14</v>
      </c>
      <c r="E393" s="18">
        <v>47</v>
      </c>
      <c r="F393" s="16" t="s">
        <v>44</v>
      </c>
      <c r="G393" s="8">
        <v>80</v>
      </c>
      <c r="H393" s="9">
        <f t="shared" si="30"/>
        <v>400</v>
      </c>
      <c r="I393" s="9" t="s">
        <v>45</v>
      </c>
      <c r="J393" s="9">
        <f t="shared" si="31"/>
        <v>32000</v>
      </c>
      <c r="K393" s="10">
        <f t="shared" si="32"/>
        <v>20160</v>
      </c>
      <c r="L393" s="10">
        <f t="shared" si="33"/>
        <v>11840</v>
      </c>
      <c r="M393" s="11">
        <f t="shared" si="34"/>
        <v>0.37</v>
      </c>
    </row>
    <row r="394" spans="1:13">
      <c r="A394" s="7">
        <v>42858</v>
      </c>
      <c r="B394" s="8" t="s">
        <v>25</v>
      </c>
      <c r="C394" s="8" t="s">
        <v>36</v>
      </c>
      <c r="D394" s="15" t="s">
        <v>17</v>
      </c>
      <c r="E394" s="18">
        <v>65</v>
      </c>
      <c r="F394" s="16" t="s">
        <v>43</v>
      </c>
      <c r="G394" s="8">
        <v>40</v>
      </c>
      <c r="H394" s="9">
        <f t="shared" si="30"/>
        <v>450</v>
      </c>
      <c r="I394" s="9" t="s">
        <v>46</v>
      </c>
      <c r="J394" s="9">
        <f t="shared" si="31"/>
        <v>18000</v>
      </c>
      <c r="K394" s="10">
        <f t="shared" si="32"/>
        <v>8640</v>
      </c>
      <c r="L394" s="10">
        <f t="shared" si="33"/>
        <v>9360</v>
      </c>
      <c r="M394" s="11">
        <f t="shared" si="34"/>
        <v>0.52</v>
      </c>
    </row>
    <row r="395" spans="1:13">
      <c r="A395" s="7">
        <v>42858</v>
      </c>
      <c r="B395" s="8" t="s">
        <v>18</v>
      </c>
      <c r="C395" s="8" t="s">
        <v>28</v>
      </c>
      <c r="D395" s="15" t="s">
        <v>26</v>
      </c>
      <c r="E395" s="18">
        <v>23</v>
      </c>
      <c r="F395" s="16" t="s">
        <v>43</v>
      </c>
      <c r="G395" s="8">
        <v>50</v>
      </c>
      <c r="H395" s="9">
        <f t="shared" si="30"/>
        <v>600</v>
      </c>
      <c r="I395" s="9" t="s">
        <v>48</v>
      </c>
      <c r="J395" s="9">
        <f t="shared" si="31"/>
        <v>30000</v>
      </c>
      <c r="K395" s="10">
        <f t="shared" si="32"/>
        <v>16500</v>
      </c>
      <c r="L395" s="10">
        <f t="shared" si="33"/>
        <v>13500</v>
      </c>
      <c r="M395" s="11">
        <f t="shared" si="34"/>
        <v>0.45</v>
      </c>
    </row>
    <row r="396" spans="1:13">
      <c r="A396" s="7">
        <v>42858</v>
      </c>
      <c r="B396" s="8" t="s">
        <v>35</v>
      </c>
      <c r="C396" s="8" t="s">
        <v>16</v>
      </c>
      <c r="D396" s="15" t="s">
        <v>17</v>
      </c>
      <c r="E396" s="18">
        <v>63</v>
      </c>
      <c r="F396" s="16" t="s">
        <v>44</v>
      </c>
      <c r="G396" s="8">
        <v>56</v>
      </c>
      <c r="H396" s="9">
        <f t="shared" si="30"/>
        <v>650</v>
      </c>
      <c r="I396" s="9" t="s">
        <v>47</v>
      </c>
      <c r="J396" s="9">
        <f t="shared" si="31"/>
        <v>36400</v>
      </c>
      <c r="K396" s="10">
        <f t="shared" si="32"/>
        <v>20384.000000000004</v>
      </c>
      <c r="L396" s="10">
        <f t="shared" si="33"/>
        <v>16015.999999999996</v>
      </c>
      <c r="M396" s="11">
        <f t="shared" si="34"/>
        <v>0.43999999999999989</v>
      </c>
    </row>
    <row r="397" spans="1:13">
      <c r="A397" s="7">
        <v>42858</v>
      </c>
      <c r="B397" s="8" t="s">
        <v>19</v>
      </c>
      <c r="C397" s="8" t="s">
        <v>24</v>
      </c>
      <c r="D397" s="15" t="s">
        <v>29</v>
      </c>
      <c r="E397" s="18">
        <v>45</v>
      </c>
      <c r="F397" s="16" t="s">
        <v>43</v>
      </c>
      <c r="G397" s="8">
        <v>70</v>
      </c>
      <c r="H397" s="9">
        <f t="shared" si="30"/>
        <v>800</v>
      </c>
      <c r="I397" s="9" t="s">
        <v>46</v>
      </c>
      <c r="J397" s="9">
        <f t="shared" si="31"/>
        <v>56000</v>
      </c>
      <c r="K397" s="10">
        <f t="shared" si="32"/>
        <v>36400</v>
      </c>
      <c r="L397" s="10">
        <f t="shared" si="33"/>
        <v>19600</v>
      </c>
      <c r="M397" s="11">
        <f t="shared" si="34"/>
        <v>0.35</v>
      </c>
    </row>
    <row r="398" spans="1:13">
      <c r="A398" s="7">
        <v>42858</v>
      </c>
      <c r="B398" s="8" t="s">
        <v>33</v>
      </c>
      <c r="C398" s="8" t="s">
        <v>28</v>
      </c>
      <c r="D398" s="15" t="s">
        <v>14</v>
      </c>
      <c r="E398" s="18">
        <v>65</v>
      </c>
      <c r="F398" s="16" t="s">
        <v>43</v>
      </c>
      <c r="G398" s="8">
        <v>70</v>
      </c>
      <c r="H398" s="9">
        <f t="shared" si="30"/>
        <v>600</v>
      </c>
      <c r="I398" s="9" t="s">
        <v>48</v>
      </c>
      <c r="J398" s="9">
        <f t="shared" si="31"/>
        <v>42000</v>
      </c>
      <c r="K398" s="10">
        <f t="shared" si="32"/>
        <v>32340</v>
      </c>
      <c r="L398" s="10">
        <f t="shared" si="33"/>
        <v>9660</v>
      </c>
      <c r="M398" s="11">
        <f t="shared" si="34"/>
        <v>0.23</v>
      </c>
    </row>
    <row r="399" spans="1:13">
      <c r="A399" s="7">
        <v>42857</v>
      </c>
      <c r="B399" s="8" t="s">
        <v>34</v>
      </c>
      <c r="C399" s="8" t="s">
        <v>23</v>
      </c>
      <c r="D399" s="15" t="s">
        <v>29</v>
      </c>
      <c r="E399" s="18">
        <v>65</v>
      </c>
      <c r="F399" s="16" t="s">
        <v>44</v>
      </c>
      <c r="G399" s="8">
        <v>70</v>
      </c>
      <c r="H399" s="9">
        <f t="shared" si="30"/>
        <v>480</v>
      </c>
      <c r="I399" s="9" t="s">
        <v>48</v>
      </c>
      <c r="J399" s="9">
        <f t="shared" si="31"/>
        <v>33600</v>
      </c>
      <c r="K399" s="10">
        <f t="shared" si="32"/>
        <v>11760</v>
      </c>
      <c r="L399" s="10">
        <f t="shared" si="33"/>
        <v>21840</v>
      </c>
      <c r="M399" s="11">
        <f t="shared" si="34"/>
        <v>0.65</v>
      </c>
    </row>
    <row r="400" spans="1:13">
      <c r="A400" s="7">
        <v>42857</v>
      </c>
      <c r="B400" s="8" t="s">
        <v>27</v>
      </c>
      <c r="C400" s="8" t="s">
        <v>24</v>
      </c>
      <c r="D400" s="15" t="s">
        <v>29</v>
      </c>
      <c r="E400" s="18">
        <v>58</v>
      </c>
      <c r="F400" s="16" t="s">
        <v>44</v>
      </c>
      <c r="G400" s="8">
        <v>60</v>
      </c>
      <c r="H400" s="9">
        <f t="shared" si="30"/>
        <v>400</v>
      </c>
      <c r="I400" s="9" t="s">
        <v>48</v>
      </c>
      <c r="J400" s="9">
        <f t="shared" si="31"/>
        <v>24000</v>
      </c>
      <c r="K400" s="10">
        <f t="shared" si="32"/>
        <v>15120</v>
      </c>
      <c r="L400" s="10">
        <f t="shared" si="33"/>
        <v>8880</v>
      </c>
      <c r="M400" s="11">
        <f t="shared" si="34"/>
        <v>0.37</v>
      </c>
    </row>
    <row r="401" spans="1:13">
      <c r="A401" s="7">
        <v>42857</v>
      </c>
      <c r="B401" s="8" t="s">
        <v>25</v>
      </c>
      <c r="C401" s="8" t="s">
        <v>37</v>
      </c>
      <c r="D401" s="15" t="s">
        <v>21</v>
      </c>
      <c r="E401" s="18">
        <v>52</v>
      </c>
      <c r="F401" s="16" t="s">
        <v>44</v>
      </c>
      <c r="G401" s="8">
        <v>60</v>
      </c>
      <c r="H401" s="9">
        <f t="shared" si="30"/>
        <v>450</v>
      </c>
      <c r="I401" s="9" t="s">
        <v>47</v>
      </c>
      <c r="J401" s="9">
        <f t="shared" si="31"/>
        <v>27000</v>
      </c>
      <c r="K401" s="10">
        <f t="shared" si="32"/>
        <v>12960</v>
      </c>
      <c r="L401" s="10">
        <f t="shared" si="33"/>
        <v>14040</v>
      </c>
      <c r="M401" s="11">
        <f t="shared" si="34"/>
        <v>0.52</v>
      </c>
    </row>
    <row r="402" spans="1:13">
      <c r="A402" s="7">
        <v>42857</v>
      </c>
      <c r="B402" s="8" t="s">
        <v>18</v>
      </c>
      <c r="C402" s="8" t="s">
        <v>31</v>
      </c>
      <c r="D402" s="15" t="s">
        <v>17</v>
      </c>
      <c r="E402" s="18">
        <v>28</v>
      </c>
      <c r="F402" s="16" t="s">
        <v>44</v>
      </c>
      <c r="G402" s="8">
        <v>90</v>
      </c>
      <c r="H402" s="9">
        <f t="shared" si="30"/>
        <v>600</v>
      </c>
      <c r="I402" s="9" t="s">
        <v>49</v>
      </c>
      <c r="J402" s="9">
        <f t="shared" si="31"/>
        <v>54000</v>
      </c>
      <c r="K402" s="10">
        <f t="shared" si="32"/>
        <v>29700.000000000004</v>
      </c>
      <c r="L402" s="10">
        <f t="shared" si="33"/>
        <v>24299.999999999996</v>
      </c>
      <c r="M402" s="11">
        <f t="shared" si="34"/>
        <v>0.44999999999999996</v>
      </c>
    </row>
    <row r="403" spans="1:13">
      <c r="A403" s="7">
        <v>42857</v>
      </c>
      <c r="B403" s="8" t="s">
        <v>35</v>
      </c>
      <c r="C403" s="8" t="s">
        <v>20</v>
      </c>
      <c r="D403" s="15" t="s">
        <v>14</v>
      </c>
      <c r="E403" s="18">
        <v>28</v>
      </c>
      <c r="F403" s="16" t="s">
        <v>43</v>
      </c>
      <c r="G403" s="8">
        <v>50</v>
      </c>
      <c r="H403" s="9">
        <f t="shared" si="30"/>
        <v>650</v>
      </c>
      <c r="I403" s="9" t="s">
        <v>49</v>
      </c>
      <c r="J403" s="9">
        <f t="shared" si="31"/>
        <v>32500</v>
      </c>
      <c r="K403" s="10">
        <f t="shared" si="32"/>
        <v>18200</v>
      </c>
      <c r="L403" s="10">
        <f t="shared" si="33"/>
        <v>14300</v>
      </c>
      <c r="M403" s="11">
        <f t="shared" si="34"/>
        <v>0.44</v>
      </c>
    </row>
    <row r="404" spans="1:13">
      <c r="A404" s="7">
        <v>42857</v>
      </c>
      <c r="B404" s="8" t="s">
        <v>19</v>
      </c>
      <c r="C404" s="8" t="s">
        <v>36</v>
      </c>
      <c r="D404" s="15" t="s">
        <v>29</v>
      </c>
      <c r="E404" s="18">
        <v>45</v>
      </c>
      <c r="F404" s="16" t="s">
        <v>43</v>
      </c>
      <c r="G404" s="8">
        <v>90</v>
      </c>
      <c r="H404" s="9">
        <f t="shared" si="30"/>
        <v>800</v>
      </c>
      <c r="I404" s="9" t="s">
        <v>48</v>
      </c>
      <c r="J404" s="9">
        <f t="shared" si="31"/>
        <v>72000</v>
      </c>
      <c r="K404" s="10">
        <f t="shared" si="32"/>
        <v>46800</v>
      </c>
      <c r="L404" s="10">
        <f t="shared" si="33"/>
        <v>25200</v>
      </c>
      <c r="M404" s="11">
        <f t="shared" si="34"/>
        <v>0.35</v>
      </c>
    </row>
    <row r="405" spans="1:13">
      <c r="A405" s="7">
        <v>42857</v>
      </c>
      <c r="B405" s="8" t="s">
        <v>33</v>
      </c>
      <c r="C405" s="8" t="s">
        <v>37</v>
      </c>
      <c r="D405" s="15" t="s">
        <v>29</v>
      </c>
      <c r="E405" s="18">
        <v>23</v>
      </c>
      <c r="F405" s="16" t="s">
        <v>43</v>
      </c>
      <c r="G405" s="8">
        <v>50</v>
      </c>
      <c r="H405" s="9">
        <f t="shared" si="30"/>
        <v>600</v>
      </c>
      <c r="I405" s="9" t="s">
        <v>46</v>
      </c>
      <c r="J405" s="9">
        <f t="shared" si="31"/>
        <v>30000</v>
      </c>
      <c r="K405" s="10">
        <f t="shared" si="32"/>
        <v>23100</v>
      </c>
      <c r="L405" s="10">
        <f t="shared" si="33"/>
        <v>6900</v>
      </c>
      <c r="M405" s="11">
        <f t="shared" si="34"/>
        <v>0.23</v>
      </c>
    </row>
    <row r="406" spans="1:13">
      <c r="A406" s="7">
        <v>42857</v>
      </c>
      <c r="B406" s="8" t="s">
        <v>15</v>
      </c>
      <c r="C406" s="8" t="s">
        <v>37</v>
      </c>
      <c r="D406" s="15" t="s">
        <v>14</v>
      </c>
      <c r="E406" s="18">
        <v>44</v>
      </c>
      <c r="F406" s="16" t="s">
        <v>43</v>
      </c>
      <c r="G406" s="8">
        <v>110</v>
      </c>
      <c r="H406" s="9">
        <f t="shared" si="30"/>
        <v>1500</v>
      </c>
      <c r="I406" s="9" t="s">
        <v>48</v>
      </c>
      <c r="J406" s="9">
        <f t="shared" si="31"/>
        <v>165000</v>
      </c>
      <c r="K406" s="10">
        <f t="shared" si="32"/>
        <v>115499.99999999999</v>
      </c>
      <c r="L406" s="10">
        <f t="shared" si="33"/>
        <v>49500.000000000015</v>
      </c>
      <c r="M406" s="11">
        <f t="shared" si="34"/>
        <v>0.3000000000000001</v>
      </c>
    </row>
    <row r="407" spans="1:13">
      <c r="A407" s="7">
        <v>42857</v>
      </c>
      <c r="B407" s="8" t="s">
        <v>22</v>
      </c>
      <c r="C407" s="8" t="s">
        <v>32</v>
      </c>
      <c r="D407" s="15" t="s">
        <v>17</v>
      </c>
      <c r="E407" s="18">
        <v>63</v>
      </c>
      <c r="F407" s="16" t="s">
        <v>44</v>
      </c>
      <c r="G407" s="8">
        <v>70</v>
      </c>
      <c r="H407" s="9">
        <f t="shared" si="30"/>
        <v>1800</v>
      </c>
      <c r="I407" s="9" t="s">
        <v>46</v>
      </c>
      <c r="J407" s="9">
        <f t="shared" si="31"/>
        <v>126000</v>
      </c>
      <c r="K407" s="10">
        <f t="shared" si="32"/>
        <v>94500</v>
      </c>
      <c r="L407" s="10">
        <f t="shared" si="33"/>
        <v>31500</v>
      </c>
      <c r="M407" s="11">
        <f t="shared" si="34"/>
        <v>0.25</v>
      </c>
    </row>
    <row r="408" spans="1:13">
      <c r="A408" s="7">
        <v>42856</v>
      </c>
      <c r="B408" s="8" t="s">
        <v>25</v>
      </c>
      <c r="C408" s="8" t="s">
        <v>38</v>
      </c>
      <c r="D408" s="15" t="s">
        <v>14</v>
      </c>
      <c r="E408" s="18">
        <v>52</v>
      </c>
      <c r="F408" s="16" t="s">
        <v>44</v>
      </c>
      <c r="G408" s="8">
        <v>50</v>
      </c>
      <c r="H408" s="9">
        <f t="shared" si="30"/>
        <v>450</v>
      </c>
      <c r="I408" s="9" t="s">
        <v>47</v>
      </c>
      <c r="J408" s="9">
        <f t="shared" si="31"/>
        <v>22500</v>
      </c>
      <c r="K408" s="10">
        <f t="shared" si="32"/>
        <v>10800</v>
      </c>
      <c r="L408" s="10">
        <f t="shared" si="33"/>
        <v>11700</v>
      </c>
      <c r="M408" s="11">
        <f t="shared" si="34"/>
        <v>0.52</v>
      </c>
    </row>
    <row r="409" spans="1:13">
      <c r="A409" s="7">
        <v>42856</v>
      </c>
      <c r="B409" s="8" t="s">
        <v>18</v>
      </c>
      <c r="C409" s="8" t="s">
        <v>32</v>
      </c>
      <c r="D409" s="15" t="s">
        <v>21</v>
      </c>
      <c r="E409" s="18">
        <v>54</v>
      </c>
      <c r="F409" s="16" t="s">
        <v>43</v>
      </c>
      <c r="G409" s="8">
        <v>70</v>
      </c>
      <c r="H409" s="9">
        <f t="shared" si="30"/>
        <v>600</v>
      </c>
      <c r="I409" s="9" t="s">
        <v>48</v>
      </c>
      <c r="J409" s="9">
        <f t="shared" si="31"/>
        <v>42000</v>
      </c>
      <c r="K409" s="10">
        <f t="shared" si="32"/>
        <v>23100.000000000004</v>
      </c>
      <c r="L409" s="10">
        <f t="shared" si="33"/>
        <v>18899.999999999996</v>
      </c>
      <c r="M409" s="11">
        <f t="shared" si="34"/>
        <v>0.4499999999999999</v>
      </c>
    </row>
    <row r="410" spans="1:13">
      <c r="A410" s="7">
        <v>42856</v>
      </c>
      <c r="B410" s="8" t="s">
        <v>35</v>
      </c>
      <c r="C410" s="8" t="s">
        <v>24</v>
      </c>
      <c r="D410" s="15" t="s">
        <v>29</v>
      </c>
      <c r="E410" s="18">
        <v>20</v>
      </c>
      <c r="F410" s="16" t="s">
        <v>44</v>
      </c>
      <c r="G410" s="8">
        <v>70</v>
      </c>
      <c r="H410" s="9">
        <f t="shared" si="30"/>
        <v>650</v>
      </c>
      <c r="I410" s="9" t="s">
        <v>45</v>
      </c>
      <c r="J410" s="9">
        <f t="shared" si="31"/>
        <v>45500</v>
      </c>
      <c r="K410" s="10">
        <f t="shared" si="32"/>
        <v>25480.000000000004</v>
      </c>
      <c r="L410" s="10">
        <f t="shared" si="33"/>
        <v>20019.999999999996</v>
      </c>
      <c r="M410" s="11">
        <f t="shared" si="34"/>
        <v>0.43999999999999995</v>
      </c>
    </row>
    <row r="411" spans="1:13">
      <c r="A411" s="7">
        <v>42856</v>
      </c>
      <c r="B411" s="8" t="s">
        <v>19</v>
      </c>
      <c r="C411" s="8" t="s">
        <v>37</v>
      </c>
      <c r="D411" s="15" t="s">
        <v>26</v>
      </c>
      <c r="E411" s="18">
        <v>63</v>
      </c>
      <c r="F411" s="16" t="s">
        <v>44</v>
      </c>
      <c r="G411" s="8">
        <v>70</v>
      </c>
      <c r="H411" s="9">
        <f t="shared" si="30"/>
        <v>800</v>
      </c>
      <c r="I411" s="9" t="s">
        <v>49</v>
      </c>
      <c r="J411" s="9">
        <f t="shared" si="31"/>
        <v>56000</v>
      </c>
      <c r="K411" s="10">
        <f t="shared" si="32"/>
        <v>36400</v>
      </c>
      <c r="L411" s="10">
        <f t="shared" si="33"/>
        <v>19600</v>
      </c>
      <c r="M411" s="11">
        <f t="shared" si="34"/>
        <v>0.35</v>
      </c>
    </row>
    <row r="412" spans="1:13">
      <c r="A412" s="7">
        <v>42856</v>
      </c>
      <c r="B412" s="8" t="s">
        <v>33</v>
      </c>
      <c r="C412" s="8" t="s">
        <v>38</v>
      </c>
      <c r="D412" s="15" t="s">
        <v>26</v>
      </c>
      <c r="E412" s="18">
        <v>52</v>
      </c>
      <c r="F412" s="16" t="s">
        <v>44</v>
      </c>
      <c r="G412" s="8">
        <v>90</v>
      </c>
      <c r="H412" s="9">
        <f t="shared" si="30"/>
        <v>600</v>
      </c>
      <c r="I412" s="9" t="s">
        <v>47</v>
      </c>
      <c r="J412" s="9">
        <f t="shared" si="31"/>
        <v>54000</v>
      </c>
      <c r="K412" s="10">
        <f t="shared" si="32"/>
        <v>41580</v>
      </c>
      <c r="L412" s="10">
        <f t="shared" si="33"/>
        <v>12420</v>
      </c>
      <c r="M412" s="11">
        <f t="shared" si="34"/>
        <v>0.23</v>
      </c>
    </row>
    <row r="413" spans="1:13">
      <c r="A413" s="7">
        <v>42856</v>
      </c>
      <c r="B413" s="8" t="s">
        <v>15</v>
      </c>
      <c r="C413" s="8" t="s">
        <v>23</v>
      </c>
      <c r="D413" s="15" t="s">
        <v>14</v>
      </c>
      <c r="E413" s="18">
        <v>63</v>
      </c>
      <c r="F413" s="16" t="s">
        <v>43</v>
      </c>
      <c r="G413" s="8">
        <v>50</v>
      </c>
      <c r="H413" s="9">
        <f t="shared" si="30"/>
        <v>1500</v>
      </c>
      <c r="I413" s="9" t="s">
        <v>46</v>
      </c>
      <c r="J413" s="9">
        <f t="shared" si="31"/>
        <v>75000</v>
      </c>
      <c r="K413" s="10">
        <f t="shared" si="32"/>
        <v>52500</v>
      </c>
      <c r="L413" s="10">
        <f t="shared" si="33"/>
        <v>22500</v>
      </c>
      <c r="M413" s="11">
        <f t="shared" si="34"/>
        <v>0.3</v>
      </c>
    </row>
    <row r="414" spans="1:13">
      <c r="A414" s="7">
        <v>42856</v>
      </c>
      <c r="B414" s="8" t="s">
        <v>22</v>
      </c>
      <c r="C414" s="8" t="s">
        <v>31</v>
      </c>
      <c r="D414" s="15" t="s">
        <v>17</v>
      </c>
      <c r="E414" s="18">
        <v>38</v>
      </c>
      <c r="F414" s="16" t="s">
        <v>44</v>
      </c>
      <c r="G414" s="8">
        <v>30</v>
      </c>
      <c r="H414" s="9">
        <f t="shared" si="30"/>
        <v>1800</v>
      </c>
      <c r="I414" s="9" t="s">
        <v>48</v>
      </c>
      <c r="J414" s="9">
        <f t="shared" si="31"/>
        <v>54000</v>
      </c>
      <c r="K414" s="10">
        <f t="shared" si="32"/>
        <v>40500</v>
      </c>
      <c r="L414" s="10">
        <f t="shared" si="33"/>
        <v>13500</v>
      </c>
      <c r="M414" s="11">
        <f t="shared" si="34"/>
        <v>0.25</v>
      </c>
    </row>
    <row r="415" spans="1:13">
      <c r="A415" s="7">
        <v>42856</v>
      </c>
      <c r="B415" s="8" t="s">
        <v>12</v>
      </c>
      <c r="C415" s="8" t="s">
        <v>24</v>
      </c>
      <c r="D415" s="15" t="s">
        <v>21</v>
      </c>
      <c r="E415" s="18">
        <v>65</v>
      </c>
      <c r="F415" s="16" t="s">
        <v>43</v>
      </c>
      <c r="G415" s="8">
        <v>40</v>
      </c>
      <c r="H415" s="9">
        <f t="shared" si="30"/>
        <v>750</v>
      </c>
      <c r="I415" s="9" t="s">
        <v>45</v>
      </c>
      <c r="J415" s="9">
        <f t="shared" si="31"/>
        <v>30000</v>
      </c>
      <c r="K415" s="10">
        <f t="shared" si="32"/>
        <v>15000</v>
      </c>
      <c r="L415" s="10">
        <f t="shared" si="33"/>
        <v>15000</v>
      </c>
      <c r="M415" s="11">
        <f t="shared" si="34"/>
        <v>0.5</v>
      </c>
    </row>
    <row r="416" spans="1:13">
      <c r="A416" s="7">
        <v>42856</v>
      </c>
      <c r="B416" s="8" t="s">
        <v>30</v>
      </c>
      <c r="C416" s="8" t="s">
        <v>23</v>
      </c>
      <c r="D416" s="15" t="s">
        <v>17</v>
      </c>
      <c r="E416" s="18">
        <v>58</v>
      </c>
      <c r="F416" s="16" t="s">
        <v>43</v>
      </c>
      <c r="G416" s="8">
        <v>50</v>
      </c>
      <c r="H416" s="9">
        <f t="shared" si="30"/>
        <v>450</v>
      </c>
      <c r="I416" s="9" t="s">
        <v>47</v>
      </c>
      <c r="J416" s="9">
        <f t="shared" si="31"/>
        <v>22500</v>
      </c>
      <c r="K416" s="10">
        <f t="shared" si="32"/>
        <v>14400</v>
      </c>
      <c r="L416" s="10">
        <f t="shared" si="33"/>
        <v>8100</v>
      </c>
      <c r="M416" s="11">
        <f t="shared" si="34"/>
        <v>0.36</v>
      </c>
    </row>
    <row r="417" spans="1:13">
      <c r="A417" s="7">
        <v>42856</v>
      </c>
      <c r="B417" s="8" t="s">
        <v>27</v>
      </c>
      <c r="C417" s="8" t="s">
        <v>16</v>
      </c>
      <c r="D417" s="15" t="s">
        <v>21</v>
      </c>
      <c r="E417" s="18">
        <v>54</v>
      </c>
      <c r="F417" s="16" t="s">
        <v>43</v>
      </c>
      <c r="G417" s="8">
        <v>70</v>
      </c>
      <c r="H417" s="9">
        <f t="shared" si="30"/>
        <v>400</v>
      </c>
      <c r="I417" s="9" t="s">
        <v>46</v>
      </c>
      <c r="J417" s="9">
        <f t="shared" si="31"/>
        <v>28000</v>
      </c>
      <c r="K417" s="10">
        <f t="shared" si="32"/>
        <v>17640</v>
      </c>
      <c r="L417" s="10">
        <f t="shared" si="33"/>
        <v>10360</v>
      </c>
      <c r="M417" s="11">
        <f t="shared" si="34"/>
        <v>0.37</v>
      </c>
    </row>
    <row r="418" spans="1:13">
      <c r="A418" s="7">
        <v>42845</v>
      </c>
      <c r="B418" s="8" t="s">
        <v>34</v>
      </c>
      <c r="C418" s="8" t="s">
        <v>24</v>
      </c>
      <c r="D418" s="15" t="s">
        <v>29</v>
      </c>
      <c r="E418" s="18">
        <v>29</v>
      </c>
      <c r="F418" s="16" t="s">
        <v>43</v>
      </c>
      <c r="G418" s="8">
        <v>10</v>
      </c>
      <c r="H418" s="9">
        <f t="shared" si="30"/>
        <v>480</v>
      </c>
      <c r="I418" s="9" t="s">
        <v>49</v>
      </c>
      <c r="J418" s="9">
        <f t="shared" si="31"/>
        <v>4800</v>
      </c>
      <c r="K418" s="10">
        <f t="shared" si="32"/>
        <v>1680</v>
      </c>
      <c r="L418" s="10">
        <f t="shared" si="33"/>
        <v>3120</v>
      </c>
      <c r="M418" s="11">
        <f t="shared" si="34"/>
        <v>0.65</v>
      </c>
    </row>
    <row r="419" spans="1:13">
      <c r="A419" s="7">
        <v>42845</v>
      </c>
      <c r="B419" s="8" t="s">
        <v>19</v>
      </c>
      <c r="C419" s="8" t="s">
        <v>24</v>
      </c>
      <c r="D419" s="15" t="s">
        <v>29</v>
      </c>
      <c r="E419" s="18">
        <v>48</v>
      </c>
      <c r="F419" s="16" t="s">
        <v>44</v>
      </c>
      <c r="G419" s="8">
        <v>10</v>
      </c>
      <c r="H419" s="9">
        <f t="shared" si="30"/>
        <v>800</v>
      </c>
      <c r="I419" s="9" t="s">
        <v>46</v>
      </c>
      <c r="J419" s="9">
        <f t="shared" si="31"/>
        <v>8000</v>
      </c>
      <c r="K419" s="10">
        <f t="shared" si="32"/>
        <v>5200</v>
      </c>
      <c r="L419" s="10">
        <f t="shared" si="33"/>
        <v>2800</v>
      </c>
      <c r="M419" s="11">
        <f t="shared" si="34"/>
        <v>0.35</v>
      </c>
    </row>
    <row r="420" spans="1:13">
      <c r="A420" s="7">
        <v>42845</v>
      </c>
      <c r="B420" s="8" t="s">
        <v>30</v>
      </c>
      <c r="C420" s="8" t="s">
        <v>32</v>
      </c>
      <c r="D420" s="15" t="s">
        <v>17</v>
      </c>
      <c r="E420" s="18">
        <v>23</v>
      </c>
      <c r="F420" s="16" t="s">
        <v>43</v>
      </c>
      <c r="G420" s="8">
        <v>50</v>
      </c>
      <c r="H420" s="9">
        <f t="shared" si="30"/>
        <v>450</v>
      </c>
      <c r="I420" s="9" t="s">
        <v>48</v>
      </c>
      <c r="J420" s="9">
        <f t="shared" si="31"/>
        <v>22500</v>
      </c>
      <c r="K420" s="10">
        <f t="shared" si="32"/>
        <v>14400</v>
      </c>
      <c r="L420" s="10">
        <f t="shared" si="33"/>
        <v>8100</v>
      </c>
      <c r="M420" s="11">
        <f t="shared" si="34"/>
        <v>0.36</v>
      </c>
    </row>
    <row r="421" spans="1:13">
      <c r="A421" s="7">
        <v>42845</v>
      </c>
      <c r="B421" s="8" t="s">
        <v>35</v>
      </c>
      <c r="C421" s="8" t="s">
        <v>37</v>
      </c>
      <c r="D421" s="15" t="s">
        <v>26</v>
      </c>
      <c r="E421" s="18">
        <v>54</v>
      </c>
      <c r="F421" s="16" t="s">
        <v>44</v>
      </c>
      <c r="G421" s="8">
        <v>80</v>
      </c>
      <c r="H421" s="9">
        <f t="shared" si="30"/>
        <v>650</v>
      </c>
      <c r="I421" s="9" t="s">
        <v>47</v>
      </c>
      <c r="J421" s="9">
        <f t="shared" si="31"/>
        <v>52000</v>
      </c>
      <c r="K421" s="10">
        <f t="shared" si="32"/>
        <v>29120.000000000004</v>
      </c>
      <c r="L421" s="10">
        <f t="shared" si="33"/>
        <v>22879.999999999996</v>
      </c>
      <c r="M421" s="11">
        <f t="shared" si="34"/>
        <v>0.43999999999999995</v>
      </c>
    </row>
    <row r="422" spans="1:13">
      <c r="A422" s="7">
        <v>42845</v>
      </c>
      <c r="B422" s="8" t="s">
        <v>12</v>
      </c>
      <c r="C422" s="8" t="s">
        <v>28</v>
      </c>
      <c r="D422" s="15" t="s">
        <v>29</v>
      </c>
      <c r="E422" s="18">
        <v>54</v>
      </c>
      <c r="F422" s="16" t="s">
        <v>43</v>
      </c>
      <c r="G422" s="8">
        <v>56</v>
      </c>
      <c r="H422" s="9">
        <f t="shared" si="30"/>
        <v>750</v>
      </c>
      <c r="I422" s="9" t="s">
        <v>48</v>
      </c>
      <c r="J422" s="9">
        <f t="shared" si="31"/>
        <v>42000</v>
      </c>
      <c r="K422" s="10">
        <f t="shared" si="32"/>
        <v>21000</v>
      </c>
      <c r="L422" s="10">
        <f t="shared" si="33"/>
        <v>21000</v>
      </c>
      <c r="M422" s="11">
        <f t="shared" si="34"/>
        <v>0.5</v>
      </c>
    </row>
    <row r="423" spans="1:13">
      <c r="A423" s="7">
        <v>42830</v>
      </c>
      <c r="B423" s="8" t="s">
        <v>19</v>
      </c>
      <c r="C423" s="8" t="s">
        <v>13</v>
      </c>
      <c r="D423" s="15" t="s">
        <v>14</v>
      </c>
      <c r="E423" s="18">
        <v>63</v>
      </c>
      <c r="F423" s="16" t="s">
        <v>44</v>
      </c>
      <c r="G423" s="8">
        <v>90</v>
      </c>
      <c r="H423" s="9">
        <f t="shared" si="30"/>
        <v>800</v>
      </c>
      <c r="I423" s="9" t="s">
        <v>45</v>
      </c>
      <c r="J423" s="9">
        <f t="shared" si="31"/>
        <v>72000</v>
      </c>
      <c r="K423" s="10">
        <f t="shared" si="32"/>
        <v>46800</v>
      </c>
      <c r="L423" s="10">
        <f t="shared" si="33"/>
        <v>25200</v>
      </c>
      <c r="M423" s="11">
        <f t="shared" si="34"/>
        <v>0.35</v>
      </c>
    </row>
    <row r="424" spans="1:13">
      <c r="A424" s="7">
        <v>42830</v>
      </c>
      <c r="B424" s="8" t="s">
        <v>33</v>
      </c>
      <c r="C424" s="8" t="s">
        <v>24</v>
      </c>
      <c r="D424" s="15" t="s">
        <v>21</v>
      </c>
      <c r="E424" s="18">
        <v>26</v>
      </c>
      <c r="F424" s="16" t="s">
        <v>43</v>
      </c>
      <c r="G424" s="8">
        <v>50</v>
      </c>
      <c r="H424" s="9">
        <f t="shared" si="30"/>
        <v>600</v>
      </c>
      <c r="I424" s="9" t="s">
        <v>45</v>
      </c>
      <c r="J424" s="9">
        <f t="shared" si="31"/>
        <v>30000</v>
      </c>
      <c r="K424" s="10">
        <f t="shared" si="32"/>
        <v>23100</v>
      </c>
      <c r="L424" s="10">
        <f t="shared" si="33"/>
        <v>6900</v>
      </c>
      <c r="M424" s="11">
        <f t="shared" si="34"/>
        <v>0.23</v>
      </c>
    </row>
    <row r="425" spans="1:13">
      <c r="A425" s="7">
        <v>42830</v>
      </c>
      <c r="B425" s="8" t="s">
        <v>25</v>
      </c>
      <c r="C425" s="8" t="s">
        <v>32</v>
      </c>
      <c r="D425" s="15" t="s">
        <v>29</v>
      </c>
      <c r="E425" s="18">
        <v>38</v>
      </c>
      <c r="F425" s="16" t="s">
        <v>43</v>
      </c>
      <c r="G425" s="8">
        <v>90</v>
      </c>
      <c r="H425" s="9">
        <f t="shared" si="30"/>
        <v>450</v>
      </c>
      <c r="I425" s="9" t="s">
        <v>46</v>
      </c>
      <c r="J425" s="9">
        <f t="shared" si="31"/>
        <v>40500</v>
      </c>
      <c r="K425" s="10">
        <f t="shared" si="32"/>
        <v>19440</v>
      </c>
      <c r="L425" s="10">
        <f t="shared" si="33"/>
        <v>21060</v>
      </c>
      <c r="M425" s="11">
        <f t="shared" si="34"/>
        <v>0.52</v>
      </c>
    </row>
    <row r="426" spans="1:13">
      <c r="A426" s="7">
        <v>42830</v>
      </c>
      <c r="B426" s="8" t="s">
        <v>18</v>
      </c>
      <c r="C426" s="8" t="s">
        <v>28</v>
      </c>
      <c r="D426" s="15" t="s">
        <v>21</v>
      </c>
      <c r="E426" s="18">
        <v>52</v>
      </c>
      <c r="F426" s="16" t="s">
        <v>43</v>
      </c>
      <c r="G426" s="8">
        <v>40</v>
      </c>
      <c r="H426" s="9">
        <f t="shared" si="30"/>
        <v>600</v>
      </c>
      <c r="I426" s="9" t="s">
        <v>47</v>
      </c>
      <c r="J426" s="9">
        <f t="shared" si="31"/>
        <v>24000</v>
      </c>
      <c r="K426" s="10">
        <f t="shared" si="32"/>
        <v>13200.000000000002</v>
      </c>
      <c r="L426" s="10">
        <f t="shared" si="33"/>
        <v>10799.999999999998</v>
      </c>
      <c r="M426" s="11">
        <f t="shared" si="34"/>
        <v>0.4499999999999999</v>
      </c>
    </row>
    <row r="427" spans="1:13">
      <c r="A427" s="7">
        <v>42830</v>
      </c>
      <c r="B427" s="8" t="s">
        <v>25</v>
      </c>
      <c r="C427" s="8" t="s">
        <v>13</v>
      </c>
      <c r="D427" s="15" t="s">
        <v>17</v>
      </c>
      <c r="E427" s="18">
        <v>38</v>
      </c>
      <c r="F427" s="16" t="s">
        <v>44</v>
      </c>
      <c r="G427" s="8">
        <v>50</v>
      </c>
      <c r="H427" s="9">
        <f t="shared" si="30"/>
        <v>450</v>
      </c>
      <c r="I427" s="9" t="s">
        <v>48</v>
      </c>
      <c r="J427" s="9">
        <f t="shared" si="31"/>
        <v>22500</v>
      </c>
      <c r="K427" s="10">
        <f t="shared" si="32"/>
        <v>10800</v>
      </c>
      <c r="L427" s="10">
        <f t="shared" si="33"/>
        <v>11700</v>
      </c>
      <c r="M427" s="11">
        <f t="shared" si="34"/>
        <v>0.52</v>
      </c>
    </row>
    <row r="428" spans="1:13">
      <c r="A428" s="7">
        <v>42830</v>
      </c>
      <c r="B428" s="8" t="s">
        <v>12</v>
      </c>
      <c r="C428" s="8" t="s">
        <v>31</v>
      </c>
      <c r="D428" s="15" t="s">
        <v>21</v>
      </c>
      <c r="E428" s="18">
        <v>65</v>
      </c>
      <c r="F428" s="16" t="s">
        <v>43</v>
      </c>
      <c r="G428" s="8">
        <v>60</v>
      </c>
      <c r="H428" s="9">
        <f t="shared" si="30"/>
        <v>750</v>
      </c>
      <c r="I428" s="9" t="s">
        <v>46</v>
      </c>
      <c r="J428" s="9">
        <f t="shared" si="31"/>
        <v>45000</v>
      </c>
      <c r="K428" s="10">
        <f t="shared" si="32"/>
        <v>22500</v>
      </c>
      <c r="L428" s="10">
        <f t="shared" si="33"/>
        <v>22500</v>
      </c>
      <c r="M428" s="11">
        <f t="shared" si="34"/>
        <v>0.5</v>
      </c>
    </row>
    <row r="429" spans="1:13">
      <c r="A429" s="7">
        <v>42830</v>
      </c>
      <c r="B429" s="8" t="s">
        <v>25</v>
      </c>
      <c r="C429" s="8" t="s">
        <v>28</v>
      </c>
      <c r="D429" s="15" t="s">
        <v>26</v>
      </c>
      <c r="E429" s="18">
        <v>34</v>
      </c>
      <c r="F429" s="16" t="s">
        <v>44</v>
      </c>
      <c r="G429" s="8">
        <v>90</v>
      </c>
      <c r="H429" s="9">
        <f t="shared" si="30"/>
        <v>450</v>
      </c>
      <c r="I429" s="9" t="s">
        <v>45</v>
      </c>
      <c r="J429" s="9">
        <f t="shared" si="31"/>
        <v>40500</v>
      </c>
      <c r="K429" s="10">
        <f t="shared" si="32"/>
        <v>19440</v>
      </c>
      <c r="L429" s="10">
        <f t="shared" si="33"/>
        <v>21060</v>
      </c>
      <c r="M429" s="11">
        <f t="shared" si="34"/>
        <v>0.52</v>
      </c>
    </row>
    <row r="430" spans="1:13">
      <c r="A430" s="7">
        <v>42830</v>
      </c>
      <c r="B430" s="8" t="s">
        <v>15</v>
      </c>
      <c r="C430" s="8" t="s">
        <v>23</v>
      </c>
      <c r="D430" s="15" t="s">
        <v>26</v>
      </c>
      <c r="E430" s="18">
        <v>29</v>
      </c>
      <c r="F430" s="16" t="s">
        <v>43</v>
      </c>
      <c r="G430" s="8">
        <v>60</v>
      </c>
      <c r="H430" s="9">
        <f t="shared" si="30"/>
        <v>1500</v>
      </c>
      <c r="I430" s="9" t="s">
        <v>49</v>
      </c>
      <c r="J430" s="9">
        <f t="shared" si="31"/>
        <v>90000</v>
      </c>
      <c r="K430" s="10">
        <f t="shared" si="32"/>
        <v>62999.999999999993</v>
      </c>
      <c r="L430" s="10">
        <f t="shared" si="33"/>
        <v>27000.000000000007</v>
      </c>
      <c r="M430" s="11">
        <f t="shared" si="34"/>
        <v>0.3000000000000001</v>
      </c>
    </row>
    <row r="431" spans="1:13">
      <c r="A431" s="7">
        <v>42830</v>
      </c>
      <c r="B431" s="8" t="s">
        <v>27</v>
      </c>
      <c r="C431" s="8" t="s">
        <v>31</v>
      </c>
      <c r="D431" s="15" t="s">
        <v>17</v>
      </c>
      <c r="E431" s="18">
        <v>63</v>
      </c>
      <c r="F431" s="16" t="s">
        <v>44</v>
      </c>
      <c r="G431" s="8">
        <v>90</v>
      </c>
      <c r="H431" s="9">
        <f t="shared" si="30"/>
        <v>400</v>
      </c>
      <c r="I431" s="9" t="s">
        <v>47</v>
      </c>
      <c r="J431" s="9">
        <f t="shared" si="31"/>
        <v>36000</v>
      </c>
      <c r="K431" s="10">
        <f t="shared" si="32"/>
        <v>22680</v>
      </c>
      <c r="L431" s="10">
        <f t="shared" si="33"/>
        <v>13320</v>
      </c>
      <c r="M431" s="11">
        <f t="shared" si="34"/>
        <v>0.37</v>
      </c>
    </row>
    <row r="432" spans="1:13">
      <c r="A432" s="7">
        <v>42830</v>
      </c>
      <c r="B432" s="8" t="s">
        <v>33</v>
      </c>
      <c r="C432" s="8" t="s">
        <v>28</v>
      </c>
      <c r="D432" s="15" t="s">
        <v>29</v>
      </c>
      <c r="E432" s="18">
        <v>20</v>
      </c>
      <c r="F432" s="16" t="s">
        <v>44</v>
      </c>
      <c r="G432" s="8">
        <v>70</v>
      </c>
      <c r="H432" s="9">
        <f t="shared" si="30"/>
        <v>600</v>
      </c>
      <c r="I432" s="9" t="s">
        <v>46</v>
      </c>
      <c r="J432" s="9">
        <f t="shared" si="31"/>
        <v>42000</v>
      </c>
      <c r="K432" s="10">
        <f t="shared" si="32"/>
        <v>32340</v>
      </c>
      <c r="L432" s="10">
        <f t="shared" si="33"/>
        <v>9660</v>
      </c>
      <c r="M432" s="11">
        <f t="shared" si="34"/>
        <v>0.23</v>
      </c>
    </row>
    <row r="433" spans="1:13">
      <c r="A433" s="7">
        <v>42830</v>
      </c>
      <c r="B433" s="8" t="s">
        <v>34</v>
      </c>
      <c r="C433" s="8" t="s">
        <v>20</v>
      </c>
      <c r="D433" s="15" t="s">
        <v>14</v>
      </c>
      <c r="E433" s="18">
        <v>38</v>
      </c>
      <c r="F433" s="16" t="s">
        <v>43</v>
      </c>
      <c r="G433" s="8">
        <v>30</v>
      </c>
      <c r="H433" s="9">
        <f t="shared" si="30"/>
        <v>480</v>
      </c>
      <c r="I433" s="9" t="s">
        <v>46</v>
      </c>
      <c r="J433" s="9">
        <f t="shared" si="31"/>
        <v>14400</v>
      </c>
      <c r="K433" s="10">
        <f t="shared" si="32"/>
        <v>5040</v>
      </c>
      <c r="L433" s="10">
        <f t="shared" si="33"/>
        <v>9360</v>
      </c>
      <c r="M433" s="11">
        <f t="shared" si="34"/>
        <v>0.65</v>
      </c>
    </row>
    <row r="434" spans="1:13">
      <c r="A434" s="7">
        <v>42828</v>
      </c>
      <c r="B434" s="8" t="s">
        <v>15</v>
      </c>
      <c r="C434" s="8" t="s">
        <v>36</v>
      </c>
      <c r="D434" s="15" t="s">
        <v>21</v>
      </c>
      <c r="E434" s="18">
        <v>34</v>
      </c>
      <c r="F434" s="16" t="s">
        <v>44</v>
      </c>
      <c r="G434" s="8">
        <v>90</v>
      </c>
      <c r="H434" s="9">
        <f t="shared" si="30"/>
        <v>1500</v>
      </c>
      <c r="I434" s="9" t="s">
        <v>45</v>
      </c>
      <c r="J434" s="9">
        <f t="shared" si="31"/>
        <v>135000</v>
      </c>
      <c r="K434" s="10">
        <f t="shared" si="32"/>
        <v>94500</v>
      </c>
      <c r="L434" s="10">
        <f t="shared" si="33"/>
        <v>40500</v>
      </c>
      <c r="M434" s="11">
        <f t="shared" si="34"/>
        <v>0.3</v>
      </c>
    </row>
    <row r="435" spans="1:13">
      <c r="A435" s="7">
        <v>42828</v>
      </c>
      <c r="B435" s="8" t="s">
        <v>27</v>
      </c>
      <c r="C435" s="8" t="s">
        <v>31</v>
      </c>
      <c r="D435" s="15" t="s">
        <v>21</v>
      </c>
      <c r="E435" s="18">
        <v>47</v>
      </c>
      <c r="F435" s="16" t="s">
        <v>43</v>
      </c>
      <c r="G435" s="8">
        <v>10</v>
      </c>
      <c r="H435" s="9">
        <f t="shared" si="30"/>
        <v>400</v>
      </c>
      <c r="I435" s="9" t="s">
        <v>49</v>
      </c>
      <c r="J435" s="9">
        <f t="shared" si="31"/>
        <v>4000</v>
      </c>
      <c r="K435" s="10">
        <f t="shared" si="32"/>
        <v>2520</v>
      </c>
      <c r="L435" s="10">
        <f t="shared" si="33"/>
        <v>1480</v>
      </c>
      <c r="M435" s="11">
        <f t="shared" si="34"/>
        <v>0.37</v>
      </c>
    </row>
    <row r="436" spans="1:13">
      <c r="A436" s="7">
        <v>42828</v>
      </c>
      <c r="B436" s="8" t="s">
        <v>22</v>
      </c>
      <c r="C436" s="8" t="s">
        <v>31</v>
      </c>
      <c r="D436" s="15" t="s">
        <v>26</v>
      </c>
      <c r="E436" s="18">
        <v>20</v>
      </c>
      <c r="F436" s="16" t="s">
        <v>43</v>
      </c>
      <c r="G436" s="8">
        <v>50</v>
      </c>
      <c r="H436" s="9">
        <f t="shared" si="30"/>
        <v>1800</v>
      </c>
      <c r="I436" s="9" t="s">
        <v>45</v>
      </c>
      <c r="J436" s="9">
        <f t="shared" si="31"/>
        <v>90000</v>
      </c>
      <c r="K436" s="10">
        <f t="shared" si="32"/>
        <v>67500</v>
      </c>
      <c r="L436" s="10">
        <f t="shared" si="33"/>
        <v>22500</v>
      </c>
      <c r="M436" s="11">
        <f t="shared" si="34"/>
        <v>0.25</v>
      </c>
    </row>
    <row r="437" spans="1:13">
      <c r="A437" s="7">
        <v>42828</v>
      </c>
      <c r="B437" s="8" t="s">
        <v>35</v>
      </c>
      <c r="C437" s="8" t="s">
        <v>31</v>
      </c>
      <c r="D437" s="15" t="s">
        <v>14</v>
      </c>
      <c r="E437" s="18">
        <v>28</v>
      </c>
      <c r="F437" s="16" t="s">
        <v>43</v>
      </c>
      <c r="G437" s="8">
        <v>60</v>
      </c>
      <c r="H437" s="9">
        <f t="shared" si="30"/>
        <v>650</v>
      </c>
      <c r="I437" s="9" t="s">
        <v>45</v>
      </c>
      <c r="J437" s="9">
        <f t="shared" si="31"/>
        <v>39000</v>
      </c>
      <c r="K437" s="10">
        <f t="shared" si="32"/>
        <v>21840.000000000004</v>
      </c>
      <c r="L437" s="10">
        <f t="shared" si="33"/>
        <v>17159.999999999996</v>
      </c>
      <c r="M437" s="11">
        <f t="shared" si="34"/>
        <v>0.43999999999999989</v>
      </c>
    </row>
    <row r="438" spans="1:13">
      <c r="A438" s="7">
        <v>42828</v>
      </c>
      <c r="B438" s="8" t="s">
        <v>12</v>
      </c>
      <c r="C438" s="8" t="s">
        <v>32</v>
      </c>
      <c r="D438" s="15" t="s">
        <v>14</v>
      </c>
      <c r="E438" s="18">
        <v>44</v>
      </c>
      <c r="F438" s="16" t="s">
        <v>43</v>
      </c>
      <c r="G438" s="8">
        <v>80</v>
      </c>
      <c r="H438" s="9">
        <f t="shared" si="30"/>
        <v>750</v>
      </c>
      <c r="I438" s="9" t="s">
        <v>47</v>
      </c>
      <c r="J438" s="9">
        <f t="shared" si="31"/>
        <v>60000</v>
      </c>
      <c r="K438" s="10">
        <f t="shared" si="32"/>
        <v>30000</v>
      </c>
      <c r="L438" s="10">
        <f t="shared" si="33"/>
        <v>30000</v>
      </c>
      <c r="M438" s="11">
        <f t="shared" si="34"/>
        <v>0.5</v>
      </c>
    </row>
    <row r="439" spans="1:13">
      <c r="A439" s="7">
        <v>42828</v>
      </c>
      <c r="B439" s="8" t="s">
        <v>19</v>
      </c>
      <c r="C439" s="8" t="s">
        <v>23</v>
      </c>
      <c r="D439" s="15" t="s">
        <v>21</v>
      </c>
      <c r="E439" s="18">
        <v>63</v>
      </c>
      <c r="F439" s="16" t="s">
        <v>43</v>
      </c>
      <c r="G439" s="8">
        <v>50</v>
      </c>
      <c r="H439" s="9">
        <f t="shared" si="30"/>
        <v>800</v>
      </c>
      <c r="I439" s="9" t="s">
        <v>46</v>
      </c>
      <c r="J439" s="9">
        <f t="shared" si="31"/>
        <v>40000</v>
      </c>
      <c r="K439" s="10">
        <f t="shared" si="32"/>
        <v>26000</v>
      </c>
      <c r="L439" s="10">
        <f t="shared" si="33"/>
        <v>14000</v>
      </c>
      <c r="M439" s="11">
        <f t="shared" si="34"/>
        <v>0.35</v>
      </c>
    </row>
    <row r="440" spans="1:13">
      <c r="A440" s="7">
        <v>42828</v>
      </c>
      <c r="B440" s="8" t="s">
        <v>27</v>
      </c>
      <c r="C440" s="8" t="s">
        <v>28</v>
      </c>
      <c r="D440" s="15" t="s">
        <v>17</v>
      </c>
      <c r="E440" s="18">
        <v>54</v>
      </c>
      <c r="F440" s="16" t="s">
        <v>43</v>
      </c>
      <c r="G440" s="8">
        <v>30</v>
      </c>
      <c r="H440" s="9">
        <f t="shared" si="30"/>
        <v>400</v>
      </c>
      <c r="I440" s="9" t="s">
        <v>48</v>
      </c>
      <c r="J440" s="9">
        <f t="shared" si="31"/>
        <v>12000</v>
      </c>
      <c r="K440" s="10">
        <f t="shared" si="32"/>
        <v>7560</v>
      </c>
      <c r="L440" s="10">
        <f t="shared" si="33"/>
        <v>4440</v>
      </c>
      <c r="M440" s="11">
        <f t="shared" si="34"/>
        <v>0.37</v>
      </c>
    </row>
    <row r="441" spans="1:13">
      <c r="A441" s="7">
        <v>42828</v>
      </c>
      <c r="B441" s="8" t="s">
        <v>22</v>
      </c>
      <c r="C441" s="8" t="s">
        <v>28</v>
      </c>
      <c r="D441" s="15" t="s">
        <v>29</v>
      </c>
      <c r="E441" s="18">
        <v>23</v>
      </c>
      <c r="F441" s="16" t="s">
        <v>44</v>
      </c>
      <c r="G441" s="8">
        <v>56</v>
      </c>
      <c r="H441" s="9">
        <f t="shared" si="30"/>
        <v>1800</v>
      </c>
      <c r="I441" s="9" t="s">
        <v>49</v>
      </c>
      <c r="J441" s="9">
        <f t="shared" si="31"/>
        <v>100800</v>
      </c>
      <c r="K441" s="10">
        <f t="shared" si="32"/>
        <v>75600</v>
      </c>
      <c r="L441" s="10">
        <f t="shared" si="33"/>
        <v>25200</v>
      </c>
      <c r="M441" s="11">
        <f t="shared" si="34"/>
        <v>0.25</v>
      </c>
    </row>
    <row r="442" spans="1:13">
      <c r="A442" s="7">
        <v>42828</v>
      </c>
      <c r="B442" s="8" t="s">
        <v>35</v>
      </c>
      <c r="C442" s="8" t="s">
        <v>28</v>
      </c>
      <c r="D442" s="15" t="s">
        <v>17</v>
      </c>
      <c r="E442" s="18">
        <v>58</v>
      </c>
      <c r="F442" s="16" t="s">
        <v>43</v>
      </c>
      <c r="G442" s="8">
        <v>50</v>
      </c>
      <c r="H442" s="9">
        <f t="shared" si="30"/>
        <v>650</v>
      </c>
      <c r="I442" s="9" t="s">
        <v>46</v>
      </c>
      <c r="J442" s="9">
        <f t="shared" si="31"/>
        <v>32500</v>
      </c>
      <c r="K442" s="10">
        <f t="shared" si="32"/>
        <v>18200</v>
      </c>
      <c r="L442" s="10">
        <f t="shared" si="33"/>
        <v>14300</v>
      </c>
      <c r="M442" s="11">
        <f t="shared" si="34"/>
        <v>0.44</v>
      </c>
    </row>
    <row r="443" spans="1:13">
      <c r="A443" s="7">
        <v>42828</v>
      </c>
      <c r="B443" s="8" t="s">
        <v>34</v>
      </c>
      <c r="C443" s="8" t="s">
        <v>24</v>
      </c>
      <c r="D443" s="15" t="s">
        <v>17</v>
      </c>
      <c r="E443" s="18">
        <v>23</v>
      </c>
      <c r="F443" s="16" t="s">
        <v>43</v>
      </c>
      <c r="G443" s="8">
        <v>50</v>
      </c>
      <c r="H443" s="9">
        <f t="shared" si="30"/>
        <v>480</v>
      </c>
      <c r="I443" s="9" t="s">
        <v>47</v>
      </c>
      <c r="J443" s="9">
        <f t="shared" si="31"/>
        <v>24000</v>
      </c>
      <c r="K443" s="10">
        <f t="shared" si="32"/>
        <v>8400</v>
      </c>
      <c r="L443" s="10">
        <f t="shared" si="33"/>
        <v>15600</v>
      </c>
      <c r="M443" s="11">
        <f t="shared" si="34"/>
        <v>0.65</v>
      </c>
    </row>
    <row r="444" spans="1:13">
      <c r="A444" s="7">
        <v>42827</v>
      </c>
      <c r="B444" s="8" t="s">
        <v>12</v>
      </c>
      <c r="C444" s="8" t="s">
        <v>23</v>
      </c>
      <c r="D444" s="15" t="s">
        <v>29</v>
      </c>
      <c r="E444" s="18">
        <v>45</v>
      </c>
      <c r="F444" s="16" t="s">
        <v>44</v>
      </c>
      <c r="G444" s="8">
        <v>60</v>
      </c>
      <c r="H444" s="9">
        <f t="shared" si="30"/>
        <v>750</v>
      </c>
      <c r="I444" s="9" t="s">
        <v>47</v>
      </c>
      <c r="J444" s="9">
        <f t="shared" si="31"/>
        <v>45000</v>
      </c>
      <c r="K444" s="10">
        <f t="shared" si="32"/>
        <v>22500</v>
      </c>
      <c r="L444" s="10">
        <f t="shared" si="33"/>
        <v>22500</v>
      </c>
      <c r="M444" s="11">
        <f t="shared" si="34"/>
        <v>0.5</v>
      </c>
    </row>
    <row r="445" spans="1:13">
      <c r="A445" s="7">
        <v>42827</v>
      </c>
      <c r="B445" s="8" t="s">
        <v>18</v>
      </c>
      <c r="C445" s="8" t="s">
        <v>31</v>
      </c>
      <c r="D445" s="15" t="s">
        <v>14</v>
      </c>
      <c r="E445" s="18">
        <v>38</v>
      </c>
      <c r="F445" s="16" t="s">
        <v>44</v>
      </c>
      <c r="G445" s="8">
        <v>60</v>
      </c>
      <c r="H445" s="9">
        <f t="shared" si="30"/>
        <v>600</v>
      </c>
      <c r="I445" s="9" t="s">
        <v>47</v>
      </c>
      <c r="J445" s="9">
        <f t="shared" si="31"/>
        <v>36000</v>
      </c>
      <c r="K445" s="10">
        <f t="shared" si="32"/>
        <v>19800</v>
      </c>
      <c r="L445" s="10">
        <f t="shared" si="33"/>
        <v>16200</v>
      </c>
      <c r="M445" s="11">
        <f t="shared" si="34"/>
        <v>0.45</v>
      </c>
    </row>
    <row r="446" spans="1:13">
      <c r="A446" s="7">
        <v>42827</v>
      </c>
      <c r="B446" s="8" t="s">
        <v>30</v>
      </c>
      <c r="C446" s="8" t="s">
        <v>32</v>
      </c>
      <c r="D446" s="15" t="s">
        <v>26</v>
      </c>
      <c r="E446" s="18">
        <v>54</v>
      </c>
      <c r="F446" s="16" t="s">
        <v>44</v>
      </c>
      <c r="G446" s="8">
        <v>60</v>
      </c>
      <c r="H446" s="9">
        <f t="shared" si="30"/>
        <v>450</v>
      </c>
      <c r="I446" s="9" t="s">
        <v>46</v>
      </c>
      <c r="J446" s="9">
        <f t="shared" si="31"/>
        <v>27000</v>
      </c>
      <c r="K446" s="10">
        <f t="shared" si="32"/>
        <v>17280</v>
      </c>
      <c r="L446" s="10">
        <f t="shared" si="33"/>
        <v>9720</v>
      </c>
      <c r="M446" s="11">
        <f t="shared" si="34"/>
        <v>0.36</v>
      </c>
    </row>
    <row r="447" spans="1:13">
      <c r="A447" s="7">
        <v>42827</v>
      </c>
      <c r="B447" s="8" t="s">
        <v>34</v>
      </c>
      <c r="C447" s="8" t="s">
        <v>28</v>
      </c>
      <c r="D447" s="15" t="s">
        <v>17</v>
      </c>
      <c r="E447" s="18">
        <v>65</v>
      </c>
      <c r="F447" s="16" t="s">
        <v>43</v>
      </c>
      <c r="G447" s="8">
        <v>50</v>
      </c>
      <c r="H447" s="9">
        <f t="shared" si="30"/>
        <v>480</v>
      </c>
      <c r="I447" s="9" t="s">
        <v>49</v>
      </c>
      <c r="J447" s="9">
        <f t="shared" si="31"/>
        <v>24000</v>
      </c>
      <c r="K447" s="10">
        <f t="shared" si="32"/>
        <v>8400</v>
      </c>
      <c r="L447" s="10">
        <f t="shared" si="33"/>
        <v>15600</v>
      </c>
      <c r="M447" s="11">
        <f t="shared" si="34"/>
        <v>0.65</v>
      </c>
    </row>
    <row r="448" spans="1:13">
      <c r="A448" s="7">
        <v>42827</v>
      </c>
      <c r="B448" s="8" t="s">
        <v>15</v>
      </c>
      <c r="C448" s="8" t="s">
        <v>13</v>
      </c>
      <c r="D448" s="15" t="s">
        <v>17</v>
      </c>
      <c r="E448" s="18">
        <v>28</v>
      </c>
      <c r="F448" s="16" t="s">
        <v>43</v>
      </c>
      <c r="G448" s="8">
        <v>20</v>
      </c>
      <c r="H448" s="9">
        <f t="shared" si="30"/>
        <v>1500</v>
      </c>
      <c r="I448" s="9" t="s">
        <v>49</v>
      </c>
      <c r="J448" s="9">
        <f t="shared" si="31"/>
        <v>30000</v>
      </c>
      <c r="K448" s="10">
        <f t="shared" si="32"/>
        <v>21000</v>
      </c>
      <c r="L448" s="10">
        <f t="shared" si="33"/>
        <v>9000</v>
      </c>
      <c r="M448" s="11">
        <f t="shared" si="34"/>
        <v>0.3</v>
      </c>
    </row>
    <row r="449" spans="1:13">
      <c r="A449" s="7">
        <v>42827</v>
      </c>
      <c r="B449" s="8" t="s">
        <v>30</v>
      </c>
      <c r="C449" s="8" t="s">
        <v>31</v>
      </c>
      <c r="D449" s="15" t="s">
        <v>29</v>
      </c>
      <c r="E449" s="18">
        <v>48</v>
      </c>
      <c r="F449" s="16" t="s">
        <v>44</v>
      </c>
      <c r="G449" s="8">
        <v>80</v>
      </c>
      <c r="H449" s="9">
        <f t="shared" si="30"/>
        <v>450</v>
      </c>
      <c r="I449" s="9" t="s">
        <v>49</v>
      </c>
      <c r="J449" s="9">
        <f t="shared" si="31"/>
        <v>36000</v>
      </c>
      <c r="K449" s="10">
        <f t="shared" si="32"/>
        <v>23040</v>
      </c>
      <c r="L449" s="10">
        <f t="shared" si="33"/>
        <v>12960</v>
      </c>
      <c r="M449" s="11">
        <f t="shared" si="34"/>
        <v>0.36</v>
      </c>
    </row>
    <row r="450" spans="1:13">
      <c r="A450" s="7">
        <v>42827</v>
      </c>
      <c r="B450" s="8" t="s">
        <v>33</v>
      </c>
      <c r="C450" s="8" t="s">
        <v>16</v>
      </c>
      <c r="D450" s="15" t="s">
        <v>17</v>
      </c>
      <c r="E450" s="18">
        <v>65</v>
      </c>
      <c r="F450" s="16" t="s">
        <v>43</v>
      </c>
      <c r="G450" s="8">
        <v>56</v>
      </c>
      <c r="H450" s="9">
        <f t="shared" ref="H450:H513" si="35">VLOOKUP(B450,$O$2:$P$12,2,0)</f>
        <v>600</v>
      </c>
      <c r="I450" s="9" t="s">
        <v>49</v>
      </c>
      <c r="J450" s="9">
        <f t="shared" ref="J450:J513" si="36">H450*G450</f>
        <v>33600</v>
      </c>
      <c r="K450" s="10">
        <f t="shared" ref="K450:K513" si="37">VLOOKUP(B450,$O$2:$Q$12,3,0)*J450</f>
        <v>25872</v>
      </c>
      <c r="L450" s="10">
        <f t="shared" ref="L450:L513" si="38">J450-K450</f>
        <v>7728</v>
      </c>
      <c r="M450" s="11">
        <f t="shared" ref="M450:M513" si="39">L450/J450</f>
        <v>0.23</v>
      </c>
    </row>
    <row r="451" spans="1:13">
      <c r="A451" s="7">
        <v>42826</v>
      </c>
      <c r="B451" s="8" t="s">
        <v>34</v>
      </c>
      <c r="C451" s="8" t="s">
        <v>31</v>
      </c>
      <c r="D451" s="15" t="s">
        <v>21</v>
      </c>
      <c r="E451" s="18">
        <v>48</v>
      </c>
      <c r="F451" s="16" t="s">
        <v>43</v>
      </c>
      <c r="G451" s="8">
        <v>90</v>
      </c>
      <c r="H451" s="9">
        <f t="shared" si="35"/>
        <v>480</v>
      </c>
      <c r="I451" s="9" t="s">
        <v>46</v>
      </c>
      <c r="J451" s="9">
        <f t="shared" si="36"/>
        <v>43200</v>
      </c>
      <c r="K451" s="10">
        <f t="shared" si="37"/>
        <v>15119.999999999998</v>
      </c>
      <c r="L451" s="10">
        <f t="shared" si="38"/>
        <v>28080</v>
      </c>
      <c r="M451" s="11">
        <f t="shared" si="39"/>
        <v>0.65</v>
      </c>
    </row>
    <row r="452" spans="1:13">
      <c r="A452" s="7">
        <v>42826</v>
      </c>
      <c r="B452" s="8" t="s">
        <v>35</v>
      </c>
      <c r="C452" s="8" t="s">
        <v>24</v>
      </c>
      <c r="D452" s="15" t="s">
        <v>17</v>
      </c>
      <c r="E452" s="18">
        <v>32</v>
      </c>
      <c r="F452" s="16" t="s">
        <v>44</v>
      </c>
      <c r="G452" s="8">
        <v>60</v>
      </c>
      <c r="H452" s="9">
        <f t="shared" si="35"/>
        <v>650</v>
      </c>
      <c r="I452" s="9" t="s">
        <v>47</v>
      </c>
      <c r="J452" s="9">
        <f t="shared" si="36"/>
        <v>39000</v>
      </c>
      <c r="K452" s="10">
        <f t="shared" si="37"/>
        <v>21840.000000000004</v>
      </c>
      <c r="L452" s="10">
        <f t="shared" si="38"/>
        <v>17159.999999999996</v>
      </c>
      <c r="M452" s="11">
        <f t="shared" si="39"/>
        <v>0.43999999999999989</v>
      </c>
    </row>
    <row r="453" spans="1:13">
      <c r="A453" s="7">
        <v>42826</v>
      </c>
      <c r="B453" s="8" t="s">
        <v>12</v>
      </c>
      <c r="C453" s="8" t="s">
        <v>31</v>
      </c>
      <c r="D453" s="15" t="s">
        <v>26</v>
      </c>
      <c r="E453" s="18">
        <v>52</v>
      </c>
      <c r="F453" s="16" t="s">
        <v>43</v>
      </c>
      <c r="G453" s="8">
        <v>50</v>
      </c>
      <c r="H453" s="9">
        <f t="shared" si="35"/>
        <v>750</v>
      </c>
      <c r="I453" s="9" t="s">
        <v>48</v>
      </c>
      <c r="J453" s="9">
        <f t="shared" si="36"/>
        <v>37500</v>
      </c>
      <c r="K453" s="10">
        <f t="shared" si="37"/>
        <v>18750</v>
      </c>
      <c r="L453" s="10">
        <f t="shared" si="38"/>
        <v>18750</v>
      </c>
      <c r="M453" s="11">
        <f t="shared" si="39"/>
        <v>0.5</v>
      </c>
    </row>
    <row r="454" spans="1:13">
      <c r="A454" s="7">
        <v>42826</v>
      </c>
      <c r="B454" s="8" t="s">
        <v>18</v>
      </c>
      <c r="C454" s="8" t="s">
        <v>32</v>
      </c>
      <c r="D454" s="15" t="s">
        <v>26</v>
      </c>
      <c r="E454" s="18">
        <v>28</v>
      </c>
      <c r="F454" s="16" t="s">
        <v>43</v>
      </c>
      <c r="G454" s="8">
        <v>40</v>
      </c>
      <c r="H454" s="9">
        <f t="shared" si="35"/>
        <v>600</v>
      </c>
      <c r="I454" s="9" t="s">
        <v>45</v>
      </c>
      <c r="J454" s="9">
        <f t="shared" si="36"/>
        <v>24000</v>
      </c>
      <c r="K454" s="10">
        <f t="shared" si="37"/>
        <v>13200.000000000002</v>
      </c>
      <c r="L454" s="10">
        <f t="shared" si="38"/>
        <v>10799.999999999998</v>
      </c>
      <c r="M454" s="11">
        <f t="shared" si="39"/>
        <v>0.4499999999999999</v>
      </c>
    </row>
    <row r="455" spans="1:13">
      <c r="A455" s="7">
        <v>42826</v>
      </c>
      <c r="B455" s="8" t="s">
        <v>22</v>
      </c>
      <c r="C455" s="8" t="s">
        <v>23</v>
      </c>
      <c r="D455" s="15" t="s">
        <v>21</v>
      </c>
      <c r="E455" s="18">
        <v>36</v>
      </c>
      <c r="F455" s="16" t="s">
        <v>44</v>
      </c>
      <c r="G455" s="8">
        <v>110</v>
      </c>
      <c r="H455" s="9">
        <f t="shared" si="35"/>
        <v>1800</v>
      </c>
      <c r="I455" s="9" t="s">
        <v>47</v>
      </c>
      <c r="J455" s="9">
        <f t="shared" si="36"/>
        <v>198000</v>
      </c>
      <c r="K455" s="10">
        <f t="shared" si="37"/>
        <v>148500</v>
      </c>
      <c r="L455" s="10">
        <f t="shared" si="38"/>
        <v>49500</v>
      </c>
      <c r="M455" s="11">
        <f t="shared" si="39"/>
        <v>0.25</v>
      </c>
    </row>
    <row r="456" spans="1:13">
      <c r="A456" s="7">
        <v>42826</v>
      </c>
      <c r="B456" s="8" t="s">
        <v>25</v>
      </c>
      <c r="C456" s="8" t="s">
        <v>24</v>
      </c>
      <c r="D456" s="15" t="s">
        <v>21</v>
      </c>
      <c r="E456" s="18">
        <v>63</v>
      </c>
      <c r="F456" s="16" t="s">
        <v>44</v>
      </c>
      <c r="G456" s="8">
        <v>50</v>
      </c>
      <c r="H456" s="9">
        <f t="shared" si="35"/>
        <v>450</v>
      </c>
      <c r="I456" s="9" t="s">
        <v>46</v>
      </c>
      <c r="J456" s="9">
        <f t="shared" si="36"/>
        <v>22500</v>
      </c>
      <c r="K456" s="10">
        <f t="shared" si="37"/>
        <v>10800</v>
      </c>
      <c r="L456" s="10">
        <f t="shared" si="38"/>
        <v>11700</v>
      </c>
      <c r="M456" s="11">
        <f t="shared" si="39"/>
        <v>0.52</v>
      </c>
    </row>
    <row r="457" spans="1:13">
      <c r="A457" s="7">
        <v>42825</v>
      </c>
      <c r="B457" s="8" t="s">
        <v>19</v>
      </c>
      <c r="C457" s="8" t="s">
        <v>28</v>
      </c>
      <c r="D457" s="15" t="s">
        <v>26</v>
      </c>
      <c r="E457" s="18">
        <v>23</v>
      </c>
      <c r="F457" s="16" t="s">
        <v>43</v>
      </c>
      <c r="G457" s="8">
        <v>20</v>
      </c>
      <c r="H457" s="9">
        <f t="shared" si="35"/>
        <v>800</v>
      </c>
      <c r="I457" s="9" t="s">
        <v>49</v>
      </c>
      <c r="J457" s="9">
        <f t="shared" si="36"/>
        <v>16000</v>
      </c>
      <c r="K457" s="10">
        <f t="shared" si="37"/>
        <v>10400</v>
      </c>
      <c r="L457" s="10">
        <f t="shared" si="38"/>
        <v>5600</v>
      </c>
      <c r="M457" s="11">
        <f t="shared" si="39"/>
        <v>0.35</v>
      </c>
    </row>
    <row r="458" spans="1:13">
      <c r="A458" s="7">
        <v>42825</v>
      </c>
      <c r="B458" s="8" t="s">
        <v>18</v>
      </c>
      <c r="C458" s="8" t="s">
        <v>23</v>
      </c>
      <c r="D458" s="15" t="s">
        <v>17</v>
      </c>
      <c r="E458" s="18">
        <v>67</v>
      </c>
      <c r="F458" s="16" t="s">
        <v>44</v>
      </c>
      <c r="G458" s="8">
        <v>50</v>
      </c>
      <c r="H458" s="9">
        <f t="shared" si="35"/>
        <v>600</v>
      </c>
      <c r="I458" s="9" t="s">
        <v>47</v>
      </c>
      <c r="J458" s="9">
        <f t="shared" si="36"/>
        <v>30000</v>
      </c>
      <c r="K458" s="10">
        <f t="shared" si="37"/>
        <v>16500</v>
      </c>
      <c r="L458" s="10">
        <f t="shared" si="38"/>
        <v>13500</v>
      </c>
      <c r="M458" s="11">
        <f t="shared" si="39"/>
        <v>0.45</v>
      </c>
    </row>
    <row r="459" spans="1:13">
      <c r="A459" s="7">
        <v>42824</v>
      </c>
      <c r="B459" s="8" t="s">
        <v>12</v>
      </c>
      <c r="C459" s="8" t="s">
        <v>32</v>
      </c>
      <c r="D459" s="15" t="s">
        <v>17</v>
      </c>
      <c r="E459" s="18">
        <v>38</v>
      </c>
      <c r="F459" s="16" t="s">
        <v>43</v>
      </c>
      <c r="G459" s="8">
        <v>70</v>
      </c>
      <c r="H459" s="9">
        <f t="shared" si="35"/>
        <v>750</v>
      </c>
      <c r="I459" s="9" t="s">
        <v>45</v>
      </c>
      <c r="J459" s="9">
        <f t="shared" si="36"/>
        <v>52500</v>
      </c>
      <c r="K459" s="10">
        <f t="shared" si="37"/>
        <v>26250</v>
      </c>
      <c r="L459" s="10">
        <f t="shared" si="38"/>
        <v>26250</v>
      </c>
      <c r="M459" s="11">
        <f t="shared" si="39"/>
        <v>0.5</v>
      </c>
    </row>
    <row r="460" spans="1:13">
      <c r="A460" s="7">
        <v>42824</v>
      </c>
      <c r="B460" s="8" t="s">
        <v>15</v>
      </c>
      <c r="C460" s="8" t="s">
        <v>13</v>
      </c>
      <c r="D460" s="15" t="s">
        <v>17</v>
      </c>
      <c r="E460" s="18">
        <v>52</v>
      </c>
      <c r="F460" s="16" t="s">
        <v>43</v>
      </c>
      <c r="G460" s="8">
        <v>80</v>
      </c>
      <c r="H460" s="9">
        <f t="shared" si="35"/>
        <v>1500</v>
      </c>
      <c r="I460" s="9" t="s">
        <v>45</v>
      </c>
      <c r="J460" s="9">
        <f t="shared" si="36"/>
        <v>120000</v>
      </c>
      <c r="K460" s="10">
        <f t="shared" si="37"/>
        <v>84000</v>
      </c>
      <c r="L460" s="10">
        <f t="shared" si="38"/>
        <v>36000</v>
      </c>
      <c r="M460" s="11">
        <f t="shared" si="39"/>
        <v>0.3</v>
      </c>
    </row>
    <row r="461" spans="1:13">
      <c r="A461" s="7">
        <v>42796</v>
      </c>
      <c r="B461" s="8" t="s">
        <v>19</v>
      </c>
      <c r="C461" s="8" t="s">
        <v>32</v>
      </c>
      <c r="D461" s="15" t="s">
        <v>17</v>
      </c>
      <c r="E461" s="18">
        <v>44</v>
      </c>
      <c r="F461" s="16" t="s">
        <v>43</v>
      </c>
      <c r="G461" s="8">
        <v>50</v>
      </c>
      <c r="H461" s="9">
        <f t="shared" si="35"/>
        <v>800</v>
      </c>
      <c r="I461" s="9" t="s">
        <v>45</v>
      </c>
      <c r="J461" s="9">
        <f t="shared" si="36"/>
        <v>40000</v>
      </c>
      <c r="K461" s="10">
        <f t="shared" si="37"/>
        <v>26000</v>
      </c>
      <c r="L461" s="10">
        <f t="shared" si="38"/>
        <v>14000</v>
      </c>
      <c r="M461" s="11">
        <f t="shared" si="39"/>
        <v>0.35</v>
      </c>
    </row>
    <row r="462" spans="1:13">
      <c r="A462" s="7">
        <v>42796</v>
      </c>
      <c r="B462" s="8" t="s">
        <v>18</v>
      </c>
      <c r="C462" s="8" t="s">
        <v>24</v>
      </c>
      <c r="D462" s="15" t="s">
        <v>17</v>
      </c>
      <c r="E462" s="18">
        <v>65</v>
      </c>
      <c r="F462" s="16" t="s">
        <v>43</v>
      </c>
      <c r="G462" s="8">
        <v>50</v>
      </c>
      <c r="H462" s="9">
        <f t="shared" si="35"/>
        <v>600</v>
      </c>
      <c r="I462" s="9" t="s">
        <v>45</v>
      </c>
      <c r="J462" s="9">
        <f t="shared" si="36"/>
        <v>30000</v>
      </c>
      <c r="K462" s="10">
        <f t="shared" si="37"/>
        <v>16500</v>
      </c>
      <c r="L462" s="10">
        <f t="shared" si="38"/>
        <v>13500</v>
      </c>
      <c r="M462" s="11">
        <f t="shared" si="39"/>
        <v>0.45</v>
      </c>
    </row>
    <row r="463" spans="1:13">
      <c r="A463" s="7">
        <v>42796</v>
      </c>
      <c r="B463" s="8" t="s">
        <v>30</v>
      </c>
      <c r="C463" s="8" t="s">
        <v>28</v>
      </c>
      <c r="D463" s="15" t="s">
        <v>14</v>
      </c>
      <c r="E463" s="18">
        <v>47</v>
      </c>
      <c r="F463" s="16" t="s">
        <v>43</v>
      </c>
      <c r="G463" s="8">
        <v>60</v>
      </c>
      <c r="H463" s="9">
        <f t="shared" si="35"/>
        <v>450</v>
      </c>
      <c r="I463" s="9" t="s">
        <v>45</v>
      </c>
      <c r="J463" s="9">
        <f t="shared" si="36"/>
        <v>27000</v>
      </c>
      <c r="K463" s="10">
        <f t="shared" si="37"/>
        <v>17280</v>
      </c>
      <c r="L463" s="10">
        <f t="shared" si="38"/>
        <v>9720</v>
      </c>
      <c r="M463" s="11">
        <f t="shared" si="39"/>
        <v>0.36</v>
      </c>
    </row>
    <row r="464" spans="1:13">
      <c r="A464" s="7">
        <v>42796</v>
      </c>
      <c r="B464" s="8" t="s">
        <v>22</v>
      </c>
      <c r="C464" s="8" t="s">
        <v>24</v>
      </c>
      <c r="D464" s="15" t="s">
        <v>14</v>
      </c>
      <c r="E464" s="18">
        <v>32</v>
      </c>
      <c r="F464" s="16" t="s">
        <v>43</v>
      </c>
      <c r="G464" s="8">
        <v>50</v>
      </c>
      <c r="H464" s="9">
        <f t="shared" si="35"/>
        <v>1800</v>
      </c>
      <c r="I464" s="9" t="s">
        <v>47</v>
      </c>
      <c r="J464" s="9">
        <f t="shared" si="36"/>
        <v>90000</v>
      </c>
      <c r="K464" s="10">
        <f t="shared" si="37"/>
        <v>67500</v>
      </c>
      <c r="L464" s="10">
        <f t="shared" si="38"/>
        <v>22500</v>
      </c>
      <c r="M464" s="11">
        <f t="shared" si="39"/>
        <v>0.25</v>
      </c>
    </row>
    <row r="465" spans="1:13">
      <c r="A465" s="7">
        <v>42796</v>
      </c>
      <c r="B465" s="8" t="s">
        <v>35</v>
      </c>
      <c r="C465" s="8" t="s">
        <v>24</v>
      </c>
      <c r="D465" s="15" t="s">
        <v>26</v>
      </c>
      <c r="E465" s="18">
        <v>28</v>
      </c>
      <c r="F465" s="16" t="s">
        <v>43</v>
      </c>
      <c r="G465" s="8">
        <v>40</v>
      </c>
      <c r="H465" s="9">
        <f t="shared" si="35"/>
        <v>650</v>
      </c>
      <c r="I465" s="9" t="s">
        <v>47</v>
      </c>
      <c r="J465" s="9">
        <f t="shared" si="36"/>
        <v>26000</v>
      </c>
      <c r="K465" s="10">
        <f t="shared" si="37"/>
        <v>14560.000000000002</v>
      </c>
      <c r="L465" s="10">
        <f t="shared" si="38"/>
        <v>11439.999999999998</v>
      </c>
      <c r="M465" s="11">
        <f t="shared" si="39"/>
        <v>0.43999999999999995</v>
      </c>
    </row>
    <row r="466" spans="1:13">
      <c r="A466" s="7">
        <v>42796</v>
      </c>
      <c r="B466" s="8" t="s">
        <v>25</v>
      </c>
      <c r="C466" s="8" t="s">
        <v>23</v>
      </c>
      <c r="D466" s="15" t="s">
        <v>26</v>
      </c>
      <c r="E466" s="18">
        <v>36</v>
      </c>
      <c r="F466" s="16" t="s">
        <v>43</v>
      </c>
      <c r="G466" s="8">
        <v>40</v>
      </c>
      <c r="H466" s="9">
        <f t="shared" si="35"/>
        <v>450</v>
      </c>
      <c r="I466" s="9" t="s">
        <v>48</v>
      </c>
      <c r="J466" s="9">
        <f t="shared" si="36"/>
        <v>18000</v>
      </c>
      <c r="K466" s="10">
        <f t="shared" si="37"/>
        <v>8640</v>
      </c>
      <c r="L466" s="10">
        <f t="shared" si="38"/>
        <v>9360</v>
      </c>
      <c r="M466" s="11">
        <f t="shared" si="39"/>
        <v>0.52</v>
      </c>
    </row>
    <row r="467" spans="1:13">
      <c r="A467" s="7">
        <v>42796</v>
      </c>
      <c r="B467" s="8" t="s">
        <v>12</v>
      </c>
      <c r="C467" s="8" t="s">
        <v>28</v>
      </c>
      <c r="D467" s="15" t="s">
        <v>17</v>
      </c>
      <c r="E467" s="18">
        <v>32</v>
      </c>
      <c r="F467" s="16" t="s">
        <v>44</v>
      </c>
      <c r="G467" s="8">
        <v>70</v>
      </c>
      <c r="H467" s="9">
        <f t="shared" si="35"/>
        <v>750</v>
      </c>
      <c r="I467" s="9" t="s">
        <v>49</v>
      </c>
      <c r="J467" s="9">
        <f t="shared" si="36"/>
        <v>52500</v>
      </c>
      <c r="K467" s="10">
        <f t="shared" si="37"/>
        <v>26250</v>
      </c>
      <c r="L467" s="10">
        <f t="shared" si="38"/>
        <v>26250</v>
      </c>
      <c r="M467" s="11">
        <f t="shared" si="39"/>
        <v>0.5</v>
      </c>
    </row>
    <row r="468" spans="1:13">
      <c r="A468" s="7">
        <v>42796</v>
      </c>
      <c r="B468" s="8" t="s">
        <v>15</v>
      </c>
      <c r="C468" s="8" t="s">
        <v>20</v>
      </c>
      <c r="D468" s="15" t="s">
        <v>26</v>
      </c>
      <c r="E468" s="18">
        <v>29</v>
      </c>
      <c r="F468" s="16" t="s">
        <v>44</v>
      </c>
      <c r="G468" s="8">
        <v>60</v>
      </c>
      <c r="H468" s="9">
        <f t="shared" si="35"/>
        <v>1500</v>
      </c>
      <c r="I468" s="9" t="s">
        <v>48</v>
      </c>
      <c r="J468" s="9">
        <f t="shared" si="36"/>
        <v>90000</v>
      </c>
      <c r="K468" s="10">
        <f t="shared" si="37"/>
        <v>62999.999999999993</v>
      </c>
      <c r="L468" s="10">
        <f t="shared" si="38"/>
        <v>27000.000000000007</v>
      </c>
      <c r="M468" s="11">
        <f t="shared" si="39"/>
        <v>0.3000000000000001</v>
      </c>
    </row>
    <row r="469" spans="1:13">
      <c r="A469" s="7">
        <v>42796</v>
      </c>
      <c r="B469" s="8" t="s">
        <v>18</v>
      </c>
      <c r="C469" s="8" t="s">
        <v>13</v>
      </c>
      <c r="D469" s="15" t="s">
        <v>21</v>
      </c>
      <c r="E469" s="18">
        <v>54</v>
      </c>
      <c r="F469" s="16" t="s">
        <v>43</v>
      </c>
      <c r="G469" s="8">
        <v>60</v>
      </c>
      <c r="H469" s="9">
        <f t="shared" si="35"/>
        <v>600</v>
      </c>
      <c r="I469" s="9" t="s">
        <v>45</v>
      </c>
      <c r="J469" s="9">
        <f t="shared" si="36"/>
        <v>36000</v>
      </c>
      <c r="K469" s="10">
        <f t="shared" si="37"/>
        <v>19800</v>
      </c>
      <c r="L469" s="10">
        <f t="shared" si="38"/>
        <v>16200</v>
      </c>
      <c r="M469" s="11">
        <f t="shared" si="39"/>
        <v>0.45</v>
      </c>
    </row>
    <row r="470" spans="1:13">
      <c r="A470" s="7">
        <v>42796</v>
      </c>
      <c r="B470" s="8" t="s">
        <v>27</v>
      </c>
      <c r="C470" s="8" t="s">
        <v>28</v>
      </c>
      <c r="D470" s="15" t="s">
        <v>29</v>
      </c>
      <c r="E470" s="18">
        <v>23</v>
      </c>
      <c r="F470" s="16" t="s">
        <v>43</v>
      </c>
      <c r="G470" s="8">
        <v>40</v>
      </c>
      <c r="H470" s="9">
        <f t="shared" si="35"/>
        <v>400</v>
      </c>
      <c r="I470" s="9" t="s">
        <v>48</v>
      </c>
      <c r="J470" s="9">
        <f t="shared" si="36"/>
        <v>16000</v>
      </c>
      <c r="K470" s="10">
        <f t="shared" si="37"/>
        <v>10080</v>
      </c>
      <c r="L470" s="10">
        <f t="shared" si="38"/>
        <v>5920</v>
      </c>
      <c r="M470" s="11">
        <f t="shared" si="39"/>
        <v>0.37</v>
      </c>
    </row>
    <row r="471" spans="1:13">
      <c r="A471" s="7">
        <v>42796</v>
      </c>
      <c r="B471" s="8" t="s">
        <v>22</v>
      </c>
      <c r="C471" s="8" t="s">
        <v>13</v>
      </c>
      <c r="D471" s="15" t="s">
        <v>21</v>
      </c>
      <c r="E471" s="18">
        <v>47</v>
      </c>
      <c r="F471" s="16" t="s">
        <v>43</v>
      </c>
      <c r="G471" s="8">
        <v>20</v>
      </c>
      <c r="H471" s="9">
        <f t="shared" si="35"/>
        <v>1800</v>
      </c>
      <c r="I471" s="9" t="s">
        <v>45</v>
      </c>
      <c r="J471" s="9">
        <f t="shared" si="36"/>
        <v>36000</v>
      </c>
      <c r="K471" s="10">
        <f t="shared" si="37"/>
        <v>27000</v>
      </c>
      <c r="L471" s="10">
        <f t="shared" si="38"/>
        <v>9000</v>
      </c>
      <c r="M471" s="11">
        <f t="shared" si="39"/>
        <v>0.25</v>
      </c>
    </row>
    <row r="472" spans="1:13">
      <c r="A472" s="7">
        <v>42796</v>
      </c>
      <c r="B472" s="8" t="s">
        <v>33</v>
      </c>
      <c r="C472" s="8" t="s">
        <v>37</v>
      </c>
      <c r="D472" s="15" t="s">
        <v>29</v>
      </c>
      <c r="E472" s="18">
        <v>34</v>
      </c>
      <c r="F472" s="16" t="s">
        <v>43</v>
      </c>
      <c r="G472" s="8">
        <v>20</v>
      </c>
      <c r="H472" s="9">
        <f t="shared" si="35"/>
        <v>600</v>
      </c>
      <c r="I472" s="9" t="s">
        <v>47</v>
      </c>
      <c r="J472" s="9">
        <f t="shared" si="36"/>
        <v>12000</v>
      </c>
      <c r="K472" s="10">
        <f t="shared" si="37"/>
        <v>9240</v>
      </c>
      <c r="L472" s="10">
        <f t="shared" si="38"/>
        <v>2760</v>
      </c>
      <c r="M472" s="11">
        <f t="shared" si="39"/>
        <v>0.23</v>
      </c>
    </row>
    <row r="473" spans="1:13">
      <c r="A473" s="7">
        <v>42796</v>
      </c>
      <c r="B473" s="8" t="s">
        <v>25</v>
      </c>
      <c r="C473" s="8" t="s">
        <v>32</v>
      </c>
      <c r="D473" s="15" t="s">
        <v>29</v>
      </c>
      <c r="E473" s="18">
        <v>36</v>
      </c>
      <c r="F473" s="16" t="s">
        <v>44</v>
      </c>
      <c r="G473" s="8">
        <v>60</v>
      </c>
      <c r="H473" s="9">
        <f t="shared" si="35"/>
        <v>450</v>
      </c>
      <c r="I473" s="9" t="s">
        <v>46</v>
      </c>
      <c r="J473" s="9">
        <f t="shared" si="36"/>
        <v>27000</v>
      </c>
      <c r="K473" s="10">
        <f t="shared" si="37"/>
        <v>12960</v>
      </c>
      <c r="L473" s="10">
        <f t="shared" si="38"/>
        <v>14040</v>
      </c>
      <c r="M473" s="11">
        <f t="shared" si="39"/>
        <v>0.52</v>
      </c>
    </row>
    <row r="474" spans="1:13">
      <c r="A474" s="7">
        <v>42796</v>
      </c>
      <c r="B474" s="8" t="s">
        <v>34</v>
      </c>
      <c r="C474" s="8" t="s">
        <v>16</v>
      </c>
      <c r="D474" s="15" t="s">
        <v>29</v>
      </c>
      <c r="E474" s="18">
        <v>32</v>
      </c>
      <c r="F474" s="16" t="s">
        <v>44</v>
      </c>
      <c r="G474" s="8">
        <v>50</v>
      </c>
      <c r="H474" s="9">
        <f t="shared" si="35"/>
        <v>480</v>
      </c>
      <c r="I474" s="9" t="s">
        <v>48</v>
      </c>
      <c r="J474" s="9">
        <f t="shared" si="36"/>
        <v>24000</v>
      </c>
      <c r="K474" s="10">
        <f t="shared" si="37"/>
        <v>8400</v>
      </c>
      <c r="L474" s="10">
        <f t="shared" si="38"/>
        <v>15600</v>
      </c>
      <c r="M474" s="11">
        <f t="shared" si="39"/>
        <v>0.65</v>
      </c>
    </row>
    <row r="475" spans="1:13">
      <c r="A475" s="7">
        <v>42796</v>
      </c>
      <c r="B475" s="8" t="s">
        <v>15</v>
      </c>
      <c r="C475" s="8" t="s">
        <v>16</v>
      </c>
      <c r="D475" s="15" t="s">
        <v>29</v>
      </c>
      <c r="E475" s="18">
        <v>63</v>
      </c>
      <c r="F475" s="16" t="s">
        <v>43</v>
      </c>
      <c r="G475" s="8">
        <v>50</v>
      </c>
      <c r="H475" s="9">
        <f t="shared" si="35"/>
        <v>1500</v>
      </c>
      <c r="I475" s="9" t="s">
        <v>45</v>
      </c>
      <c r="J475" s="9">
        <f t="shared" si="36"/>
        <v>75000</v>
      </c>
      <c r="K475" s="10">
        <f t="shared" si="37"/>
        <v>52500</v>
      </c>
      <c r="L475" s="10">
        <f t="shared" si="38"/>
        <v>22500</v>
      </c>
      <c r="M475" s="11">
        <f t="shared" si="39"/>
        <v>0.3</v>
      </c>
    </row>
    <row r="476" spans="1:13">
      <c r="A476" s="7">
        <v>42796</v>
      </c>
      <c r="B476" s="8" t="s">
        <v>19</v>
      </c>
      <c r="C476" s="8" t="s">
        <v>28</v>
      </c>
      <c r="D476" s="15" t="s">
        <v>29</v>
      </c>
      <c r="E476" s="18">
        <v>29</v>
      </c>
      <c r="F476" s="16" t="s">
        <v>43</v>
      </c>
      <c r="G476" s="8">
        <v>50</v>
      </c>
      <c r="H476" s="9">
        <f t="shared" si="35"/>
        <v>800</v>
      </c>
      <c r="I476" s="9" t="s">
        <v>49</v>
      </c>
      <c r="J476" s="9">
        <f t="shared" si="36"/>
        <v>40000</v>
      </c>
      <c r="K476" s="10">
        <f t="shared" si="37"/>
        <v>26000</v>
      </c>
      <c r="L476" s="10">
        <f t="shared" si="38"/>
        <v>14000</v>
      </c>
      <c r="M476" s="11">
        <f t="shared" si="39"/>
        <v>0.35</v>
      </c>
    </row>
    <row r="477" spans="1:13">
      <c r="A477" s="7">
        <v>42796</v>
      </c>
      <c r="B477" s="8" t="s">
        <v>27</v>
      </c>
      <c r="C477" s="8" t="s">
        <v>13</v>
      </c>
      <c r="D477" s="15" t="s">
        <v>17</v>
      </c>
      <c r="E477" s="18">
        <v>55</v>
      </c>
      <c r="F477" s="16" t="s">
        <v>44</v>
      </c>
      <c r="G477" s="8">
        <v>50</v>
      </c>
      <c r="H477" s="9">
        <f t="shared" si="35"/>
        <v>400</v>
      </c>
      <c r="I477" s="9" t="s">
        <v>45</v>
      </c>
      <c r="J477" s="9">
        <f t="shared" si="36"/>
        <v>20000</v>
      </c>
      <c r="K477" s="10">
        <f t="shared" si="37"/>
        <v>12600</v>
      </c>
      <c r="L477" s="10">
        <f t="shared" si="38"/>
        <v>7400</v>
      </c>
      <c r="M477" s="11">
        <f t="shared" si="39"/>
        <v>0.37</v>
      </c>
    </row>
    <row r="478" spans="1:13">
      <c r="A478" s="7">
        <v>42796</v>
      </c>
      <c r="B478" s="8" t="s">
        <v>30</v>
      </c>
      <c r="C478" s="8" t="s">
        <v>23</v>
      </c>
      <c r="D478" s="15" t="s">
        <v>17</v>
      </c>
      <c r="E478" s="18">
        <v>52</v>
      </c>
      <c r="F478" s="16" t="s">
        <v>44</v>
      </c>
      <c r="G478" s="8">
        <v>90</v>
      </c>
      <c r="H478" s="9">
        <f t="shared" si="35"/>
        <v>450</v>
      </c>
      <c r="I478" s="9" t="s">
        <v>49</v>
      </c>
      <c r="J478" s="9">
        <f t="shared" si="36"/>
        <v>40500</v>
      </c>
      <c r="K478" s="10">
        <f t="shared" si="37"/>
        <v>25920</v>
      </c>
      <c r="L478" s="10">
        <f t="shared" si="38"/>
        <v>14580</v>
      </c>
      <c r="M478" s="11">
        <f t="shared" si="39"/>
        <v>0.36</v>
      </c>
    </row>
    <row r="479" spans="1:13">
      <c r="A479" s="7">
        <v>42796</v>
      </c>
      <c r="B479" s="8" t="s">
        <v>33</v>
      </c>
      <c r="C479" s="8" t="s">
        <v>36</v>
      </c>
      <c r="D479" s="15" t="s">
        <v>21</v>
      </c>
      <c r="E479" s="18">
        <v>45</v>
      </c>
      <c r="F479" s="16" t="s">
        <v>43</v>
      </c>
      <c r="G479" s="8">
        <v>10</v>
      </c>
      <c r="H479" s="9">
        <f t="shared" si="35"/>
        <v>600</v>
      </c>
      <c r="I479" s="9" t="s">
        <v>47</v>
      </c>
      <c r="J479" s="9">
        <f t="shared" si="36"/>
        <v>6000</v>
      </c>
      <c r="K479" s="10">
        <f t="shared" si="37"/>
        <v>4620</v>
      </c>
      <c r="L479" s="10">
        <f t="shared" si="38"/>
        <v>1380</v>
      </c>
      <c r="M479" s="11">
        <f t="shared" si="39"/>
        <v>0.23</v>
      </c>
    </row>
    <row r="480" spans="1:13">
      <c r="A480" s="7">
        <v>42796</v>
      </c>
      <c r="B480" s="8" t="s">
        <v>35</v>
      </c>
      <c r="C480" s="8" t="s">
        <v>13</v>
      </c>
      <c r="D480" s="15" t="s">
        <v>17</v>
      </c>
      <c r="E480" s="18">
        <v>45</v>
      </c>
      <c r="F480" s="16" t="s">
        <v>44</v>
      </c>
      <c r="G480" s="8">
        <v>70</v>
      </c>
      <c r="H480" s="9">
        <f t="shared" si="35"/>
        <v>650</v>
      </c>
      <c r="I480" s="9" t="s">
        <v>49</v>
      </c>
      <c r="J480" s="9">
        <f t="shared" si="36"/>
        <v>45500</v>
      </c>
      <c r="K480" s="10">
        <f t="shared" si="37"/>
        <v>25480.000000000004</v>
      </c>
      <c r="L480" s="10">
        <f t="shared" si="38"/>
        <v>20019.999999999996</v>
      </c>
      <c r="M480" s="11">
        <f t="shared" si="39"/>
        <v>0.43999999999999995</v>
      </c>
    </row>
    <row r="481" spans="1:13">
      <c r="A481" s="7">
        <v>42795</v>
      </c>
      <c r="B481" s="8" t="s">
        <v>15</v>
      </c>
      <c r="C481" s="8" t="s">
        <v>24</v>
      </c>
      <c r="D481" s="15" t="s">
        <v>17</v>
      </c>
      <c r="E481" s="18">
        <v>28</v>
      </c>
      <c r="F481" s="16" t="s">
        <v>43</v>
      </c>
      <c r="G481" s="8">
        <v>40</v>
      </c>
      <c r="H481" s="9">
        <f t="shared" si="35"/>
        <v>1500</v>
      </c>
      <c r="I481" s="9" t="s">
        <v>46</v>
      </c>
      <c r="J481" s="9">
        <f t="shared" si="36"/>
        <v>60000</v>
      </c>
      <c r="K481" s="10">
        <f t="shared" si="37"/>
        <v>42000</v>
      </c>
      <c r="L481" s="10">
        <f t="shared" si="38"/>
        <v>18000</v>
      </c>
      <c r="M481" s="11">
        <f t="shared" si="39"/>
        <v>0.3</v>
      </c>
    </row>
    <row r="482" spans="1:13">
      <c r="A482" s="7">
        <v>42795</v>
      </c>
      <c r="B482" s="8" t="s">
        <v>27</v>
      </c>
      <c r="C482" s="8" t="s">
        <v>24</v>
      </c>
      <c r="D482" s="15" t="s">
        <v>26</v>
      </c>
      <c r="E482" s="18">
        <v>38</v>
      </c>
      <c r="F482" s="16" t="s">
        <v>43</v>
      </c>
      <c r="G482" s="8">
        <v>60</v>
      </c>
      <c r="H482" s="9">
        <f t="shared" si="35"/>
        <v>400</v>
      </c>
      <c r="I482" s="9" t="s">
        <v>45</v>
      </c>
      <c r="J482" s="9">
        <f t="shared" si="36"/>
        <v>24000</v>
      </c>
      <c r="K482" s="10">
        <f t="shared" si="37"/>
        <v>15120</v>
      </c>
      <c r="L482" s="10">
        <f t="shared" si="38"/>
        <v>8880</v>
      </c>
      <c r="M482" s="11">
        <f t="shared" si="39"/>
        <v>0.37</v>
      </c>
    </row>
    <row r="483" spans="1:13">
      <c r="A483" s="7">
        <v>42795</v>
      </c>
      <c r="B483" s="8" t="s">
        <v>33</v>
      </c>
      <c r="C483" s="8" t="s">
        <v>38</v>
      </c>
      <c r="D483" s="15" t="s">
        <v>26</v>
      </c>
      <c r="E483" s="18">
        <v>58</v>
      </c>
      <c r="F483" s="16" t="s">
        <v>43</v>
      </c>
      <c r="G483" s="8">
        <v>50</v>
      </c>
      <c r="H483" s="9">
        <f t="shared" si="35"/>
        <v>600</v>
      </c>
      <c r="I483" s="9" t="s">
        <v>47</v>
      </c>
      <c r="J483" s="9">
        <f t="shared" si="36"/>
        <v>30000</v>
      </c>
      <c r="K483" s="10">
        <f t="shared" si="37"/>
        <v>23100</v>
      </c>
      <c r="L483" s="10">
        <f t="shared" si="38"/>
        <v>6900</v>
      </c>
      <c r="M483" s="11">
        <f t="shared" si="39"/>
        <v>0.23</v>
      </c>
    </row>
    <row r="484" spans="1:13">
      <c r="A484" s="7">
        <v>42795</v>
      </c>
      <c r="B484" s="8" t="s">
        <v>34</v>
      </c>
      <c r="C484" s="8" t="s">
        <v>20</v>
      </c>
      <c r="D484" s="15" t="s">
        <v>26</v>
      </c>
      <c r="E484" s="18">
        <v>48</v>
      </c>
      <c r="F484" s="16" t="s">
        <v>43</v>
      </c>
      <c r="G484" s="8">
        <v>56</v>
      </c>
      <c r="H484" s="9">
        <f t="shared" si="35"/>
        <v>480</v>
      </c>
      <c r="I484" s="9" t="s">
        <v>47</v>
      </c>
      <c r="J484" s="9">
        <f t="shared" si="36"/>
        <v>26880</v>
      </c>
      <c r="K484" s="10">
        <f t="shared" si="37"/>
        <v>9408</v>
      </c>
      <c r="L484" s="10">
        <f t="shared" si="38"/>
        <v>17472</v>
      </c>
      <c r="M484" s="11">
        <f t="shared" si="39"/>
        <v>0.65</v>
      </c>
    </row>
    <row r="485" spans="1:13">
      <c r="A485" s="7">
        <v>42795</v>
      </c>
      <c r="B485" s="8" t="s">
        <v>19</v>
      </c>
      <c r="C485" s="8" t="s">
        <v>31</v>
      </c>
      <c r="D485" s="15" t="s">
        <v>26</v>
      </c>
      <c r="E485" s="18">
        <v>32</v>
      </c>
      <c r="F485" s="16" t="s">
        <v>43</v>
      </c>
      <c r="G485" s="8">
        <v>56</v>
      </c>
      <c r="H485" s="9">
        <f t="shared" si="35"/>
        <v>800</v>
      </c>
      <c r="I485" s="9" t="s">
        <v>48</v>
      </c>
      <c r="J485" s="9">
        <f t="shared" si="36"/>
        <v>44800</v>
      </c>
      <c r="K485" s="10">
        <f t="shared" si="37"/>
        <v>29120</v>
      </c>
      <c r="L485" s="10">
        <f t="shared" si="38"/>
        <v>15680</v>
      </c>
      <c r="M485" s="11">
        <f t="shared" si="39"/>
        <v>0.35</v>
      </c>
    </row>
    <row r="486" spans="1:13">
      <c r="A486" s="7">
        <v>42795</v>
      </c>
      <c r="B486" s="8" t="s">
        <v>30</v>
      </c>
      <c r="C486" s="8" t="s">
        <v>13</v>
      </c>
      <c r="D486" s="15" t="s">
        <v>21</v>
      </c>
      <c r="E486" s="18">
        <v>58</v>
      </c>
      <c r="F486" s="16" t="s">
        <v>44</v>
      </c>
      <c r="G486" s="8">
        <v>70</v>
      </c>
      <c r="H486" s="9">
        <f t="shared" si="35"/>
        <v>450</v>
      </c>
      <c r="I486" s="9" t="s">
        <v>46</v>
      </c>
      <c r="J486" s="9">
        <f t="shared" si="36"/>
        <v>31500</v>
      </c>
      <c r="K486" s="10">
        <f t="shared" si="37"/>
        <v>20160</v>
      </c>
      <c r="L486" s="10">
        <f t="shared" si="38"/>
        <v>11340</v>
      </c>
      <c r="M486" s="11">
        <f t="shared" si="39"/>
        <v>0.36</v>
      </c>
    </row>
    <row r="487" spans="1:13">
      <c r="A487" s="7">
        <v>42795</v>
      </c>
      <c r="B487" s="8" t="s">
        <v>35</v>
      </c>
      <c r="C487" s="8" t="s">
        <v>36</v>
      </c>
      <c r="D487" s="15" t="s">
        <v>21</v>
      </c>
      <c r="E487" s="18">
        <v>36</v>
      </c>
      <c r="F487" s="16" t="s">
        <v>43</v>
      </c>
      <c r="G487" s="8">
        <v>60</v>
      </c>
      <c r="H487" s="9">
        <f t="shared" si="35"/>
        <v>650</v>
      </c>
      <c r="I487" s="9" t="s">
        <v>45</v>
      </c>
      <c r="J487" s="9">
        <f t="shared" si="36"/>
        <v>39000</v>
      </c>
      <c r="K487" s="10">
        <f t="shared" si="37"/>
        <v>21840.000000000004</v>
      </c>
      <c r="L487" s="10">
        <f t="shared" si="38"/>
        <v>17159.999999999996</v>
      </c>
      <c r="M487" s="11">
        <f t="shared" si="39"/>
        <v>0.43999999999999989</v>
      </c>
    </row>
    <row r="488" spans="1:13">
      <c r="A488" s="7">
        <v>42795</v>
      </c>
      <c r="B488" s="8" t="s">
        <v>12</v>
      </c>
      <c r="C488" s="8" t="s">
        <v>24</v>
      </c>
      <c r="D488" s="15" t="s">
        <v>26</v>
      </c>
      <c r="E488" s="18">
        <v>47</v>
      </c>
      <c r="F488" s="16" t="s">
        <v>43</v>
      </c>
      <c r="G488" s="8">
        <v>90</v>
      </c>
      <c r="H488" s="9">
        <f t="shared" si="35"/>
        <v>750</v>
      </c>
      <c r="I488" s="9" t="s">
        <v>46</v>
      </c>
      <c r="J488" s="9">
        <f t="shared" si="36"/>
        <v>67500</v>
      </c>
      <c r="K488" s="10">
        <f t="shared" si="37"/>
        <v>33750</v>
      </c>
      <c r="L488" s="10">
        <f t="shared" si="38"/>
        <v>33750</v>
      </c>
      <c r="M488" s="11">
        <f t="shared" si="39"/>
        <v>0.5</v>
      </c>
    </row>
    <row r="489" spans="1:13">
      <c r="A489" s="7">
        <v>42795</v>
      </c>
      <c r="B489" s="8" t="s">
        <v>18</v>
      </c>
      <c r="C489" s="8" t="s">
        <v>23</v>
      </c>
      <c r="D489" s="15" t="s">
        <v>17</v>
      </c>
      <c r="E489" s="18">
        <v>67</v>
      </c>
      <c r="F489" s="16" t="s">
        <v>43</v>
      </c>
      <c r="G489" s="8">
        <v>80</v>
      </c>
      <c r="H489" s="9">
        <f t="shared" si="35"/>
        <v>600</v>
      </c>
      <c r="I489" s="9" t="s">
        <v>45</v>
      </c>
      <c r="J489" s="9">
        <f t="shared" si="36"/>
        <v>48000</v>
      </c>
      <c r="K489" s="10">
        <f t="shared" si="37"/>
        <v>26400.000000000004</v>
      </c>
      <c r="L489" s="10">
        <f t="shared" si="38"/>
        <v>21599.999999999996</v>
      </c>
      <c r="M489" s="11">
        <f t="shared" si="39"/>
        <v>0.4499999999999999</v>
      </c>
    </row>
    <row r="490" spans="1:13">
      <c r="A490" s="7">
        <v>42795</v>
      </c>
      <c r="B490" s="8" t="s">
        <v>22</v>
      </c>
      <c r="C490" s="8" t="s">
        <v>23</v>
      </c>
      <c r="D490" s="15" t="s">
        <v>17</v>
      </c>
      <c r="E490" s="18">
        <v>63</v>
      </c>
      <c r="F490" s="16" t="s">
        <v>44</v>
      </c>
      <c r="G490" s="8">
        <v>10</v>
      </c>
      <c r="H490" s="9">
        <f t="shared" si="35"/>
        <v>1800</v>
      </c>
      <c r="I490" s="9" t="s">
        <v>49</v>
      </c>
      <c r="J490" s="9">
        <f t="shared" si="36"/>
        <v>18000</v>
      </c>
      <c r="K490" s="10">
        <f t="shared" si="37"/>
        <v>13500</v>
      </c>
      <c r="L490" s="10">
        <f t="shared" si="38"/>
        <v>4500</v>
      </c>
      <c r="M490" s="11">
        <f t="shared" si="39"/>
        <v>0.25</v>
      </c>
    </row>
    <row r="491" spans="1:13">
      <c r="A491" s="7">
        <v>42782</v>
      </c>
      <c r="B491" s="8" t="s">
        <v>33</v>
      </c>
      <c r="C491" s="8" t="s">
        <v>31</v>
      </c>
      <c r="D491" s="15" t="s">
        <v>21</v>
      </c>
      <c r="E491" s="18">
        <v>55</v>
      </c>
      <c r="F491" s="16" t="s">
        <v>43</v>
      </c>
      <c r="G491" s="8">
        <v>90</v>
      </c>
      <c r="H491" s="9">
        <f t="shared" si="35"/>
        <v>600</v>
      </c>
      <c r="I491" s="9" t="s">
        <v>47</v>
      </c>
      <c r="J491" s="9">
        <f t="shared" si="36"/>
        <v>54000</v>
      </c>
      <c r="K491" s="10">
        <f t="shared" si="37"/>
        <v>41580</v>
      </c>
      <c r="L491" s="10">
        <f t="shared" si="38"/>
        <v>12420</v>
      </c>
      <c r="M491" s="11">
        <f t="shared" si="39"/>
        <v>0.23</v>
      </c>
    </row>
    <row r="492" spans="1:13">
      <c r="A492" s="7">
        <v>42782</v>
      </c>
      <c r="B492" s="8" t="s">
        <v>25</v>
      </c>
      <c r="C492" s="8" t="s">
        <v>24</v>
      </c>
      <c r="D492" s="15" t="s">
        <v>29</v>
      </c>
      <c r="E492" s="18">
        <v>47</v>
      </c>
      <c r="F492" s="16" t="s">
        <v>44</v>
      </c>
      <c r="G492" s="8">
        <v>50</v>
      </c>
      <c r="H492" s="9">
        <f t="shared" si="35"/>
        <v>450</v>
      </c>
      <c r="I492" s="9" t="s">
        <v>47</v>
      </c>
      <c r="J492" s="9">
        <f t="shared" si="36"/>
        <v>22500</v>
      </c>
      <c r="K492" s="10">
        <f t="shared" si="37"/>
        <v>10800</v>
      </c>
      <c r="L492" s="10">
        <f t="shared" si="38"/>
        <v>11700</v>
      </c>
      <c r="M492" s="11">
        <f t="shared" si="39"/>
        <v>0.52</v>
      </c>
    </row>
    <row r="493" spans="1:13">
      <c r="A493" s="7">
        <v>42781</v>
      </c>
      <c r="B493" s="8" t="s">
        <v>22</v>
      </c>
      <c r="C493" s="8" t="s">
        <v>24</v>
      </c>
      <c r="D493" s="15" t="s">
        <v>21</v>
      </c>
      <c r="E493" s="18">
        <v>65</v>
      </c>
      <c r="F493" s="16" t="s">
        <v>43</v>
      </c>
      <c r="G493" s="8">
        <v>10</v>
      </c>
      <c r="H493" s="9">
        <f t="shared" si="35"/>
        <v>1800</v>
      </c>
      <c r="I493" s="9" t="s">
        <v>46</v>
      </c>
      <c r="J493" s="9">
        <f t="shared" si="36"/>
        <v>18000</v>
      </c>
      <c r="K493" s="10">
        <f t="shared" si="37"/>
        <v>13500</v>
      </c>
      <c r="L493" s="10">
        <f t="shared" si="38"/>
        <v>4500</v>
      </c>
      <c r="M493" s="11">
        <f t="shared" si="39"/>
        <v>0.25</v>
      </c>
    </row>
    <row r="494" spans="1:13">
      <c r="A494" s="7">
        <v>42781</v>
      </c>
      <c r="B494" s="8" t="s">
        <v>35</v>
      </c>
      <c r="C494" s="8" t="s">
        <v>37</v>
      </c>
      <c r="D494" s="15" t="s">
        <v>29</v>
      </c>
      <c r="E494" s="18">
        <v>26</v>
      </c>
      <c r="F494" s="16" t="s">
        <v>44</v>
      </c>
      <c r="G494" s="8">
        <v>70</v>
      </c>
      <c r="H494" s="9">
        <f t="shared" si="35"/>
        <v>650</v>
      </c>
      <c r="I494" s="9" t="s">
        <v>49</v>
      </c>
      <c r="J494" s="9">
        <f t="shared" si="36"/>
        <v>45500</v>
      </c>
      <c r="K494" s="10">
        <f t="shared" si="37"/>
        <v>25480.000000000004</v>
      </c>
      <c r="L494" s="10">
        <f t="shared" si="38"/>
        <v>20019.999999999996</v>
      </c>
      <c r="M494" s="11">
        <f t="shared" si="39"/>
        <v>0.43999999999999995</v>
      </c>
    </row>
    <row r="495" spans="1:13">
      <c r="A495" s="7">
        <v>42771</v>
      </c>
      <c r="B495" s="8" t="s">
        <v>18</v>
      </c>
      <c r="C495" s="8" t="s">
        <v>32</v>
      </c>
      <c r="D495" s="15" t="s">
        <v>17</v>
      </c>
      <c r="E495" s="18">
        <v>34</v>
      </c>
      <c r="F495" s="16" t="s">
        <v>43</v>
      </c>
      <c r="G495" s="8">
        <v>60</v>
      </c>
      <c r="H495" s="9">
        <f t="shared" si="35"/>
        <v>600</v>
      </c>
      <c r="I495" s="9" t="s">
        <v>49</v>
      </c>
      <c r="J495" s="9">
        <f t="shared" si="36"/>
        <v>36000</v>
      </c>
      <c r="K495" s="10">
        <f t="shared" si="37"/>
        <v>19800</v>
      </c>
      <c r="L495" s="10">
        <f t="shared" si="38"/>
        <v>16200</v>
      </c>
      <c r="M495" s="11">
        <f t="shared" si="39"/>
        <v>0.45</v>
      </c>
    </row>
    <row r="496" spans="1:13">
      <c r="A496" s="7">
        <v>42771</v>
      </c>
      <c r="B496" s="8" t="s">
        <v>25</v>
      </c>
      <c r="C496" s="8" t="s">
        <v>28</v>
      </c>
      <c r="D496" s="15" t="s">
        <v>21</v>
      </c>
      <c r="E496" s="18">
        <v>54</v>
      </c>
      <c r="F496" s="16" t="s">
        <v>43</v>
      </c>
      <c r="G496" s="8">
        <v>50</v>
      </c>
      <c r="H496" s="9">
        <f t="shared" si="35"/>
        <v>450</v>
      </c>
      <c r="I496" s="9" t="s">
        <v>49</v>
      </c>
      <c r="J496" s="9">
        <f t="shared" si="36"/>
        <v>22500</v>
      </c>
      <c r="K496" s="10">
        <f t="shared" si="37"/>
        <v>10800</v>
      </c>
      <c r="L496" s="10">
        <f t="shared" si="38"/>
        <v>11700</v>
      </c>
      <c r="M496" s="11">
        <f t="shared" si="39"/>
        <v>0.52</v>
      </c>
    </row>
    <row r="497" spans="1:13">
      <c r="A497" s="7">
        <v>42771</v>
      </c>
      <c r="B497" s="8" t="s">
        <v>27</v>
      </c>
      <c r="C497" s="8" t="s">
        <v>32</v>
      </c>
      <c r="D497" s="15" t="s">
        <v>21</v>
      </c>
      <c r="E497" s="18">
        <v>38</v>
      </c>
      <c r="F497" s="16" t="s">
        <v>44</v>
      </c>
      <c r="G497" s="8">
        <v>80</v>
      </c>
      <c r="H497" s="9">
        <f t="shared" si="35"/>
        <v>400</v>
      </c>
      <c r="I497" s="9" t="s">
        <v>46</v>
      </c>
      <c r="J497" s="9">
        <f t="shared" si="36"/>
        <v>32000</v>
      </c>
      <c r="K497" s="10">
        <f t="shared" si="37"/>
        <v>20160</v>
      </c>
      <c r="L497" s="10">
        <f t="shared" si="38"/>
        <v>11840</v>
      </c>
      <c r="M497" s="11">
        <f t="shared" si="39"/>
        <v>0.37</v>
      </c>
    </row>
    <row r="498" spans="1:13">
      <c r="A498" s="7">
        <v>42771</v>
      </c>
      <c r="B498" s="8" t="s">
        <v>30</v>
      </c>
      <c r="C498" s="8" t="s">
        <v>13</v>
      </c>
      <c r="D498" s="15" t="s">
        <v>17</v>
      </c>
      <c r="E498" s="18">
        <v>32</v>
      </c>
      <c r="F498" s="16" t="s">
        <v>43</v>
      </c>
      <c r="G498" s="8">
        <v>60</v>
      </c>
      <c r="H498" s="9">
        <f t="shared" si="35"/>
        <v>450</v>
      </c>
      <c r="I498" s="9" t="s">
        <v>45</v>
      </c>
      <c r="J498" s="9">
        <f t="shared" si="36"/>
        <v>27000</v>
      </c>
      <c r="K498" s="10">
        <f t="shared" si="37"/>
        <v>17280</v>
      </c>
      <c r="L498" s="10">
        <f t="shared" si="38"/>
        <v>9720</v>
      </c>
      <c r="M498" s="11">
        <f t="shared" si="39"/>
        <v>0.36</v>
      </c>
    </row>
    <row r="499" spans="1:13">
      <c r="A499" s="7">
        <v>42770</v>
      </c>
      <c r="B499" s="8" t="s">
        <v>19</v>
      </c>
      <c r="C499" s="8" t="s">
        <v>24</v>
      </c>
      <c r="D499" s="15" t="s">
        <v>17</v>
      </c>
      <c r="E499" s="18">
        <v>67</v>
      </c>
      <c r="F499" s="16" t="s">
        <v>43</v>
      </c>
      <c r="G499" s="8">
        <v>20</v>
      </c>
      <c r="H499" s="9">
        <f t="shared" si="35"/>
        <v>800</v>
      </c>
      <c r="I499" s="9" t="s">
        <v>48</v>
      </c>
      <c r="J499" s="9">
        <f t="shared" si="36"/>
        <v>16000</v>
      </c>
      <c r="K499" s="10">
        <f t="shared" si="37"/>
        <v>10400</v>
      </c>
      <c r="L499" s="10">
        <f t="shared" si="38"/>
        <v>5600</v>
      </c>
      <c r="M499" s="11">
        <f t="shared" si="39"/>
        <v>0.35</v>
      </c>
    </row>
    <row r="500" spans="1:13">
      <c r="A500" s="7">
        <v>42770</v>
      </c>
      <c r="B500" s="8" t="s">
        <v>35</v>
      </c>
      <c r="C500" s="8" t="s">
        <v>23</v>
      </c>
      <c r="D500" s="15" t="s">
        <v>17</v>
      </c>
      <c r="E500" s="18">
        <v>52</v>
      </c>
      <c r="F500" s="16" t="s">
        <v>43</v>
      </c>
      <c r="G500" s="8">
        <v>50</v>
      </c>
      <c r="H500" s="9">
        <f t="shared" si="35"/>
        <v>650</v>
      </c>
      <c r="I500" s="9" t="s">
        <v>45</v>
      </c>
      <c r="J500" s="9">
        <f t="shared" si="36"/>
        <v>32500</v>
      </c>
      <c r="K500" s="10">
        <f t="shared" si="37"/>
        <v>18200</v>
      </c>
      <c r="L500" s="10">
        <f t="shared" si="38"/>
        <v>14300</v>
      </c>
      <c r="M500" s="11">
        <f t="shared" si="39"/>
        <v>0.44</v>
      </c>
    </row>
    <row r="501" spans="1:13">
      <c r="A501" s="7">
        <v>42770</v>
      </c>
      <c r="B501" s="8" t="s">
        <v>18</v>
      </c>
      <c r="C501" s="8" t="s">
        <v>31</v>
      </c>
      <c r="D501" s="15" t="s">
        <v>26</v>
      </c>
      <c r="E501" s="18">
        <v>54</v>
      </c>
      <c r="F501" s="16" t="s">
        <v>44</v>
      </c>
      <c r="G501" s="8">
        <v>70</v>
      </c>
      <c r="H501" s="9">
        <f t="shared" si="35"/>
        <v>600</v>
      </c>
      <c r="I501" s="9" t="s">
        <v>46</v>
      </c>
      <c r="J501" s="9">
        <f t="shared" si="36"/>
        <v>42000</v>
      </c>
      <c r="K501" s="10">
        <f t="shared" si="37"/>
        <v>23100.000000000004</v>
      </c>
      <c r="L501" s="10">
        <f t="shared" si="38"/>
        <v>18899.999999999996</v>
      </c>
      <c r="M501" s="11">
        <f t="shared" si="39"/>
        <v>0.4499999999999999</v>
      </c>
    </row>
    <row r="502" spans="1:13">
      <c r="A502" s="7">
        <v>42770</v>
      </c>
      <c r="B502" s="8" t="s">
        <v>25</v>
      </c>
      <c r="C502" s="8" t="s">
        <v>24</v>
      </c>
      <c r="D502" s="15" t="s">
        <v>17</v>
      </c>
      <c r="E502" s="18">
        <v>32</v>
      </c>
      <c r="F502" s="16" t="s">
        <v>44</v>
      </c>
      <c r="G502" s="8">
        <v>56</v>
      </c>
      <c r="H502" s="9">
        <f t="shared" si="35"/>
        <v>450</v>
      </c>
      <c r="I502" s="9" t="s">
        <v>49</v>
      </c>
      <c r="J502" s="9">
        <f t="shared" si="36"/>
        <v>25200</v>
      </c>
      <c r="K502" s="10">
        <f t="shared" si="37"/>
        <v>12096</v>
      </c>
      <c r="L502" s="10">
        <f t="shared" si="38"/>
        <v>13104</v>
      </c>
      <c r="M502" s="11">
        <f t="shared" si="39"/>
        <v>0.52</v>
      </c>
    </row>
    <row r="503" spans="1:13">
      <c r="A503" s="7">
        <v>42770</v>
      </c>
      <c r="B503" s="8" t="s">
        <v>12</v>
      </c>
      <c r="C503" s="8" t="s">
        <v>31</v>
      </c>
      <c r="D503" s="15" t="s">
        <v>21</v>
      </c>
      <c r="E503" s="18">
        <v>54</v>
      </c>
      <c r="F503" s="16" t="s">
        <v>43</v>
      </c>
      <c r="G503" s="8">
        <v>20</v>
      </c>
      <c r="H503" s="9">
        <f t="shared" si="35"/>
        <v>750</v>
      </c>
      <c r="I503" s="9" t="s">
        <v>45</v>
      </c>
      <c r="J503" s="9">
        <f t="shared" si="36"/>
        <v>15000</v>
      </c>
      <c r="K503" s="10">
        <f t="shared" si="37"/>
        <v>7500</v>
      </c>
      <c r="L503" s="10">
        <f t="shared" si="38"/>
        <v>7500</v>
      </c>
      <c r="M503" s="11">
        <f t="shared" si="39"/>
        <v>0.5</v>
      </c>
    </row>
    <row r="504" spans="1:13">
      <c r="A504" s="7">
        <v>42770</v>
      </c>
      <c r="B504" s="8" t="s">
        <v>30</v>
      </c>
      <c r="C504" s="8" t="s">
        <v>24</v>
      </c>
      <c r="D504" s="15" t="s">
        <v>21</v>
      </c>
      <c r="E504" s="18">
        <v>63</v>
      </c>
      <c r="F504" s="16" t="s">
        <v>44</v>
      </c>
      <c r="G504" s="8">
        <v>40</v>
      </c>
      <c r="H504" s="9">
        <f t="shared" si="35"/>
        <v>450</v>
      </c>
      <c r="I504" s="9" t="s">
        <v>49</v>
      </c>
      <c r="J504" s="9">
        <f t="shared" si="36"/>
        <v>18000</v>
      </c>
      <c r="K504" s="10">
        <f t="shared" si="37"/>
        <v>11520</v>
      </c>
      <c r="L504" s="10">
        <f t="shared" si="38"/>
        <v>6480</v>
      </c>
      <c r="M504" s="11">
        <f t="shared" si="39"/>
        <v>0.36</v>
      </c>
    </row>
    <row r="505" spans="1:13">
      <c r="A505" s="7">
        <v>42770</v>
      </c>
      <c r="B505" s="8" t="s">
        <v>34</v>
      </c>
      <c r="C505" s="8" t="s">
        <v>32</v>
      </c>
      <c r="D505" s="15" t="s">
        <v>29</v>
      </c>
      <c r="E505" s="18">
        <v>67</v>
      </c>
      <c r="F505" s="16" t="s">
        <v>43</v>
      </c>
      <c r="G505" s="8">
        <v>40</v>
      </c>
      <c r="H505" s="9">
        <f t="shared" si="35"/>
        <v>480</v>
      </c>
      <c r="I505" s="9" t="s">
        <v>47</v>
      </c>
      <c r="J505" s="9">
        <f t="shared" si="36"/>
        <v>19200</v>
      </c>
      <c r="K505" s="10">
        <f t="shared" si="37"/>
        <v>6720</v>
      </c>
      <c r="L505" s="10">
        <f t="shared" si="38"/>
        <v>12480</v>
      </c>
      <c r="M505" s="11">
        <f t="shared" si="39"/>
        <v>0.65</v>
      </c>
    </row>
    <row r="506" spans="1:13">
      <c r="A506" s="7">
        <v>42770</v>
      </c>
      <c r="B506" s="8" t="s">
        <v>27</v>
      </c>
      <c r="C506" s="8" t="s">
        <v>24</v>
      </c>
      <c r="D506" s="15" t="s">
        <v>26</v>
      </c>
      <c r="E506" s="18">
        <v>52</v>
      </c>
      <c r="F506" s="16" t="s">
        <v>44</v>
      </c>
      <c r="G506" s="8">
        <v>90</v>
      </c>
      <c r="H506" s="9">
        <f t="shared" si="35"/>
        <v>400</v>
      </c>
      <c r="I506" s="9" t="s">
        <v>46</v>
      </c>
      <c r="J506" s="9">
        <f t="shared" si="36"/>
        <v>36000</v>
      </c>
      <c r="K506" s="10">
        <f t="shared" si="37"/>
        <v>22680</v>
      </c>
      <c r="L506" s="10">
        <f t="shared" si="38"/>
        <v>13320</v>
      </c>
      <c r="M506" s="11">
        <f t="shared" si="39"/>
        <v>0.37</v>
      </c>
    </row>
    <row r="507" spans="1:13">
      <c r="A507" s="7">
        <v>42769</v>
      </c>
      <c r="B507" s="8" t="s">
        <v>15</v>
      </c>
      <c r="C507" s="8" t="s">
        <v>38</v>
      </c>
      <c r="D507" s="15" t="s">
        <v>14</v>
      </c>
      <c r="E507" s="18">
        <v>47</v>
      </c>
      <c r="F507" s="16" t="s">
        <v>44</v>
      </c>
      <c r="G507" s="8">
        <v>40</v>
      </c>
      <c r="H507" s="9">
        <f t="shared" si="35"/>
        <v>1500</v>
      </c>
      <c r="I507" s="9" t="s">
        <v>47</v>
      </c>
      <c r="J507" s="9">
        <f t="shared" si="36"/>
        <v>60000</v>
      </c>
      <c r="K507" s="10">
        <f t="shared" si="37"/>
        <v>42000</v>
      </c>
      <c r="L507" s="10">
        <f t="shared" si="38"/>
        <v>18000</v>
      </c>
      <c r="M507" s="11">
        <f t="shared" si="39"/>
        <v>0.3</v>
      </c>
    </row>
    <row r="508" spans="1:13">
      <c r="A508" s="7">
        <v>42769</v>
      </c>
      <c r="B508" s="8" t="s">
        <v>33</v>
      </c>
      <c r="C508" s="8" t="s">
        <v>13</v>
      </c>
      <c r="D508" s="15" t="s">
        <v>17</v>
      </c>
      <c r="E508" s="18">
        <v>34</v>
      </c>
      <c r="F508" s="16" t="s">
        <v>43</v>
      </c>
      <c r="G508" s="8">
        <v>30</v>
      </c>
      <c r="H508" s="9">
        <f t="shared" si="35"/>
        <v>600</v>
      </c>
      <c r="I508" s="9" t="s">
        <v>46</v>
      </c>
      <c r="J508" s="9">
        <f t="shared" si="36"/>
        <v>18000</v>
      </c>
      <c r="K508" s="10">
        <f t="shared" si="37"/>
        <v>13860</v>
      </c>
      <c r="L508" s="10">
        <f t="shared" si="38"/>
        <v>4140</v>
      </c>
      <c r="M508" s="11">
        <f t="shared" si="39"/>
        <v>0.23</v>
      </c>
    </row>
    <row r="509" spans="1:13">
      <c r="A509" s="7">
        <v>42769</v>
      </c>
      <c r="B509" s="8" t="s">
        <v>19</v>
      </c>
      <c r="C509" s="8" t="s">
        <v>23</v>
      </c>
      <c r="D509" s="15" t="s">
        <v>26</v>
      </c>
      <c r="E509" s="18">
        <v>65</v>
      </c>
      <c r="F509" s="16" t="s">
        <v>43</v>
      </c>
      <c r="G509" s="8">
        <v>10</v>
      </c>
      <c r="H509" s="9">
        <f t="shared" si="35"/>
        <v>800</v>
      </c>
      <c r="I509" s="9" t="s">
        <v>47</v>
      </c>
      <c r="J509" s="9">
        <f t="shared" si="36"/>
        <v>8000</v>
      </c>
      <c r="K509" s="10">
        <f t="shared" si="37"/>
        <v>5200</v>
      </c>
      <c r="L509" s="10">
        <f t="shared" si="38"/>
        <v>2800</v>
      </c>
      <c r="M509" s="11">
        <f t="shared" si="39"/>
        <v>0.35</v>
      </c>
    </row>
    <row r="510" spans="1:13">
      <c r="A510" s="7">
        <v>42769</v>
      </c>
      <c r="B510" s="8" t="s">
        <v>35</v>
      </c>
      <c r="C510" s="8" t="s">
        <v>32</v>
      </c>
      <c r="D510" s="15" t="s">
        <v>26</v>
      </c>
      <c r="E510" s="18">
        <v>54</v>
      </c>
      <c r="F510" s="16" t="s">
        <v>44</v>
      </c>
      <c r="G510" s="8">
        <v>56</v>
      </c>
      <c r="H510" s="9">
        <f t="shared" si="35"/>
        <v>650</v>
      </c>
      <c r="I510" s="9" t="s">
        <v>46</v>
      </c>
      <c r="J510" s="9">
        <f t="shared" si="36"/>
        <v>36400</v>
      </c>
      <c r="K510" s="10">
        <f t="shared" si="37"/>
        <v>20384.000000000004</v>
      </c>
      <c r="L510" s="10">
        <f t="shared" si="38"/>
        <v>16015.999999999996</v>
      </c>
      <c r="M510" s="11">
        <f t="shared" si="39"/>
        <v>0.43999999999999989</v>
      </c>
    </row>
    <row r="511" spans="1:13">
      <c r="A511" s="7">
        <v>42769</v>
      </c>
      <c r="B511" s="8" t="s">
        <v>19</v>
      </c>
      <c r="C511" s="8" t="s">
        <v>32</v>
      </c>
      <c r="D511" s="15" t="s">
        <v>17</v>
      </c>
      <c r="E511" s="18">
        <v>48</v>
      </c>
      <c r="F511" s="16" t="s">
        <v>44</v>
      </c>
      <c r="G511" s="8">
        <v>30</v>
      </c>
      <c r="H511" s="9">
        <f t="shared" si="35"/>
        <v>800</v>
      </c>
      <c r="I511" s="9" t="s">
        <v>46</v>
      </c>
      <c r="J511" s="9">
        <f t="shared" si="36"/>
        <v>24000</v>
      </c>
      <c r="K511" s="10">
        <f t="shared" si="37"/>
        <v>15600</v>
      </c>
      <c r="L511" s="10">
        <f t="shared" si="38"/>
        <v>8400</v>
      </c>
      <c r="M511" s="11">
        <f t="shared" si="39"/>
        <v>0.35</v>
      </c>
    </row>
    <row r="512" spans="1:13">
      <c r="A512" s="7">
        <v>42769</v>
      </c>
      <c r="B512" s="8" t="s">
        <v>22</v>
      </c>
      <c r="C512" s="8" t="s">
        <v>28</v>
      </c>
      <c r="D512" s="15" t="s">
        <v>17</v>
      </c>
      <c r="E512" s="18">
        <v>38</v>
      </c>
      <c r="F512" s="16" t="s">
        <v>44</v>
      </c>
      <c r="G512" s="8">
        <v>40</v>
      </c>
      <c r="H512" s="9">
        <f t="shared" si="35"/>
        <v>1800</v>
      </c>
      <c r="I512" s="9" t="s">
        <v>49</v>
      </c>
      <c r="J512" s="9">
        <f t="shared" si="36"/>
        <v>72000</v>
      </c>
      <c r="K512" s="10">
        <f t="shared" si="37"/>
        <v>54000</v>
      </c>
      <c r="L512" s="10">
        <f t="shared" si="38"/>
        <v>18000</v>
      </c>
      <c r="M512" s="11">
        <f t="shared" si="39"/>
        <v>0.25</v>
      </c>
    </row>
    <row r="513" spans="1:13">
      <c r="A513" s="7">
        <v>42769</v>
      </c>
      <c r="B513" s="8" t="s">
        <v>34</v>
      </c>
      <c r="C513" s="8" t="s">
        <v>23</v>
      </c>
      <c r="D513" s="15" t="s">
        <v>26</v>
      </c>
      <c r="E513" s="18">
        <v>45</v>
      </c>
      <c r="F513" s="16" t="s">
        <v>44</v>
      </c>
      <c r="G513" s="8">
        <v>60</v>
      </c>
      <c r="H513" s="9">
        <f t="shared" si="35"/>
        <v>480</v>
      </c>
      <c r="I513" s="9" t="s">
        <v>47</v>
      </c>
      <c r="J513" s="9">
        <f t="shared" si="36"/>
        <v>28800</v>
      </c>
      <c r="K513" s="10">
        <f t="shared" si="37"/>
        <v>10080</v>
      </c>
      <c r="L513" s="10">
        <f t="shared" si="38"/>
        <v>18720</v>
      </c>
      <c r="M513" s="11">
        <f t="shared" si="39"/>
        <v>0.65</v>
      </c>
    </row>
    <row r="514" spans="1:13">
      <c r="A514" s="7">
        <v>42769</v>
      </c>
      <c r="B514" s="8" t="s">
        <v>27</v>
      </c>
      <c r="C514" s="8" t="s">
        <v>28</v>
      </c>
      <c r="D514" s="15" t="s">
        <v>17</v>
      </c>
      <c r="E514" s="18">
        <v>45</v>
      </c>
      <c r="F514" s="16" t="s">
        <v>44</v>
      </c>
      <c r="G514" s="8">
        <v>70</v>
      </c>
      <c r="H514" s="9">
        <f t="shared" ref="H514:H577" si="40">VLOOKUP(B514,$O$2:$P$12,2,0)</f>
        <v>400</v>
      </c>
      <c r="I514" s="9" t="s">
        <v>46</v>
      </c>
      <c r="J514" s="9">
        <f t="shared" ref="J514:J577" si="41">H514*G514</f>
        <v>28000</v>
      </c>
      <c r="K514" s="10">
        <f t="shared" ref="K514:K577" si="42">VLOOKUP(B514,$O$2:$Q$12,3,0)*J514</f>
        <v>17640</v>
      </c>
      <c r="L514" s="10">
        <f t="shared" ref="L514:L577" si="43">J514-K514</f>
        <v>10360</v>
      </c>
      <c r="M514" s="11">
        <f t="shared" ref="M514:M577" si="44">L514/J514</f>
        <v>0.37</v>
      </c>
    </row>
    <row r="515" spans="1:13">
      <c r="A515" s="7">
        <v>42769</v>
      </c>
      <c r="B515" s="8" t="s">
        <v>25</v>
      </c>
      <c r="C515" s="8" t="s">
        <v>23</v>
      </c>
      <c r="D515" s="15" t="s">
        <v>29</v>
      </c>
      <c r="E515" s="18">
        <v>32</v>
      </c>
      <c r="F515" s="16" t="s">
        <v>44</v>
      </c>
      <c r="G515" s="8">
        <v>20</v>
      </c>
      <c r="H515" s="9">
        <f t="shared" si="40"/>
        <v>450</v>
      </c>
      <c r="I515" s="9" t="s">
        <v>45</v>
      </c>
      <c r="J515" s="9">
        <f t="shared" si="41"/>
        <v>9000</v>
      </c>
      <c r="K515" s="10">
        <f t="shared" si="42"/>
        <v>4320</v>
      </c>
      <c r="L515" s="10">
        <f t="shared" si="43"/>
        <v>4680</v>
      </c>
      <c r="M515" s="11">
        <f t="shared" si="44"/>
        <v>0.52</v>
      </c>
    </row>
    <row r="516" spans="1:13">
      <c r="A516" s="7">
        <v>42769</v>
      </c>
      <c r="B516" s="8" t="s">
        <v>18</v>
      </c>
      <c r="C516" s="8" t="s">
        <v>23</v>
      </c>
      <c r="D516" s="15" t="s">
        <v>21</v>
      </c>
      <c r="E516" s="18">
        <v>52</v>
      </c>
      <c r="F516" s="16" t="s">
        <v>43</v>
      </c>
      <c r="G516" s="8">
        <v>56</v>
      </c>
      <c r="H516" s="9">
        <f t="shared" si="40"/>
        <v>600</v>
      </c>
      <c r="I516" s="9" t="s">
        <v>46</v>
      </c>
      <c r="J516" s="9">
        <f t="shared" si="41"/>
        <v>33600</v>
      </c>
      <c r="K516" s="10">
        <f t="shared" si="42"/>
        <v>18480</v>
      </c>
      <c r="L516" s="10">
        <f t="shared" si="43"/>
        <v>15120</v>
      </c>
      <c r="M516" s="11">
        <f t="shared" si="44"/>
        <v>0.45</v>
      </c>
    </row>
    <row r="517" spans="1:13">
      <c r="A517" s="7">
        <v>42768</v>
      </c>
      <c r="B517" s="8" t="s">
        <v>34</v>
      </c>
      <c r="C517" s="8" t="s">
        <v>38</v>
      </c>
      <c r="D517" s="15" t="s">
        <v>14</v>
      </c>
      <c r="E517" s="18">
        <v>23</v>
      </c>
      <c r="F517" s="16" t="s">
        <v>43</v>
      </c>
      <c r="G517" s="8">
        <v>20</v>
      </c>
      <c r="H517" s="9">
        <f t="shared" si="40"/>
        <v>480</v>
      </c>
      <c r="I517" s="9" t="s">
        <v>48</v>
      </c>
      <c r="J517" s="9">
        <f t="shared" si="41"/>
        <v>9600</v>
      </c>
      <c r="K517" s="10">
        <f t="shared" si="42"/>
        <v>3360</v>
      </c>
      <c r="L517" s="10">
        <f t="shared" si="43"/>
        <v>6240</v>
      </c>
      <c r="M517" s="11">
        <f t="shared" si="44"/>
        <v>0.65</v>
      </c>
    </row>
    <row r="518" spans="1:13">
      <c r="A518" s="7">
        <v>42768</v>
      </c>
      <c r="B518" s="8" t="s">
        <v>12</v>
      </c>
      <c r="C518" s="8" t="s">
        <v>13</v>
      </c>
      <c r="D518" s="15" t="s">
        <v>29</v>
      </c>
      <c r="E518" s="18">
        <v>36</v>
      </c>
      <c r="F518" s="16" t="s">
        <v>44</v>
      </c>
      <c r="G518" s="8">
        <v>50</v>
      </c>
      <c r="H518" s="9">
        <f t="shared" si="40"/>
        <v>750</v>
      </c>
      <c r="I518" s="9" t="s">
        <v>49</v>
      </c>
      <c r="J518" s="9">
        <f t="shared" si="41"/>
        <v>37500</v>
      </c>
      <c r="K518" s="10">
        <f t="shared" si="42"/>
        <v>18750</v>
      </c>
      <c r="L518" s="10">
        <f t="shared" si="43"/>
        <v>18750</v>
      </c>
      <c r="M518" s="11">
        <f t="shared" si="44"/>
        <v>0.5</v>
      </c>
    </row>
    <row r="519" spans="1:13">
      <c r="A519" s="7">
        <v>42768</v>
      </c>
      <c r="B519" s="8" t="s">
        <v>30</v>
      </c>
      <c r="C519" s="8" t="s">
        <v>32</v>
      </c>
      <c r="D519" s="15" t="s">
        <v>26</v>
      </c>
      <c r="E519" s="18">
        <v>26</v>
      </c>
      <c r="F519" s="16" t="s">
        <v>44</v>
      </c>
      <c r="G519" s="8">
        <v>50</v>
      </c>
      <c r="H519" s="9">
        <f t="shared" si="40"/>
        <v>450</v>
      </c>
      <c r="I519" s="9" t="s">
        <v>49</v>
      </c>
      <c r="J519" s="9">
        <f t="shared" si="41"/>
        <v>22500</v>
      </c>
      <c r="K519" s="10">
        <f t="shared" si="42"/>
        <v>14400</v>
      </c>
      <c r="L519" s="10">
        <f t="shared" si="43"/>
        <v>8100</v>
      </c>
      <c r="M519" s="11">
        <f t="shared" si="44"/>
        <v>0.36</v>
      </c>
    </row>
    <row r="520" spans="1:13">
      <c r="A520" s="7">
        <v>42768</v>
      </c>
      <c r="B520" s="8" t="s">
        <v>22</v>
      </c>
      <c r="C520" s="8" t="s">
        <v>32</v>
      </c>
      <c r="D520" s="15" t="s">
        <v>26</v>
      </c>
      <c r="E520" s="18">
        <v>32</v>
      </c>
      <c r="F520" s="16" t="s">
        <v>44</v>
      </c>
      <c r="G520" s="8">
        <v>30</v>
      </c>
      <c r="H520" s="9">
        <f t="shared" si="40"/>
        <v>1800</v>
      </c>
      <c r="I520" s="9" t="s">
        <v>45</v>
      </c>
      <c r="J520" s="9">
        <f t="shared" si="41"/>
        <v>54000</v>
      </c>
      <c r="K520" s="10">
        <f t="shared" si="42"/>
        <v>40500</v>
      </c>
      <c r="L520" s="10">
        <f t="shared" si="43"/>
        <v>13500</v>
      </c>
      <c r="M520" s="11">
        <f t="shared" si="44"/>
        <v>0.25</v>
      </c>
    </row>
    <row r="521" spans="1:13">
      <c r="A521" s="7">
        <v>42768</v>
      </c>
      <c r="B521" s="8" t="s">
        <v>12</v>
      </c>
      <c r="C521" s="8" t="s">
        <v>23</v>
      </c>
      <c r="D521" s="15" t="s">
        <v>14</v>
      </c>
      <c r="E521" s="18">
        <v>52</v>
      </c>
      <c r="F521" s="16" t="s">
        <v>44</v>
      </c>
      <c r="G521" s="8">
        <v>56</v>
      </c>
      <c r="H521" s="9">
        <f t="shared" si="40"/>
        <v>750</v>
      </c>
      <c r="I521" s="9" t="s">
        <v>47</v>
      </c>
      <c r="J521" s="9">
        <f t="shared" si="41"/>
        <v>42000</v>
      </c>
      <c r="K521" s="10">
        <f t="shared" si="42"/>
        <v>21000</v>
      </c>
      <c r="L521" s="10">
        <f t="shared" si="43"/>
        <v>21000</v>
      </c>
      <c r="M521" s="11">
        <f t="shared" si="44"/>
        <v>0.5</v>
      </c>
    </row>
    <row r="522" spans="1:13">
      <c r="A522" s="7">
        <v>42768</v>
      </c>
      <c r="B522" s="8" t="s">
        <v>15</v>
      </c>
      <c r="C522" s="8" t="s">
        <v>37</v>
      </c>
      <c r="D522" s="15" t="s">
        <v>21</v>
      </c>
      <c r="E522" s="18">
        <v>45</v>
      </c>
      <c r="F522" s="16" t="s">
        <v>43</v>
      </c>
      <c r="G522" s="8">
        <v>60</v>
      </c>
      <c r="H522" s="9">
        <f t="shared" si="40"/>
        <v>1500</v>
      </c>
      <c r="I522" s="9" t="s">
        <v>48</v>
      </c>
      <c r="J522" s="9">
        <f t="shared" si="41"/>
        <v>90000</v>
      </c>
      <c r="K522" s="10">
        <f t="shared" si="42"/>
        <v>62999.999999999993</v>
      </c>
      <c r="L522" s="10">
        <f t="shared" si="43"/>
        <v>27000.000000000007</v>
      </c>
      <c r="M522" s="11">
        <f t="shared" si="44"/>
        <v>0.3000000000000001</v>
      </c>
    </row>
    <row r="523" spans="1:13">
      <c r="A523" s="7">
        <v>42768</v>
      </c>
      <c r="B523" s="8" t="s">
        <v>22</v>
      </c>
      <c r="C523" s="8" t="s">
        <v>31</v>
      </c>
      <c r="D523" s="15" t="s">
        <v>29</v>
      </c>
      <c r="E523" s="18">
        <v>58</v>
      </c>
      <c r="F523" s="16" t="s">
        <v>44</v>
      </c>
      <c r="G523" s="8">
        <v>60</v>
      </c>
      <c r="H523" s="9">
        <f t="shared" si="40"/>
        <v>1800</v>
      </c>
      <c r="I523" s="9" t="s">
        <v>45</v>
      </c>
      <c r="J523" s="9">
        <f t="shared" si="41"/>
        <v>108000</v>
      </c>
      <c r="K523" s="10">
        <f t="shared" si="42"/>
        <v>81000</v>
      </c>
      <c r="L523" s="10">
        <f t="shared" si="43"/>
        <v>27000</v>
      </c>
      <c r="M523" s="11">
        <f t="shared" si="44"/>
        <v>0.25</v>
      </c>
    </row>
    <row r="524" spans="1:13">
      <c r="A524" s="7">
        <v>42768</v>
      </c>
      <c r="B524" s="8" t="s">
        <v>33</v>
      </c>
      <c r="C524" s="8" t="s">
        <v>23</v>
      </c>
      <c r="D524" s="15" t="s">
        <v>17</v>
      </c>
      <c r="E524" s="18">
        <v>67</v>
      </c>
      <c r="F524" s="16" t="s">
        <v>44</v>
      </c>
      <c r="G524" s="8">
        <v>60</v>
      </c>
      <c r="H524" s="9">
        <f t="shared" si="40"/>
        <v>600</v>
      </c>
      <c r="I524" s="9" t="s">
        <v>48</v>
      </c>
      <c r="J524" s="9">
        <f t="shared" si="41"/>
        <v>36000</v>
      </c>
      <c r="K524" s="10">
        <f t="shared" si="42"/>
        <v>27720</v>
      </c>
      <c r="L524" s="10">
        <f t="shared" si="43"/>
        <v>8280</v>
      </c>
      <c r="M524" s="11">
        <f t="shared" si="44"/>
        <v>0.23</v>
      </c>
    </row>
    <row r="525" spans="1:13">
      <c r="A525" s="7">
        <v>42768</v>
      </c>
      <c r="B525" s="8" t="s">
        <v>12</v>
      </c>
      <c r="C525" s="8" t="s">
        <v>32</v>
      </c>
      <c r="D525" s="15" t="s">
        <v>17</v>
      </c>
      <c r="E525" s="18">
        <v>28</v>
      </c>
      <c r="F525" s="16" t="s">
        <v>43</v>
      </c>
      <c r="G525" s="8">
        <v>50</v>
      </c>
      <c r="H525" s="9">
        <f t="shared" si="40"/>
        <v>750</v>
      </c>
      <c r="I525" s="9" t="s">
        <v>45</v>
      </c>
      <c r="J525" s="9">
        <f t="shared" si="41"/>
        <v>37500</v>
      </c>
      <c r="K525" s="10">
        <f t="shared" si="42"/>
        <v>18750</v>
      </c>
      <c r="L525" s="10">
        <f t="shared" si="43"/>
        <v>18750</v>
      </c>
      <c r="M525" s="11">
        <f t="shared" si="44"/>
        <v>0.5</v>
      </c>
    </row>
    <row r="526" spans="1:13">
      <c r="A526" s="7">
        <v>42768</v>
      </c>
      <c r="B526" s="8" t="s">
        <v>15</v>
      </c>
      <c r="C526" s="8" t="s">
        <v>36</v>
      </c>
      <c r="D526" s="15" t="s">
        <v>17</v>
      </c>
      <c r="E526" s="18">
        <v>55</v>
      </c>
      <c r="F526" s="16" t="s">
        <v>44</v>
      </c>
      <c r="G526" s="8">
        <v>70</v>
      </c>
      <c r="H526" s="9">
        <f t="shared" si="40"/>
        <v>1500</v>
      </c>
      <c r="I526" s="9" t="s">
        <v>49</v>
      </c>
      <c r="J526" s="9">
        <f t="shared" si="41"/>
        <v>105000</v>
      </c>
      <c r="K526" s="10">
        <f t="shared" si="42"/>
        <v>73500</v>
      </c>
      <c r="L526" s="10">
        <f t="shared" si="43"/>
        <v>31500</v>
      </c>
      <c r="M526" s="11">
        <f t="shared" si="44"/>
        <v>0.3</v>
      </c>
    </row>
    <row r="527" spans="1:13">
      <c r="A527" s="7">
        <v>42768</v>
      </c>
      <c r="B527" s="8" t="s">
        <v>27</v>
      </c>
      <c r="C527" s="8" t="s">
        <v>31</v>
      </c>
      <c r="D527" s="15" t="s">
        <v>17</v>
      </c>
      <c r="E527" s="18">
        <v>65</v>
      </c>
      <c r="F527" s="16" t="s">
        <v>44</v>
      </c>
      <c r="G527" s="8">
        <v>60</v>
      </c>
      <c r="H527" s="9">
        <f t="shared" si="40"/>
        <v>400</v>
      </c>
      <c r="I527" s="9" t="s">
        <v>49</v>
      </c>
      <c r="J527" s="9">
        <f t="shared" si="41"/>
        <v>24000</v>
      </c>
      <c r="K527" s="10">
        <f t="shared" si="42"/>
        <v>15120</v>
      </c>
      <c r="L527" s="10">
        <f t="shared" si="43"/>
        <v>8880</v>
      </c>
      <c r="M527" s="11">
        <f t="shared" si="44"/>
        <v>0.37</v>
      </c>
    </row>
    <row r="528" spans="1:13">
      <c r="A528" s="7">
        <v>42768</v>
      </c>
      <c r="B528" s="8" t="s">
        <v>30</v>
      </c>
      <c r="C528" s="8" t="s">
        <v>28</v>
      </c>
      <c r="D528" s="15" t="s">
        <v>14</v>
      </c>
      <c r="E528" s="18">
        <v>44</v>
      </c>
      <c r="F528" s="16" t="s">
        <v>44</v>
      </c>
      <c r="G528" s="8">
        <v>50</v>
      </c>
      <c r="H528" s="9">
        <f t="shared" si="40"/>
        <v>450</v>
      </c>
      <c r="I528" s="9" t="s">
        <v>49</v>
      </c>
      <c r="J528" s="9">
        <f t="shared" si="41"/>
        <v>22500</v>
      </c>
      <c r="K528" s="10">
        <f t="shared" si="42"/>
        <v>14400</v>
      </c>
      <c r="L528" s="10">
        <f t="shared" si="43"/>
        <v>8100</v>
      </c>
      <c r="M528" s="11">
        <f t="shared" si="44"/>
        <v>0.36</v>
      </c>
    </row>
    <row r="529" spans="1:13">
      <c r="A529" s="7">
        <v>42768</v>
      </c>
      <c r="B529" s="8" t="s">
        <v>35</v>
      </c>
      <c r="C529" s="8" t="s">
        <v>31</v>
      </c>
      <c r="D529" s="15" t="s">
        <v>29</v>
      </c>
      <c r="E529" s="18">
        <v>38</v>
      </c>
      <c r="F529" s="16" t="s">
        <v>43</v>
      </c>
      <c r="G529" s="8">
        <v>50</v>
      </c>
      <c r="H529" s="9">
        <f t="shared" si="40"/>
        <v>650</v>
      </c>
      <c r="I529" s="9" t="s">
        <v>46</v>
      </c>
      <c r="J529" s="9">
        <f t="shared" si="41"/>
        <v>32500</v>
      </c>
      <c r="K529" s="10">
        <f t="shared" si="42"/>
        <v>18200</v>
      </c>
      <c r="L529" s="10">
        <f t="shared" si="43"/>
        <v>14300</v>
      </c>
      <c r="M529" s="11">
        <f t="shared" si="44"/>
        <v>0.44</v>
      </c>
    </row>
    <row r="530" spans="1:13">
      <c r="A530" s="7">
        <v>42768</v>
      </c>
      <c r="B530" s="8" t="s">
        <v>25</v>
      </c>
      <c r="C530" s="8" t="s">
        <v>13</v>
      </c>
      <c r="D530" s="15" t="s">
        <v>26</v>
      </c>
      <c r="E530" s="18">
        <v>20</v>
      </c>
      <c r="F530" s="16" t="s">
        <v>44</v>
      </c>
      <c r="G530" s="8">
        <v>50</v>
      </c>
      <c r="H530" s="9">
        <f t="shared" si="40"/>
        <v>450</v>
      </c>
      <c r="I530" s="9" t="s">
        <v>47</v>
      </c>
      <c r="J530" s="9">
        <f t="shared" si="41"/>
        <v>22500</v>
      </c>
      <c r="K530" s="10">
        <f t="shared" si="42"/>
        <v>10800</v>
      </c>
      <c r="L530" s="10">
        <f t="shared" si="43"/>
        <v>11700</v>
      </c>
      <c r="M530" s="11">
        <f t="shared" si="44"/>
        <v>0.52</v>
      </c>
    </row>
    <row r="531" spans="1:13">
      <c r="A531" s="7">
        <v>42768</v>
      </c>
      <c r="B531" s="8" t="s">
        <v>19</v>
      </c>
      <c r="C531" s="8" t="s">
        <v>31</v>
      </c>
      <c r="D531" s="15" t="s">
        <v>26</v>
      </c>
      <c r="E531" s="18">
        <v>26</v>
      </c>
      <c r="F531" s="16" t="s">
        <v>43</v>
      </c>
      <c r="G531" s="8">
        <v>60</v>
      </c>
      <c r="H531" s="9">
        <f t="shared" si="40"/>
        <v>800</v>
      </c>
      <c r="I531" s="9" t="s">
        <v>47</v>
      </c>
      <c r="J531" s="9">
        <f t="shared" si="41"/>
        <v>48000</v>
      </c>
      <c r="K531" s="10">
        <f t="shared" si="42"/>
        <v>31200</v>
      </c>
      <c r="L531" s="10">
        <f t="shared" si="43"/>
        <v>16800</v>
      </c>
      <c r="M531" s="11">
        <f t="shared" si="44"/>
        <v>0.35</v>
      </c>
    </row>
    <row r="532" spans="1:13">
      <c r="A532" s="7">
        <v>42768</v>
      </c>
      <c r="B532" s="8" t="s">
        <v>18</v>
      </c>
      <c r="C532" s="8" t="s">
        <v>24</v>
      </c>
      <c r="D532" s="15" t="s">
        <v>14</v>
      </c>
      <c r="E532" s="18">
        <v>45</v>
      </c>
      <c r="F532" s="16" t="s">
        <v>44</v>
      </c>
      <c r="G532" s="8">
        <v>50</v>
      </c>
      <c r="H532" s="9">
        <f t="shared" si="40"/>
        <v>600</v>
      </c>
      <c r="I532" s="9" t="s">
        <v>46</v>
      </c>
      <c r="J532" s="9">
        <f t="shared" si="41"/>
        <v>30000</v>
      </c>
      <c r="K532" s="10">
        <f t="shared" si="42"/>
        <v>16500</v>
      </c>
      <c r="L532" s="10">
        <f t="shared" si="43"/>
        <v>13500</v>
      </c>
      <c r="M532" s="11">
        <f t="shared" si="44"/>
        <v>0.45</v>
      </c>
    </row>
    <row r="533" spans="1:13">
      <c r="A533" s="7">
        <v>42768</v>
      </c>
      <c r="B533" s="8" t="s">
        <v>33</v>
      </c>
      <c r="C533" s="8" t="s">
        <v>23</v>
      </c>
      <c r="D533" s="15" t="s">
        <v>29</v>
      </c>
      <c r="E533" s="18">
        <v>29</v>
      </c>
      <c r="F533" s="16" t="s">
        <v>43</v>
      </c>
      <c r="G533" s="8">
        <v>50</v>
      </c>
      <c r="H533" s="9">
        <f t="shared" si="40"/>
        <v>600</v>
      </c>
      <c r="I533" s="9" t="s">
        <v>46</v>
      </c>
      <c r="J533" s="9">
        <f t="shared" si="41"/>
        <v>30000</v>
      </c>
      <c r="K533" s="10">
        <f t="shared" si="42"/>
        <v>23100</v>
      </c>
      <c r="L533" s="10">
        <f t="shared" si="43"/>
        <v>6900</v>
      </c>
      <c r="M533" s="11">
        <f t="shared" si="44"/>
        <v>0.23</v>
      </c>
    </row>
    <row r="534" spans="1:13">
      <c r="A534" s="7">
        <v>42768</v>
      </c>
      <c r="B534" s="8" t="s">
        <v>35</v>
      </c>
      <c r="C534" s="8" t="s">
        <v>28</v>
      </c>
      <c r="D534" s="15" t="s">
        <v>14</v>
      </c>
      <c r="E534" s="18">
        <v>54</v>
      </c>
      <c r="F534" s="16" t="s">
        <v>43</v>
      </c>
      <c r="G534" s="8">
        <v>20</v>
      </c>
      <c r="H534" s="9">
        <f t="shared" si="40"/>
        <v>650</v>
      </c>
      <c r="I534" s="9" t="s">
        <v>47</v>
      </c>
      <c r="J534" s="9">
        <f t="shared" si="41"/>
        <v>13000</v>
      </c>
      <c r="K534" s="10">
        <f t="shared" si="42"/>
        <v>7280.0000000000009</v>
      </c>
      <c r="L534" s="10">
        <f t="shared" si="43"/>
        <v>5719.9999999999991</v>
      </c>
      <c r="M534" s="11">
        <f t="shared" si="44"/>
        <v>0.43999999999999995</v>
      </c>
    </row>
    <row r="535" spans="1:13">
      <c r="A535" s="7">
        <v>42768</v>
      </c>
      <c r="B535" s="8" t="s">
        <v>15</v>
      </c>
      <c r="C535" s="8" t="s">
        <v>23</v>
      </c>
      <c r="D535" s="15" t="s">
        <v>29</v>
      </c>
      <c r="E535" s="18">
        <v>65</v>
      </c>
      <c r="F535" s="16" t="s">
        <v>43</v>
      </c>
      <c r="G535" s="8">
        <v>56</v>
      </c>
      <c r="H535" s="9">
        <f t="shared" si="40"/>
        <v>1500</v>
      </c>
      <c r="I535" s="9" t="s">
        <v>45</v>
      </c>
      <c r="J535" s="9">
        <f t="shared" si="41"/>
        <v>84000</v>
      </c>
      <c r="K535" s="10">
        <f t="shared" si="42"/>
        <v>58799.999999999993</v>
      </c>
      <c r="L535" s="10">
        <f t="shared" si="43"/>
        <v>25200.000000000007</v>
      </c>
      <c r="M535" s="11">
        <f t="shared" si="44"/>
        <v>0.3000000000000001</v>
      </c>
    </row>
    <row r="536" spans="1:13">
      <c r="A536" s="7">
        <v>42768</v>
      </c>
      <c r="B536" s="8" t="s">
        <v>19</v>
      </c>
      <c r="C536" s="8" t="s">
        <v>28</v>
      </c>
      <c r="D536" s="15" t="s">
        <v>29</v>
      </c>
      <c r="E536" s="18">
        <v>63</v>
      </c>
      <c r="F536" s="16" t="s">
        <v>44</v>
      </c>
      <c r="G536" s="8">
        <v>40</v>
      </c>
      <c r="H536" s="9">
        <f t="shared" si="40"/>
        <v>800</v>
      </c>
      <c r="I536" s="9" t="s">
        <v>45</v>
      </c>
      <c r="J536" s="9">
        <f t="shared" si="41"/>
        <v>32000</v>
      </c>
      <c r="K536" s="10">
        <f t="shared" si="42"/>
        <v>20800</v>
      </c>
      <c r="L536" s="10">
        <f t="shared" si="43"/>
        <v>11200</v>
      </c>
      <c r="M536" s="11">
        <f t="shared" si="44"/>
        <v>0.35</v>
      </c>
    </row>
    <row r="537" spans="1:13">
      <c r="A537" s="7">
        <v>42767</v>
      </c>
      <c r="B537" s="8" t="s">
        <v>25</v>
      </c>
      <c r="C537" s="8" t="s">
        <v>31</v>
      </c>
      <c r="D537" s="15" t="s">
        <v>14</v>
      </c>
      <c r="E537" s="18">
        <v>47</v>
      </c>
      <c r="F537" s="16" t="s">
        <v>43</v>
      </c>
      <c r="G537" s="8">
        <v>70</v>
      </c>
      <c r="H537" s="9">
        <f t="shared" si="40"/>
        <v>450</v>
      </c>
      <c r="I537" s="9" t="s">
        <v>46</v>
      </c>
      <c r="J537" s="9">
        <f t="shared" si="41"/>
        <v>31500</v>
      </c>
      <c r="K537" s="10">
        <f t="shared" si="42"/>
        <v>15120</v>
      </c>
      <c r="L537" s="10">
        <f t="shared" si="43"/>
        <v>16380</v>
      </c>
      <c r="M537" s="11">
        <f t="shared" si="44"/>
        <v>0.52</v>
      </c>
    </row>
    <row r="538" spans="1:13">
      <c r="A538" s="7">
        <v>42767</v>
      </c>
      <c r="B538" s="8" t="s">
        <v>27</v>
      </c>
      <c r="C538" s="8" t="s">
        <v>23</v>
      </c>
      <c r="D538" s="15" t="s">
        <v>26</v>
      </c>
      <c r="E538" s="18">
        <v>26</v>
      </c>
      <c r="F538" s="16" t="s">
        <v>43</v>
      </c>
      <c r="G538" s="8">
        <v>60</v>
      </c>
      <c r="H538" s="9">
        <f t="shared" si="40"/>
        <v>400</v>
      </c>
      <c r="I538" s="9" t="s">
        <v>49</v>
      </c>
      <c r="J538" s="9">
        <f t="shared" si="41"/>
        <v>24000</v>
      </c>
      <c r="K538" s="10">
        <f t="shared" si="42"/>
        <v>15120</v>
      </c>
      <c r="L538" s="10">
        <f t="shared" si="43"/>
        <v>8880</v>
      </c>
      <c r="M538" s="11">
        <f t="shared" si="44"/>
        <v>0.37</v>
      </c>
    </row>
    <row r="539" spans="1:13">
      <c r="A539" s="7">
        <v>42767</v>
      </c>
      <c r="B539" s="8" t="s">
        <v>34</v>
      </c>
      <c r="C539" s="8" t="s">
        <v>37</v>
      </c>
      <c r="D539" s="15" t="s">
        <v>21</v>
      </c>
      <c r="E539" s="18">
        <v>23</v>
      </c>
      <c r="F539" s="16" t="s">
        <v>43</v>
      </c>
      <c r="G539" s="8">
        <v>10</v>
      </c>
      <c r="H539" s="9">
        <f t="shared" si="40"/>
        <v>480</v>
      </c>
      <c r="I539" s="9" t="s">
        <v>45</v>
      </c>
      <c r="J539" s="9">
        <f t="shared" si="41"/>
        <v>4800</v>
      </c>
      <c r="K539" s="10">
        <f t="shared" si="42"/>
        <v>1680</v>
      </c>
      <c r="L539" s="10">
        <f t="shared" si="43"/>
        <v>3120</v>
      </c>
      <c r="M539" s="11">
        <f t="shared" si="44"/>
        <v>0.65</v>
      </c>
    </row>
    <row r="540" spans="1:13">
      <c r="A540" s="7">
        <v>42767</v>
      </c>
      <c r="B540" s="8" t="s">
        <v>30</v>
      </c>
      <c r="C540" s="8" t="s">
        <v>31</v>
      </c>
      <c r="D540" s="15" t="s">
        <v>29</v>
      </c>
      <c r="E540" s="18">
        <v>26</v>
      </c>
      <c r="F540" s="16" t="s">
        <v>43</v>
      </c>
      <c r="G540" s="8">
        <v>60</v>
      </c>
      <c r="H540" s="9">
        <f t="shared" si="40"/>
        <v>450</v>
      </c>
      <c r="I540" s="9" t="s">
        <v>47</v>
      </c>
      <c r="J540" s="9">
        <f t="shared" si="41"/>
        <v>27000</v>
      </c>
      <c r="K540" s="10">
        <f t="shared" si="42"/>
        <v>17280</v>
      </c>
      <c r="L540" s="10">
        <f t="shared" si="43"/>
        <v>9720</v>
      </c>
      <c r="M540" s="11">
        <f t="shared" si="44"/>
        <v>0.36</v>
      </c>
    </row>
    <row r="541" spans="1:13">
      <c r="A541" s="7">
        <v>42767</v>
      </c>
      <c r="B541" s="8" t="s">
        <v>34</v>
      </c>
      <c r="C541" s="8" t="s">
        <v>13</v>
      </c>
      <c r="D541" s="15" t="s">
        <v>17</v>
      </c>
      <c r="E541" s="18">
        <v>23</v>
      </c>
      <c r="F541" s="16" t="s">
        <v>44</v>
      </c>
      <c r="G541" s="8">
        <v>30</v>
      </c>
      <c r="H541" s="9">
        <f t="shared" si="40"/>
        <v>480</v>
      </c>
      <c r="I541" s="9" t="s">
        <v>49</v>
      </c>
      <c r="J541" s="9">
        <f t="shared" si="41"/>
        <v>14400</v>
      </c>
      <c r="K541" s="10">
        <f t="shared" si="42"/>
        <v>5040</v>
      </c>
      <c r="L541" s="10">
        <f t="shared" si="43"/>
        <v>9360</v>
      </c>
      <c r="M541" s="11">
        <f t="shared" si="44"/>
        <v>0.65</v>
      </c>
    </row>
    <row r="542" spans="1:13">
      <c r="A542" s="7">
        <v>42767</v>
      </c>
      <c r="B542" s="8" t="s">
        <v>18</v>
      </c>
      <c r="C542" s="8" t="s">
        <v>28</v>
      </c>
      <c r="D542" s="15" t="s">
        <v>29</v>
      </c>
      <c r="E542" s="18">
        <v>47</v>
      </c>
      <c r="F542" s="16" t="s">
        <v>43</v>
      </c>
      <c r="G542" s="8">
        <v>90</v>
      </c>
      <c r="H542" s="9">
        <f t="shared" si="40"/>
        <v>600</v>
      </c>
      <c r="I542" s="9" t="s">
        <v>45</v>
      </c>
      <c r="J542" s="9">
        <f t="shared" si="41"/>
        <v>54000</v>
      </c>
      <c r="K542" s="10">
        <f t="shared" si="42"/>
        <v>29700.000000000004</v>
      </c>
      <c r="L542" s="10">
        <f t="shared" si="43"/>
        <v>24299.999999999996</v>
      </c>
      <c r="M542" s="11">
        <f t="shared" si="44"/>
        <v>0.44999999999999996</v>
      </c>
    </row>
    <row r="543" spans="1:13">
      <c r="A543" s="7">
        <v>42767</v>
      </c>
      <c r="B543" s="8" t="s">
        <v>33</v>
      </c>
      <c r="C543" s="8" t="s">
        <v>13</v>
      </c>
      <c r="D543" s="15" t="s">
        <v>26</v>
      </c>
      <c r="E543" s="18">
        <v>36</v>
      </c>
      <c r="F543" s="16" t="s">
        <v>43</v>
      </c>
      <c r="G543" s="8">
        <v>40</v>
      </c>
      <c r="H543" s="9">
        <f t="shared" si="40"/>
        <v>600</v>
      </c>
      <c r="I543" s="9" t="s">
        <v>49</v>
      </c>
      <c r="J543" s="9">
        <f t="shared" si="41"/>
        <v>24000</v>
      </c>
      <c r="K543" s="10">
        <f t="shared" si="42"/>
        <v>18480</v>
      </c>
      <c r="L543" s="10">
        <f t="shared" si="43"/>
        <v>5520</v>
      </c>
      <c r="M543" s="11">
        <f t="shared" si="44"/>
        <v>0.23</v>
      </c>
    </row>
    <row r="544" spans="1:13">
      <c r="A544" s="7">
        <v>42767</v>
      </c>
      <c r="B544" s="8" t="s">
        <v>15</v>
      </c>
      <c r="C544" s="8" t="s">
        <v>13</v>
      </c>
      <c r="D544" s="15" t="s">
        <v>26</v>
      </c>
      <c r="E544" s="18">
        <v>38</v>
      </c>
      <c r="F544" s="16" t="s">
        <v>44</v>
      </c>
      <c r="G544" s="8">
        <v>50</v>
      </c>
      <c r="H544" s="9">
        <f t="shared" si="40"/>
        <v>1500</v>
      </c>
      <c r="I544" s="9" t="s">
        <v>47</v>
      </c>
      <c r="J544" s="9">
        <f t="shared" si="41"/>
        <v>75000</v>
      </c>
      <c r="K544" s="10">
        <f t="shared" si="42"/>
        <v>52500</v>
      </c>
      <c r="L544" s="10">
        <f t="shared" si="43"/>
        <v>22500</v>
      </c>
      <c r="M544" s="11">
        <f t="shared" si="44"/>
        <v>0.3</v>
      </c>
    </row>
    <row r="545" spans="1:13">
      <c r="A545" s="7">
        <v>42767</v>
      </c>
      <c r="B545" s="8" t="s">
        <v>22</v>
      </c>
      <c r="C545" s="8" t="s">
        <v>24</v>
      </c>
      <c r="D545" s="15" t="s">
        <v>26</v>
      </c>
      <c r="E545" s="18">
        <v>34</v>
      </c>
      <c r="F545" s="16" t="s">
        <v>44</v>
      </c>
      <c r="G545" s="8">
        <v>50</v>
      </c>
      <c r="H545" s="9">
        <f t="shared" si="40"/>
        <v>1800</v>
      </c>
      <c r="I545" s="9" t="s">
        <v>45</v>
      </c>
      <c r="J545" s="9">
        <f t="shared" si="41"/>
        <v>90000</v>
      </c>
      <c r="K545" s="10">
        <f t="shared" si="42"/>
        <v>67500</v>
      </c>
      <c r="L545" s="10">
        <f t="shared" si="43"/>
        <v>22500</v>
      </c>
      <c r="M545" s="11">
        <f t="shared" si="44"/>
        <v>0.25</v>
      </c>
    </row>
    <row r="546" spans="1:13">
      <c r="A546" s="7">
        <v>42767</v>
      </c>
      <c r="B546" s="8" t="s">
        <v>12</v>
      </c>
      <c r="C546" s="8" t="s">
        <v>13</v>
      </c>
      <c r="D546" s="15" t="s">
        <v>17</v>
      </c>
      <c r="E546" s="18">
        <v>47</v>
      </c>
      <c r="F546" s="16" t="s">
        <v>44</v>
      </c>
      <c r="G546" s="8">
        <v>10</v>
      </c>
      <c r="H546" s="9">
        <f t="shared" si="40"/>
        <v>750</v>
      </c>
      <c r="I546" s="9" t="s">
        <v>47</v>
      </c>
      <c r="J546" s="9">
        <f t="shared" si="41"/>
        <v>7500</v>
      </c>
      <c r="K546" s="10">
        <f t="shared" si="42"/>
        <v>3750</v>
      </c>
      <c r="L546" s="10">
        <f t="shared" si="43"/>
        <v>3750</v>
      </c>
      <c r="M546" s="11">
        <f t="shared" si="44"/>
        <v>0.5</v>
      </c>
    </row>
    <row r="547" spans="1:13">
      <c r="A547" s="7">
        <v>42737</v>
      </c>
      <c r="B547" s="8" t="s">
        <v>35</v>
      </c>
      <c r="C547" s="8" t="s">
        <v>24</v>
      </c>
      <c r="D547" s="15" t="s">
        <v>21</v>
      </c>
      <c r="E547" s="18">
        <v>32</v>
      </c>
      <c r="F547" s="16" t="s">
        <v>43</v>
      </c>
      <c r="G547" s="8">
        <v>10</v>
      </c>
      <c r="H547" s="9">
        <f t="shared" si="40"/>
        <v>650</v>
      </c>
      <c r="I547" s="9" t="s">
        <v>48</v>
      </c>
      <c r="J547" s="9">
        <f t="shared" si="41"/>
        <v>6500</v>
      </c>
      <c r="K547" s="10">
        <f t="shared" si="42"/>
        <v>3640.0000000000005</v>
      </c>
      <c r="L547" s="10">
        <f t="shared" si="43"/>
        <v>2859.9999999999995</v>
      </c>
      <c r="M547" s="11">
        <f t="shared" si="44"/>
        <v>0.43999999999999995</v>
      </c>
    </row>
    <row r="548" spans="1:13">
      <c r="A548" s="7">
        <v>42737</v>
      </c>
      <c r="B548" s="8" t="s">
        <v>12</v>
      </c>
      <c r="C548" s="8" t="s">
        <v>23</v>
      </c>
      <c r="D548" s="15" t="s">
        <v>17</v>
      </c>
      <c r="E548" s="18">
        <v>23</v>
      </c>
      <c r="F548" s="16" t="s">
        <v>43</v>
      </c>
      <c r="G548" s="8">
        <v>30</v>
      </c>
      <c r="H548" s="9">
        <f t="shared" si="40"/>
        <v>750</v>
      </c>
      <c r="I548" s="9" t="s">
        <v>45</v>
      </c>
      <c r="J548" s="9">
        <f t="shared" si="41"/>
        <v>22500</v>
      </c>
      <c r="K548" s="10">
        <f t="shared" si="42"/>
        <v>11250</v>
      </c>
      <c r="L548" s="10">
        <f t="shared" si="43"/>
        <v>11250</v>
      </c>
      <c r="M548" s="11">
        <f t="shared" si="44"/>
        <v>0.5</v>
      </c>
    </row>
    <row r="549" spans="1:13">
      <c r="A549" s="7">
        <v>42737</v>
      </c>
      <c r="B549" s="8" t="s">
        <v>18</v>
      </c>
      <c r="C549" s="8" t="s">
        <v>32</v>
      </c>
      <c r="D549" s="15" t="s">
        <v>17</v>
      </c>
      <c r="E549" s="18">
        <v>54</v>
      </c>
      <c r="F549" s="16" t="s">
        <v>43</v>
      </c>
      <c r="G549" s="8">
        <v>50</v>
      </c>
      <c r="H549" s="9">
        <f t="shared" si="40"/>
        <v>600</v>
      </c>
      <c r="I549" s="9" t="s">
        <v>45</v>
      </c>
      <c r="J549" s="9">
        <f t="shared" si="41"/>
        <v>30000</v>
      </c>
      <c r="K549" s="10">
        <f t="shared" si="42"/>
        <v>16500</v>
      </c>
      <c r="L549" s="10">
        <f t="shared" si="43"/>
        <v>13500</v>
      </c>
      <c r="M549" s="11">
        <f t="shared" si="44"/>
        <v>0.45</v>
      </c>
    </row>
    <row r="550" spans="1:13">
      <c r="A550" s="7">
        <v>42737</v>
      </c>
      <c r="B550" s="8" t="s">
        <v>22</v>
      </c>
      <c r="C550" s="8" t="s">
        <v>32</v>
      </c>
      <c r="D550" s="15" t="s">
        <v>14</v>
      </c>
      <c r="E550" s="18">
        <v>45</v>
      </c>
      <c r="F550" s="16" t="s">
        <v>44</v>
      </c>
      <c r="G550" s="8">
        <v>80</v>
      </c>
      <c r="H550" s="9">
        <f t="shared" si="40"/>
        <v>1800</v>
      </c>
      <c r="I550" s="9" t="s">
        <v>46</v>
      </c>
      <c r="J550" s="9">
        <f t="shared" si="41"/>
        <v>144000</v>
      </c>
      <c r="K550" s="10">
        <f t="shared" si="42"/>
        <v>108000</v>
      </c>
      <c r="L550" s="10">
        <f t="shared" si="43"/>
        <v>36000</v>
      </c>
      <c r="M550" s="11">
        <f t="shared" si="44"/>
        <v>0.25</v>
      </c>
    </row>
    <row r="551" spans="1:13">
      <c r="A551" s="7">
        <v>42737</v>
      </c>
      <c r="B551" s="8" t="s">
        <v>25</v>
      </c>
      <c r="C551" s="8" t="s">
        <v>31</v>
      </c>
      <c r="D551" s="15" t="s">
        <v>17</v>
      </c>
      <c r="E551" s="18">
        <v>54</v>
      </c>
      <c r="F551" s="16" t="s">
        <v>44</v>
      </c>
      <c r="G551" s="8">
        <v>30</v>
      </c>
      <c r="H551" s="9">
        <f t="shared" si="40"/>
        <v>450</v>
      </c>
      <c r="I551" s="9" t="s">
        <v>47</v>
      </c>
      <c r="J551" s="9">
        <f t="shared" si="41"/>
        <v>13500</v>
      </c>
      <c r="K551" s="10">
        <f t="shared" si="42"/>
        <v>6480</v>
      </c>
      <c r="L551" s="10">
        <f t="shared" si="43"/>
        <v>7020</v>
      </c>
      <c r="M551" s="11">
        <f t="shared" si="44"/>
        <v>0.52</v>
      </c>
    </row>
    <row r="552" spans="1:13">
      <c r="A552" s="7">
        <v>42737</v>
      </c>
      <c r="B552" s="8" t="s">
        <v>15</v>
      </c>
      <c r="C552" s="8" t="s">
        <v>38</v>
      </c>
      <c r="D552" s="15" t="s">
        <v>21</v>
      </c>
      <c r="E552" s="18">
        <v>32</v>
      </c>
      <c r="F552" s="16" t="s">
        <v>43</v>
      </c>
      <c r="G552" s="8">
        <v>90</v>
      </c>
      <c r="H552" s="9">
        <f t="shared" si="40"/>
        <v>1500</v>
      </c>
      <c r="I552" s="9" t="s">
        <v>49</v>
      </c>
      <c r="J552" s="9">
        <f t="shared" si="41"/>
        <v>135000</v>
      </c>
      <c r="K552" s="10">
        <f t="shared" si="42"/>
        <v>94500</v>
      </c>
      <c r="L552" s="10">
        <f t="shared" si="43"/>
        <v>40500</v>
      </c>
      <c r="M552" s="11">
        <f t="shared" si="44"/>
        <v>0.3</v>
      </c>
    </row>
    <row r="553" spans="1:13">
      <c r="A553" s="7">
        <v>42737</v>
      </c>
      <c r="B553" s="8" t="s">
        <v>27</v>
      </c>
      <c r="C553" s="8" t="s">
        <v>28</v>
      </c>
      <c r="D553" s="15" t="s">
        <v>26</v>
      </c>
      <c r="E553" s="18">
        <v>26</v>
      </c>
      <c r="F553" s="16" t="s">
        <v>43</v>
      </c>
      <c r="G553" s="8">
        <v>60</v>
      </c>
      <c r="H553" s="9">
        <f t="shared" si="40"/>
        <v>400</v>
      </c>
      <c r="I553" s="9" t="s">
        <v>48</v>
      </c>
      <c r="J553" s="9">
        <f t="shared" si="41"/>
        <v>24000</v>
      </c>
      <c r="K553" s="10">
        <f t="shared" si="42"/>
        <v>15120</v>
      </c>
      <c r="L553" s="10">
        <f t="shared" si="43"/>
        <v>8880</v>
      </c>
      <c r="M553" s="11">
        <f t="shared" si="44"/>
        <v>0.37</v>
      </c>
    </row>
    <row r="554" spans="1:13">
      <c r="A554" s="7">
        <v>42737</v>
      </c>
      <c r="B554" s="8" t="s">
        <v>33</v>
      </c>
      <c r="C554" s="8" t="s">
        <v>13</v>
      </c>
      <c r="D554" s="15" t="s">
        <v>29</v>
      </c>
      <c r="E554" s="18">
        <v>55</v>
      </c>
      <c r="F554" s="16" t="s">
        <v>43</v>
      </c>
      <c r="G554" s="8">
        <v>50</v>
      </c>
      <c r="H554" s="9">
        <f t="shared" si="40"/>
        <v>600</v>
      </c>
      <c r="I554" s="9" t="s">
        <v>48</v>
      </c>
      <c r="J554" s="9">
        <f t="shared" si="41"/>
        <v>30000</v>
      </c>
      <c r="K554" s="10">
        <f t="shared" si="42"/>
        <v>23100</v>
      </c>
      <c r="L554" s="10">
        <f t="shared" si="43"/>
        <v>6900</v>
      </c>
      <c r="M554" s="11">
        <f t="shared" si="44"/>
        <v>0.23</v>
      </c>
    </row>
    <row r="555" spans="1:13">
      <c r="A555" s="7">
        <v>42737</v>
      </c>
      <c r="B555" s="8" t="s">
        <v>34</v>
      </c>
      <c r="C555" s="8" t="s">
        <v>32</v>
      </c>
      <c r="D555" s="15" t="s">
        <v>14</v>
      </c>
      <c r="E555" s="18">
        <v>26</v>
      </c>
      <c r="F555" s="16" t="s">
        <v>44</v>
      </c>
      <c r="G555" s="8">
        <v>56</v>
      </c>
      <c r="H555" s="9">
        <f t="shared" si="40"/>
        <v>480</v>
      </c>
      <c r="I555" s="9" t="s">
        <v>46</v>
      </c>
      <c r="J555" s="9">
        <f t="shared" si="41"/>
        <v>26880</v>
      </c>
      <c r="K555" s="10">
        <f t="shared" si="42"/>
        <v>9408</v>
      </c>
      <c r="L555" s="10">
        <f t="shared" si="43"/>
        <v>17472</v>
      </c>
      <c r="M555" s="11">
        <f t="shared" si="44"/>
        <v>0.65</v>
      </c>
    </row>
    <row r="556" spans="1:13">
      <c r="A556" s="7">
        <v>42737</v>
      </c>
      <c r="B556" s="8" t="s">
        <v>19</v>
      </c>
      <c r="C556" s="8" t="s">
        <v>32</v>
      </c>
      <c r="D556" s="15" t="s">
        <v>17</v>
      </c>
      <c r="E556" s="18">
        <v>32</v>
      </c>
      <c r="F556" s="16" t="s">
        <v>44</v>
      </c>
      <c r="G556" s="8">
        <v>50</v>
      </c>
      <c r="H556" s="9">
        <f t="shared" si="40"/>
        <v>800</v>
      </c>
      <c r="I556" s="9" t="s">
        <v>45</v>
      </c>
      <c r="J556" s="9">
        <f t="shared" si="41"/>
        <v>40000</v>
      </c>
      <c r="K556" s="10">
        <f t="shared" si="42"/>
        <v>26000</v>
      </c>
      <c r="L556" s="10">
        <f t="shared" si="43"/>
        <v>14000</v>
      </c>
      <c r="M556" s="11">
        <f t="shared" si="44"/>
        <v>0.35</v>
      </c>
    </row>
    <row r="557" spans="1:13">
      <c r="A557" s="7">
        <v>42737</v>
      </c>
      <c r="B557" s="8" t="s">
        <v>30</v>
      </c>
      <c r="C557" s="8" t="s">
        <v>23</v>
      </c>
      <c r="D557" s="15" t="s">
        <v>29</v>
      </c>
      <c r="E557" s="18">
        <v>52</v>
      </c>
      <c r="F557" s="16" t="s">
        <v>44</v>
      </c>
      <c r="G557" s="8">
        <v>40</v>
      </c>
      <c r="H557" s="9">
        <f t="shared" si="40"/>
        <v>450</v>
      </c>
      <c r="I557" s="9" t="s">
        <v>45</v>
      </c>
      <c r="J557" s="9">
        <f t="shared" si="41"/>
        <v>18000</v>
      </c>
      <c r="K557" s="10">
        <f t="shared" si="42"/>
        <v>11520</v>
      </c>
      <c r="L557" s="10">
        <f t="shared" si="43"/>
        <v>6480</v>
      </c>
      <c r="M557" s="11">
        <f t="shared" si="44"/>
        <v>0.36</v>
      </c>
    </row>
    <row r="558" spans="1:13">
      <c r="A558" s="7">
        <v>42737</v>
      </c>
      <c r="B558" s="8" t="s">
        <v>35</v>
      </c>
      <c r="C558" s="8" t="s">
        <v>31</v>
      </c>
      <c r="D558" s="15" t="s">
        <v>14</v>
      </c>
      <c r="E558" s="18">
        <v>36</v>
      </c>
      <c r="F558" s="16" t="s">
        <v>43</v>
      </c>
      <c r="G558" s="8">
        <v>40</v>
      </c>
      <c r="H558" s="9">
        <f t="shared" si="40"/>
        <v>650</v>
      </c>
      <c r="I558" s="9" t="s">
        <v>46</v>
      </c>
      <c r="J558" s="9">
        <f t="shared" si="41"/>
        <v>26000</v>
      </c>
      <c r="K558" s="10">
        <f t="shared" si="42"/>
        <v>14560.000000000002</v>
      </c>
      <c r="L558" s="10">
        <f t="shared" si="43"/>
        <v>11439.999999999998</v>
      </c>
      <c r="M558" s="11">
        <f t="shared" si="44"/>
        <v>0.43999999999999995</v>
      </c>
    </row>
    <row r="559" spans="1:13">
      <c r="A559" s="7">
        <v>42737</v>
      </c>
      <c r="B559" s="8" t="s">
        <v>15</v>
      </c>
      <c r="C559" s="8" t="s">
        <v>36</v>
      </c>
      <c r="D559" s="15" t="s">
        <v>17</v>
      </c>
      <c r="E559" s="18">
        <v>36</v>
      </c>
      <c r="F559" s="16" t="s">
        <v>43</v>
      </c>
      <c r="G559" s="8">
        <v>60</v>
      </c>
      <c r="H559" s="9">
        <f t="shared" si="40"/>
        <v>1500</v>
      </c>
      <c r="I559" s="9" t="s">
        <v>48</v>
      </c>
      <c r="J559" s="9">
        <f t="shared" si="41"/>
        <v>90000</v>
      </c>
      <c r="K559" s="10">
        <f t="shared" si="42"/>
        <v>62999.999999999993</v>
      </c>
      <c r="L559" s="10">
        <f t="shared" si="43"/>
        <v>27000.000000000007</v>
      </c>
      <c r="M559" s="11">
        <f t="shared" si="44"/>
        <v>0.3000000000000001</v>
      </c>
    </row>
    <row r="560" spans="1:13">
      <c r="A560" s="7">
        <v>42737</v>
      </c>
      <c r="B560" s="8" t="s">
        <v>27</v>
      </c>
      <c r="C560" s="8" t="s">
        <v>20</v>
      </c>
      <c r="D560" s="15" t="s">
        <v>14</v>
      </c>
      <c r="E560" s="18">
        <v>63</v>
      </c>
      <c r="F560" s="16" t="s">
        <v>43</v>
      </c>
      <c r="G560" s="8">
        <v>60</v>
      </c>
      <c r="H560" s="9">
        <f t="shared" si="40"/>
        <v>400</v>
      </c>
      <c r="I560" s="9" t="s">
        <v>46</v>
      </c>
      <c r="J560" s="9">
        <f t="shared" si="41"/>
        <v>24000</v>
      </c>
      <c r="K560" s="10">
        <f t="shared" si="42"/>
        <v>15120</v>
      </c>
      <c r="L560" s="10">
        <f t="shared" si="43"/>
        <v>8880</v>
      </c>
      <c r="M560" s="11">
        <f t="shared" si="44"/>
        <v>0.37</v>
      </c>
    </row>
    <row r="561" spans="1:13">
      <c r="A561" s="7">
        <v>42737</v>
      </c>
      <c r="B561" s="8" t="s">
        <v>33</v>
      </c>
      <c r="C561" s="8" t="s">
        <v>32</v>
      </c>
      <c r="D561" s="15" t="s">
        <v>21</v>
      </c>
      <c r="E561" s="18">
        <v>55</v>
      </c>
      <c r="F561" s="16" t="s">
        <v>44</v>
      </c>
      <c r="G561" s="8">
        <v>80</v>
      </c>
      <c r="H561" s="9">
        <f t="shared" si="40"/>
        <v>600</v>
      </c>
      <c r="I561" s="9" t="s">
        <v>47</v>
      </c>
      <c r="J561" s="9">
        <f t="shared" si="41"/>
        <v>48000</v>
      </c>
      <c r="K561" s="10">
        <f t="shared" si="42"/>
        <v>36960</v>
      </c>
      <c r="L561" s="10">
        <f t="shared" si="43"/>
        <v>11040</v>
      </c>
      <c r="M561" s="11">
        <f t="shared" si="44"/>
        <v>0.23</v>
      </c>
    </row>
    <row r="562" spans="1:13">
      <c r="A562" s="7">
        <v>42737</v>
      </c>
      <c r="B562" s="8" t="s">
        <v>34</v>
      </c>
      <c r="C562" s="8" t="s">
        <v>28</v>
      </c>
      <c r="D562" s="15" t="s">
        <v>26</v>
      </c>
      <c r="E562" s="18">
        <v>32</v>
      </c>
      <c r="F562" s="16" t="s">
        <v>44</v>
      </c>
      <c r="G562" s="8">
        <v>20</v>
      </c>
      <c r="H562" s="9">
        <f t="shared" si="40"/>
        <v>480</v>
      </c>
      <c r="I562" s="9" t="s">
        <v>46</v>
      </c>
      <c r="J562" s="9">
        <f t="shared" si="41"/>
        <v>9600</v>
      </c>
      <c r="K562" s="10">
        <f t="shared" si="42"/>
        <v>3360</v>
      </c>
      <c r="L562" s="10">
        <f t="shared" si="43"/>
        <v>6240</v>
      </c>
      <c r="M562" s="11">
        <f t="shared" si="44"/>
        <v>0.65</v>
      </c>
    </row>
    <row r="563" spans="1:13">
      <c r="A563" s="7">
        <v>42736</v>
      </c>
      <c r="B563" s="8" t="s">
        <v>22</v>
      </c>
      <c r="C563" s="8" t="s">
        <v>23</v>
      </c>
      <c r="D563" s="15" t="s">
        <v>29</v>
      </c>
      <c r="E563" s="18">
        <v>47</v>
      </c>
      <c r="F563" s="16" t="s">
        <v>44</v>
      </c>
      <c r="G563" s="8">
        <v>60</v>
      </c>
      <c r="H563" s="9">
        <f t="shared" si="40"/>
        <v>1800</v>
      </c>
      <c r="I563" s="9" t="s">
        <v>45</v>
      </c>
      <c r="J563" s="9">
        <f t="shared" si="41"/>
        <v>108000</v>
      </c>
      <c r="K563" s="10">
        <f t="shared" si="42"/>
        <v>81000</v>
      </c>
      <c r="L563" s="10">
        <f t="shared" si="43"/>
        <v>27000</v>
      </c>
      <c r="M563" s="11">
        <f t="shared" si="44"/>
        <v>0.25</v>
      </c>
    </row>
    <row r="564" spans="1:13">
      <c r="A564" s="7">
        <v>42736</v>
      </c>
      <c r="B564" s="8" t="s">
        <v>33</v>
      </c>
      <c r="C564" s="8" t="s">
        <v>32</v>
      </c>
      <c r="D564" s="15" t="s">
        <v>14</v>
      </c>
      <c r="E564" s="18">
        <v>36</v>
      </c>
      <c r="F564" s="16" t="s">
        <v>44</v>
      </c>
      <c r="G564" s="8">
        <v>60</v>
      </c>
      <c r="H564" s="9">
        <f t="shared" si="40"/>
        <v>600</v>
      </c>
      <c r="I564" s="9" t="s">
        <v>47</v>
      </c>
      <c r="J564" s="9">
        <f t="shared" si="41"/>
        <v>36000</v>
      </c>
      <c r="K564" s="10">
        <f t="shared" si="42"/>
        <v>27720</v>
      </c>
      <c r="L564" s="10">
        <f t="shared" si="43"/>
        <v>8280</v>
      </c>
      <c r="M564" s="11">
        <f t="shared" si="44"/>
        <v>0.23</v>
      </c>
    </row>
    <row r="565" spans="1:13">
      <c r="A565" s="7">
        <v>42736</v>
      </c>
      <c r="B565" s="8" t="s">
        <v>25</v>
      </c>
      <c r="C565" s="8" t="s">
        <v>32</v>
      </c>
      <c r="D565" s="15" t="s">
        <v>14</v>
      </c>
      <c r="E565" s="18">
        <v>52</v>
      </c>
      <c r="F565" s="16" t="s">
        <v>44</v>
      </c>
      <c r="G565" s="8">
        <v>10</v>
      </c>
      <c r="H565" s="9">
        <f t="shared" si="40"/>
        <v>450</v>
      </c>
      <c r="I565" s="9" t="s">
        <v>49</v>
      </c>
      <c r="J565" s="9">
        <f t="shared" si="41"/>
        <v>4500</v>
      </c>
      <c r="K565" s="10">
        <f t="shared" si="42"/>
        <v>2160</v>
      </c>
      <c r="L565" s="10">
        <f t="shared" si="43"/>
        <v>2340</v>
      </c>
      <c r="M565" s="11">
        <f t="shared" si="44"/>
        <v>0.52</v>
      </c>
    </row>
    <row r="566" spans="1:13">
      <c r="A566" s="7">
        <v>42736</v>
      </c>
      <c r="B566" s="8" t="s">
        <v>34</v>
      </c>
      <c r="C566" s="8" t="s">
        <v>31</v>
      </c>
      <c r="D566" s="15" t="s">
        <v>21</v>
      </c>
      <c r="E566" s="18">
        <v>29</v>
      </c>
      <c r="F566" s="16" t="s">
        <v>44</v>
      </c>
      <c r="G566" s="8">
        <v>50</v>
      </c>
      <c r="H566" s="9">
        <f t="shared" si="40"/>
        <v>480</v>
      </c>
      <c r="I566" s="9" t="s">
        <v>49</v>
      </c>
      <c r="J566" s="9">
        <f t="shared" si="41"/>
        <v>24000</v>
      </c>
      <c r="K566" s="10">
        <f t="shared" si="42"/>
        <v>8400</v>
      </c>
      <c r="L566" s="10">
        <f t="shared" si="43"/>
        <v>15600</v>
      </c>
      <c r="M566" s="11">
        <f t="shared" si="44"/>
        <v>0.65</v>
      </c>
    </row>
    <row r="567" spans="1:13">
      <c r="A567" s="7">
        <v>42736</v>
      </c>
      <c r="B567" s="8" t="s">
        <v>15</v>
      </c>
      <c r="C567" s="8" t="s">
        <v>32</v>
      </c>
      <c r="D567" s="15" t="s">
        <v>14</v>
      </c>
      <c r="E567" s="18">
        <v>67</v>
      </c>
      <c r="F567" s="16" t="s">
        <v>43</v>
      </c>
      <c r="G567" s="8">
        <v>50</v>
      </c>
      <c r="H567" s="9">
        <f t="shared" si="40"/>
        <v>1500</v>
      </c>
      <c r="I567" s="9" t="s">
        <v>47</v>
      </c>
      <c r="J567" s="9">
        <f t="shared" si="41"/>
        <v>75000</v>
      </c>
      <c r="K567" s="10">
        <f t="shared" si="42"/>
        <v>52500</v>
      </c>
      <c r="L567" s="10">
        <f t="shared" si="43"/>
        <v>22500</v>
      </c>
      <c r="M567" s="11">
        <f t="shared" si="44"/>
        <v>0.3</v>
      </c>
    </row>
    <row r="568" spans="1:13">
      <c r="A568" s="7">
        <v>42736</v>
      </c>
      <c r="B568" s="8" t="s">
        <v>19</v>
      </c>
      <c r="C568" s="8" t="s">
        <v>24</v>
      </c>
      <c r="D568" s="15" t="s">
        <v>14</v>
      </c>
      <c r="E568" s="18">
        <v>44</v>
      </c>
      <c r="F568" s="16" t="s">
        <v>43</v>
      </c>
      <c r="G568" s="8">
        <v>50</v>
      </c>
      <c r="H568" s="9">
        <f t="shared" si="40"/>
        <v>800</v>
      </c>
      <c r="I568" s="9" t="s">
        <v>46</v>
      </c>
      <c r="J568" s="9">
        <f t="shared" si="41"/>
        <v>40000</v>
      </c>
      <c r="K568" s="10">
        <f t="shared" si="42"/>
        <v>26000</v>
      </c>
      <c r="L568" s="10">
        <f t="shared" si="43"/>
        <v>14000</v>
      </c>
      <c r="M568" s="11">
        <f t="shared" si="44"/>
        <v>0.35</v>
      </c>
    </row>
    <row r="569" spans="1:13">
      <c r="A569" s="7">
        <v>42736</v>
      </c>
      <c r="B569" s="8" t="s">
        <v>27</v>
      </c>
      <c r="C569" s="8" t="s">
        <v>31</v>
      </c>
      <c r="D569" s="15" t="s">
        <v>29</v>
      </c>
      <c r="E569" s="18">
        <v>28</v>
      </c>
      <c r="F569" s="16" t="s">
        <v>44</v>
      </c>
      <c r="G569" s="8">
        <v>50</v>
      </c>
      <c r="H569" s="9">
        <f t="shared" si="40"/>
        <v>400</v>
      </c>
      <c r="I569" s="9" t="s">
        <v>49</v>
      </c>
      <c r="J569" s="9">
        <f t="shared" si="41"/>
        <v>20000</v>
      </c>
      <c r="K569" s="10">
        <f t="shared" si="42"/>
        <v>12600</v>
      </c>
      <c r="L569" s="10">
        <f t="shared" si="43"/>
        <v>7400</v>
      </c>
      <c r="M569" s="11">
        <f t="shared" si="44"/>
        <v>0.37</v>
      </c>
    </row>
    <row r="570" spans="1:13">
      <c r="A570" s="7">
        <v>42736</v>
      </c>
      <c r="B570" s="8" t="s">
        <v>30</v>
      </c>
      <c r="C570" s="8" t="s">
        <v>23</v>
      </c>
      <c r="D570" s="15" t="s">
        <v>26</v>
      </c>
      <c r="E570" s="18">
        <v>29</v>
      </c>
      <c r="F570" s="16" t="s">
        <v>43</v>
      </c>
      <c r="G570" s="8">
        <v>70</v>
      </c>
      <c r="H570" s="9">
        <f t="shared" si="40"/>
        <v>450</v>
      </c>
      <c r="I570" s="9" t="s">
        <v>49</v>
      </c>
      <c r="J570" s="9">
        <f t="shared" si="41"/>
        <v>31500</v>
      </c>
      <c r="K570" s="10">
        <f t="shared" si="42"/>
        <v>20160</v>
      </c>
      <c r="L570" s="10">
        <f t="shared" si="43"/>
        <v>11340</v>
      </c>
      <c r="M570" s="11">
        <f t="shared" si="44"/>
        <v>0.36</v>
      </c>
    </row>
    <row r="571" spans="1:13">
      <c r="A571" s="7">
        <v>42736</v>
      </c>
      <c r="B571" s="8" t="s">
        <v>33</v>
      </c>
      <c r="C571" s="8" t="s">
        <v>31</v>
      </c>
      <c r="D571" s="15" t="s">
        <v>21</v>
      </c>
      <c r="E571" s="18">
        <v>52</v>
      </c>
      <c r="F571" s="16" t="s">
        <v>44</v>
      </c>
      <c r="G571" s="8">
        <v>80</v>
      </c>
      <c r="H571" s="9">
        <f t="shared" si="40"/>
        <v>600</v>
      </c>
      <c r="I571" s="9" t="s">
        <v>48</v>
      </c>
      <c r="J571" s="9">
        <f t="shared" si="41"/>
        <v>48000</v>
      </c>
      <c r="K571" s="10">
        <f t="shared" si="42"/>
        <v>36960</v>
      </c>
      <c r="L571" s="10">
        <f t="shared" si="43"/>
        <v>11040</v>
      </c>
      <c r="M571" s="11">
        <f t="shared" si="44"/>
        <v>0.23</v>
      </c>
    </row>
    <row r="572" spans="1:13">
      <c r="A572" s="7">
        <v>42736</v>
      </c>
      <c r="B572" s="8" t="s">
        <v>35</v>
      </c>
      <c r="C572" s="8" t="s">
        <v>20</v>
      </c>
      <c r="D572" s="15" t="s">
        <v>17</v>
      </c>
      <c r="E572" s="18">
        <v>55</v>
      </c>
      <c r="F572" s="16" t="s">
        <v>43</v>
      </c>
      <c r="G572" s="8">
        <v>30</v>
      </c>
      <c r="H572" s="9">
        <f t="shared" si="40"/>
        <v>650</v>
      </c>
      <c r="I572" s="9" t="s">
        <v>47</v>
      </c>
      <c r="J572" s="9">
        <f t="shared" si="41"/>
        <v>19500</v>
      </c>
      <c r="K572" s="10">
        <f t="shared" si="42"/>
        <v>10920.000000000002</v>
      </c>
      <c r="L572" s="10">
        <f t="shared" si="43"/>
        <v>8579.9999999999982</v>
      </c>
      <c r="M572" s="11">
        <f t="shared" si="44"/>
        <v>0.43999999999999989</v>
      </c>
    </row>
    <row r="573" spans="1:13">
      <c r="A573" s="7">
        <v>42736</v>
      </c>
      <c r="B573" s="8" t="s">
        <v>34</v>
      </c>
      <c r="C573" s="8" t="s">
        <v>28</v>
      </c>
      <c r="D573" s="15" t="s">
        <v>17</v>
      </c>
      <c r="E573" s="18">
        <v>45</v>
      </c>
      <c r="F573" s="16" t="s">
        <v>44</v>
      </c>
      <c r="G573" s="8">
        <v>60</v>
      </c>
      <c r="H573" s="9">
        <f t="shared" si="40"/>
        <v>480</v>
      </c>
      <c r="I573" s="9" t="s">
        <v>46</v>
      </c>
      <c r="J573" s="9">
        <f t="shared" si="41"/>
        <v>28800</v>
      </c>
      <c r="K573" s="10">
        <f t="shared" si="42"/>
        <v>10080</v>
      </c>
      <c r="L573" s="10">
        <f t="shared" si="43"/>
        <v>18720</v>
      </c>
      <c r="M573" s="11">
        <f t="shared" si="44"/>
        <v>0.65</v>
      </c>
    </row>
    <row r="574" spans="1:13">
      <c r="A574" s="7">
        <v>42736</v>
      </c>
      <c r="B574" s="8" t="s">
        <v>12</v>
      </c>
      <c r="C574" s="8" t="s">
        <v>32</v>
      </c>
      <c r="D574" s="15" t="s">
        <v>26</v>
      </c>
      <c r="E574" s="18">
        <v>58</v>
      </c>
      <c r="F574" s="16" t="s">
        <v>44</v>
      </c>
      <c r="G574" s="8">
        <v>60</v>
      </c>
      <c r="H574" s="9">
        <f t="shared" si="40"/>
        <v>750</v>
      </c>
      <c r="I574" s="9" t="s">
        <v>48</v>
      </c>
      <c r="J574" s="9">
        <f t="shared" si="41"/>
        <v>45000</v>
      </c>
      <c r="K574" s="10">
        <f t="shared" si="42"/>
        <v>22500</v>
      </c>
      <c r="L574" s="10">
        <f t="shared" si="43"/>
        <v>22500</v>
      </c>
      <c r="M574" s="11">
        <f t="shared" si="44"/>
        <v>0.5</v>
      </c>
    </row>
    <row r="575" spans="1:13">
      <c r="A575" s="7">
        <v>42736</v>
      </c>
      <c r="B575" s="8" t="s">
        <v>19</v>
      </c>
      <c r="C575" s="8" t="s">
        <v>23</v>
      </c>
      <c r="D575" s="15" t="s">
        <v>21</v>
      </c>
      <c r="E575" s="18">
        <v>44</v>
      </c>
      <c r="F575" s="16" t="s">
        <v>44</v>
      </c>
      <c r="G575" s="8">
        <v>90</v>
      </c>
      <c r="H575" s="9">
        <f t="shared" si="40"/>
        <v>800</v>
      </c>
      <c r="I575" s="9" t="s">
        <v>46</v>
      </c>
      <c r="J575" s="9">
        <f t="shared" si="41"/>
        <v>72000</v>
      </c>
      <c r="K575" s="10">
        <f t="shared" si="42"/>
        <v>46800</v>
      </c>
      <c r="L575" s="10">
        <f t="shared" si="43"/>
        <v>25200</v>
      </c>
      <c r="M575" s="11">
        <f t="shared" si="44"/>
        <v>0.35</v>
      </c>
    </row>
    <row r="576" spans="1:13">
      <c r="A576" s="7">
        <v>42736</v>
      </c>
      <c r="B576" s="8" t="s">
        <v>18</v>
      </c>
      <c r="C576" s="8" t="s">
        <v>23</v>
      </c>
      <c r="D576" s="15" t="s">
        <v>29</v>
      </c>
      <c r="E576" s="18">
        <v>67</v>
      </c>
      <c r="F576" s="16" t="s">
        <v>44</v>
      </c>
      <c r="G576" s="8">
        <v>70</v>
      </c>
      <c r="H576" s="9">
        <f t="shared" si="40"/>
        <v>600</v>
      </c>
      <c r="I576" s="9" t="s">
        <v>48</v>
      </c>
      <c r="J576" s="9">
        <f t="shared" si="41"/>
        <v>42000</v>
      </c>
      <c r="K576" s="10">
        <f t="shared" si="42"/>
        <v>23100.000000000004</v>
      </c>
      <c r="L576" s="10">
        <f t="shared" si="43"/>
        <v>18899.999999999996</v>
      </c>
      <c r="M576" s="11">
        <f t="shared" si="44"/>
        <v>0.4499999999999999</v>
      </c>
    </row>
    <row r="577" spans="1:13">
      <c r="A577" s="7">
        <v>42736</v>
      </c>
      <c r="B577" s="8" t="s">
        <v>30</v>
      </c>
      <c r="C577" s="8" t="s">
        <v>13</v>
      </c>
      <c r="D577" s="15" t="s">
        <v>26</v>
      </c>
      <c r="E577" s="18">
        <v>52</v>
      </c>
      <c r="F577" s="16" t="s">
        <v>43</v>
      </c>
      <c r="G577" s="8">
        <v>50</v>
      </c>
      <c r="H577" s="9">
        <f t="shared" si="40"/>
        <v>450</v>
      </c>
      <c r="I577" s="9" t="s">
        <v>49</v>
      </c>
      <c r="J577" s="9">
        <f t="shared" si="41"/>
        <v>22500</v>
      </c>
      <c r="K577" s="10">
        <f t="shared" si="42"/>
        <v>14400</v>
      </c>
      <c r="L577" s="10">
        <f t="shared" si="43"/>
        <v>8100</v>
      </c>
      <c r="M577" s="11">
        <f t="shared" si="44"/>
        <v>0.36</v>
      </c>
    </row>
    <row r="578" spans="1:13">
      <c r="A578" s="7">
        <v>42736</v>
      </c>
      <c r="B578" s="8" t="s">
        <v>22</v>
      </c>
      <c r="C578" s="8" t="s">
        <v>23</v>
      </c>
      <c r="D578" s="15" t="s">
        <v>17</v>
      </c>
      <c r="E578" s="18">
        <v>29</v>
      </c>
      <c r="F578" s="16" t="s">
        <v>44</v>
      </c>
      <c r="G578" s="8">
        <v>60</v>
      </c>
      <c r="H578" s="9">
        <f t="shared" ref="H578:H595" si="45">VLOOKUP(B578,$O$2:$P$12,2,0)</f>
        <v>1800</v>
      </c>
      <c r="I578" s="9" t="s">
        <v>49</v>
      </c>
      <c r="J578" s="9">
        <f t="shared" ref="J578:J595" si="46">H578*G578</f>
        <v>108000</v>
      </c>
      <c r="K578" s="10">
        <f t="shared" ref="K578:K595" si="47">VLOOKUP(B578,$O$2:$Q$12,3,0)*J578</f>
        <v>81000</v>
      </c>
      <c r="L578" s="10">
        <f t="shared" ref="L578:L595" si="48">J578-K578</f>
        <v>27000</v>
      </c>
      <c r="M578" s="11">
        <f t="shared" ref="M578:M595" si="49">L578/J578</f>
        <v>0.25</v>
      </c>
    </row>
    <row r="579" spans="1:13">
      <c r="A579" s="7">
        <v>42736</v>
      </c>
      <c r="B579" s="8" t="s">
        <v>35</v>
      </c>
      <c r="C579" s="8" t="s">
        <v>32</v>
      </c>
      <c r="D579" s="15" t="s">
        <v>29</v>
      </c>
      <c r="E579" s="18">
        <v>52</v>
      </c>
      <c r="F579" s="16" t="s">
        <v>44</v>
      </c>
      <c r="G579" s="8">
        <v>60</v>
      </c>
      <c r="H579" s="9">
        <f t="shared" si="45"/>
        <v>650</v>
      </c>
      <c r="I579" s="9" t="s">
        <v>46</v>
      </c>
      <c r="J579" s="9">
        <f t="shared" si="46"/>
        <v>39000</v>
      </c>
      <c r="K579" s="10">
        <f t="shared" si="47"/>
        <v>21840.000000000004</v>
      </c>
      <c r="L579" s="10">
        <f t="shared" si="48"/>
        <v>17159.999999999996</v>
      </c>
      <c r="M579" s="11">
        <f t="shared" si="49"/>
        <v>0.43999999999999989</v>
      </c>
    </row>
    <row r="580" spans="1:13">
      <c r="A580" s="7">
        <v>42736</v>
      </c>
      <c r="B580" s="8" t="s">
        <v>25</v>
      </c>
      <c r="C580" s="8" t="s">
        <v>31</v>
      </c>
      <c r="D580" s="15" t="s">
        <v>14</v>
      </c>
      <c r="E580" s="18">
        <v>55</v>
      </c>
      <c r="F580" s="16" t="s">
        <v>44</v>
      </c>
      <c r="G580" s="8">
        <v>80</v>
      </c>
      <c r="H580" s="9">
        <f t="shared" si="45"/>
        <v>450</v>
      </c>
      <c r="I580" s="9" t="s">
        <v>45</v>
      </c>
      <c r="J580" s="9">
        <f t="shared" si="46"/>
        <v>36000</v>
      </c>
      <c r="K580" s="10">
        <f t="shared" si="47"/>
        <v>17280</v>
      </c>
      <c r="L580" s="10">
        <f t="shared" si="48"/>
        <v>18720</v>
      </c>
      <c r="M580" s="11">
        <f t="shared" si="49"/>
        <v>0.52</v>
      </c>
    </row>
    <row r="581" spans="1:13">
      <c r="A581" s="7">
        <v>42736</v>
      </c>
      <c r="B581" s="8" t="s">
        <v>12</v>
      </c>
      <c r="C581" s="8" t="s">
        <v>16</v>
      </c>
      <c r="D581" s="15" t="s">
        <v>14</v>
      </c>
      <c r="E581" s="18">
        <v>44</v>
      </c>
      <c r="F581" s="16" t="s">
        <v>43</v>
      </c>
      <c r="G581" s="8">
        <v>40</v>
      </c>
      <c r="H581" s="9">
        <f t="shared" si="45"/>
        <v>750</v>
      </c>
      <c r="I581" s="9" t="s">
        <v>49</v>
      </c>
      <c r="J581" s="9">
        <f t="shared" si="46"/>
        <v>30000</v>
      </c>
      <c r="K581" s="10">
        <f t="shared" si="47"/>
        <v>15000</v>
      </c>
      <c r="L581" s="10">
        <f t="shared" si="48"/>
        <v>15000</v>
      </c>
      <c r="M581" s="11">
        <f t="shared" si="49"/>
        <v>0.5</v>
      </c>
    </row>
    <row r="582" spans="1:13">
      <c r="A582" s="7">
        <v>42736</v>
      </c>
      <c r="B582" s="8" t="s">
        <v>15</v>
      </c>
      <c r="C582" s="8" t="s">
        <v>37</v>
      </c>
      <c r="D582" s="15" t="s">
        <v>21</v>
      </c>
      <c r="E582" s="18">
        <v>58</v>
      </c>
      <c r="F582" s="16" t="s">
        <v>43</v>
      </c>
      <c r="G582" s="8">
        <v>50</v>
      </c>
      <c r="H582" s="9">
        <f t="shared" si="45"/>
        <v>1500</v>
      </c>
      <c r="I582" s="9" t="s">
        <v>48</v>
      </c>
      <c r="J582" s="9">
        <f t="shared" si="46"/>
        <v>75000</v>
      </c>
      <c r="K582" s="10">
        <f t="shared" si="47"/>
        <v>52500</v>
      </c>
      <c r="L582" s="10">
        <f t="shared" si="48"/>
        <v>22500</v>
      </c>
      <c r="M582" s="11">
        <f t="shared" si="49"/>
        <v>0.3</v>
      </c>
    </row>
    <row r="583" spans="1:13">
      <c r="A583" s="7">
        <v>42736</v>
      </c>
      <c r="B583" s="8" t="s">
        <v>18</v>
      </c>
      <c r="C583" s="8" t="s">
        <v>32</v>
      </c>
      <c r="D583" s="15" t="s">
        <v>14</v>
      </c>
      <c r="E583" s="18">
        <v>34</v>
      </c>
      <c r="F583" s="16" t="s">
        <v>43</v>
      </c>
      <c r="G583" s="8">
        <v>90</v>
      </c>
      <c r="H583" s="9">
        <f t="shared" si="45"/>
        <v>600</v>
      </c>
      <c r="I583" s="9" t="s">
        <v>49</v>
      </c>
      <c r="J583" s="9">
        <f t="shared" si="46"/>
        <v>54000</v>
      </c>
      <c r="K583" s="10">
        <f t="shared" si="47"/>
        <v>29700.000000000004</v>
      </c>
      <c r="L583" s="10">
        <f t="shared" si="48"/>
        <v>24299.999999999996</v>
      </c>
      <c r="M583" s="11">
        <f t="shared" si="49"/>
        <v>0.44999999999999996</v>
      </c>
    </row>
    <row r="584" spans="1:13">
      <c r="A584" s="7">
        <v>42736</v>
      </c>
      <c r="B584" s="8" t="s">
        <v>27</v>
      </c>
      <c r="C584" s="8" t="s">
        <v>24</v>
      </c>
      <c r="D584" s="15" t="s">
        <v>29</v>
      </c>
      <c r="E584" s="18">
        <v>34</v>
      </c>
      <c r="F584" s="16" t="s">
        <v>43</v>
      </c>
      <c r="G584" s="8">
        <v>80</v>
      </c>
      <c r="H584" s="9">
        <f t="shared" si="45"/>
        <v>400</v>
      </c>
      <c r="I584" s="9" t="s">
        <v>46</v>
      </c>
      <c r="J584" s="9">
        <f t="shared" si="46"/>
        <v>32000</v>
      </c>
      <c r="K584" s="10">
        <f t="shared" si="47"/>
        <v>20160</v>
      </c>
      <c r="L584" s="10">
        <f t="shared" si="48"/>
        <v>11840</v>
      </c>
      <c r="M584" s="11">
        <f t="shared" si="49"/>
        <v>0.37</v>
      </c>
    </row>
    <row r="585" spans="1:13">
      <c r="A585" s="7">
        <v>42736</v>
      </c>
      <c r="B585" s="8" t="s">
        <v>22</v>
      </c>
      <c r="C585" s="8" t="s">
        <v>32</v>
      </c>
      <c r="D585" s="15" t="s">
        <v>26</v>
      </c>
      <c r="E585" s="18">
        <v>67</v>
      </c>
      <c r="F585" s="16" t="s">
        <v>43</v>
      </c>
      <c r="G585" s="8">
        <v>70</v>
      </c>
      <c r="H585" s="9">
        <f t="shared" si="45"/>
        <v>1800</v>
      </c>
      <c r="I585" s="9" t="s">
        <v>45</v>
      </c>
      <c r="J585" s="9">
        <f t="shared" si="46"/>
        <v>126000</v>
      </c>
      <c r="K585" s="10">
        <f t="shared" si="47"/>
        <v>94500</v>
      </c>
      <c r="L585" s="10">
        <f t="shared" si="48"/>
        <v>31500</v>
      </c>
      <c r="M585" s="11">
        <f t="shared" si="49"/>
        <v>0.25</v>
      </c>
    </row>
    <row r="586" spans="1:13">
      <c r="A586" s="7">
        <v>42736</v>
      </c>
      <c r="B586" s="8" t="s">
        <v>33</v>
      </c>
      <c r="C586" s="8" t="s">
        <v>23</v>
      </c>
      <c r="D586" s="15" t="s">
        <v>14</v>
      </c>
      <c r="E586" s="18">
        <v>29</v>
      </c>
      <c r="F586" s="16" t="s">
        <v>44</v>
      </c>
      <c r="G586" s="8">
        <v>60</v>
      </c>
      <c r="H586" s="9">
        <f t="shared" si="45"/>
        <v>600</v>
      </c>
      <c r="I586" s="9" t="s">
        <v>46</v>
      </c>
      <c r="J586" s="9">
        <f t="shared" si="46"/>
        <v>36000</v>
      </c>
      <c r="K586" s="10">
        <f t="shared" si="47"/>
        <v>27720</v>
      </c>
      <c r="L586" s="10">
        <f t="shared" si="48"/>
        <v>8280</v>
      </c>
      <c r="M586" s="11">
        <f t="shared" si="49"/>
        <v>0.23</v>
      </c>
    </row>
    <row r="587" spans="1:13">
      <c r="A587" s="7">
        <v>42736</v>
      </c>
      <c r="B587" s="8" t="s">
        <v>25</v>
      </c>
      <c r="C587" s="8" t="s">
        <v>28</v>
      </c>
      <c r="D587" s="15" t="s">
        <v>21</v>
      </c>
      <c r="E587" s="18">
        <v>67</v>
      </c>
      <c r="F587" s="16" t="s">
        <v>44</v>
      </c>
      <c r="G587" s="8">
        <v>60</v>
      </c>
      <c r="H587" s="9">
        <f t="shared" si="45"/>
        <v>450</v>
      </c>
      <c r="I587" s="9" t="s">
        <v>49</v>
      </c>
      <c r="J587" s="9">
        <f t="shared" si="46"/>
        <v>27000</v>
      </c>
      <c r="K587" s="10">
        <f t="shared" si="47"/>
        <v>12960</v>
      </c>
      <c r="L587" s="10">
        <f t="shared" si="48"/>
        <v>14040</v>
      </c>
      <c r="M587" s="11">
        <f t="shared" si="49"/>
        <v>0.52</v>
      </c>
    </row>
    <row r="588" spans="1:13">
      <c r="A588" s="7">
        <v>42736</v>
      </c>
      <c r="B588" s="8" t="s">
        <v>34</v>
      </c>
      <c r="C588" s="8" t="s">
        <v>31</v>
      </c>
      <c r="D588" s="15" t="s">
        <v>17</v>
      </c>
      <c r="E588" s="18">
        <v>38</v>
      </c>
      <c r="F588" s="16" t="s">
        <v>43</v>
      </c>
      <c r="G588" s="8">
        <v>50</v>
      </c>
      <c r="H588" s="9">
        <f t="shared" si="45"/>
        <v>480</v>
      </c>
      <c r="I588" s="9" t="s">
        <v>46</v>
      </c>
      <c r="J588" s="9">
        <f t="shared" si="46"/>
        <v>24000</v>
      </c>
      <c r="K588" s="10">
        <f t="shared" si="47"/>
        <v>8400</v>
      </c>
      <c r="L588" s="10">
        <f t="shared" si="48"/>
        <v>15600</v>
      </c>
      <c r="M588" s="11">
        <f t="shared" si="49"/>
        <v>0.65</v>
      </c>
    </row>
    <row r="589" spans="1:13">
      <c r="A589" s="7">
        <v>42736</v>
      </c>
      <c r="B589" s="8" t="s">
        <v>12</v>
      </c>
      <c r="C589" s="8" t="s">
        <v>23</v>
      </c>
      <c r="D589" s="15" t="s">
        <v>21</v>
      </c>
      <c r="E589" s="18">
        <v>48</v>
      </c>
      <c r="F589" s="16" t="s">
        <v>43</v>
      </c>
      <c r="G589" s="8">
        <v>60</v>
      </c>
      <c r="H589" s="9">
        <f t="shared" si="45"/>
        <v>750</v>
      </c>
      <c r="I589" s="9" t="s">
        <v>49</v>
      </c>
      <c r="J589" s="9">
        <f t="shared" si="46"/>
        <v>45000</v>
      </c>
      <c r="K589" s="10">
        <f t="shared" si="47"/>
        <v>22500</v>
      </c>
      <c r="L589" s="10">
        <f t="shared" si="48"/>
        <v>22500</v>
      </c>
      <c r="M589" s="11">
        <f t="shared" si="49"/>
        <v>0.5</v>
      </c>
    </row>
    <row r="590" spans="1:13">
      <c r="A590" s="7">
        <v>42736</v>
      </c>
      <c r="B590" s="8" t="s">
        <v>19</v>
      </c>
      <c r="C590" s="8" t="s">
        <v>31</v>
      </c>
      <c r="D590" s="15" t="s">
        <v>17</v>
      </c>
      <c r="E590" s="18">
        <v>65</v>
      </c>
      <c r="F590" s="16" t="s">
        <v>43</v>
      </c>
      <c r="G590" s="8">
        <v>50</v>
      </c>
      <c r="H590" s="9">
        <f t="shared" si="45"/>
        <v>800</v>
      </c>
      <c r="I590" s="9" t="s">
        <v>49</v>
      </c>
      <c r="J590" s="9">
        <f t="shared" si="46"/>
        <v>40000</v>
      </c>
      <c r="K590" s="10">
        <f t="shared" si="47"/>
        <v>26000</v>
      </c>
      <c r="L590" s="10">
        <f t="shared" si="48"/>
        <v>14000</v>
      </c>
      <c r="M590" s="11">
        <f t="shared" si="49"/>
        <v>0.35</v>
      </c>
    </row>
    <row r="591" spans="1:13">
      <c r="A591" s="7">
        <v>42736</v>
      </c>
      <c r="B591" s="8" t="s">
        <v>18</v>
      </c>
      <c r="C591" s="8" t="s">
        <v>13</v>
      </c>
      <c r="D591" s="15" t="s">
        <v>21</v>
      </c>
      <c r="E591" s="18">
        <v>32</v>
      </c>
      <c r="F591" s="16" t="s">
        <v>43</v>
      </c>
      <c r="G591" s="8">
        <v>50</v>
      </c>
      <c r="H591" s="9">
        <f t="shared" si="45"/>
        <v>600</v>
      </c>
      <c r="I591" s="9" t="s">
        <v>46</v>
      </c>
      <c r="J591" s="9">
        <f t="shared" si="46"/>
        <v>30000</v>
      </c>
      <c r="K591" s="10">
        <f t="shared" si="47"/>
        <v>16500</v>
      </c>
      <c r="L591" s="10">
        <f t="shared" si="48"/>
        <v>13500</v>
      </c>
      <c r="M591" s="11">
        <f t="shared" si="49"/>
        <v>0.45</v>
      </c>
    </row>
    <row r="592" spans="1:13">
      <c r="A592" s="7">
        <v>42736</v>
      </c>
      <c r="B592" s="8" t="s">
        <v>30</v>
      </c>
      <c r="C592" s="8" t="s">
        <v>13</v>
      </c>
      <c r="D592" s="15" t="s">
        <v>14</v>
      </c>
      <c r="E592" s="18">
        <v>54</v>
      </c>
      <c r="F592" s="16" t="s">
        <v>43</v>
      </c>
      <c r="G592" s="8">
        <v>60</v>
      </c>
      <c r="H592" s="9">
        <f t="shared" si="45"/>
        <v>450</v>
      </c>
      <c r="I592" s="9" t="s">
        <v>45</v>
      </c>
      <c r="J592" s="9">
        <f t="shared" si="46"/>
        <v>27000</v>
      </c>
      <c r="K592" s="10">
        <f t="shared" si="47"/>
        <v>17280</v>
      </c>
      <c r="L592" s="10">
        <f t="shared" si="48"/>
        <v>9720</v>
      </c>
      <c r="M592" s="11">
        <f t="shared" si="49"/>
        <v>0.36</v>
      </c>
    </row>
    <row r="593" spans="1:13">
      <c r="A593" s="7">
        <v>42736</v>
      </c>
      <c r="B593" s="8" t="s">
        <v>22</v>
      </c>
      <c r="C593" s="8" t="s">
        <v>31</v>
      </c>
      <c r="D593" s="15" t="s">
        <v>29</v>
      </c>
      <c r="E593" s="18">
        <v>44</v>
      </c>
      <c r="F593" s="16" t="s">
        <v>43</v>
      </c>
      <c r="G593" s="8">
        <v>90</v>
      </c>
      <c r="H593" s="9">
        <f t="shared" si="45"/>
        <v>1800</v>
      </c>
      <c r="I593" s="9" t="s">
        <v>45</v>
      </c>
      <c r="J593" s="9">
        <f t="shared" si="46"/>
        <v>162000</v>
      </c>
      <c r="K593" s="10">
        <f t="shared" si="47"/>
        <v>121500</v>
      </c>
      <c r="L593" s="10">
        <f t="shared" si="48"/>
        <v>40500</v>
      </c>
      <c r="M593" s="11">
        <f t="shared" si="49"/>
        <v>0.25</v>
      </c>
    </row>
    <row r="594" spans="1:13">
      <c r="A594" s="7">
        <v>42736</v>
      </c>
      <c r="B594" s="8" t="s">
        <v>35</v>
      </c>
      <c r="C594" s="8" t="s">
        <v>28</v>
      </c>
      <c r="D594" s="15" t="s">
        <v>21</v>
      </c>
      <c r="E594" s="18">
        <v>52</v>
      </c>
      <c r="F594" s="16" t="s">
        <v>43</v>
      </c>
      <c r="G594" s="8">
        <v>50</v>
      </c>
      <c r="H594" s="9">
        <f t="shared" si="45"/>
        <v>650</v>
      </c>
      <c r="I594" s="9" t="s">
        <v>45</v>
      </c>
      <c r="J594" s="9">
        <f t="shared" si="46"/>
        <v>32500</v>
      </c>
      <c r="K594" s="10">
        <f t="shared" si="47"/>
        <v>18200</v>
      </c>
      <c r="L594" s="10">
        <f t="shared" si="48"/>
        <v>14300</v>
      </c>
      <c r="M594" s="11">
        <f t="shared" si="49"/>
        <v>0.44</v>
      </c>
    </row>
    <row r="595" spans="1:13">
      <c r="A595" s="7">
        <v>42736</v>
      </c>
      <c r="B595" s="8" t="s">
        <v>25</v>
      </c>
      <c r="C595" s="8" t="s">
        <v>24</v>
      </c>
      <c r="D595" s="15" t="s">
        <v>17</v>
      </c>
      <c r="E595" s="18">
        <v>36</v>
      </c>
      <c r="F595" s="16" t="s">
        <v>43</v>
      </c>
      <c r="G595" s="8">
        <v>70</v>
      </c>
      <c r="H595" s="9">
        <f t="shared" si="45"/>
        <v>450</v>
      </c>
      <c r="I595" s="9" t="s">
        <v>48</v>
      </c>
      <c r="J595" s="9">
        <f t="shared" si="46"/>
        <v>31500</v>
      </c>
      <c r="K595" s="10">
        <f t="shared" si="47"/>
        <v>15120</v>
      </c>
      <c r="L595" s="10">
        <f t="shared" si="48"/>
        <v>16380</v>
      </c>
      <c r="M595" s="11">
        <f t="shared" si="49"/>
        <v>0.52</v>
      </c>
    </row>
    <row r="596" spans="1:13">
      <c r="A596"/>
    </row>
    <row r="597" spans="1:13">
      <c r="A597"/>
    </row>
    <row r="598" spans="1:13">
      <c r="A598"/>
    </row>
    <row r="599" spans="1:13">
      <c r="A599"/>
    </row>
    <row r="600" spans="1:13">
      <c r="A600"/>
    </row>
    <row r="601" spans="1:13"/>
    <row r="602" spans="1:13"/>
    <row r="603" spans="1:13"/>
    <row r="604" spans="1:13"/>
    <row r="605" spans="1:13"/>
    <row r="606" spans="1:13"/>
    <row r="607" spans="1:13"/>
    <row r="608" spans="1:13"/>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CD303-8E8B-407E-98E5-4A513A3BBC6F}">
  <dimension ref="B1:O77"/>
  <sheetViews>
    <sheetView topLeftCell="A58" zoomScale="89" zoomScaleNormal="89" workbookViewId="0">
      <selection activeCell="H25" sqref="H25"/>
    </sheetView>
  </sheetViews>
  <sheetFormatPr defaultRowHeight="15"/>
  <cols>
    <col min="1" max="1" width="20.5703125" customWidth="1"/>
    <col min="2" max="2" width="20.5703125" bestFit="1" customWidth="1"/>
    <col min="3" max="3" width="16.28515625" bestFit="1" customWidth="1"/>
    <col min="4" max="10" width="9" bestFit="1" customWidth="1"/>
    <col min="11" max="12" width="7.85546875" bestFit="1" customWidth="1"/>
    <col min="13" max="14" width="9" bestFit="1" customWidth="1"/>
    <col min="15" max="15" width="11.28515625" bestFit="1" customWidth="1"/>
    <col min="16" max="19" width="11.7109375" bestFit="1" customWidth="1"/>
    <col min="20" max="20" width="12.7109375" bestFit="1" customWidth="1"/>
    <col min="21" max="25" width="11.28515625" bestFit="1" customWidth="1"/>
    <col min="26" max="27" width="12.28515625" bestFit="1" customWidth="1"/>
    <col min="28" max="29" width="11.5703125" bestFit="1" customWidth="1"/>
    <col min="30" max="35" width="12.5703125" bestFit="1" customWidth="1"/>
    <col min="36" max="40" width="10.85546875" bestFit="1" customWidth="1"/>
    <col min="41" max="49" width="13.7109375" bestFit="1" customWidth="1"/>
    <col min="50" max="52" width="14.7109375" bestFit="1" customWidth="1"/>
    <col min="53" max="60" width="17.5703125" bestFit="1" customWidth="1"/>
    <col min="61" max="62" width="18.5703125" bestFit="1" customWidth="1"/>
    <col min="63" max="71" width="14.7109375" bestFit="1" customWidth="1"/>
    <col min="72" max="78" width="15.7109375" bestFit="1" customWidth="1"/>
    <col min="79" max="86" width="17" bestFit="1" customWidth="1"/>
    <col min="87" max="94" width="18.140625" bestFit="1" customWidth="1"/>
    <col min="95" max="102" width="16.7109375" bestFit="1" customWidth="1"/>
    <col min="103" max="113" width="17.85546875" bestFit="1" customWidth="1"/>
    <col min="114" max="114" width="11.28515625" bestFit="1" customWidth="1"/>
  </cols>
  <sheetData>
    <row r="1" spans="2:6">
      <c r="B1" s="25" t="s">
        <v>76</v>
      </c>
      <c r="C1" s="25"/>
      <c r="E1" s="25" t="s">
        <v>77</v>
      </c>
      <c r="F1" s="25"/>
    </row>
    <row r="2" spans="2:6">
      <c r="B2" s="20" t="s">
        <v>50</v>
      </c>
      <c r="C2" t="s">
        <v>51</v>
      </c>
      <c r="E2" s="20" t="s">
        <v>50</v>
      </c>
      <c r="F2" t="s">
        <v>51</v>
      </c>
    </row>
    <row r="3" spans="2:6">
      <c r="B3" s="14" t="s">
        <v>63</v>
      </c>
      <c r="C3" s="26">
        <v>2259780</v>
      </c>
      <c r="E3" s="14" t="s">
        <v>32</v>
      </c>
      <c r="F3" s="26">
        <v>3240080</v>
      </c>
    </row>
    <row r="4" spans="2:6">
      <c r="B4" s="14" t="s">
        <v>64</v>
      </c>
      <c r="C4" s="26">
        <v>2012000</v>
      </c>
      <c r="E4" s="14" t="s">
        <v>36</v>
      </c>
      <c r="F4" s="26">
        <v>1385000</v>
      </c>
    </row>
    <row r="5" spans="2:6">
      <c r="B5" s="14" t="s">
        <v>65</v>
      </c>
      <c r="C5" s="26">
        <v>1359680</v>
      </c>
      <c r="E5" s="14" t="s">
        <v>31</v>
      </c>
      <c r="F5" s="26">
        <v>3018480</v>
      </c>
    </row>
    <row r="6" spans="2:6">
      <c r="B6" s="14" t="s">
        <v>66</v>
      </c>
      <c r="C6" s="26">
        <v>1719300</v>
      </c>
      <c r="E6" s="14" t="s">
        <v>38</v>
      </c>
      <c r="F6" s="26">
        <v>1366400</v>
      </c>
    </row>
    <row r="7" spans="2:6">
      <c r="B7" s="14" t="s">
        <v>67</v>
      </c>
      <c r="C7" s="26">
        <v>2119380</v>
      </c>
      <c r="E7" s="14" t="s">
        <v>37</v>
      </c>
      <c r="F7" s="26">
        <v>1623400</v>
      </c>
    </row>
    <row r="8" spans="2:6">
      <c r="B8" s="14" t="s">
        <v>68</v>
      </c>
      <c r="C8" s="26">
        <v>2008700</v>
      </c>
      <c r="E8" s="14" t="s">
        <v>24</v>
      </c>
      <c r="F8" s="26">
        <v>2776100</v>
      </c>
    </row>
    <row r="9" spans="2:6">
      <c r="B9" s="14" t="s">
        <v>69</v>
      </c>
      <c r="C9" s="26">
        <v>2277500</v>
      </c>
      <c r="E9" s="14" t="s">
        <v>23</v>
      </c>
      <c r="F9" s="26">
        <v>3158800</v>
      </c>
    </row>
    <row r="10" spans="2:6">
      <c r="B10" s="14" t="s">
        <v>70</v>
      </c>
      <c r="C10" s="26">
        <v>2043700</v>
      </c>
      <c r="E10" s="14" t="s">
        <v>28</v>
      </c>
      <c r="F10" s="26">
        <v>2814300</v>
      </c>
    </row>
    <row r="11" spans="2:6">
      <c r="B11" s="14" t="s">
        <v>71</v>
      </c>
      <c r="C11" s="26">
        <v>501000</v>
      </c>
      <c r="E11" s="14" t="s">
        <v>13</v>
      </c>
      <c r="F11" s="26">
        <v>3015000</v>
      </c>
    </row>
    <row r="12" spans="2:6">
      <c r="B12" s="14" t="s">
        <v>72</v>
      </c>
      <c r="C12" s="26">
        <v>707000</v>
      </c>
      <c r="E12" s="14" t="s">
        <v>20</v>
      </c>
      <c r="F12" s="26">
        <v>1384880</v>
      </c>
    </row>
    <row r="13" spans="2:6">
      <c r="B13" s="14" t="s">
        <v>73</v>
      </c>
      <c r="C13" s="26">
        <v>3568900</v>
      </c>
      <c r="E13" s="14" t="s">
        <v>16</v>
      </c>
      <c r="F13" s="26">
        <v>1324900</v>
      </c>
    </row>
    <row r="14" spans="2:6">
      <c r="B14" s="14" t="s">
        <v>74</v>
      </c>
      <c r="C14" s="26">
        <v>4530400</v>
      </c>
      <c r="E14" s="14" t="s">
        <v>62</v>
      </c>
      <c r="F14" s="26">
        <v>25107340</v>
      </c>
    </row>
    <row r="15" spans="2:6">
      <c r="B15" s="14" t="s">
        <v>62</v>
      </c>
      <c r="C15" s="26">
        <v>25107340</v>
      </c>
    </row>
    <row r="18" spans="2:12">
      <c r="B18" s="25" t="s">
        <v>78</v>
      </c>
      <c r="C18" s="25"/>
      <c r="E18" s="25" t="s">
        <v>79</v>
      </c>
      <c r="F18" s="25"/>
      <c r="G18" s="25"/>
      <c r="K18" s="25" t="s">
        <v>80</v>
      </c>
      <c r="L18" s="25"/>
    </row>
    <row r="19" spans="2:12">
      <c r="B19" s="20" t="s">
        <v>50</v>
      </c>
      <c r="C19" t="s">
        <v>52</v>
      </c>
      <c r="E19" s="20" t="s">
        <v>50</v>
      </c>
      <c r="F19" t="s">
        <v>51</v>
      </c>
      <c r="G19" s="19" t="s">
        <v>75</v>
      </c>
      <c r="K19" s="20" t="s">
        <v>50</v>
      </c>
      <c r="L19" t="s">
        <v>58</v>
      </c>
    </row>
    <row r="20" spans="2:12">
      <c r="B20" s="14" t="s">
        <v>53</v>
      </c>
      <c r="C20" s="26">
        <v>139</v>
      </c>
      <c r="E20" s="14" t="s">
        <v>18</v>
      </c>
      <c r="F20" s="26">
        <v>1696800</v>
      </c>
      <c r="G20" s="21">
        <f>GETPIVOTDATA("Total Revenue",$E$19,"Product Name","Air conditioner")/GETPIVOTDATA("Total Revenue",$E$19)</f>
        <v>6.758183065191295E-2</v>
      </c>
      <c r="K20" s="14" t="s">
        <v>29</v>
      </c>
      <c r="L20" s="26">
        <v>117</v>
      </c>
    </row>
    <row r="21" spans="2:12">
      <c r="B21" s="14" t="s">
        <v>54</v>
      </c>
      <c r="C21" s="26">
        <v>122</v>
      </c>
      <c r="E21" s="14" t="s">
        <v>25</v>
      </c>
      <c r="F21" s="26">
        <v>1397700</v>
      </c>
      <c r="G21" s="21">
        <f>GETPIVOTDATA("Total Revenue",$E$19,"Product Name","Air Purifiers")/GETPIVOTDATA("Total Revenue",$E$19)</f>
        <v>5.5668979668893635E-2</v>
      </c>
      <c r="K21" s="14" t="s">
        <v>17</v>
      </c>
      <c r="L21" s="26">
        <v>160</v>
      </c>
    </row>
    <row r="22" spans="2:12">
      <c r="B22" s="14" t="s">
        <v>55</v>
      </c>
      <c r="C22" s="26">
        <v>124</v>
      </c>
      <c r="E22" s="14" t="s">
        <v>22</v>
      </c>
      <c r="F22" s="26">
        <v>5144400</v>
      </c>
      <c r="G22" s="21">
        <f>GETPIVOTDATA("Total Revenue",$E$19,"Product Name","Computers")/GETPIVOTDATA("Total Revenue",$E$19)</f>
        <v>0.20489625742910242</v>
      </c>
      <c r="K22" s="14" t="s">
        <v>21</v>
      </c>
      <c r="L22" s="26">
        <v>104</v>
      </c>
    </row>
    <row r="23" spans="2:12">
      <c r="B23" s="14" t="s">
        <v>56</v>
      </c>
      <c r="C23" s="26">
        <v>117</v>
      </c>
      <c r="E23" s="14" t="s">
        <v>35</v>
      </c>
      <c r="F23" s="26">
        <v>1818700</v>
      </c>
      <c r="G23" s="21">
        <f>GETPIVOTDATA("Total Revenue",$E$19,"Product Name","Dishwashers")/GETPIVOTDATA("Total Revenue",$E$19)</f>
        <v>7.2436984563079954E-2</v>
      </c>
      <c r="K23" s="14" t="s">
        <v>26</v>
      </c>
      <c r="L23" s="26">
        <v>121</v>
      </c>
    </row>
    <row r="24" spans="2:12">
      <c r="B24" s="14" t="s">
        <v>57</v>
      </c>
      <c r="C24" s="26">
        <v>92</v>
      </c>
      <c r="E24" s="14" t="s">
        <v>27</v>
      </c>
      <c r="F24" s="26">
        <v>1135200</v>
      </c>
      <c r="G24" s="21">
        <f>GETPIVOTDATA("Total Revenue",$E$19,"Product Name","Food processor")/GETPIVOTDATA("Total Revenue",$E$19)</f>
        <v>4.5213869728931856E-2</v>
      </c>
      <c r="K24" s="14" t="s">
        <v>14</v>
      </c>
      <c r="L24" s="26">
        <v>92</v>
      </c>
    </row>
    <row r="25" spans="2:12">
      <c r="B25" s="14" t="s">
        <v>62</v>
      </c>
      <c r="C25" s="26">
        <v>594</v>
      </c>
      <c r="E25" s="14" t="s">
        <v>33</v>
      </c>
      <c r="F25" s="26">
        <v>1767600</v>
      </c>
      <c r="G25" s="21">
        <f>GETPIVOTDATA("Total Revenue",$E$19,"Product Name","Mobile Phones")/GETPIVOTDATA("Total Revenue",$E$19)</f>
        <v>7.040172316143406E-2</v>
      </c>
      <c r="K25" s="14" t="s">
        <v>62</v>
      </c>
      <c r="L25" s="26">
        <v>594</v>
      </c>
    </row>
    <row r="26" spans="2:12">
      <c r="E26" s="14" t="s">
        <v>12</v>
      </c>
      <c r="F26" s="26">
        <v>2131500</v>
      </c>
      <c r="G26" s="21">
        <f>GETPIVOTDATA("Total Revenue",$E$19,"Product Name","Oven &amp; Grills")/GETPIVOTDATA("Total Revenue",$E$19)</f>
        <v>8.4895492712489654E-2</v>
      </c>
    </row>
    <row r="27" spans="2:12">
      <c r="E27" s="14" t="s">
        <v>19</v>
      </c>
      <c r="F27" s="26">
        <v>2385600</v>
      </c>
      <c r="G27" s="21">
        <f>GETPIVOTDATA("Total Revenue",$E$19,"Product Name","Refrigerator ")/GETPIVOTDATA("Total Revenue",$E$19)</f>
        <v>9.5016039134372662E-2</v>
      </c>
    </row>
    <row r="28" spans="2:12">
      <c r="E28" s="14" t="s">
        <v>15</v>
      </c>
      <c r="F28" s="26">
        <v>4959000</v>
      </c>
      <c r="G28" s="21">
        <f>GETPIVOTDATA("Total Revenue",$E$19,"Product Name","Television")/GETPIVOTDATA("Total Revenue",$E$19)</f>
        <v>0.19751196263722082</v>
      </c>
    </row>
    <row r="29" spans="2:12">
      <c r="E29" s="14" t="s">
        <v>30</v>
      </c>
      <c r="F29" s="26">
        <v>1337400</v>
      </c>
      <c r="G29" s="21">
        <f>GETPIVOTDATA("Total Revenue",$E$19,"Product Name","Washing Machines")/GETPIVOTDATA("Total Revenue",$E$19)</f>
        <v>5.3267291556970991E-2</v>
      </c>
    </row>
    <row r="30" spans="2:12">
      <c r="E30" s="14" t="s">
        <v>34</v>
      </c>
      <c r="F30" s="26">
        <v>1333440</v>
      </c>
      <c r="G30" s="21">
        <f>GETPIVOTDATA("Total Revenue",$E$19,"Product Name","Water Purifiers")/GETPIVOTDATA("Total Revenue",$E$19)</f>
        <v>5.3109568755590995E-2</v>
      </c>
    </row>
    <row r="31" spans="2:12">
      <c r="E31" s="14" t="s">
        <v>62</v>
      </c>
      <c r="F31" s="26">
        <v>25107340</v>
      </c>
      <c r="G31" s="22">
        <f>SUM(G20:G30)</f>
        <v>0.99999999999999989</v>
      </c>
    </row>
    <row r="35" spans="2:15">
      <c r="B35" s="25" t="s">
        <v>81</v>
      </c>
      <c r="C35" s="25"/>
      <c r="D35" s="25"/>
      <c r="F35" s="25" t="s">
        <v>82</v>
      </c>
      <c r="G35" s="25"/>
    </row>
    <row r="36" spans="2:15">
      <c r="B36" s="20" t="s">
        <v>50</v>
      </c>
      <c r="C36" t="s">
        <v>59</v>
      </c>
      <c r="D36" t="s">
        <v>51</v>
      </c>
      <c r="F36" s="20" t="s">
        <v>50</v>
      </c>
      <c r="G36" t="s">
        <v>60</v>
      </c>
    </row>
    <row r="37" spans="2:15">
      <c r="B37" s="14" t="s">
        <v>45</v>
      </c>
      <c r="C37" s="26">
        <v>116</v>
      </c>
      <c r="D37" s="26">
        <v>5229300</v>
      </c>
      <c r="F37" s="14" t="s">
        <v>44</v>
      </c>
      <c r="G37" s="26">
        <v>280</v>
      </c>
    </row>
    <row r="38" spans="2:15">
      <c r="B38" s="14" t="s">
        <v>46</v>
      </c>
      <c r="C38" s="26">
        <v>112</v>
      </c>
      <c r="D38" s="26">
        <v>4148780</v>
      </c>
      <c r="F38" s="14" t="s">
        <v>43</v>
      </c>
      <c r="G38" s="26">
        <v>314</v>
      </c>
    </row>
    <row r="39" spans="2:15">
      <c r="B39" s="14" t="s">
        <v>47</v>
      </c>
      <c r="C39" s="26">
        <v>127</v>
      </c>
      <c r="D39" s="26">
        <v>5233560</v>
      </c>
      <c r="F39" s="14" t="s">
        <v>62</v>
      </c>
      <c r="G39" s="26">
        <v>594</v>
      </c>
    </row>
    <row r="40" spans="2:15">
      <c r="B40" s="14" t="s">
        <v>48</v>
      </c>
      <c r="C40" s="26">
        <v>118</v>
      </c>
      <c r="D40" s="26">
        <v>5348200</v>
      </c>
    </row>
    <row r="41" spans="2:15">
      <c r="B41" s="14" t="s">
        <v>49</v>
      </c>
      <c r="C41" s="26">
        <v>121</v>
      </c>
      <c r="D41" s="26">
        <v>5147500</v>
      </c>
    </row>
    <row r="42" spans="2:15">
      <c r="B42" s="14" t="s">
        <v>62</v>
      </c>
      <c r="C42" s="26">
        <v>594</v>
      </c>
      <c r="D42" s="26">
        <v>25107340</v>
      </c>
    </row>
    <row r="46" spans="2:15">
      <c r="B46" s="25" t="s">
        <v>83</v>
      </c>
      <c r="C46" s="25"/>
      <c r="D46" s="25"/>
      <c r="E46" s="25"/>
      <c r="F46" s="25"/>
      <c r="G46" s="25"/>
      <c r="H46" s="25"/>
      <c r="I46" s="25"/>
      <c r="J46" s="25"/>
      <c r="K46" s="25"/>
      <c r="L46" s="25"/>
      <c r="M46" s="25"/>
      <c r="N46" s="25"/>
      <c r="O46" s="25"/>
    </row>
    <row r="47" spans="2:15">
      <c r="B47" s="20" t="s">
        <v>51</v>
      </c>
      <c r="C47" s="20" t="s">
        <v>61</v>
      </c>
    </row>
    <row r="48" spans="2:15">
      <c r="B48" s="20" t="s">
        <v>85</v>
      </c>
      <c r="C48" t="s">
        <v>63</v>
      </c>
      <c r="D48" t="s">
        <v>64</v>
      </c>
      <c r="E48" t="s">
        <v>65</v>
      </c>
      <c r="F48" t="s">
        <v>66</v>
      </c>
      <c r="G48" t="s">
        <v>67</v>
      </c>
      <c r="H48" t="s">
        <v>68</v>
      </c>
      <c r="I48" t="s">
        <v>69</v>
      </c>
      <c r="J48" t="s">
        <v>70</v>
      </c>
      <c r="K48" t="s">
        <v>71</v>
      </c>
      <c r="L48" t="s">
        <v>72</v>
      </c>
      <c r="M48" t="s">
        <v>73</v>
      </c>
      <c r="N48" t="s">
        <v>74</v>
      </c>
      <c r="O48" t="s">
        <v>62</v>
      </c>
    </row>
    <row r="49" spans="2:15">
      <c r="B49" s="14" t="s">
        <v>18</v>
      </c>
      <c r="C49" s="26">
        <v>156000</v>
      </c>
      <c r="D49" s="26">
        <v>195600</v>
      </c>
      <c r="E49" s="26">
        <v>144000</v>
      </c>
      <c r="F49" s="26">
        <v>84000</v>
      </c>
      <c r="G49" s="26">
        <v>144000</v>
      </c>
      <c r="H49" s="26">
        <v>126000</v>
      </c>
      <c r="I49" s="26">
        <v>174000</v>
      </c>
      <c r="J49" s="26">
        <v>138000</v>
      </c>
      <c r="K49" s="26">
        <v>6000</v>
      </c>
      <c r="L49" s="26">
        <v>42000</v>
      </c>
      <c r="M49" s="26">
        <v>213600</v>
      </c>
      <c r="N49" s="26">
        <v>273600</v>
      </c>
      <c r="O49" s="26">
        <v>1696800</v>
      </c>
    </row>
    <row r="50" spans="2:15">
      <c r="B50" s="14" t="s">
        <v>25</v>
      </c>
      <c r="C50" s="26">
        <v>112500</v>
      </c>
      <c r="D50" s="26">
        <v>133200</v>
      </c>
      <c r="E50" s="26">
        <v>45000</v>
      </c>
      <c r="F50" s="26">
        <v>126000</v>
      </c>
      <c r="G50" s="26">
        <v>121500</v>
      </c>
      <c r="H50" s="26">
        <v>103500</v>
      </c>
      <c r="I50" s="26">
        <v>94500</v>
      </c>
      <c r="J50" s="26">
        <v>117000</v>
      </c>
      <c r="K50" s="26">
        <v>54000</v>
      </c>
      <c r="L50" s="26">
        <v>49500</v>
      </c>
      <c r="M50" s="26">
        <v>202500</v>
      </c>
      <c r="N50" s="26">
        <v>238500</v>
      </c>
      <c r="O50" s="26">
        <v>1397700</v>
      </c>
    </row>
    <row r="51" spans="2:15">
      <c r="B51" s="14" t="s">
        <v>22</v>
      </c>
      <c r="C51" s="26">
        <v>648000</v>
      </c>
      <c r="D51" s="26">
        <v>342000</v>
      </c>
      <c r="E51" s="26">
        <v>144000</v>
      </c>
      <c r="F51" s="26">
        <v>388800</v>
      </c>
      <c r="G51" s="26">
        <v>324000</v>
      </c>
      <c r="H51" s="26">
        <v>324000</v>
      </c>
      <c r="I51" s="26">
        <v>514800</v>
      </c>
      <c r="J51" s="26">
        <v>504000</v>
      </c>
      <c r="K51" s="26">
        <v>126000</v>
      </c>
      <c r="L51" s="26">
        <v>216000</v>
      </c>
      <c r="M51" s="26">
        <v>792000</v>
      </c>
      <c r="N51" s="26">
        <v>820800</v>
      </c>
      <c r="O51" s="26">
        <v>5144400</v>
      </c>
    </row>
    <row r="52" spans="2:15">
      <c r="B52" s="14" t="s">
        <v>35</v>
      </c>
      <c r="C52" s="26">
        <v>123500</v>
      </c>
      <c r="D52" s="26">
        <v>159900</v>
      </c>
      <c r="E52" s="26">
        <v>110500</v>
      </c>
      <c r="F52" s="26">
        <v>162500</v>
      </c>
      <c r="G52" s="26">
        <v>140400</v>
      </c>
      <c r="H52" s="26">
        <v>114400</v>
      </c>
      <c r="I52" s="26">
        <v>227500</v>
      </c>
      <c r="J52" s="26">
        <v>123500</v>
      </c>
      <c r="K52" s="26">
        <v>78000</v>
      </c>
      <c r="L52" s="26">
        <v>65000</v>
      </c>
      <c r="M52" s="26">
        <v>299000</v>
      </c>
      <c r="N52" s="26">
        <v>214500</v>
      </c>
      <c r="O52" s="26">
        <v>1818700</v>
      </c>
    </row>
    <row r="53" spans="2:15">
      <c r="B53" s="14" t="s">
        <v>27</v>
      </c>
      <c r="C53" s="26">
        <v>100000</v>
      </c>
      <c r="D53" s="26">
        <v>144000</v>
      </c>
      <c r="E53" s="26">
        <v>60000</v>
      </c>
      <c r="F53" s="26">
        <v>52000</v>
      </c>
      <c r="G53" s="26">
        <v>116000</v>
      </c>
      <c r="H53" s="26">
        <v>48000</v>
      </c>
      <c r="I53" s="26">
        <v>76000</v>
      </c>
      <c r="J53" s="26">
        <v>64000</v>
      </c>
      <c r="K53" s="26">
        <v>22400</v>
      </c>
      <c r="L53" s="26">
        <v>48000</v>
      </c>
      <c r="M53" s="26">
        <v>174400</v>
      </c>
      <c r="N53" s="26">
        <v>230400</v>
      </c>
      <c r="O53" s="26">
        <v>1135200</v>
      </c>
    </row>
    <row r="54" spans="2:15">
      <c r="B54" s="14" t="s">
        <v>33</v>
      </c>
      <c r="C54" s="26">
        <v>198000</v>
      </c>
      <c r="D54" s="26">
        <v>162000</v>
      </c>
      <c r="E54" s="26">
        <v>48000</v>
      </c>
      <c r="F54" s="26">
        <v>105600</v>
      </c>
      <c r="G54" s="26">
        <v>204000</v>
      </c>
      <c r="H54" s="26">
        <v>66000</v>
      </c>
      <c r="I54" s="26">
        <v>174000</v>
      </c>
      <c r="J54" s="26">
        <v>144000</v>
      </c>
      <c r="K54" s="26">
        <v>42000</v>
      </c>
      <c r="L54" s="26">
        <v>72000</v>
      </c>
      <c r="M54" s="26">
        <v>240000</v>
      </c>
      <c r="N54" s="26">
        <v>312000</v>
      </c>
      <c r="O54" s="26">
        <v>1767600</v>
      </c>
    </row>
    <row r="55" spans="2:15">
      <c r="B55" s="14" t="s">
        <v>12</v>
      </c>
      <c r="C55" s="26">
        <v>142500</v>
      </c>
      <c r="D55" s="26">
        <v>139500</v>
      </c>
      <c r="E55" s="26">
        <v>172500</v>
      </c>
      <c r="F55" s="26">
        <v>229500</v>
      </c>
      <c r="G55" s="26">
        <v>105000</v>
      </c>
      <c r="H55" s="26">
        <v>277500</v>
      </c>
      <c r="I55" s="26">
        <v>165000</v>
      </c>
      <c r="J55" s="26">
        <v>247500</v>
      </c>
      <c r="K55" s="26">
        <v>30000</v>
      </c>
      <c r="L55" s="26">
        <v>67500</v>
      </c>
      <c r="M55" s="26">
        <v>217500</v>
      </c>
      <c r="N55" s="26">
        <v>337500</v>
      </c>
      <c r="O55" s="26">
        <v>2131500</v>
      </c>
    </row>
    <row r="56" spans="2:15">
      <c r="B56" s="14" t="s">
        <v>19</v>
      </c>
      <c r="C56" s="26">
        <v>192000</v>
      </c>
      <c r="D56" s="26">
        <v>128000</v>
      </c>
      <c r="E56" s="26">
        <v>140800</v>
      </c>
      <c r="F56" s="26">
        <v>120000</v>
      </c>
      <c r="G56" s="26">
        <v>232000</v>
      </c>
      <c r="H56" s="26">
        <v>184000</v>
      </c>
      <c r="I56" s="26">
        <v>264000</v>
      </c>
      <c r="J56" s="26">
        <v>208000</v>
      </c>
      <c r="K56" s="26">
        <v>64000</v>
      </c>
      <c r="L56" s="26">
        <v>48000</v>
      </c>
      <c r="M56" s="26">
        <v>448000</v>
      </c>
      <c r="N56" s="26">
        <v>356800</v>
      </c>
      <c r="O56" s="26">
        <v>2385600</v>
      </c>
    </row>
    <row r="57" spans="2:15">
      <c r="B57" s="14" t="s">
        <v>15</v>
      </c>
      <c r="C57" s="26">
        <v>375000</v>
      </c>
      <c r="D57" s="26">
        <v>414000</v>
      </c>
      <c r="E57" s="26">
        <v>345000</v>
      </c>
      <c r="F57" s="26">
        <v>255000</v>
      </c>
      <c r="G57" s="26">
        <v>480000</v>
      </c>
      <c r="H57" s="26">
        <v>495000</v>
      </c>
      <c r="I57" s="26">
        <v>435000</v>
      </c>
      <c r="J57" s="26">
        <v>240000</v>
      </c>
      <c r="K57" s="26">
        <v>15000</v>
      </c>
      <c r="L57" s="26">
        <v>30000</v>
      </c>
      <c r="M57" s="26">
        <v>660000</v>
      </c>
      <c r="N57" s="26">
        <v>1215000</v>
      </c>
      <c r="O57" s="26">
        <v>4959000</v>
      </c>
    </row>
    <row r="58" spans="2:15">
      <c r="B58" s="14" t="s">
        <v>30</v>
      </c>
      <c r="C58" s="26">
        <v>99000</v>
      </c>
      <c r="D58" s="26">
        <v>117000</v>
      </c>
      <c r="E58" s="26">
        <v>99000</v>
      </c>
      <c r="F58" s="26">
        <v>85500</v>
      </c>
      <c r="G58" s="26">
        <v>144000</v>
      </c>
      <c r="H58" s="26">
        <v>121500</v>
      </c>
      <c r="I58" s="26">
        <v>85500</v>
      </c>
      <c r="J58" s="26">
        <v>94500</v>
      </c>
      <c r="K58" s="26">
        <v>25200</v>
      </c>
      <c r="L58" s="26">
        <v>45000</v>
      </c>
      <c r="M58" s="26">
        <v>139500</v>
      </c>
      <c r="N58" s="26">
        <v>281700</v>
      </c>
      <c r="O58" s="26">
        <v>1337400</v>
      </c>
    </row>
    <row r="59" spans="2:15">
      <c r="B59" s="14" t="s">
        <v>34</v>
      </c>
      <c r="C59" s="26">
        <v>113280</v>
      </c>
      <c r="D59" s="26">
        <v>76800</v>
      </c>
      <c r="E59" s="26">
        <v>50880</v>
      </c>
      <c r="F59" s="26">
        <v>110400</v>
      </c>
      <c r="G59" s="26">
        <v>108480</v>
      </c>
      <c r="H59" s="26">
        <v>148800</v>
      </c>
      <c r="I59" s="26">
        <v>67200</v>
      </c>
      <c r="J59" s="26">
        <v>163200</v>
      </c>
      <c r="K59" s="26">
        <v>38400</v>
      </c>
      <c r="L59" s="26">
        <v>24000</v>
      </c>
      <c r="M59" s="26">
        <v>182400</v>
      </c>
      <c r="N59" s="26">
        <v>249600</v>
      </c>
      <c r="O59" s="26">
        <v>1333440</v>
      </c>
    </row>
    <row r="60" spans="2:15">
      <c r="B60" s="14" t="s">
        <v>62</v>
      </c>
      <c r="C60" s="26">
        <v>2259780</v>
      </c>
      <c r="D60" s="26">
        <v>2012000</v>
      </c>
      <c r="E60" s="26">
        <v>1359680</v>
      </c>
      <c r="F60" s="26">
        <v>1719300</v>
      </c>
      <c r="G60" s="26">
        <v>2119380</v>
      </c>
      <c r="H60" s="26">
        <v>2008700</v>
      </c>
      <c r="I60" s="26">
        <v>2277500</v>
      </c>
      <c r="J60" s="26">
        <v>2043700</v>
      </c>
      <c r="K60" s="26">
        <v>501000</v>
      </c>
      <c r="L60" s="26">
        <v>707000</v>
      </c>
      <c r="M60" s="26">
        <v>3568900</v>
      </c>
      <c r="N60" s="26">
        <v>4530400</v>
      </c>
      <c r="O60" s="26">
        <v>25107340</v>
      </c>
    </row>
    <row r="63" spans="2:15">
      <c r="B63" s="25" t="s">
        <v>84</v>
      </c>
      <c r="C63" s="25"/>
      <c r="D63" s="25"/>
      <c r="E63" s="25"/>
      <c r="F63" s="25"/>
      <c r="G63" s="25"/>
      <c r="H63" s="25"/>
      <c r="I63" s="25"/>
      <c r="J63" s="25"/>
      <c r="K63" s="25"/>
      <c r="L63" s="25"/>
      <c r="M63" s="25"/>
      <c r="N63" s="25"/>
      <c r="O63" s="25"/>
    </row>
    <row r="64" spans="2:15">
      <c r="B64" s="20" t="s">
        <v>51</v>
      </c>
      <c r="C64" s="20" t="s">
        <v>61</v>
      </c>
    </row>
    <row r="65" spans="2:15">
      <c r="B65" s="20" t="s">
        <v>86</v>
      </c>
      <c r="C65" t="s">
        <v>63</v>
      </c>
      <c r="D65" t="s">
        <v>64</v>
      </c>
      <c r="E65" t="s">
        <v>65</v>
      </c>
      <c r="F65" t="s">
        <v>66</v>
      </c>
      <c r="G65" t="s">
        <v>67</v>
      </c>
      <c r="H65" t="s">
        <v>68</v>
      </c>
      <c r="I65" t="s">
        <v>69</v>
      </c>
      <c r="J65" t="s">
        <v>70</v>
      </c>
      <c r="K65" t="s">
        <v>71</v>
      </c>
      <c r="L65" t="s">
        <v>72</v>
      </c>
      <c r="M65" t="s">
        <v>73</v>
      </c>
      <c r="N65" t="s">
        <v>74</v>
      </c>
      <c r="O65" t="s">
        <v>62</v>
      </c>
    </row>
    <row r="66" spans="2:15">
      <c r="B66" s="14" t="s">
        <v>32</v>
      </c>
      <c r="C66" s="26">
        <v>668380</v>
      </c>
      <c r="D66" s="26">
        <v>261600</v>
      </c>
      <c r="E66" s="26">
        <v>119500</v>
      </c>
      <c r="F66" s="26">
        <v>174000</v>
      </c>
      <c r="G66" s="26">
        <v>293000</v>
      </c>
      <c r="H66" s="26">
        <v>216700</v>
      </c>
      <c r="I66" s="26">
        <v>221300</v>
      </c>
      <c r="J66" s="26">
        <v>166000</v>
      </c>
      <c r="K66" s="26">
        <v>27000</v>
      </c>
      <c r="L66" s="26">
        <v>156500</v>
      </c>
      <c r="M66" s="26">
        <v>310300</v>
      </c>
      <c r="N66" s="26">
        <v>625800</v>
      </c>
      <c r="O66" s="26">
        <v>3240080</v>
      </c>
    </row>
    <row r="67" spans="2:15">
      <c r="B67" s="14" t="s">
        <v>36</v>
      </c>
      <c r="C67" s="26">
        <v>90000</v>
      </c>
      <c r="D67" s="26">
        <v>105000</v>
      </c>
      <c r="E67" s="26">
        <v>45000</v>
      </c>
      <c r="F67" s="26">
        <v>135000</v>
      </c>
      <c r="G67" s="26">
        <v>195000</v>
      </c>
      <c r="H67" s="26">
        <v>151300</v>
      </c>
      <c r="I67" s="26">
        <v>59200</v>
      </c>
      <c r="J67" s="26">
        <v>178500</v>
      </c>
      <c r="K67" s="26"/>
      <c r="L67" s="26">
        <v>52000</v>
      </c>
      <c r="M67" s="26">
        <v>263000</v>
      </c>
      <c r="N67" s="26">
        <v>111000</v>
      </c>
      <c r="O67" s="26">
        <v>1385000</v>
      </c>
    </row>
    <row r="68" spans="2:15">
      <c r="B68" s="14" t="s">
        <v>31</v>
      </c>
      <c r="C68" s="26">
        <v>393500</v>
      </c>
      <c r="D68" s="26">
        <v>382000</v>
      </c>
      <c r="E68" s="26">
        <v>44800</v>
      </c>
      <c r="F68" s="26">
        <v>366700</v>
      </c>
      <c r="G68" s="26">
        <v>210380</v>
      </c>
      <c r="H68" s="26">
        <v>97800</v>
      </c>
      <c r="I68" s="26">
        <v>212500</v>
      </c>
      <c r="J68" s="26">
        <v>146000</v>
      </c>
      <c r="K68" s="26">
        <v>55200</v>
      </c>
      <c r="L68" s="26">
        <v>150000</v>
      </c>
      <c r="M68" s="26">
        <v>386300</v>
      </c>
      <c r="N68" s="26">
        <v>573300</v>
      </c>
      <c r="O68" s="26">
        <v>3018480</v>
      </c>
    </row>
    <row r="69" spans="2:15">
      <c r="B69" s="14" t="s">
        <v>38</v>
      </c>
      <c r="C69" s="26">
        <v>135000</v>
      </c>
      <c r="D69" s="26">
        <v>69600</v>
      </c>
      <c r="E69" s="26">
        <v>30000</v>
      </c>
      <c r="F69" s="26"/>
      <c r="G69" s="26">
        <v>76500</v>
      </c>
      <c r="H69" s="26">
        <v>160500</v>
      </c>
      <c r="I69" s="26">
        <v>249000</v>
      </c>
      <c r="J69" s="26">
        <v>60000</v>
      </c>
      <c r="K69" s="26">
        <v>39000</v>
      </c>
      <c r="L69" s="26"/>
      <c r="M69" s="26">
        <v>247000</v>
      </c>
      <c r="N69" s="26">
        <v>299800</v>
      </c>
      <c r="O69" s="26">
        <v>1366400</v>
      </c>
    </row>
    <row r="70" spans="2:15">
      <c r="B70" s="14" t="s">
        <v>37</v>
      </c>
      <c r="C70" s="26">
        <v>75000</v>
      </c>
      <c r="D70" s="26">
        <v>140300</v>
      </c>
      <c r="E70" s="26">
        <v>12000</v>
      </c>
      <c r="F70" s="26">
        <v>52000</v>
      </c>
      <c r="G70" s="26">
        <v>278000</v>
      </c>
      <c r="H70" s="26">
        <v>126000</v>
      </c>
      <c r="I70" s="26">
        <v>285000</v>
      </c>
      <c r="J70" s="26">
        <v>40500</v>
      </c>
      <c r="K70" s="26"/>
      <c r="L70" s="26">
        <v>30000</v>
      </c>
      <c r="M70" s="26">
        <v>186600</v>
      </c>
      <c r="N70" s="26">
        <v>398000</v>
      </c>
      <c r="O70" s="26">
        <v>1623400</v>
      </c>
    </row>
    <row r="71" spans="2:15">
      <c r="B71" s="14" t="s">
        <v>24</v>
      </c>
      <c r="C71" s="26">
        <v>110000</v>
      </c>
      <c r="D71" s="26">
        <v>255700</v>
      </c>
      <c r="E71" s="26">
        <v>297500</v>
      </c>
      <c r="F71" s="26">
        <v>128300</v>
      </c>
      <c r="G71" s="26">
        <v>244500</v>
      </c>
      <c r="H71" s="26">
        <v>170200</v>
      </c>
      <c r="I71" s="26">
        <v>154000</v>
      </c>
      <c r="J71" s="26">
        <v>413300</v>
      </c>
      <c r="K71" s="26">
        <v>141800</v>
      </c>
      <c r="L71" s="26"/>
      <c r="M71" s="26">
        <v>436200</v>
      </c>
      <c r="N71" s="26">
        <v>424600</v>
      </c>
      <c r="O71" s="26">
        <v>2776100</v>
      </c>
    </row>
    <row r="72" spans="2:15">
      <c r="B72" s="14" t="s">
        <v>23</v>
      </c>
      <c r="C72" s="26">
        <v>483000</v>
      </c>
      <c r="D72" s="26">
        <v>327900</v>
      </c>
      <c r="E72" s="26">
        <v>154500</v>
      </c>
      <c r="F72" s="26">
        <v>373000</v>
      </c>
      <c r="G72" s="26">
        <v>230100</v>
      </c>
      <c r="H72" s="26">
        <v>234500</v>
      </c>
      <c r="I72" s="26">
        <v>269500</v>
      </c>
      <c r="J72" s="26">
        <v>122000</v>
      </c>
      <c r="K72" s="26">
        <v>64000</v>
      </c>
      <c r="L72" s="26"/>
      <c r="M72" s="26">
        <v>514500</v>
      </c>
      <c r="N72" s="26">
        <v>385800</v>
      </c>
      <c r="O72" s="26">
        <v>3158800</v>
      </c>
    </row>
    <row r="73" spans="2:15">
      <c r="B73" s="14" t="s">
        <v>28</v>
      </c>
      <c r="C73" s="26">
        <v>121900</v>
      </c>
      <c r="D73" s="26">
        <v>244000</v>
      </c>
      <c r="E73" s="26">
        <v>151500</v>
      </c>
      <c r="F73" s="26">
        <v>317800</v>
      </c>
      <c r="G73" s="26">
        <v>154500</v>
      </c>
      <c r="H73" s="26">
        <v>174500</v>
      </c>
      <c r="I73" s="26">
        <v>271000</v>
      </c>
      <c r="J73" s="26">
        <v>76000</v>
      </c>
      <c r="K73" s="26">
        <v>147000</v>
      </c>
      <c r="L73" s="26">
        <v>105500</v>
      </c>
      <c r="M73" s="26">
        <v>381100</v>
      </c>
      <c r="N73" s="26">
        <v>669500</v>
      </c>
      <c r="O73" s="26">
        <v>2814300</v>
      </c>
    </row>
    <row r="74" spans="2:15">
      <c r="B74" s="14" t="s">
        <v>13</v>
      </c>
      <c r="C74" s="26">
        <v>109500</v>
      </c>
      <c r="D74" s="26">
        <v>225900</v>
      </c>
      <c r="E74" s="26">
        <v>289000</v>
      </c>
      <c r="F74" s="26">
        <v>124500</v>
      </c>
      <c r="G74" s="26">
        <v>298500</v>
      </c>
      <c r="H74" s="26">
        <v>239700</v>
      </c>
      <c r="I74" s="26">
        <v>278500</v>
      </c>
      <c r="J74" s="26">
        <v>330100</v>
      </c>
      <c r="K74" s="26">
        <v>27000</v>
      </c>
      <c r="L74" s="26">
        <v>190500</v>
      </c>
      <c r="M74" s="26">
        <v>406400</v>
      </c>
      <c r="N74" s="26">
        <v>495400</v>
      </c>
      <c r="O74" s="26">
        <v>3015000</v>
      </c>
    </row>
    <row r="75" spans="2:15">
      <c r="B75" s="14" t="s">
        <v>20</v>
      </c>
      <c r="C75" s="26">
        <v>43500</v>
      </c>
      <c r="D75" s="26"/>
      <c r="E75" s="26">
        <v>116880</v>
      </c>
      <c r="F75" s="26">
        <v>14400</v>
      </c>
      <c r="G75" s="26">
        <v>32500</v>
      </c>
      <c r="H75" s="26">
        <v>248500</v>
      </c>
      <c r="I75" s="26">
        <v>72000</v>
      </c>
      <c r="J75" s="26">
        <v>307100</v>
      </c>
      <c r="K75" s="26"/>
      <c r="L75" s="26">
        <v>22500</v>
      </c>
      <c r="M75" s="26">
        <v>253000</v>
      </c>
      <c r="N75" s="26">
        <v>274500</v>
      </c>
      <c r="O75" s="26">
        <v>1384880</v>
      </c>
    </row>
    <row r="76" spans="2:15">
      <c r="B76" s="14" t="s">
        <v>16</v>
      </c>
      <c r="C76" s="26">
        <v>30000</v>
      </c>
      <c r="D76" s="26"/>
      <c r="E76" s="26">
        <v>99000</v>
      </c>
      <c r="F76" s="26">
        <v>33600</v>
      </c>
      <c r="G76" s="26">
        <v>106400</v>
      </c>
      <c r="H76" s="26">
        <v>189000</v>
      </c>
      <c r="I76" s="26">
        <v>205500</v>
      </c>
      <c r="J76" s="26">
        <v>204200</v>
      </c>
      <c r="K76" s="26"/>
      <c r="L76" s="26"/>
      <c r="M76" s="26">
        <v>184500</v>
      </c>
      <c r="N76" s="26">
        <v>272700</v>
      </c>
      <c r="O76" s="26">
        <v>1324900</v>
      </c>
    </row>
    <row r="77" spans="2:15">
      <c r="B77" s="14" t="s">
        <v>62</v>
      </c>
      <c r="C77" s="26">
        <v>2259780</v>
      </c>
      <c r="D77" s="26">
        <v>2012000</v>
      </c>
      <c r="E77" s="26">
        <v>1359680</v>
      </c>
      <c r="F77" s="26">
        <v>1719300</v>
      </c>
      <c r="G77" s="26">
        <v>2119380</v>
      </c>
      <c r="H77" s="26">
        <v>2008700</v>
      </c>
      <c r="I77" s="26">
        <v>2277500</v>
      </c>
      <c r="J77" s="26">
        <v>2043700</v>
      </c>
      <c r="K77" s="26">
        <v>501000</v>
      </c>
      <c r="L77" s="26">
        <v>707000</v>
      </c>
      <c r="M77" s="26">
        <v>3568900</v>
      </c>
      <c r="N77" s="26">
        <v>4530400</v>
      </c>
      <c r="O77" s="26">
        <v>25107340</v>
      </c>
    </row>
  </sheetData>
  <mergeCells count="9">
    <mergeCell ref="B46:O46"/>
    <mergeCell ref="B63:O63"/>
    <mergeCell ref="B1:C1"/>
    <mergeCell ref="E1:F1"/>
    <mergeCell ref="B18:C18"/>
    <mergeCell ref="E18:G18"/>
    <mergeCell ref="K18:L18"/>
    <mergeCell ref="B35:D35"/>
    <mergeCell ref="F35:G3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D3097-5FC0-46D3-9DA6-AFF605EF7F01}">
  <dimension ref="B5:E16"/>
  <sheetViews>
    <sheetView showGridLines="0" tabSelected="1" zoomScale="89" zoomScaleNormal="89" workbookViewId="0">
      <selection activeCell="U23" sqref="U23"/>
    </sheetView>
  </sheetViews>
  <sheetFormatPr defaultRowHeight="15"/>
  <cols>
    <col min="1" max="1" width="9.140625" style="23"/>
    <col min="2" max="2" width="20.7109375" style="23" customWidth="1"/>
    <col min="3" max="3" width="17.85546875" style="23" customWidth="1"/>
    <col min="4" max="4" width="16.7109375" style="23" customWidth="1"/>
    <col min="5" max="5" width="15.7109375" style="23" customWidth="1"/>
    <col min="6" max="16384" width="9.140625" style="23"/>
  </cols>
  <sheetData>
    <row r="5" spans="2:5">
      <c r="B5" s="27" t="s">
        <v>88</v>
      </c>
      <c r="C5" s="28" t="s">
        <v>87</v>
      </c>
      <c r="D5" s="27" t="s">
        <v>89</v>
      </c>
      <c r="E5" s="28" t="s">
        <v>87</v>
      </c>
    </row>
    <row r="6" spans="2:5" ht="24" customHeight="1">
      <c r="B6" s="24" t="s">
        <v>18</v>
      </c>
      <c r="D6" s="24" t="s">
        <v>32</v>
      </c>
    </row>
    <row r="7" spans="2:5" ht="24" customHeight="1">
      <c r="B7" s="24" t="s">
        <v>25</v>
      </c>
      <c r="D7" s="24" t="s">
        <v>36</v>
      </c>
    </row>
    <row r="8" spans="2:5" ht="24" customHeight="1">
      <c r="B8" s="24" t="s">
        <v>22</v>
      </c>
      <c r="D8" s="24" t="s">
        <v>31</v>
      </c>
    </row>
    <row r="9" spans="2:5" ht="24" customHeight="1">
      <c r="B9" s="24" t="s">
        <v>35</v>
      </c>
      <c r="D9" s="24" t="s">
        <v>38</v>
      </c>
    </row>
    <row r="10" spans="2:5" ht="24" customHeight="1">
      <c r="B10" s="24" t="s">
        <v>27</v>
      </c>
      <c r="D10" s="24" t="s">
        <v>37</v>
      </c>
    </row>
    <row r="11" spans="2:5" ht="24" customHeight="1">
      <c r="B11" s="24" t="s">
        <v>33</v>
      </c>
      <c r="D11" s="24" t="s">
        <v>24</v>
      </c>
    </row>
    <row r="12" spans="2:5" ht="24" customHeight="1">
      <c r="B12" s="24" t="s">
        <v>12</v>
      </c>
      <c r="D12" s="24" t="s">
        <v>23</v>
      </c>
    </row>
    <row r="13" spans="2:5" ht="24" customHeight="1">
      <c r="B13" s="24" t="s">
        <v>19</v>
      </c>
      <c r="D13" s="24" t="s">
        <v>28</v>
      </c>
    </row>
    <row r="14" spans="2:5" ht="24" customHeight="1">
      <c r="B14" s="24" t="s">
        <v>15</v>
      </c>
      <c r="D14" s="24" t="s">
        <v>13</v>
      </c>
    </row>
    <row r="15" spans="2:5" ht="24" customHeight="1">
      <c r="B15" s="24" t="s">
        <v>30</v>
      </c>
      <c r="D15" s="24" t="s">
        <v>20</v>
      </c>
    </row>
    <row r="16" spans="2:5" ht="24" customHeight="1">
      <c r="B16" s="24" t="s">
        <v>34</v>
      </c>
      <c r="D16" s="24" t="s">
        <v>16</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type="column" displayEmptyCellsAs="gap" xr2:uid="{30720453-28DA-42D9-AAE1-CF35B01FADAB}">
          <x14:colorSeries rgb="FF376092"/>
          <x14:colorNegative rgb="FFD00000"/>
          <x14:colorAxis rgb="FF000000"/>
          <x14:colorMarkers rgb="FFD00000"/>
          <x14:colorFirst rgb="FFD00000"/>
          <x14:colorLast rgb="FFD00000"/>
          <x14:colorHigh rgb="FFD00000"/>
          <x14:colorLow rgb="FFD00000"/>
          <x14:sparklines>
            <x14:sparkline>
              <xm:f>Pivot!C66:N66</xm:f>
              <xm:sqref>E6</xm:sqref>
            </x14:sparkline>
            <x14:sparkline>
              <xm:f>Pivot!C67:N67</xm:f>
              <xm:sqref>E7</xm:sqref>
            </x14:sparkline>
            <x14:sparkline>
              <xm:f>Pivot!C68:N68</xm:f>
              <xm:sqref>E8</xm:sqref>
            </x14:sparkline>
            <x14:sparkline>
              <xm:f>Pivot!C69:N69</xm:f>
              <xm:sqref>E9</xm:sqref>
            </x14:sparkline>
            <x14:sparkline>
              <xm:f>Pivot!C70:N70</xm:f>
              <xm:sqref>E10</xm:sqref>
            </x14:sparkline>
            <x14:sparkline>
              <xm:f>Pivot!C71:N71</xm:f>
              <xm:sqref>E11</xm:sqref>
            </x14:sparkline>
            <x14:sparkline>
              <xm:f>Pivot!C72:N72</xm:f>
              <xm:sqref>E12</xm:sqref>
            </x14:sparkline>
            <x14:sparkline>
              <xm:f>Pivot!C73:N73</xm:f>
              <xm:sqref>E13</xm:sqref>
            </x14:sparkline>
            <x14:sparkline>
              <xm:f>Pivot!C74:N74</xm:f>
              <xm:sqref>E14</xm:sqref>
            </x14:sparkline>
            <x14:sparkline>
              <xm:f>Pivot!C75:N75</xm:f>
              <xm:sqref>E15</xm:sqref>
            </x14:sparkline>
            <x14:sparkline>
              <xm:f>Pivot!C76:N76</xm:f>
              <xm:sqref>E16</xm:sqref>
            </x14:sparkline>
          </x14:sparklines>
        </x14:sparklineGroup>
        <x14:sparklineGroup displayEmptyCellsAs="gap" xr2:uid="{46DA6BAA-DD9B-4A82-A97B-6C3F56810307}">
          <x14:colorSeries rgb="FF376092"/>
          <x14:colorNegative rgb="FFD00000"/>
          <x14:colorAxis rgb="FF000000"/>
          <x14:colorMarkers rgb="FFD00000"/>
          <x14:colorFirst rgb="FFD00000"/>
          <x14:colorLast rgb="FFD00000"/>
          <x14:colorHigh rgb="FFD00000"/>
          <x14:colorLow rgb="FFD00000"/>
          <x14:sparklines>
            <x14:sparkline>
              <xm:f>Pivot!C49:N49</xm:f>
              <xm:sqref>C6</xm:sqref>
            </x14:sparkline>
            <x14:sparkline>
              <xm:f>Pivot!C50:N50</xm:f>
              <xm:sqref>C7</xm:sqref>
            </x14:sparkline>
            <x14:sparkline>
              <xm:f>Pivot!C51:N51</xm:f>
              <xm:sqref>C8</xm:sqref>
            </x14:sparkline>
            <x14:sparkline>
              <xm:f>Pivot!C52:N52</xm:f>
              <xm:sqref>C9</xm:sqref>
            </x14:sparkline>
            <x14:sparkline>
              <xm:f>Pivot!C53:N53</xm:f>
              <xm:sqref>C10</xm:sqref>
            </x14:sparkline>
            <x14:sparkline>
              <xm:f>Pivot!C54:N54</xm:f>
              <xm:sqref>C11</xm:sqref>
            </x14:sparkline>
            <x14:sparkline>
              <xm:f>Pivot!C55:N55</xm:f>
              <xm:sqref>C12</xm:sqref>
            </x14:sparkline>
            <x14:sparkline>
              <xm:f>Pivot!C56:N56</xm:f>
              <xm:sqref>C13</xm:sqref>
            </x14:sparkline>
            <x14:sparkline>
              <xm:f>Pivot!C57:N57</xm:f>
              <xm:sqref>C14</xm:sqref>
            </x14:sparkline>
            <x14:sparkline>
              <xm:f>Pivot!C58:N58</xm:f>
              <xm:sqref>C15</xm:sqref>
            </x14:sparkline>
            <x14:sparkline>
              <xm:f>Pivot!C59:N59</xm:f>
              <xm:sqref>C16</xm:sqref>
            </x14:sparkline>
          </x14:sparklines>
        </x14:sparklineGroup>
      </x14:sparklineGroup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E3F9AAEC-B20A-414A-8D8D-9CF8E00BC311}">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AC41DAC0-14C9-48A6-B6C3-7501F024B93A}">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2024-10-04T09:03:14Z</dcterms:modified>
</cp:coreProperties>
</file>