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6fb1650300dcd771/Desktop/excelprojects_portfolio/"/>
    </mc:Choice>
  </mc:AlternateContent>
  <xr:revisionPtr revIDLastSave="0" documentId="8_{F12A0AE9-D52E-4E0C-ABA1-CE774A9130C0}"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 Bar 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J3" i="17"/>
  <c r="O3" i="17" s="1"/>
  <c r="K3" i="17"/>
  <c r="L3" i="17"/>
  <c r="M3" i="17" s="1"/>
  <c r="J2" i="17"/>
  <c r="O2" i="17" s="1"/>
  <c r="K2" i="17"/>
  <c r="L2" i="17"/>
  <c r="M2"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<sst xmlns="http://schemas.openxmlformats.org/spreadsheetml/2006/main" count="11128" uniqueCount="6221">
  <si>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</si>
  <si>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</si>
  <si>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</si>
  <si>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</si>
  <si>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</si>
  <si>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</si>
  <si>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</si>
  <si>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</si>
  <si>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</si>
  <si>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</si>
  <si>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</si>
  <si>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</si>
  <si>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</si>
  <si>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</si>
  <si>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</si>
  <si>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</si>
  <si>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</si>
  <si>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</si>
  <si>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</si>
  <si>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</si>
  <si>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</si>
  <si>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</si>
  <si>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</si>
  <si>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</si>
  <si>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</si>
  <si>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</si>
  <si>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</si>
  <si>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</si>
  <si>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</si>
  <si>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</si>
  <si>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</si>
  <si>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</si>
  <si>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</si>
  <si>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</si>
  <si>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</si>
  <si>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</si>
  <si>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</si>
  <si>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</si>
  <si>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</si>
  <si>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</si>
  <si>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</si>
  <si>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</si>
  <si>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</si>
  <si>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</si>
  <si>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</si>
  <si>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</si>
  <si>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</si>
  <si>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</si>
  <si>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</si>
  <si>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</si>
  <si>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</si>
  <si>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</si>
  <si>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</si>
  <si>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</si>
  <si>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</si>
  <si>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</si>
  <si>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</si>
  <si>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</si>
  <si>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</si>
  <si>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</si>
  <si>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</si>
  <si>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</si>
  <si>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</si>
  <si>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</si>
  <si>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</si>
  <si>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</si>
  <si>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</si>
  <si>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</si>
  <si>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</si>
  <si>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</si>
  <si>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</si>
  <si>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</si>
  <si>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</si>
  <si>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</si>
  <si>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</si>
  <si>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</si>
  <si>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</si>
  <si>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</si>
  <si>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</si>
  <si>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</si>
  <si>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</si>
  <si>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</si>
  <si>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</si>
  <si>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</si>
  <si>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</si>
  <si>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</si>
  <si>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</si>
  <si>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</si>
  <si>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</si>
  <si>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</si>
  <si>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</si>
  <si>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</si>
  <si>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</si>
  <si>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</si>
  <si>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</si>
  <si>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</si>
  <si>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</si>
  <si>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</si>
  <si>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</si>
  <si>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</si>
  <si>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</si>
  <si>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</si>
  <si>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</si>
  <si>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</si>
  <si>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</si>
  <si>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</si>
  <si>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</si>
  <si>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</si>
  <si>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</si>
  <si>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</si>
  <si>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</si>
  <si>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</si>
  <si>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</si>
  <si>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</si>
  <si>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</si>
  <si>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</si>
  <si>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</si>
  <si>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</si>
  <si>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</si>
  <si>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</si>
  <si>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</si>
  <si>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</si>
  <si>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</si>
  <si>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</si>
  <si>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</si>
  <si>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</si>
  <si>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</si>
  <si>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</si>
  <si>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</si>
  <si>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</si>
  <si>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</si>
  <si>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</si>
  <si>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</si>
  <si>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</si>
  <si>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</si>
  <si>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</si>
  <si>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</si>
  <si>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</si>
  <si>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</si>
  <si>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</si>
  <si>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</si>
  <si>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</si>
  <si>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</si>
  <si>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</si>
  <si>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</si>
  <si>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</si>
  <si>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</si>
  <si>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</si>
  <si>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</si>
  <si>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</si>
  <si>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</si>
  <si>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</si>
  <si>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</si>
  <si>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</si>
  <si>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</si>
  <si>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</si>
  <si>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</si>
  <si>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</si>
  <si>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</si>
  <si>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</si>
  <si>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</si>
  <si>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</si>
  <si>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</si>
  <si>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</si>
  <si>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</si>
  <si>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</si>
  <si>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</si>
  <si>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</si>
  <si>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</si>
  <si>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</si>
  <si>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</si>
  <si>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</si>
  <si>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</si>
  <si>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</si>
  <si>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</si>
  <si>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</si>
  <si>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</si>
  <si>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</si>
  <si>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</si>
  <si>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</si>
  <si>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</si>
  <si>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</si>
  <si>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</si>
  <si>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</si>
  <si>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</si>
  <si>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</si>
  <si>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</si>
  <si>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</si>
  <si>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</si>
  <si>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</si>
  <si>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</si>
  <si>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</si>
  <si>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</si>
  <si>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</si>
  <si>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</si>
  <si>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</si>
  <si>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</si>
  <si>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</si>
  <si>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</si>
  <si>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</si>
  <si>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</si>
  <si>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</si>
  <si>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</si>
  <si>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</si>
  <si>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</si>
  <si>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</si>
  <si>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</si>
  <si>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</si>
  <si>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</si>
  <si>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</si>
  <si>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</si>
  <si>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</si>
  <si>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</si>
  <si>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</si>
  <si>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</si>
  <si>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</si>
  <si>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</si>
  <si>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</si>
  <si>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</si>
  <si>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</si>
  <si>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</si>
  <si>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</si>
  <si>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</si>
  <si>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</si>
  <si>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</si>
  <si>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</si>
  <si>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</si>
  <si>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</si>
  <si>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</si>
  <si>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</si>
  <si>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</si>
  <si>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</si>
  <si>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</si>
  <si>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</si>
  <si>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</si>
  <si>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</si>
  <si>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</si>
  <si>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</si>
  <si>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</si>
  <si>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</si>
  <si>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</si>
  <si>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</si>
  <si>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</si>
  <si>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</si>
  <si>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</si>
  <si>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</si>
  <si>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</si>
  <si>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</si>
  <si>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</si>
  <si>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</si>
  <si>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</si>
  <si>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</si>
  <si>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</si>
  <si>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</si>
  <si>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</si>
  <si>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</si>
  <si>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</si>
  <si>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</si>
  <si>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</si>
  <si>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</si>
  <si>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</si>
  <si>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</si>
  <si>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</si>
  <si>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</si>
  <si>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</si>
  <si>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</si>
  <si>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</si>
  <si>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</si>
  <si>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</si>
  <si>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</si>
  <si>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</si>
  <si>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</si>
  <si>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</si>
  <si>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</si>
  <si>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</si>
  <si>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</si>
  <si>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</si>
  <si>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</si>
  <si>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</si>
  <si>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</si>
  <si>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</si>
  <si>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</si>
  <si>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</si>
  <si>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</si>
  <si>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</si>
  <si>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</si>
  <si>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</si>
  <si>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</si>
  <si>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</si>
  <si>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</si>
  <si>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</si>
  <si>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</si>
  <si>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</si>
  <si>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</si>
  <si>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</si>
  <si>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</si>
  <si>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</si>
  <si>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</si>
  <si>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</si>
  <si>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</si>
  <si>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</si>
  <si>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</si>
  <si>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</si>
  <si>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</si>
  <si>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</si>
  <si>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</si>
  <si>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</si>
  <si>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</si>
  <si>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</si>
  <si>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</si>
  <si>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</si>
  <si>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</si>
  <si>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</si>
  <si>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</si>
  <si>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</si>
  <si>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</si>
  <si>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</si>
  <si>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</si>
  <si>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</si>
  <si>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</si>
  <si>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</si>
  <si>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</si>
  <si>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</si>
  <si>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</si>
  <si>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</si>
  <si>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</si>
  <si>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</si>
  <si>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</si>
  <si>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</si>
  <si>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</si>
  <si>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</si>
  <si>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</si>
  <si>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</si>
  <si>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</si>
  <si>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</si>
  <si>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</si>
  <si>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</si>
  <si>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</si>
  <si>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</si>
  <si>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</si>
  <si>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</si>
  <si>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</si>
  <si>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</si>
  <si>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</si>
  <si>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</si>
  <si>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</si>
  <si>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</si>
  <si>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</si>
  <si>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</si>
  <si>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</si>
  <si>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</si>
  <si>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</si>
  <si>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</si>
  <si>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</si>
  <si>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</si>
  <si>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</si>
  <si>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</si>
  <si>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</si>
  <si>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</si>
  <si>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</si>
  <si>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</si>
  <si>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</si>
  <si>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</si>
  <si>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</si>
  <si>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</si>
  <si>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</si>
  <si>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</si>
  <si>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</si>
  <si>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</si>
  <si>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</si>
  <si>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</si>
  <si>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</si>
  <si>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</si>
  <si>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</si>
  <si>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</si>
  <si>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</si>
  <si>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</si>
  <si>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</si>
  <si>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</si>
  <si>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</si>
  <si>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</si>
  <si>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</si>
  <si>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</si>
  <si>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</si>
  <si>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</si>
  <si>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</si>
  <si>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</si>
  <si>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</si>
  <si>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</si>
  <si>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</si>
  <si>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</si>
  <si>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</si>
  <si>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</si>
  <si>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</si>
  <si>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</si>
  <si>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</si>
  <si>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</si>
  <si>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</si>
  <si>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</si>
  <si>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</si>
  <si>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</si>
  <si>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</si>
  <si>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</si>
  <si>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</si>
  <si>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</si>
  <si>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</si>
  <si>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</si>
  <si>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</si>
  <si>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</si>
  <si>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</si>
  <si>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</si>
  <si>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</si>
  <si>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</si>
  <si>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</si>
  <si>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</si>
  <si>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</si>
  <si>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</si>
  <si>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</si>
  <si>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</si>
  <si>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</si>
  <si>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</si>
  <si>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</si>
  <si>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</si>
  <si>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</si>
  <si>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</si>
  <si>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</si>
  <si>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</si>
  <si>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</si>
  <si>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</si>
  <si>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</si>
  <si>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</si>
  <si>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</si>
  <si>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</si>
  <si>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</si>
  <si>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</si>
  <si>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</si>
  <si>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</si>
  <si>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</si>
  <si>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</si>
  <si>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</si>
  <si>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</si>
  <si>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</si>
  <si>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</si>
  <si>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</si>
  <si>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</si>
  <si>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</si>
  <si>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</si>
  <si>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</si>
  <si>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</si>
  <si>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</si>
  <si>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</si>
  <si>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</si>
  <si>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</si>
  <si>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</si>
  <si>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</si>
  <si>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</si>
  <si>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</si>
  <si>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</si>
  <si>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</si>
  <si>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</si>
  <si>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</si>
  <si>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</si>
  <si>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</si>
  <si>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</si>
  <si>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</si>
  <si>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</si>
  <si>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</si>
  <si>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</si>
  <si>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</si>
  <si>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</si>
  <si>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</si>
  <si>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</si>
  <si>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</si>
  <si>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</si>
  <si>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</si>
  <si>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</si>
  <si>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</si>
  <si>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</si>
  <si>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</si>
  <si>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</si>
  <si>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</si>
  <si>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</si>
  <si>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</si>
  <si>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</si>
  <si>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</si>
  <si>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</si>
  <si>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</si>
  <si>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</si>
  <si>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</si>
  <si>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</si>
  <si>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</si>
  <si>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</si>
  <si>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</si>
  <si>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</si>
  <si>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</si>
  <si>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</si>
  <si>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</si>
  <si>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</si>
  <si>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</si>
  <si>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</si>
  <si>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</si>
  <si>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</si>
  <si>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</si>
  <si>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</si>
  <si>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</si>
  <si>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</si>
  <si>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</si>
  <si>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</si>
  <si>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</si>
  <si>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</si>
  <si>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</si>
  <si>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</si>
  <si>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</si>
  <si>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</si>
  <si>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</si>
  <si>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</si>
  <si>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</si>
  <si>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</si>
  <si>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</si>
  <si>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</si>
  <si>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</si>
  <si>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</si>
  <si>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</si>
  <si>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</si>
  <si>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</si>
  <si>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</si>
  <si>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</si>
  <si>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</si>
  <si>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</si>
  <si>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</si>
  <si>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</si>
  <si>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</si>
  <si>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</si>
  <si>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</si>
  <si>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</si>
  <si>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</si>
  <si>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</si>
  <si>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</si>
  <si>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</si>
  <si>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</si>
  <si>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</si>
  <si>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</si>
  <si>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</si>
  <si>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</si>
  <si>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</si>
  <si>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</si>
  <si>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</si>
  <si>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</si>
  <si>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</si>
  <si>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</si>
  <si>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</si>
  <si>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</si>
  <si>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</si>
  <si>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</si>
  <si>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</si>
  <si>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</si>
  <si>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</si>
  <si>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</si>
  <si>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</si>
  <si>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</si>
  <si>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</si>
  <si>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</si>
  <si>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</si>
  <si>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</si>
  <si>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</si>
  <si>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</si>
  <si>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</si>
  <si>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</si>
  <si>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</si>
  <si>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</si>
  <si>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</si>
  <si>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</si>
  <si>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</si>
  <si>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</si>
  <si>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</si>
  <si>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</si>
  <si>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</si>
  <si>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</si>
  <si>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</si>
  <si>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</si>
  <si>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</si>
  <si>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</si>
  <si>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</si>
  <si>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</si>
  <si>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</si>
  <si>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</si>
  <si>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</si>
  <si>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</si>
  <si>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</si>
  <si>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</si>
  <si>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</si>
  <si>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</si>
  <si>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</si>
  <si>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</si>
  <si>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</si>
  <si>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</si>
  <si>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</si>
  <si>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</si>
  <si>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</si>
  <si>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</si>
  <si>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</si>
  <si>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</si>
  <si>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</si>
  <si>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</si>
  <si>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</si>
  <si>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</si>
  <si>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</si>
  <si>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</si>
  <si>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</si>
  <si>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</si>
  <si>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</si>
  <si>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</si>
  <si>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</si>
  <si>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</si>
  <si>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</si>
  <si>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</si>
  <si>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</si>
  <si>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</si>
  <si>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</si>
  <si>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</si>
  <si>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</si>
  <si>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</si>
  <si>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</si>
  <si>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</si>
  <si>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</si>
  <si>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</si>
  <si>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</si>
  <si>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</si>
  <si>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</si>
  <si>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</si>
  <si>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</si>
  <si>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</si>
  <si>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</si>
  <si>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</si>
  <si>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</si>
  <si>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</si>
  <si>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</si>
  <si>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</si>
  <si>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</si>
  <si>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</si>
  <si>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</si>
  <si>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</si>
  <si>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</si>
  <si>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</si>
  <si>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</si>
  <si>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</si>
  <si>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</si>
  <si>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</si>
  <si>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</si>
  <si>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</si>
  <si>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</si>
  <si>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</si>
  <si>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</si>
  <si>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</si>
  <si>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</si>
  <si>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</si>
  <si>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</si>
  <si>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</si>
  <si>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</si>
  <si>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</si>
  <si>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</si>
  <si>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</si>
  <si>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</si>
  <si>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</si>
  <si>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</si>
  <si>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</si>
  <si>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</si>
  <si>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</si>
  <si>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</si>
  <si>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</si>
  <si>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</si>
  <si>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</si>
  <si>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</si>
  <si>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</si>
  <si>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</si>
  <si>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</si>
  <si>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</si>
  <si>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</si>
  <si>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</si>
  <si>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</si>
  <si>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</si>
  <si>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</si>
  <si>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</si>
  <si>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</si>
  <si>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</si>
  <si>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</si>
  <si>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</si>
  <si>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</si>
  <si>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</si>
  <si>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</si>
  <si>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</si>
  <si>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</si>
  <si>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</si>
  <si>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</si>
  <si>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</si>
  <si>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</si>
  <si>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</si>
  <si>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</si>
  <si>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</si>
  <si>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</si>
  <si>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</si>
  <si>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</si>
  <si>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</si>
  <si>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</si>
  <si>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</si>
  <si>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</si>
  <si>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</si>
  <si>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</si>
  <si>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</si>
  <si>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</si>
  <si>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</si>
  <si>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</si>
  <si>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</si>
  <si>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</si>
  <si>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</si>
  <si>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</si>
  <si>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</si>
  <si>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</si>
  <si>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</si>
  <si>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</si>
  <si>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</si>
  <si>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</si>
  <si>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</si>
  <si>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</si>
  <si>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</si>
  <si>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</si>
  <si>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</si>
  <si>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</si>
  <si>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</si>
  <si>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</si>
  <si>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</si>
  <si>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</si>
  <si>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</si>
  <si>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</si>
  <si>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</si>
  <si>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</si>
  <si>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</si>
  <si>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</si>
  <si>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</si>
  <si>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</si>
  <si>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</si>
  <si>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</si>
  <si>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</si>
  <si>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</si>
  <si>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</si>
  <si>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</si>
  <si>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</si>
  <si>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</si>
  <si>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</si>
  <si>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</si>
  <si>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</si>
  <si>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</si>
  <si>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</si>
  <si>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</si>
  <si>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</si>
  <si>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</si>
  <si>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</si>
  <si>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</si>
  <si>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</si>
  <si>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</si>
  <si>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</si>
  <si>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</si>
  <si>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</si>
  <si>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</si>
  <si>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</si>
  <si>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</si>
  <si>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</si>
  <si>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</si>
  <si>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</si>
  <si>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</si>
  <si>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</si>
  <si>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</si>
  <si>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</si>
  <si>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</si>
  <si>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</si>
  <si>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</si>
  <si>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</si>
  <si>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</si>
  <si>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</si>
  <si>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</si>
  <si>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</si>
  <si>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</si>
  <si>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</si>
  <si>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</si>
  <si>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</si>
  <si>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</si>
  <si>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</si>
  <si>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</si>
  <si>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</si>
  <si>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</si>
  <si>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</si>
  <si>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</si>
  <si>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</si>
  <si>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</si>
  <si>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</si>
  <si>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</si>
  <si>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</si>
  <si>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</si>
  <si>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</si>
  <si>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</si>
  <si>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</si>
  <si>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</si>
  <si>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</si>
  <si>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</si>
  <si>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</si>
  <si>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</si>
  <si>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</si>
  <si>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</si>
  <si>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</si>
  <si>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</si>
  <si>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</si>
  <si>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</si>
  <si>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</si>
  <si>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</si>
  <si>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</si>
  <si>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</si>
  <si>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</si>
  <si>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</si>
  <si>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</si>
  <si>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</si>
  <si>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</si>
  <si>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</si>
  <si>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</si>
  <si>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</si>
  <si>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</si>
  <si>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</si>
  <si>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</si>
  <si>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</si>
  <si>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</si>
  <si>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</si>
  <si>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</si>
  <si>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</si>
  <si>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</si>
  <si>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</si>
  <si>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</si>
  <si>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</si>
  <si>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</si>
  <si>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</si>
  <si>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</si>
  <si>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</si>
  <si>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</si>
  <si>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</si>
  <si>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</si>
  <si>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</si>
  <si>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</si>
  <si>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</si>
  <si>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</si>
  <si>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</si>
  <si>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</si>
  <si>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</si>
  <si>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</si>
  <si>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</si>
  <si>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</si>
  <si>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</si>
  <si>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</si>
  <si>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</si>
  <si>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</si>
  <si>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</si>
  <si>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</si>
  <si>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</si>
  <si>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</si>
  <si>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</si>
  <si>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</si>
  <si>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</si>
  <si>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</si>
  <si>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</si>
  <si>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</si>
  <si>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</si>
  <si>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</si>
  <si>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</si>
  <si>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</si>
  <si>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</si>
  <si>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</si>
  <si>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</si>
  <si>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</si>
  <si>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</si>
  <si>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</si>
  <si>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</si>
  <si>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</si>
  <si>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</si>
  <si>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</si>
  <si>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</si>
  <si>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</si>
  <si>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</si>
  <si>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</si>
  <si>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</si>
  <si>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</si>
  <si>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</si>
  <si>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</si>
  <si>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</si>
  <si>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</si>
  <si>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</si>
  <si>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</si>
  <si>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</si>
  <si>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</si>
  <si>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</si>
  <si>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</si>
  <si>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</si>
  <si>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</si>
  <si>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</si>
  <si>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</si>
  <si>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</si>
  <si>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</si>
  <si>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</si>
  <si>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</si>
  <si>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</si>
  <si>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</si>
  <si>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</si>
  <si>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</si>
  <si>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</si>
  <si>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</si>
  <si>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</si>
  <si>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</si>
  <si>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</si>
  <si>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</si>
  <si>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</si>
  <si>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</si>
  <si>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</si>
  <si>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</si>
  <si>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</si>
  <si>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</si>
  <si>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</si>
  <si>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</si>
  <si>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</si>
  <si>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</si>
  <si>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</si>
  <si>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</si>
  <si>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</si>
  <si>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</si>
  <si>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</si>
  <si>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</si>
  <si>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</si>
  <si>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</si>
  <si>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</si>
  <si>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</si>
  <si>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</si>
  <si>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</si>
  <si>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</si>
  <si>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</si>
  <si>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</si>
  <si>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</si>
  <si>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</si>
  <si>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</si>
  <si>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</si>
  <si>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</si>
  <si>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</si>
  <si>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</si>
  <si>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</si>
  <si>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</si>
  <si>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</si>
  <si>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</si>
  <si>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</si>
  <si>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</si>
  <si>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</si>
  <si>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</si>
  <si>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</si>
  <si>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</si>
  <si>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</si>
  <si>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</si>
  <si>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</si>
  <si>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</si>
  <si>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</si>
  <si>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</si>
  <si>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</si>
  <si>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</si>
  <si>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</si>
  <si>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</si>
  <si>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</si>
  <si>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</si>
  <si>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</si>
  <si>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</si>
  <si>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</si>
  <si>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</si>
  <si>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</si>
  <si>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</si>
  <si>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</si>
  <si>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</si>
  <si>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</si>
  <si>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</si>
  <si>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</si>
  <si>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</si>
  <si>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</si>
  <si>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</si>
  <si>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</si>
  <si>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</si>
  <si>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</si>
  <si>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</si>
  <si>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</si>
  <si>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</si>
  <si>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</si>
  <si>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</si>
  <si>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</si>
  <si>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</si>
  <si>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</si>
  <si>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</si>
  <si>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</si>
  <si>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</si>
  <si>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</si>
  <si>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</si>
  <si>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</si>
  <si>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</si>
  <si>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</si>
  <si>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</si>
  <si>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</si>
  <si>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</si>
  <si>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</si>
  <si>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</si>
  <si>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</si>
  <si>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</si>
  <si>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</si>
  <si>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</si>
  <si>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</si>
  <si>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</si>
  <si>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</si>
  <si>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</si>
  <si>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</si>
  <si>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</si>
  <si>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</si>
  <si>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</si>
  <si>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</si>
  <si>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</si>
  <si>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</si>
  <si>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</si>
  <si>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</si>
  <si>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</si>
  <si>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</si>
  <si>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</si>
  <si>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</si>
  <si>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</si>
  <si>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</si>
  <si>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</si>
  <si>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</si>
  <si>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</si>
  <si>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</si>
  <si>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</si>
  <si>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</si>
  <si>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</si>
  <si>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</si>
  <si>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</si>
  <si>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</si>
  <si>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</si>
  <si>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</si>
  <si>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</si>
  <si>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</si>
  <si>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</si>
  <si>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</si>
  <si>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</si>
  <si>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</si>
  <si>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</si>
  <si>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</si>
  <si>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</si>
  <si>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</si>
  <si>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</si>
  <si>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</si>
  <si>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</si>
  <si>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</si>
  <si>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</si>
  <si>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</si>
  <si>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</si>
  <si>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</si>
  <si>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</si>
  <si>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</si>
  <si>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</si>
  <si>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</si>
  <si>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</si>
  <si>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</si>
  <si>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</si>
  <si>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</si>
  <si>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</si>
  <si>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</si>
  <si>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</si>
  <si>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</si>
  <si>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</si>
  <si>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</si>
  <si>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</si>
  <si>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</si>
  <si>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</si>
  <si>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</si>
  <si>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</si>
  <si>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</si>
  <si>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</si>
  <si>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</si>
  <si>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</si>
  <si>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</si>
  <si>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</si>
  <si>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</si>
  <si>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</si>
  <si>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</si>
  <si>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</si>
  <si>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</si>
  <si>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</si>
  <si>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</si>
  <si>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</si>
  <si>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</si>
  <si>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</si>
  <si>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</si>
  <si>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</si>
  <si>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</si>
  <si>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</si>
  <si>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</si>
  <si>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</si>
  <si>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</si>
  <si>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</si>
  <si>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</si>
  <si>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</si>
  <si>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</si>
  <si>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</si>
  <si>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</si>
  <si>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</si>
  <si>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</si>
  <si>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</si>
  <si>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</si>
  <si>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</si>
  <si>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</si>
  <si>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</si>
  <si>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</si>
  <si>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</si>
  <si>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</si>
  <si>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</si>
  <si>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</si>
  <si>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</si>
  <si>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</si>
  <si>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</si>
  <si>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</si>
  <si>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</si>
  <si>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</si>
  <si>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</si>
  <si>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</si>
  <si>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</si>
  <si>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</si>
  <si>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</si>
  <si>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</si>
  <si>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</si>
  <si>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</si>
  <si>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</si>
  <si>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</si>
  <si>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</si>
  <si>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</si>
  <si>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</si>
  <si>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</si>
  <si>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</si>
  <si>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</si>
  <si>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</si>
  <si>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</si>
  <si>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</si>
  <si>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</si>
  <si>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</si>
  <si>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</si>
  <si>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</si>
  <si>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</si>
  <si>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</si>
  <si>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</si>
  <si>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</si>
  <si>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</si>
  <si>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</si>
  <si>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</si>
  <si>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</si>
  <si>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</si>
  <si>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</si>
  <si>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</si>
  <si>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</si>
  <si>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</si>
  <si>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</si>
  <si>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</si>
  <si>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</si>
  <si>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</si>
  <si>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</si>
  <si>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</si>
  <si>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</si>
  <si>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</si>
  <si>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</si>
  <si>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</si>
  <si>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</si>
  <si>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</si>
  <si>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</si>
  <si>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</si>
  <si>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</si>
  <si>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</si>
  <si>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</si>
  <si>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</si>
  <si>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</si>
  <si>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</si>
  <si>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</si>
  <si>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</si>
  <si>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</si>
  <si>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</si>
  <si>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</si>
  <si>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</si>
  <si>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</si>
  <si>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</si>
  <si>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</si>
  <si>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</si>
  <si>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</si>
  <si>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</si>
  <si>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</si>
  <si>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</si>
  <si>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</si>
  <si>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</si>
  <si>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</si>
  <si>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</si>
  <si>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</si>
  <si>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</si>
  <si>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</si>
  <si>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</si>
  <si>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</si>
  <si>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</si>
  <si>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</si>
  <si>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</si>
  <si>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</si>
  <si>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</si>
  <si>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</si>
  <si>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</si>
  <si>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</si>
  <si>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</si>
  <si>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</si>
  <si>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</si>
  <si>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</si>
  <si>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</si>
  <si>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</si>
  <si>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</si>
  <si>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</si>
  <si>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</si>
  <si>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</si>
  <si>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</si>
  <si>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</si>
  <si>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</si>
  <si>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</si>
  <si>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</si>
  <si>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</si>
  <si>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</si>
  <si>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</si>
  <si>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</si>
  <si>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</si>
  <si>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</si>
  <si>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</si>
  <si>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</si>
  <si>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</si>
  <si>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</si>
  <si>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</si>
  <si>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</si>
  <si>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</si>
  <si>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</si>
  <si>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</si>
  <si>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</si>
  <si>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</si>
  <si>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</si>
  <si>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</si>
  <si>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</si>
  <si>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</si>
  <si>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</si>
  <si>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</si>
  <si>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</si>
  <si>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</si>
  <si>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</si>
  <si>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</si>
  <si>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</si>
  <si>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</si>
  <si>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</si>
  <si>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</si>
  <si>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</si>
  <si>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</si>
  <si>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</si>
  <si>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</si>
  <si>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</si>
  <si>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</si>
  <si>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</si>
  <si>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</si>
  <si>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</si>
  <si>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</si>
  <si>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</si>
  <si>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</si>
  <si>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</si>
  <si>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</si>
  <si>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</si>
  <si>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</si>
  <si>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</si>
  <si>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</si>
  <si>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</si>
  <si>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</si>
  <si>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</si>
  <si>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</si>
  <si>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</si>
  <si>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</si>
  <si>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</si>
  <si>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</si>
  <si>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</si>
  <si>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</si>
  <si>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</si>
  <si>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</si>
  <si>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</si>
  <si>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</si>
  <si>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</si>
  <si>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</si>
  <si>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</si>
  <si>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</si>
  <si>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</si>
  <si>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</si>
  <si>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</si>
  <si>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</si>
  <si>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</si>
  <si>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</si>
  <si>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</si>
  <si>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</si>
  <si>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</si>
  <si>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</si>
  <si>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</si>
  <si>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</si>
  <si>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</si>
  <si>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</si>
  <si>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</si>
  <si>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</si>
  <si>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</si>
  <si>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</si>
  <si>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</si>
  <si>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</si>
  <si>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</si>
  <si>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</si>
  <si>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</si>
  <si>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</si>
  <si>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</si>
  <si>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</si>
  <si>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</si>
  <si>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</si>
  <si>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</si>
  <si>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</si>
  <si>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</si>
  <si>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</si>
  <si>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</si>
  <si>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</si>
  <si>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</si>
  <si>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</si>
  <si>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</si>
  <si>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</si>
  <si>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</si>
  <si>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</si>
  <si>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</si>
  <si>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</si>
  <si>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</si>
  <si>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</si>
  <si>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</si>
  <si>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</si>
  <si>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</si>
  <si>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</si>
  <si>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</si>
  <si>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</si>
  <si>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</si>
  <si>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</si>
  <si>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</si>
  <si>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</si>
  <si>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</si>
  <si>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</si>
  <si>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</si>
  <si>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</si>
  <si>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</si>
  <si>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</si>
  <si>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</si>
  <si>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</si>
  <si>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</si>
  <si>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</si>
  <si>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</si>
  <si>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</si>
  <si>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</si>
  <si>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</si>
  <si>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</si>
  <si>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</si>
  <si>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</si>
  <si>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</si>
  <si>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</si>
  <si>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</si>
  <si>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</si>
  <si>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</si>
  <si>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</si>
  <si>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</si>
  <si>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</si>
  <si>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</si>
  <si>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</si>
  <si>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</si>
  <si>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</si>
  <si>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</si>
  <si>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</si>
  <si>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</si>
  <si>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</si>
  <si>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</si>
  <si>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</si>
  <si>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</si>
  <si>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</si>
  <si>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</si>
  <si>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</si>
  <si>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</si>
  <si>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</si>
  <si>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</si>
  <si>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</si>
  <si>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</si>
  <si>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</si>
  <si>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</si>
  <si>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</si>
  <si>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</si>
  <si>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</si>
  <si>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</si>
  <si>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</si>
  <si>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</si>
  <si>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</si>
  <si>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</si>
  <si>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</si>
  <si>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</si>
  <si>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</si>
  <si>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</si>
  <si>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</si>
  <si>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</si>
  <si>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</si>
  <si>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</si>
  <si>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</si>
  <si>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</si>
  <si>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</si>
  <si>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</si>
  <si>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</si>
  <si>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</si>
  <si>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</si>
  <si>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</si>
  <si>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</si>
  <si>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</si>
  <si>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</si>
  <si>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</si>
  <si>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</si>
  <si>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</si>
  <si>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</si>
  <si>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</si>
  <si>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</si>
  <si>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</si>
  <si>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</si>
  <si>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</si>
  <si>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</si>
  <si>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</si>
  <si>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</si>
  <si>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</si>
  <si>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</si>
  <si>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</si>
  <si>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</si>
  <si>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</si>
  <si>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</si>
  <si>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</si>
  <si>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</si>
  <si>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</si>
  <si>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</si>
  <si>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</si>
  <si>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</si>
  <si>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</si>
  <si>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</si>
  <si>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</si>
  <si>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</si>
  <si>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</si>
  <si>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</si>
  <si>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</si>
  <si>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</si>
  <si>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</si>
  <si>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</si>
  <si>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</si>
  <si>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</si>
  <si>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</si>
  <si>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</si>
  <si>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</si>
  <si>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</si>
  <si>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</si>
  <si>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</si>
  <si>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</si>
  <si>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</si>
  <si>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</si>
  <si>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</si>
  <si>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</si>
  <si>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</si>
  <si>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</si>
  <si>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</si>
  <si>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</si>
  <si>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</si>
  <si>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</si>
  <si>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</si>
  <si>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</si>
  <si>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</si>
  <si>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</si>
  <si>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</si>
  <si>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</si>
  <si>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</si>
  <si>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</si>
  <si>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</si>
  <si>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</si>
  <si>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</si>
  <si>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</si>
  <si>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</si>
  <si>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</si>
  <si>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</si>
  <si>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</si>
  <si>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</si>
  <si>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</si>
  <si>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</si>
  <si>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</si>
  <si>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</si>
  <si>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</si>
  <si>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</si>
  <si>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</si>
  <si>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</si>
  <si>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</si>
  <si>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</si>
  <si>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</si>
  <si>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</si>
  <si>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</si>
  <si>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</si>
  <si>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</si>
  <si>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</si>
  <si>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</si>
  <si>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</si>
  <si>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</si>
  <si>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</si>
  <si>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</si>
  <si>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</si>
  <si>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</si>
  <si>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</si>
  <si>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</si>
  <si>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</si>
  <si>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</si>
  <si>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</si>
  <si>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</si>
  <si>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</si>
  <si>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</si>
  <si>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</si>
  <si>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</si>
  <si>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</si>
  <si>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</si>
  <si>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</si>
  <si>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</si>
  <si>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</si>
  <si>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</si>
  <si>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</si>
  <si>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</si>
  <si>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</si>
  <si>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</si>
  <si>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</si>
  <si>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</si>
  <si>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</si>
  <si>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</si>
  <si>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</si>
  <si>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</si>
  <si>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</si>
  <si>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</si>
  <si>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</si>
  <si>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</si>
  <si>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</si>
  <si>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</si>
  <si>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</si>
  <si>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</si>
  <si>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</si>
  <si>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</si>
  <si>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</si>
  <si>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</si>
  <si>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</si>
  <si>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</si>
  <si>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</si>
  <si>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</si>
  <si>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</si>
  <si>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</si>
  <si>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</si>
  <si>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</si>
  <si>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</si>
  <si>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</si>
  <si>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</si>
  <si>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</si>
  <si>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</si>
  <si>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</si>
  <si>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</si>
  <si>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</si>
  <si>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</si>
  <si>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</si>
  <si>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</si>
  <si>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</si>
  <si>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</si>
  <si>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</si>
  <si>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</si>
  <si>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</si>
  <si>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</si>
  <si>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</si>
  <si>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</si>
  <si>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</si>
  <si>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</si>
  <si>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</si>
  <si>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</si>
  <si>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</si>
  <si>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</si>
  <si>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</si>
  <si>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</si>
  <si>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</si>
  <si>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</si>
  <si>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</si>
  <si>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</si>
  <si>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</si>
  <si>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</si>
  <si>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</si>
  <si>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</si>
  <si>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</si>
  <si>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</si>
  <si>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</si>
  <si>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</si>
  <si>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</si>
  <si>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</si>
  <si>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</si>
  <si>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</si>
  <si>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</si>
  <si>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</si>
  <si>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</si>
  <si>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</si>
  <si>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</si>
  <si>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</si>
  <si>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</si>
  <si>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</si>
  <si>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</si>
  <si>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</si>
  <si>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</si>
  <si>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</si>
  <si>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</si>
  <si>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</si>
  <si>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</si>
  <si>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</si>
  <si>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</si>
  <si>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</si>
  <si>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</si>
  <si>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</si>
  <si>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</si>
  <si>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</si>
  <si>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</si>
  <si>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</si>
  <si>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</si>
  <si>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</si>
  <si>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</si>
  <si>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</si>
  <si>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</si>
  <si>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</si>
  <si>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</si>
  <si>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</si>
  <si>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</si>
  <si>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</si>
  <si>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</si>
  <si>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</si>
  <si>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</si>
  <si>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</si>
  <si>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</si>
  <si>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</si>
  <si>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</si>
  <si>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</si>
  <si>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</si>
  <si>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</si>
  <si>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</si>
  <si>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</si>
  <si>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</si>
  <si>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</si>
  <si>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</si>
  <si>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</si>
  <si>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</si>
  <si>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</si>
  <si>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</si>
  <si>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</si>
  <si>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</si>
  <si>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</si>
  <si>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</si>
  <si>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</si>
  <si>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</si>
  <si>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</si>
  <si>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</si>
  <si>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</si>
  <si>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</si>
  <si>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</si>
  <si>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</si>
  <si>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</si>
  <si>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</si>
  <si>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</si>
  <si>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</si>
  <si>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</si>
  <si>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</si>
  <si>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</si>
  <si>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</si>
  <si>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</si>
  <si>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</si>
  <si>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</si>
  <si>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</si>
  <si>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</si>
  <si>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</si>
  <si>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</si>
  <si>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</si>
  <si>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</si>
  <si>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</si>
  <si>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</si>
  <si>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</si>
  <si>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</si>
  <si>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</si>
  <si>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</si>
  <si>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</si>
  <si>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</si>
  <si>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</si>
  <si>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</si>
  <si>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</si>
  <si>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</si>
  <si>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</si>
  <si>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</si>
  <si>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</si>
  <si>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</si>
  <si>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</si>
  <si>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</si>
  <si>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</si>
  <si>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</si>
  <si>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</si>
  <si>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</si>
  <si>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</si>
  <si>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</si>
  <si>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</si>
  <si>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</si>
  <si>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</si>
  <si>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</si>
  <si>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</si>
  <si>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</si>
  <si>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</si>
  <si>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</si>
  <si>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</si>
  <si>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</si>
  <si>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</si>
  <si>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</si>
  <si>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</si>
  <si>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</si>
  <si>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</si>
  <si>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</si>
  <si>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</si>
  <si>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</si>
  <si>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</si>
  <si>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</si>
  <si>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</si>
  <si>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</si>
  <si>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</si>
  <si>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</si>
  <si>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</si>
  <si>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</si>
  <si>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</si>
  <si>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</si>
  <si>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</si>
  <si>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</si>
  <si>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</si>
  <si>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</si>
  <si>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</si>
  <si>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</si>
  <si>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</si>
  <si>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</si>
  <si>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</si>
  <si>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</si>
  <si>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</si>
  <si>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</si>
  <si>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</si>
  <si>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</si>
  <si>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</si>
  <si>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</si>
  <si>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</si>
  <si>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</si>
  <si>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</si>
  <si>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</si>
  <si>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</si>
  <si>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</si>
  <si>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</si>
  <si>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</si>
  <si>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</si>
  <si>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</si>
  <si>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</si>
  <si>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</si>
  <si>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</si>
  <si>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</si>
  <si>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</si>
  <si>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</si>
  <si>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</si>
  <si>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</si>
  <si>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</si>
  <si>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</si>
  <si>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</si>
  <si>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</si>
  <si>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</si>
  <si>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</si>
  <si>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</si>
  <si>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</si>
  <si>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</si>
  <si>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</si>
  <si>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</si>
  <si>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</si>
  <si>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</si>
  <si>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</si>
  <si>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</si>
  <si>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</si>
  <si>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</si>
  <si>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</si>
  <si>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</si>
  <si>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</si>
  <si>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</si>
  <si>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</si>
  <si>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</si>
  <si>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</si>
  <si>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</si>
  <si>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</si>
  <si>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</si>
  <si>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</si>
  <si>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</si>
  <si>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</si>
  <si>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</si>
  <si>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</si>
  <si>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</si>
  <si>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</si>
  <si>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</si>
  <si>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</si>
  <si>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</si>
  <si>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</si>
  <si>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</si>
  <si>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</si>
  <si>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</si>
  <si>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</si>
  <si>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</si>
  <si>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</si>
  <si>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</si>
  <si>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</si>
  <si>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</si>
  <si>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</si>
  <si>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</si>
  <si>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</si>
  <si>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</si>
  <si>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</si>
  <si>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</si>
  <si>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</si>
  <si>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</si>
  <si>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</si>
  <si>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</si>
  <si>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</si>
  <si>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</si>
  <si>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</si>
  <si>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</si>
  <si>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</si>
  <si>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</si>
  <si>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</si>
  <si>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</si>
  <si>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</si>
  <si>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</si>
  <si>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</si>
  <si>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</si>
  <si>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</si>
  <si>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</si>
  <si>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</si>
  <si>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</si>
  <si>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</si>
  <si>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</si>
  <si>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</si>
  <si>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</si>
  <si>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</si>
  <si>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</si>
  <si>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</si>
  <si>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</si>
  <si>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</si>
  <si>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</si>
  <si>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</si>
  <si>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</si>
  <si>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</si>
  <si>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</si>
  <si>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</si>
  <si>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</si>
  <si>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</si>
  <si>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</si>
  <si>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</si>
  <si>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</si>
  <si>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</si>
  <si>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</si>
  <si>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</si>
  <si>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</si>
  <si>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</si>
  <si>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</si>
  <si>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</si>
  <si>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</si>
  <si>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</si>
  <si>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</si>
  <si>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</si>
  <si>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</si>
  <si>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</si>
  <si>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</si>
  <si>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</si>
  <si>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</si>
  <si>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</si>
  <si>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</si>
  <si>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</si>
  <si>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</si>
  <si>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</si>
  <si>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</si>
  <si>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</si>
  <si>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</si>
  <si>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</si>
  <si>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</si>
  <si>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</si>
  <si>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</si>
  <si>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</si>
  <si>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</si>
  <si>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</si>
  <si>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</si>
  <si>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</si>
  <si>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</si>
  <si>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</si>
  <si>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</si>
  <si>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</si>
  <si>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</si>
  <si>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</si>
  <si>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</si>
  <si>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</si>
  <si>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</si>
  <si>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</si>
  <si>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</si>
  <si>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</si>
  <si>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</si>
  <si>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</si>
  <si>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</si>
  <si>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</si>
  <si>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</si>
  <si>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</si>
  <si>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</si>
  <si>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</si>
  <si>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</si>
  <si>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</si>
  <si>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</si>
  <si>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</si>
  <si>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</si>
  <si>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</si>
  <si>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</si>
  <si>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</si>
  <si>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</si>
  <si>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</si>
  <si>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</si>
  <si>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</si>
  <si>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</si>
  <si>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</si>
  <si>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</si>
  <si>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</si>
  <si>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</si>
  <si>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</si>
  <si>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</si>
  <si>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</si>
  <si>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</si>
  <si>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</si>
  <si>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</si>
  <si>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</si>
  <si>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</si>
  <si>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</si>
  <si>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</si>
  <si>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</si>
  <si>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</si>
  <si>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</si>
  <si>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</si>
  <si>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</si>
  <si>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</si>
  <si>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</si>
  <si>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</si>
  <si>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</si>
  <si>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</si>
  <si>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</si>
  <si>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</si>
  <si>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</si>
  <si>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</si>
  <si>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</si>
  <si>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</si>
  <si>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</si>
  <si>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</si>
  <si>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</si>
  <si>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</si>
  <si>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</si>
  <si>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</si>
  <si>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</si>
  <si>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</si>
  <si>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</si>
  <si>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</si>
  <si>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</si>
  <si>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</si>
  <si>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</si>
  <si>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</si>
  <si>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</si>
  <si>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</si>
  <si>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</si>
  <si>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</si>
  <si>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</si>
  <si>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</si>
  <si>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</si>
  <si>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</si>
  <si>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</si>
  <si>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</si>
  <si>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</si>
  <si>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</si>
  <si>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</si>
  <si>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</si>
  <si>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</si>
  <si>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</si>
  <si>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</si>
  <si>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</si>
  <si>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</si>
  <si>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</si>
  <si>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</si>
  <si>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</si>
  <si>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</si>
  <si>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</si>
  <si>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</si>
  <si>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</si>
  <si>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</si>
  <si>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</si>
  <si>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</si>
  <si>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</si>
  <si>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</si>
  <si>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</si>
  <si>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</si>
  <si>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</si>
  <si>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</si>
  <si>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</si>
  <si>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</si>
  <si>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</si>
  <si>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</si>
  <si>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</si>
  <si>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</si>
  <si>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</si>
  <si>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</si>
  <si>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</si>
  <si>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</si>
  <si>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</si>
  <si>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</si>
  <si>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</si>
  <si>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</si>
  <si>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</si>
  <si>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</si>
  <si>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</si>
  <si>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</si>
  <si>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</si>
  <si>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</si>
  <si>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</si>
  <si>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</si>
  <si>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</si>
  <si>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</si>
  <si>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</si>
  <si>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</si>
  <si>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</si>
  <si>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</si>
  <si>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</si>
  <si>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</si>
  <si>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</si>
  <si>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</si>
  <si>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</si>
  <si>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</si>
  <si>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</si>
  <si>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</si>
  <si>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</si>
  <si>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</si>
  <si>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</si>
  <si>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</si>
  <si>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</si>
  <si>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</si>
  <si>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</si>
  <si>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</si>
  <si>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</si>
  <si>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</si>
  <si>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</si>
  <si>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</si>
  <si>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</si>
  <si>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</si>
  <si>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</si>
  <si>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</si>
  <si>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</si>
  <si>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</si>
  <si>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</si>
  <si>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</si>
  <si>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</si>
  <si>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</si>
  <si>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</si>
  <si>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</si>
  <si>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</si>
  <si>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</si>
  <si>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</si>
  <si>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</si>
  <si>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</si>
  <si>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</si>
  <si>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</si>
  <si>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</si>
  <si>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</si>
  <si>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</si>
  <si>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</si>
  <si>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</si>
  <si>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</si>
  <si>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</si>
  <si>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</si>
  <si>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</si>
  <si>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</si>
  <si>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</si>
  <si>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</si>
  <si>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</si>
  <si>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</si>
  <si>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</si>
  <si>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</si>
  <si>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</si>
  <si>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</si>
  <si>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</si>
  <si>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</si>
  <si>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</si>
  <si>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</si>
  <si>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</si>
  <si>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</si>
  <si>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</si>
  <si>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</si>
  <si>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</si>
  <si>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</si>
  <si>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</si>
  <si>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</si>
  <si>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</si>
  <si>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</si>
  <si>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</si>
  <si>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</si>
  <si>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</si>
  <si>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</si>
  <si>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</si>
  <si>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</si>
  <si>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</si>
  <si>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</si>
  <si>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</si>
  <si>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</si>
  <si>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</si>
  <si>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</si>
  <si>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</si>
  <si>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</si>
  <si>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</si>
  <si>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</si>
  <si>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</si>
  <si>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</si>
  <si>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</si>
  <si>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</si>
  <si>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</si>
  <si>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</si>
  <si>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</si>
  <si>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</si>
  <si>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</si>
  <si>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</si>
  <si>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</si>
  <si>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</si>
  <si>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</si>
  <si>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</si>
  <si>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</si>
  <si>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</si>
  <si>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</si>
  <si>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</si>
  <si>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</si>
  <si>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</si>
  <si>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</si>
  <si>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</si>
  <si>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</si>
  <si>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</si>
  <si>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</si>
  <si>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</si>
  <si>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</si>
  <si>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</si>
  <si>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</si>
  <si>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</si>
  <si>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</si>
  <si>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</si>
  <si>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</si>
  <si>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</si>
  <si>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</si>
  <si>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</si>
  <si>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</si>
  <si>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</si>
  <si>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</si>
  <si>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</si>
  <si>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</si>
  <si>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</si>
  <si>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</si>
  <si>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</si>
  <si>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</si>
  <si>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</si>
  <si>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</si>
  <si>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</si>
  <si>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</si>
  <si>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</si>
  <si>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</si>
  <si>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</si>
  <si>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</si>
  <si>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</si>
  <si>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</si>
  <si>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</si>
  <si>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</si>
  <si>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</si>
  <si>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</si>
  <si>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</si>
  <si>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</si>
  <si>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</si>
  <si>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</si>
  <si>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</si>
  <si>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</si>
  <si>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</si>
  <si>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</si>
  <si>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</si>
  <si>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</si>
  <si>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</si>
  <si>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</si>
  <si>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</si>
  <si>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</si>
  <si>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</si>
  <si>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</si>
  <si>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</si>
  <si>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</si>
  <si>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</si>
  <si>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</si>
  <si>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</si>
  <si>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</si>
  <si>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</si>
  <si>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</si>
  <si>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</si>
  <si>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</si>
  <si>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</si>
  <si>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</si>
  <si>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</si>
  <si>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</si>
  <si>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</si>
  <si>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</si>
  <si>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</si>
  <si>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</si>
  <si>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</si>
  <si>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</si>
  <si>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</si>
  <si>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</si>
  <si>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</si>
  <si>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</si>
  <si>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</si>
  <si>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</si>
  <si>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</si>
  <si>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</si>
  <si>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</si>
  <si>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</si>
  <si>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</si>
  <si>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</si>
  <si>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</si>
  <si>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</si>
  <si>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</si>
  <si>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</si>
  <si>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</si>
  <si>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</si>
  <si>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</si>
  <si>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</si>
  <si>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</si>
  <si>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</si>
  <si>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</si>
  <si>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</si>
  <si>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</si>
  <si>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</si>
  <si>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</si>
  <si>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</si>
  <si>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</si>
  <si>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</si>
  <si>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</si>
  <si>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</si>
  <si>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</si>
  <si>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</si>
  <si>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</si>
  <si>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</si>
  <si>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</si>
  <si>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</si>
  <si>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</si>
  <si>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</si>
  <si>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</si>
  <si>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</si>
  <si>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</si>
  <si>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</si>
  <si>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</si>
  <si>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</si>
  <si>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</si>
  <si>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</si>
  <si>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</si>
  <si>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</si>
  <si>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</si>
  <si>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</si>
  <si>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</si>
  <si>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</si>
  <si>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</si>
  <si>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</si>
  <si>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</si>
  <si>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</si>
  <si>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</si>
  <si>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</si>
  <si>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</si>
  <si>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</si>
  <si>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</si>
  <si>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</si>
  <si>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</si>
  <si>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</si>
  <si>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</si>
  <si>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</si>
  <si>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</si>
  <si>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</si>
  <si>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</si>
  <si>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</si>
  <si>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</si>
  <si>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</si>
  <si>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</si>
  <si>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</si>
  <si>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</si>
  <si>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</si>
  <si>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</si>
  <si>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</si>
  <si>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</si>
  <si>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</si>
  <si>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</si>
  <si>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</si>
  <si>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</si>
  <si>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</si>
  <si>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</si>
  <si>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</si>
  <si>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</si>
  <si>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</si>
  <si>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</si>
  <si>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</si>
  <si>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</si>
  <si>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</si>
  <si>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</si>
  <si>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</si>
  <si>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</si>
  <si>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</si>
  <si>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</si>
  <si>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</si>
  <si>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</si>
  <si>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</si>
  <si>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</si>
  <si>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</si>
  <si>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</si>
  <si>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</si>
  <si>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</si>
  <si>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</si>
  <si>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</si>
  <si>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</si>
  <si>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</si>
  <si>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</si>
  <si>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</si>
  <si>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</si>
  <si>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</si>
  <si>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</si>
  <si>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</si>
  <si>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</si>
  <si>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</si>
  <si>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</si>
  <si>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</si>
  <si>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</si>
  <si>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</si>
  <si>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</si>
  <si>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</si>
  <si>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</si>
  <si>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</si>
  <si>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</si>
  <si>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</si>
  <si>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</si>
  <si>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</si>
  <si>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</si>
  <si>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</si>
  <si>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</si>
  <si>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</si>
  <si>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</si>
  <si>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</si>
  <si>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</si>
  <si>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</si>
  <si>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</si>
  <si>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</si>
  <si>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</si>
  <si>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</si>
  <si>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</si>
  <si>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</si>
  <si>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</si>
  <si>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</si>
  <si>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</si>
  <si>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</si>
  <si>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</si>
  <si>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</si>
  <si>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</si>
  <si>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</si>
  <si>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</si>
  <si>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</si>
  <si>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</si>
  <si>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</si>
  <si>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</si>
  <si>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</si>
  <si>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</si>
  <si>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</si>
  <si>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</si>
  <si>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</si>
  <si>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</si>
  <si>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</si>
  <si>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</si>
  <si>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</si>
  <si>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</si>
  <si>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</si>
  <si>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</si>
  <si>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</si>
  <si>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</si>
  <si>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</si>
  <si>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</si>
  <si>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</si>
  <si>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</si>
  <si>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</si>
  <si>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</si>
  <si>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</si>
  <si>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</si>
  <si>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</si>
  <si>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</si>
  <si>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</si>
  <si>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</si>
  <si>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</si>
  <si>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</si>
  <si>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</si>
  <si>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</si>
  <si>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</si>
  <si>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</si>
  <si>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</si>
  <si>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</si>
  <si>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</si>
  <si>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</si>
  <si>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</si>
  <si>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</si>
  <si>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</si>
  <si>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</si>
  <si>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</si>
  <si>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</si>
  <si>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</si>
  <si>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</si>
  <si>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</si>
  <si>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</si>
  <si>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</si>
  <si>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</si>
  <si>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</si>
  <si>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</si>
  <si>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</si>
  <si>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</si>
  <si>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</si>
  <si>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</si>
  <si>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</si>
  <si>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</si>
  <si>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</si>
  <si>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</si>
  <si>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</si>
  <si>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</si>
  <si>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</si>
  <si>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</si>
  <si>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</si>
  <si>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</si>
  <si>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</si>
  <si>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</si>
  <si>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</si>
  <si>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</si>
  <si>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</si>
  <si>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</si>
  <si>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</si>
  <si>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</si>
  <si>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</si>
  <si>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</si>
  <si>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</si>
  <si>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</si>
  <si>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</si>
  <si>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</si>
  <si>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</si>
  <si>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</si>
  <si>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</si>
  <si>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</si>
  <si>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</si>
  <si>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</si>
  <si>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</si>
  <si>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</si>
  <si>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</si>
  <si>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</si>
  <si>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</si>
  <si>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</si>
  <si>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</si>
  <si>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</si>
  <si>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</si>
  <si>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</si>
  <si>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</si>
  <si>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</si>
  <si>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</si>
  <si>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</si>
  <si>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</si>
  <si>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</si>
  <si>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</si>
  <si>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</si>
  <si>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</si>
  <si>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</si>
  <si>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</si>
  <si>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</si>
  <si>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</si>
  <si>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</si>
  <si>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</si>
  <si>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</si>
  <si>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</si>
  <si>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</si>
  <si>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</si>
  <si>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</si>
  <si>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</si>
  <si>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</si>
  <si>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</si>
  <si>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</si>
  <si>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</si>
  <si>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</si>
  <si>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</si>
  <si>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</si>
  <si>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</si>
  <si>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</si>
  <si>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</si>
  <si>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</si>
  <si>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</si>
  <si>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</si>
  <si>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</si>
  <si>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</si>
  <si>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</si>
  <si>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</si>
  <si>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</si>
  <si>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</si>
  <si>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</si>
  <si>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</si>
  <si>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</si>
  <si>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</si>
  <si>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</si>
  <si>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</si>
  <si>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</si>
  <si>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</si>
  <si>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</si>
  <si>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</si>
  <si>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</si>
  <si>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</si>
  <si>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</si>
  <si>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</si>
  <si>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</si>
  <si>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</si>
  <si>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</si>
  <si>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</si>
  <si>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</si>
  <si>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</si>
  <si>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</si>
  <si>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</si>
  <si>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</si>
  <si>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</si>
  <si>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</si>
  <si>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</si>
  <si>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</si>
  <si>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</si>
  <si>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</si>
  <si>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</si>
  <si>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</si>
  <si>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</si>
  <si>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</si>
  <si>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</si>
  <si>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</si>
  <si>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</si>
  <si>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</si>
  <si>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</si>
  <si>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</si>
  <si>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</si>
  <si>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</si>
  <si>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</si>
  <si>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</si>
  <si>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</si>
  <si>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</si>
  <si>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</si>
  <si>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</si>
  <si>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</si>
  <si>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</si>
  <si>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</si>
  <si>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</si>
  <si>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</si>
  <si>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</si>
  <si>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</si>
  <si>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</si>
  <si>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</si>
  <si>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</si>
  <si>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</si>
  <si>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</si>
  <si>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</si>
  <si>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</si>
  <si>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</si>
  <si>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</si>
  <si>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</si>
  <si>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</si>
  <si>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</si>
  <si>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</si>
  <si>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</si>
  <si>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</si>
  <si>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</si>
  <si>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</si>
  <si>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</si>
  <si>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</si>
  <si>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</si>
  <si>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</si>
  <si>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</si>
  <si>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</si>
  <si>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</si>
  <si>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</si>
  <si>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</si>
  <si>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</si>
  <si>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</si>
  <si>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</si>
  <si>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</si>
  <si>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</si>
  <si>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</si>
  <si>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</si>
  <si>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</si>
  <si>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</si>
  <si>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</si>
  <si>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</si>
  <si>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</si>
  <si>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</si>
  <si>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</si>
  <si>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</si>
  <si>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</si>
  <si>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</si>
  <si>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</si>
  <si>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</si>
  <si>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</si>
  <si>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</si>
  <si>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</si>
  <si>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</si>
  <si>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</si>
  <si>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</si>
  <si>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</si>
  <si>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</si>
  <si>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</si>
  <si>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</si>
  <si>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</si>
  <si>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</si>
  <si>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</si>
  <si>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</si>
  <si>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</si>
  <si>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</si>
  <si>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</si>
  <si>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</si>
  <si>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</si>
  <si>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</si>
  <si>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</si>
  <si>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</si>
  <si>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</si>
  <si>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</si>
  <si>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</si>
  <si>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</si>
  <si>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</si>
  <si>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</si>
  <si>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</si>
  <si>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</si>
  <si>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</si>
  <si>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</si>
  <si>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</si>
  <si>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</si>
  <si>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</si>
  <si>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</si>
  <si>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</si>
  <si>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</si>
  <si>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</si>
  <si>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</si>
  <si>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</si>
  <si>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</si>
  <si>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</si>
  <si>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</si>
  <si>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</si>
  <si>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</si>
  <si>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</si>
  <si>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</si>
  <si>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</si>
  <si>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</si>
  <si>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</si>
  <si>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</si>
  <si>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</si>
  <si>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</si>
  <si>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</si>
  <si>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</si>
  <si>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</si>
  <si>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</si>
  <si>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</si>
  <si>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</si>
  <si>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</si>
  <si>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</si>
  <si>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</si>
  <si>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</si>
  <si>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</si>
  <si>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</si>
  <si>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</si>
  <si>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</si>
  <si>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</si>
  <si>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</si>
  <si>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</si>
  <si>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</si>
  <si>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</si>
  <si>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</si>
  <si>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</si>
  <si>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</si>
  <si>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</si>
  <si>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</si>
  <si>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</si>
  <si>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</si>
  <si>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</si>
  <si>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</si>
  <si>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</si>
  <si>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</si>
  <si>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</si>
  <si>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</si>
  <si>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</si>
  <si>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</si>
  <si>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</si>
  <si>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</si>
  <si>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</si>
  <si>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</si>
  <si>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</si>
  <si>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</si>
  <si>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</si>
  <si>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</si>
  <si>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</si>
  <si>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</si>
  <si>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</si>
  <si>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</si>
  <si>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</si>
  <si>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</si>
  <si>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</si>
  <si>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</si>
  <si>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</si>
  <si>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</si>
  <si>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</si>
  <si>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</si>
  <si>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</si>
  <si>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</si>
  <si>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</si>
  <si>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</si>
  <si>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</si>
  <si>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</si>
  <si>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</si>
  <si>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</si>
  <si>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</si>
  <si>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</si>
  <si>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</si>
  <si>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</si>
  <si>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</si>
  <si>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</si>
  <si>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</si>
  <si>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</si>
  <si>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</si>
  <si>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</si>
  <si>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</si>
  <si>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</si>
  <si>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</si>
  <si>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</si>
  <si>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</si>
  <si>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</si>
  <si>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</si>
  <si>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</si>
  <si>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</si>
  <si>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</si>
  <si>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</si>
  <si>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</si>
  <si>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</si>
  <si>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</si>
  <si>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</si>
  <si>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</si>
  <si>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</si>
  <si>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</si>
  <si>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</si>
  <si>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</si>
  <si>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</si>
  <si>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</si>
  <si>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</si>
  <si>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</si>
  <si>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</si>
  <si>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</si>
  <si>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</si>
  <si>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</si>
  <si>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</si>
  <si>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</si>
  <si>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</si>
  <si>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</si>
  <si>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</si>
  <si>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</si>
  <si>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</si>
  <si>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</si>
  <si>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</si>
  <si>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</si>
  <si>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</si>
  <si>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</si>
  <si>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</si>
  <si>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</si>
  <si>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</si>
  <si>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</si>
  <si>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</si>
  <si>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</si>
  <si>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</si>
  <si>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</si>
  <si>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</si>
  <si>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</si>
  <si>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</si>
  <si>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</si>
  <si>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</si>
  <si>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</si>
  <si>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</si>
  <si>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</si>
  <si>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</si>
  <si>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</si>
  <si>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</si>
  <si>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</si>
  <si>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</si>
  <si>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</si>
  <si>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</si>
  <si>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</si>
  <si>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</si>
  <si>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</si>
  <si>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</si>
  <si>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</si>
  <si>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</si>
  <si>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</si>
  <si>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</si>
  <si>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</si>
  <si>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</si>
  <si>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</si>
  <si>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</si>
  <si>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</si>
  <si>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</si>
  <si>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</si>
  <si>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</si>
  <si>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</si>
  <si>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</si>
  <si>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</si>
  <si>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</si>
  <si>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</si>
  <si>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</si>
  <si>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</si>
  <si>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</si>
  <si>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</si>
  <si>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</si>
  <si>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</si>
  <si>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</si>
  <si>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</si>
  <si>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</si>
  <si>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</si>
  <si>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</si>
  <si>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</si>
  <si>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</si>
  <si>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</si>
  <si>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</si>
  <si>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</si>
  <si>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</si>
  <si>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</si>
  <si>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</si>
  <si>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</si>
  <si>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</si>
  <si>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</si>
  <si>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</si>
  <si>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</si>
  <si>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</si>
  <si>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</si>
  <si>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</si>
  <si>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</si>
  <si>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</si>
  <si>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</si>
  <si>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</si>
  <si>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</si>
  <si>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</si>
  <si>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</si>
  <si>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</si>
  <si>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</si>
  <si>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</si>
  <si>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</si>
  <si>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</si>
  <si>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</si>
  <si>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</si>
  <si>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</si>
  <si>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</si>
  <si>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</si>
  <si>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</si>
  <si>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</si>
  <si>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</si>
  <si>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</si>
  <si>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</si>
  <si>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</si>
  <si>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</si>
  <si>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</si>
  <si>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</si>
  <si>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</si>
  <si>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</si>
  <si>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</si>
  <si>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</si>
  <si>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</si>
  <si>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</si>
  <si>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</si>
  <si>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</si>
  <si>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</si>
  <si>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</si>
  <si>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</si>
  <si>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</si>
  <si>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</si>
  <si>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</si>
  <si>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</si>
  <si>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</si>
  <si>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</si>
  <si>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</si>
  <si>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</si>
  <si>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</si>
  <si>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</si>
  <si>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</si>
  <si>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</si>
  <si>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</si>
  <si>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</si>
  <si>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</si>
  <si>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</si>
  <si>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</si>
  <si>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</si>
  <si>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</si>
  <si>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</si>
  <si>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</si>
  <si>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</si>
  <si>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</si>
  <si>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</si>
  <si>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</si>
  <si>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</si>
  <si>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</si>
  <si>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</si>
  <si>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</si>
  <si>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</si>
  <si>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</si>
  <si>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</si>
  <si>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</si>
  <si>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</si>
  <si>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</si>
  <si>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</si>
  <si>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</si>
  <si>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</si>
  <si>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</si>
  <si>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</si>
  <si>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</si>
  <si>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</si>
  <si>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</si>
  <si>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</si>
  <si>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</si>
  <si>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</si>
  <si>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</si>
  <si>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</si>
  <si>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</si>
  <si>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</si>
  <si>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</si>
  <si>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</si>
  <si>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</si>
  <si>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</si>
  <si>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</si>
  <si>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</si>
  <si>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</si>
  <si>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</si>
  <si>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</si>
  <si>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</si>
  <si>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</si>
  <si>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</si>
  <si>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</si>
  <si>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</si>
  <si>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</si>
  <si>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</si>
  <si>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</si>
  <si>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</si>
  <si>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</si>
  <si>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</si>
  <si>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</si>
  <si>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</si>
  <si>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</si>
  <si>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</si>
  <si>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</si>
  <si>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</si>
  <si>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</si>
  <si>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</si>
  <si>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</si>
  <si>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</si>
  <si>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</si>
  <si>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</si>
  <si>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</si>
  <si>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</si>
  <si>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</si>
  <si>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</si>
  <si>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</si>
  <si>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</si>
  <si>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</si>
  <si>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</si>
  <si>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</si>
  <si>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</si>
  <si>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</si>
  <si>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</si>
  <si>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</si>
  <si>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</si>
  <si>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</si>
  <si>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</si>
  <si>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</si>
  <si>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</si>
  <si>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</si>
  <si>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</si>
  <si>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</si>
  <si>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</si>
  <si>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</si>
  <si>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</si>
  <si>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</si>
  <si>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</si>
  <si>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</si>
  <si>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</si>
  <si>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</si>
  <si>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</si>
  <si>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</si>
  <si>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</si>
  <si>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</si>
  <si>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</si>
  <si>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</si>
  <si>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</si>
  <si>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</si>
  <si>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</si>
  <si>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</si>
  <si>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</si>
  <si>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</si>
  <si>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</si>
  <si>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</si>
  <si>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</si>
  <si>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</si>
  <si>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</si>
  <si>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</si>
  <si>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</si>
  <si>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</si>
  <si>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</si>
  <si>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</si>
  <si>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</si>
  <si>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</si>
  <si>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</si>
  <si>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</si>
  <si>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</si>
  <si>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</si>
  <si>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</si>
  <si>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</si>
  <si>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</si>
  <si>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</si>
  <si>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</si>
  <si>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</si>
  <si>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</si>
  <si>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</si>
  <si>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</si>
  <si>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</si>
  <si>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</si>
  <si>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</si>
  <si>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</si>
  <si>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</si>
  <si>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</si>
  <si>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</si>
  <si>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</si>
  <si>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</si>
  <si>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</si>
  <si>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</si>
  <si>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</si>
  <si>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</si>
  <si>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</si>
  <si>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</si>
  <si>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</si>
  <si>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</si>
  <si>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</si>
  <si>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</si>
  <si>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</si>
  <si>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</si>
  <si>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</si>
  <si>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</si>
  <si>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</si>
  <si>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</si>
  <si>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</si>
  <si>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</si>
  <si>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</si>
  <si>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</si>
  <si>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</si>
  <si>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</si>
  <si>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</si>
  <si>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</si>
  <si>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</si>
  <si>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</si>
  <si>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</si>
  <si>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</si>
  <si>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</si>
  <si>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</si>
  <si>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</si>
  <si>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</si>
  <si>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</si>
  <si>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</si>
  <si>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</si>
  <si>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</si>
  <si>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</si>
  <si>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</si>
  <si>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</si>
  <si>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</si>
  <si>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</si>
  <si>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</si>
  <si>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</si>
  <si>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</si>
  <si>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</si>
  <si>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</si>
  <si>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</si>
  <si>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</si>
  <si>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</si>
  <si>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</si>
  <si>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</si>
  <si>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</si>
  <si>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</si>
  <si>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</si>
  <si>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</si>
  <si>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</si>
  <si>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</si>
  <si>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</si>
  <si>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</si>
  <si>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</si>
  <si>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</si>
  <si>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</si>
  <si>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</si>
  <si>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</si>
  <si>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</si>
  <si>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</si>
  <si>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</si>
  <si>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</si>
  <si>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</si>
  <si>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</si>
  <si>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</si>
  <si>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</si>
  <si>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</si>
  <si>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</si>
  <si>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</si>
  <si>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</si>
  <si>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</si>
  <si>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</si>
  <si>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</si>
  <si>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</si>
  <si>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</si>
  <si>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</si>
  <si>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</si>
  <si>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</si>
  <si>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</si>
  <si>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</si>
  <si>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</si>
  <si>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</si>
  <si>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</si>
  <si>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</si>
  <si>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</si>
  <si>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</si>
  <si>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</si>
  <si>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</si>
  <si>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</si>
  <si>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</si>
  <si>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</si>
  <si>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</si>
  <si>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</si>
  <si>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</si>
  <si>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</si>
  <si>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</si>
  <si>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</si>
  <si>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</si>
  <si>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</si>
  <si>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</si>
  <si>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</si>
  <si>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</si>
  <si>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</si>
  <si>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</si>
  <si>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</si>
  <si>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</si>
  <si>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</si>
  <si>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</si>
  <si>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</si>
  <si>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</si>
  <si>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</si>
  <si>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</si>
  <si>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</si>
  <si>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</si>
  <si>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</si>
  <si>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</si>
  <si>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</si>
  <si>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</si>
  <si>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</si>
  <si>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</si>
  <si>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</si>
  <si>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</si>
  <si>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</si>
  <si>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</si>
  <si>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</si>
  <si>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</si>
  <si>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</si>
  <si>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</si>
  <si>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</si>
  <si>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</si>
  <si>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</si>
  <si>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</si>
  <si>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</si>
  <si>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</si>
  <si>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</si>
  <si>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</si>
  <si>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</si>
  <si>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</si>
  <si>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</si>
  <si>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</si>
  <si>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</si>
  <si>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</si>
  <si>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</si>
  <si>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</si>
  <si>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</si>
  <si>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</si>
  <si>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</si>
  <si>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</si>
  <si>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</si>
  <si>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</si>
  <si>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</si>
  <si>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</si>
  <si>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</si>
  <si>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</si>
  <si>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</si>
  <si>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</si>
  <si>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</si>
  <si>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</si>
  <si>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</si>
  <si>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</si>
  <si>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</si>
  <si>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</si>
  <si>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</si>
  <si>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</si>
  <si>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</si>
  <si>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</si>
  <si>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</si>
  <si>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</si>
  <si>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</si>
  <si>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</si>
  <si>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</si>
  <si>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</si>
  <si>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</si>
  <si>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</si>
  <si>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</si>
  <si>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</si>
  <si>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</si>
  <si>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</si>
  <si>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</si>
  <si>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</si>
  <si>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</si>
  <si>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</si>
  <si>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</si>
  <si>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</si>
  <si>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</si>
  <si>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</si>
  <si>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</si>
  <si>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</si>
  <si>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</si>
  <si>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</si>
  <si>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</si>
  <si>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</si>
  <si>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</si>
  <si>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</si>
  <si>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</si>
  <si>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</si>
  <si>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</si>
  <si>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</si>
  <si>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</si>
  <si>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</si>
  <si>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</si>
  <si>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</si>
  <si>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</si>
  <si>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</si>
  <si>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</si>
  <si>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</si>
  <si>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</si>
  <si>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</si>
  <si>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</si>
  <si>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</si>
  <si>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</si>
  <si>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</si>
  <si>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</si>
  <si>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</si>
  <si>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</si>
  <si>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</si>
  <si>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</si>
  <si>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</si>
  <si>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</si>
  <si>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</si>
  <si>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</si>
  <si>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</si>
  <si>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</si>
  <si>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</si>
  <si>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</si>
  <si>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</si>
  <si>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</si>
  <si>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</si>
  <si>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</si>
  <si>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</si>
  <si>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</si>
  <si>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</si>
  <si>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</si>
  <si>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</si>
  <si>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</si>
  <si>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</si>
  <si>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</si>
  <si>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</si>
  <si>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</si>
  <si>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</si>
  <si>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</si>
  <si>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</si>
  <si>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</si>
  <si>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</si>
  <si>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</si>
  <si>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</si>
  <si>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</si>
  <si>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</si>
  <si>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</si>
  <si>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</si>
  <si>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</si>
  <si>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</si>
  <si>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</si>
  <si>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</si>
  <si>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</si>
  <si>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</si>
  <si>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</si>
  <si>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</si>
  <si>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</si>
  <si>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</si>
  <si>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</si>
  <si>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</si>
  <si>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</si>
  <si>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</si>
  <si>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</si>
  <si>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</si>
  <si>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</si>
  <si>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</si>
  <si>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</si>
  <si>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</si>
  <si>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</si>
  <si>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</si>
  <si>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</si>
  <si>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</si>
  <si>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</si>
  <si>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</si>
  <si>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</si>
  <si>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</si>
  <si>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</si>
  <si>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</si>
  <si>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</si>
  <si>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</si>
  <si>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</si>
  <si>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</si>
  <si>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</si>
  <si>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</si>
  <si>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</si>
  <si>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</si>
  <si>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</si>
  <si>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</si>
  <si>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</si>
  <si>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</si>
  <si>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</si>
  <si>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</si>
  <si>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</si>
  <si>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</si>
  <si>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</si>
  <si>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</si>
  <si>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</si>
  <si>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</si>
  <si>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</si>
  <si>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</si>
  <si>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</si>
  <si>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</si>
  <si>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</si>
  <si>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</si>
  <si>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</si>
  <si>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</si>
  <si>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</si>
  <si>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</si>
  <si>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</si>
  <si>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</si>
  <si>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</si>
  <si>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</si>
  <si>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</si>
  <si>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</si>
  <si>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</si>
  <si>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</si>
  <si>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</si>
  <si>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</si>
  <si>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</si>
  <si>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</si>
  <si>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</si>
  <si>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</si>
  <si>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</si>
  <si>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</si>
  <si>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</si>
  <si>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</si>
  <si>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</si>
  <si>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</si>
  <si>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</si>
  <si>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</si>
  <si>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</si>
  <si>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</si>
  <si>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</si>
  <si>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</si>
  <si>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</si>
  <si>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</si>
  <si>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</si>
  <si>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</si>
  <si>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</si>
  <si>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</si>
  <si>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</si>
  <si>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</si>
  <si>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</si>
  <si>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</si>
  <si>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</si>
  <si>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</si>
  <si>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</si>
  <si>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</si>
  <si>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</si>
  <si>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</si>
  <si>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</si>
  <si>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</si>
  <si>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</si>
  <si>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</si>
  <si>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</si>
  <si>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</si>
  <si>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</si>
  <si>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</si>
  <si>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</si>
  <si>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</si>
  <si>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</si>
  <si>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</si>
  <si>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</si>
  <si>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</si>
  <si>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</si>
  <si>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</si>
  <si>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</si>
  <si>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</si>
  <si>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</si>
  <si>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</si>
  <si>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</si>
  <si>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</si>
  <si>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</si>
  <si>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</si>
  <si>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</si>
  <si>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</si>
  <si>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</si>
  <si>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</si>
  <si>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</si>
  <si>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</si>
  <si>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</si>
  <si>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</si>
  <si>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</si>
  <si>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</si>
  <si>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</si>
  <si>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</si>
  <si>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</si>
  <si>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</si>
  <si>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</si>
  <si>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</si>
  <si>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</si>
  <si>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</si>
  <si>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</si>
  <si>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</si>
  <si>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</si>
  <si>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</si>
  <si>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</si>
  <si>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</si>
  <si>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</si>
  <si>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</si>
  <si>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</si>
  <si>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</si>
  <si>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</si>
  <si>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</si>
  <si>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</si>
  <si>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</si>
  <si>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</si>
  <si>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</si>
  <si>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</si>
  <si>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</si>
  <si>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</si>
  <si>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</si>
  <si>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</si>
  <si>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</si>
  <si>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</si>
  <si>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</si>
  <si>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</si>
  <si>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</si>
  <si>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</si>
  <si>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</si>
  <si>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</si>
  <si>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</si>
  <si>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</si>
  <si>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</si>
  <si>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</si>
  <si>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</si>
  <si>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</si>
  <si>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</si>
  <si>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</si>
  <si>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</si>
  <si>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</si>
  <si>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</si>
  <si>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</si>
  <si>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</si>
  <si>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</si>
  <si>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</si>
  <si>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</si>
  <si>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</si>
  <si>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</si>
  <si>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</si>
  <si>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</si>
  <si>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</si>
  <si>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</si>
  <si>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</si>
  <si>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</si>
  <si>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</si>
  <si>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</si>
  <si>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</si>
  <si>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</si>
  <si>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</si>
  <si>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</si>
  <si>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</si>
  <si>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</si>
  <si>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</si>
  <si>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</si>
  <si>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</si>
  <si>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</si>
  <si>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</si>
  <si>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</si>
  <si>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</si>
  <si>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</si>
  <si>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</si>
  <si>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</si>
  <si>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</si>
  <si>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</si>
  <si>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</si>
  <si>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</si>
  <si>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</si>
  <si>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</si>
  <si>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</si>
  <si>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</si>
  <si>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</si>
  <si>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</si>
  <si>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</si>
  <si>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</si>
  <si>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</si>
  <si>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</si>
  <si>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</si>
  <si>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</si>
  <si>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</si>
  <si>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</si>
  <si>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</si>
  <si>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</si>
  <si>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</si>
  <si>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</si>
  <si>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</si>
  <si>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</si>
  <si>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</si>
  <si>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</si>
  <si>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</si>
  <si>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</si>
  <si>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</si>
  <si>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</si>
  <si>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</si>
  <si>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</si>
  <si>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</si>
  <si>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</si>
  <si>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</si>
  <si>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</si>
  <si>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</si>
  <si>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</si>
  <si>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</si>
  <si>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</si>
  <si>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</si>
  <si>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</si>
  <si>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</si>
  <si>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</si>
  <si>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</si>
  <si>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</si>
  <si>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</si>
  <si>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</si>
  <si>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</si>
  <si>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</si>
  <si>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</si>
  <si>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</si>
  <si>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</si>
  <si>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</si>
  <si>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</si>
  <si>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</si>
  <si>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</si>
  <si>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</si>
  <si>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</si>
  <si>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</si>
  <si>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</si>
  <si>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</si>
  <si>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</si>
  <si>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</si>
  <si>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</si>
  <si>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</si>
  <si>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</si>
  <si>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</si>
  <si>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</si>
  <si>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</si>
  <si>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</si>
  <si>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</si>
  <si>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</si>
  <si>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</si>
  <si>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</si>
  <si>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</si>
  <si>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</si>
  <si>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</si>
  <si>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</si>
  <si>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</si>
  <si>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</si>
  <si>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</si>
  <si>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</si>
  <si>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</si>
  <si>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</si>
  <si>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</si>
  <si>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</si>
  <si>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</si>
  <si>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</si>
  <si>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</si>
  <si>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</si>
  <si>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</si>
  <si>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</si>
  <si>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</si>
  <si>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</si>
  <si>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</si>
  <si>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</si>
  <si>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</si>
  <si>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</si>
  <si>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</si>
  <si>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</si>
  <si>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</si>
  <si>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</si>
  <si>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</si>
  <si>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</si>
  <si>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</si>
  <si>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</si>
  <si>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</si>
  <si>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</si>
  <si>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</si>
  <si>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</si>
  <si>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</si>
  <si>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</si>
  <si>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</si>
  <si>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</si>
  <si>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</si>
  <si>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</si>
  <si>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</si>
  <si>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</si>
  <si>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</si>
  <si>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</si>
  <si>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</si>
  <si>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</si>
  <si>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</si>
  <si>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</si>
  <si>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</si>
  <si>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</si>
  <si>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</si>
  <si>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</si>
  <si>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</si>
  <si>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</si>
  <si>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</si>
  <si>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</si>
  <si>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</si>
  <si>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</si>
  <si>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</si>
  <si>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</si>
  <si>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</si>
  <si>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</si>
  <si>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</si>
  <si>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</si>
  <si>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</si>
  <si>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</si>
  <si>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</si>
  <si>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</si>
  <si>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</si>
  <si>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</si>
  <si>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</si>
  <si>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</si>
  <si>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</si>
  <si>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</si>
  <si>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</si>
  <si>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</si>
  <si>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</si>
  <si>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</si>
  <si>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</si>
  <si>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</si>
  <si>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</si>
  <si>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</si>
  <si>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</si>
  <si>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</si>
  <si>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</si>
  <si>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</si>
  <si>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</si>
  <si>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</si>
  <si>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</si>
  <si>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</si>
  <si>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</si>
  <si>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</si>
  <si>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</si>
  <si>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</si>
  <si>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</si>
  <si>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</si>
  <si>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</si>
  <si>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</si>
  <si>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</si>
  <si>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</si>
  <si>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</si>
  <si>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</si>
  <si>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</si>
  <si>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</si>
  <si>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</si>
  <si>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</si>
  <si>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</si>
  <si>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</si>
  <si>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</si>
  <si>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</si>
  <si>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</si>
  <si>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</si>
  <si>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</si>
  <si>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</si>
  <si>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</si>
  <si>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</si>
  <si>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</si>
  <si>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</si>
  <si>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</si>
  <si>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</si>
  <si>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</si>
  <si>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</si>
  <si>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</si>
  <si>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</si>
  <si>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</si>
  <si>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</si>
  <si>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</si>
  <si>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</si>
  <si>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</si>
  <si>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</si>
  <si>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</si>
  <si>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</si>
  <si>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</si>
  <si>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</si>
  <si>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</si>
  <si>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</si>
  <si>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</si>
  <si>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</si>
  <si>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</si>
  <si>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</si>
  <si>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</si>
  <si>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</si>
  <si>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</si>
  <si>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</si>
  <si>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</si>
  <si>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</si>
  <si>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</si>
  <si>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</si>
  <si>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</si>
  <si>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</si>
  <si>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</si>
  <si>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</si>
  <si>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</si>
  <si>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</si>
  <si>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</si>
  <si>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</si>
  <si>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</si>
  <si>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</si>
  <si>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</si>
  <si>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</si>
  <si>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</si>
  <si>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</si>
  <si>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</si>
  <si>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</si>
  <si>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</si>
  <si>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</si>
  <si>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</si>
  <si>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</si>
  <si>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</si>
  <si>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</si>
  <si>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</si>
  <si>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</si>
  <si>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</si>
  <si>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</si>
  <si>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</si>
  <si>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</si>
  <si>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</si>
  <si>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</si>
  <si>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</si>
  <si>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</si>
  <si>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</si>
  <si>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</si>
  <si>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</si>
  <si>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</si>
  <si>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</si>
  <si>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</si>
  <si>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</si>
  <si>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</si>
  <si>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</si>
  <si>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</si>
  <si>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</si>
  <si>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</si>
  <si>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</si>
  <si>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</si>
  <si>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</si>
  <si>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</si>
  <si>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</si>
  <si>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</si>
  <si>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</si>
  <si>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</si>
  <si>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</si>
  <si>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</si>
  <si>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</si>
  <si>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</si>
  <si>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</si>
  <si>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</si>
  <si>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</si>
  <si>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</si>
  <si>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</si>
  <si>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</si>
  <si>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</si>
  <si>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</si>
  <si>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</si>
  <si>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</si>
  <si>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</si>
  <si>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</si>
  <si>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</si>
  <si>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</si>
  <si>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</si>
  <si>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</si>
  <si>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</si>
  <si>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</si>
  <si>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</si>
  <si>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</si>
  <si>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</si>
  <si>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</si>
  <si>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</si>
  <si>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</si>
  <si>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</si>
  <si>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</si>
  <si>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</si>
  <si>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</si>
  <si>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</si>
  <si>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</si>
  <si>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</si>
  <si>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</si>
  <si>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</si>
  <si>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</si>
  <si>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</si>
  <si>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</si>
  <si>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</si>
  <si>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</si>
  <si>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</si>
  <si>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</si>
  <si>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</si>
  <si>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</si>
  <si>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</si>
  <si>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</si>
  <si>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</si>
  <si>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</si>
  <si>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</si>
  <si>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</si>
  <si>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</si>
  <si>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</si>
  <si>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</si>
  <si>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</si>
  <si>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</si>
  <si>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</si>
  <si>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</si>
  <si>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</si>
  <si>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</si>
  <si>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</si>
  <si>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</si>
  <si>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</si>
  <si>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</si>
  <si>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</si>
  <si>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</si>
  <si>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</si>
  <si>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</si>
  <si>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</si>
  <si>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</si>
  <si>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</si>
  <si>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</si>
  <si>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</si>
  <si>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</si>
  <si>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</si>
  <si>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</si>
  <si>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</si>
  <si>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</si>
  <si>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</si>
  <si>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</si>
  <si>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</si>
  <si>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</si>
  <si>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</si>
  <si>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</si>
  <si>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</si>
  <si>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</si>
  <si>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</si>
  <si>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</si>
  <si>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</si>
  <si>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</si>
  <si>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</si>
  <si>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</si>
  <si>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</si>
  <si>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</si>
  <si>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</si>
  <si>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</si>
  <si>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</si>
  <si>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</si>
  <si>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</si>
  <si>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</si>
  <si>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</si>
  <si>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</si>
  <si>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</si>
  <si>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</si>
  <si>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</si>
  <si>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</si>
  <si>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</si>
  <si>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</si>
  <si>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</si>
  <si>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</si>
  <si>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</si>
  <si>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</si>
  <si>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</si>
  <si>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</si>
  <si>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</si>
  <si>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</si>
  <si>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</si>
  <si>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</si>
  <si>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</si>
  <si>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</si>
  <si>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</si>
  <si>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</si>
  <si>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</si>
  <si>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</si>
  <si>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</si>
  <si>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</si>
  <si>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</si>
  <si>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</si>
  <si>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</si>
  <si>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</si>
  <si>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</si>
  <si>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</si>
  <si>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</si>
  <si>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</si>
  <si>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</si>
  <si>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</si>
  <si>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</si>
  <si>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</si>
  <si>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</si>
  <si>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</si>
  <si>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</si>
  <si>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</si>
  <si>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</si>
  <si>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</si>
  <si>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</si>
  <si>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</si>
  <si>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</si>
  <si>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</si>
  <si>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</si>
  <si>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</si>
  <si>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</si>
  <si>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</si>
  <si>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</si>
  <si>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</si>
  <si>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</si>
  <si>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</si>
  <si>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</si>
  <si>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</si>
  <si>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</si>
  <si>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</si>
  <si>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</si>
  <si>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</si>
  <si>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</si>
  <si>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</si>
  <si>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</si>
  <si>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</si>
  <si>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</si>
  <si>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</si>
  <si>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</si>
  <si>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</si>
  <si>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</si>
  <si>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</si>
  <si>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</si>
  <si>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</si>
  <si>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</si>
  <si>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</si>
  <si>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</si>
  <si>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</si>
  <si>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</si>
  <si>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</si>
  <si>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</si>
  <si>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</si>
  <si>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</si>
  <si>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</si>
  <si>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</si>
  <si>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</si>
  <si>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</si>
  <si>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</si>
  <si>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</si>
  <si>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</si>
  <si>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</si>
  <si>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</si>
  <si>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</si>
  <si>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</si>
  <si>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</si>
  <si>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</si>
  <si>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</si>
  <si>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</si>
  <si>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</si>
  <si>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</si>
  <si>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</si>
  <si>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</si>
  <si>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</si>
  <si>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</si>
  <si>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</si>
  <si>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</si>
  <si>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</si>
  <si>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</si>
  <si>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</si>
  <si>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</si>
  <si>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</si>
  <si>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</si>
  <si>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</si>
  <si>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</si>
  <si>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</si>
  <si>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</si>
  <si>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</si>
  <si>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</si>
  <si>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</si>
  <si>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</si>
  <si>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</si>
  <si>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</si>
  <si>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</si>
  <si>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</si>
  <si>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</si>
  <si>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</si>
  <si>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</si>
  <si>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</si>
  <si>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</si>
  <si>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</si>
  <si>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</si>
  <si>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</si>
  <si>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</si>
  <si>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</si>
  <si>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</si>
  <si>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</si>
  <si>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</si>
  <si>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</si>
  <si>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</si>
  <si>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</si>
  <si>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</si>
  <si>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</si>
  <si>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</si>
  <si>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</si>
  <si>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</si>
  <si>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</si>
  <si>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</si>
  <si>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</si>
  <si>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</si>
  <si>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</si>
  <si>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</si>
  <si>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</si>
  <si>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</si>
  <si>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</si>
  <si>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</si>
  <si>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</si>
  <si>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</si>
  <si>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</si>
  <si>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</si>
  <si>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</si>
  <si>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</si>
  <si>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</si>
  <si>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</si>
  <si>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</si>
  <si>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</si>
  <si>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</si>
  <si>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</si>
  <si>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</si>
  <si>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</si>
  <si>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</si>
  <si>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</si>
  <si>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</si>
  <si>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</si>
  <si>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</si>
  <si>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</si>
  <si>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</si>
  <si>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</si>
  <si>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</si>
  <si>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</si>
  <si>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</si>
  <si>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</si>
  <si>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</si>
  <si>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</si>
  <si>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</si>
  <si>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</si>
  <si>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</si>
  <si>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</si>
  <si>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</si>
  <si>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</si>
  <si>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</si>
  <si>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</si>
  <si>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</si>
  <si>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</si>
  <si>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</si>
  <si>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</si>
  <si>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</si>
  <si>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</si>
  <si>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</si>
  <si>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</si>
  <si>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</si>
  <si>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</si>
  <si>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</si>
  <si>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</si>
  <si>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</si>
  <si>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</si>
  <si>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</si>
  <si>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</si>
  <si>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</si>
  <si>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</si>
  <si>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</si>
  <si>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</si>
  <si>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</si>
  <si>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</si>
  <si>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</si>
  <si>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</si>
  <si>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</si>
  <si>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</si>
  <si>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</si>
  <si>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</si>
  <si>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</si>
  <si>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</si>
  <si>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</si>
  <si>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</si>
  <si>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</si>
  <si>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</si>
  <si>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</si>
  <si>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</si>
  <si>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</si>
  <si>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</si>
  <si>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</si>
  <si>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</si>
  <si>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</si>
  <si>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</si>
  <si>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</si>
  <si>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</si>
  <si>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</si>
  <si>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</si>
  <si>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</si>
  <si>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</si>
  <si>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</si>
  <si>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</si>
  <si>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</si>
  <si>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</si>
  <si>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</si>
  <si>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</si>
  <si>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</si>
  <si>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</si>
  <si>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</si>
  <si>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</si>
  <si>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</si>
  <si>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</si>
  <si>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</si>
  <si>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</si>
  <si>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</si>
  <si>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</si>
  <si>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</si>
  <si>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</si>
  <si>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</si>
  <si>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</si>
  <si>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</si>
  <si>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</si>
  <si>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</si>
  <si>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</si>
  <si>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</si>
  <si>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</si>
  <si>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</si>
  <si>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</si>
  <si>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</si>
  <si>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</si>
  <si>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</si>
  <si>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</si>
  <si>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</si>
  <si>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</si>
  <si>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</si>
  <si>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</si>
  <si>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</si>
  <si>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</si>
  <si>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</si>
  <si>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</si>
  <si>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</si>
  <si>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</si>
  <si>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</si>
  <si>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</si>
  <si>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</si>
  <si>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</si>
  <si>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</si>
  <si>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</si>
  <si>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</si>
  <si>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</si>
  <si>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</si>
  <si>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</si>
  <si>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</si>
  <si>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</si>
  <si>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</si>
  <si>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</si>
  <si>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</si>
  <si>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</si>
  <si>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</si>
  <si>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</si>
  <si>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</si>
  <si>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</si>
  <si>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</si>
  <si>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</si>
  <si>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</si>
  <si>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</si>
  <si>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</si>
  <si>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</si>
  <si>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</si>
  <si>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</si>
  <si>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</si>
  <si>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</si>
  <si>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</si>
  <si>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</si>
  <si>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</si>
  <si>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</si>
  <si>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</si>
  <si>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</si>
  <si>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</si>
  <si>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</si>
  <si>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</si>
  <si>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</si>
  <si>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</si>
  <si>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</si>
  <si>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</si>
  <si>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</si>
  <si>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</si>
  <si>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</si>
  <si>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</si>
  <si>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</si>
  <si>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</si>
  <si>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</si>
  <si>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</si>
  <si>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</si>
  <si>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</si>
  <si>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</si>
  <si>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</si>
  <si>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</si>
  <si>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</si>
  <si>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</si>
  <si>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</si>
  <si>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</si>
  <si>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</si>
  <si>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</si>
  <si>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</si>
  <si>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</si>
  <si>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</si>
  <si>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</si>
  <si>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</si>
  <si>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</si>
  <si>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</si>
  <si>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</si>
  <si>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</si>
  <si>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</si>
  <si>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</si>
  <si>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</si>
  <si>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</si>
  <si>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</si>
  <si>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</si>
  <si>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</si>
  <si>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</si>
  <si>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</si>
  <si>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</si>
  <si>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</si>
  <si>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</si>
  <si>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</si>
  <si>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</si>
  <si>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</si>
  <si>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</si>
  <si>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</si>
  <si>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</si>
  <si>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</si>
  <si>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</si>
  <si>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</si>
  <si>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</si>
  <si>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</si>
  <si>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</si>
  <si>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</si>
  <si>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</si>
  <si>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</si>
  <si>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</si>
  <si>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</si>
  <si>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</si>
  <si>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</si>
  <si>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</si>
  <si>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</si>
  <si>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</si>
  <si>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</si>
  <si>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</si>
  <si>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</si>
  <si>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</si>
  <si>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</si>
  <si>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</si>
  <si>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</si>
  <si>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</si>
  <si>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</si>
  <si>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</si>
  <si>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</si>
  <si>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</si>
  <si>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</si>
  <si>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</si>
  <si>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</si>
  <si>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</si>
  <si>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</si>
  <si>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</si>
  <si>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</si>
  <si>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</si>
  <si>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</si>
  <si>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</si>
  <si>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</si>
  <si>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</si>
  <si>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</si>
  <si>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</si>
  <si>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</si>
  <si>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</si>
  <si>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</si>
  <si>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</si>
  <si>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</si>
  <si>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</si>
  <si>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</si>
  <si>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</si>
  <si>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</si>
  <si>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</si>
  <si>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</si>
  <si>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</si>
  <si>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</si>
  <si>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</si>
  <si>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</si>
  <si>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</si>
  <si>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</si>
  <si>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</si>
  <si>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</si>
  <si>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</si>
  <si>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</si>
  <si>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</si>
  <si>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</si>
  <si>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</si>
  <si>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</si>
  <si>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</si>
  <si>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</si>
  <si>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</si>
  <si>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</si>
  <si>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</si>
  <si>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</si>
  <si>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</si>
  <si>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</si>
  <si>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</si>
  <si>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</si>
  <si>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</si>
  <si>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</si>
  <si>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</si>
  <si>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</si>
  <si>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</si>
  <si>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</si>
  <si>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</si>
  <si>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</si>
  <si>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</si>
  <si>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</si>
  <si>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</si>
  <si>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</si>
  <si>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</si>
  <si>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</si>
  <si>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</si>
  <si>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</si>
  <si>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</si>
  <si>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</si>
  <si>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</si>
  <si>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</si>
  <si>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</si>
  <si>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</si>
  <si>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</si>
  <si>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</si>
  <si>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</si>
  <si>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</si>
  <si>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</si>
  <si>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</si>
  <si>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</si>
  <si>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</si>
  <si>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</si>
  <si>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</si>
  <si>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</si>
  <si>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</si>
  <si>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</si>
  <si>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</si>
  <si>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</si>
  <si>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</si>
  <si>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</si>
  <si>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</si>
  <si>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</si>
  <si>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</si>
  <si>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</si>
  <si>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</si>
  <si>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</si>
  <si>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</si>
  <si>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</si>
  <si>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</si>
  <si>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</si>
  <si>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</si>
  <si>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</si>
  <si>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</si>
  <si>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</si>
  <si>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</si>
  <si>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</si>
  <si>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</si>
  <si>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</si>
  <si>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</si>
  <si>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</si>
  <si>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</si>
  <si>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</si>
  <si>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</si>
  <si>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</si>
  <si>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</si>
  <si>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</si>
  <si>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</si>
  <si>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</si>
  <si>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</si>
  <si>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</si>
  <si>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</si>
  <si>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</si>
  <si>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</si>
  <si>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</si>
  <si>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</si>
  <si>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</si>
  <si>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</si>
  <si>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</si>
  <si>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</si>
  <si>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</si>
  <si>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</si>
  <si>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</si>
  <si>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</si>
  <si>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</si>
  <si>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</si>
  <si>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</si>
  <si>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</si>
  <si>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</si>
  <si>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</si>
  <si>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</si>
  <si>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</si>
  <si>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</si>
  <si>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</si>
  <si>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</si>
  <si>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</si>
  <si>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</si>
  <si>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</si>
  <si>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</si>
  <si>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</si>
  <si>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</si>
  <si>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</si>
  <si>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</si>
  <si>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</si>
  <si>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</si>
  <si>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</si>
  <si>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</si>
  <si>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</si>
  <si>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</si>
  <si>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</si>
  <si>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</si>
  <si>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</si>
  <si>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</si>
  <si>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</si>
  <si>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</si>
  <si>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</si>
  <si>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</si>
  <si>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</si>
  <si>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</si>
  <si>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</si>
  <si>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</si>
  <si>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</si>
  <si>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</si>
  <si>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</si>
  <si>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</si>
  <si>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</si>
  <si>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</si>
  <si>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</si>
  <si>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</si>
  <si>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</si>
  <si>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</si>
  <si>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</si>
  <si>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</si>
  <si>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</si>
  <si>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</si>
  <si>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</si>
  <si>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</si>
  <si>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</si>
  <si>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</si>
  <si>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</si>
  <si>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</si>
  <si>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</si>
  <si>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</si>
  <si>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</si>
  <si>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</si>
  <si>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</si>
  <si>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</si>
  <si>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</si>
  <si>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</si>
  <si>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</si>
  <si>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</si>
  <si>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</si>
  <si>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</si>
  <si>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</si>
  <si>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</si>
  <si>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</si>
  <si>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</si>
  <si>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</si>
  <si>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</si>
  <si>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</si>
  <si>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</si>
  <si>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</si>
  <si>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</si>
  <si>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</si>
  <si>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</si>
  <si>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</si>
  <si>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</si>
  <si>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</si>
  <si>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</si>
  <si>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</si>
  <si>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</si>
  <si>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</si>
  <si>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</si>
  <si>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</si>
  <si>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</si>
  <si>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</si>
  <si>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</si>
  <si>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</si>
  <si>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</si>
  <si>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</si>
  <si>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</si>
  <si>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</si>
  <si>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</si>
  <si>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</si>
  <si>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</si>
  <si>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</si>
  <si>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</si>
  <si>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</si>
  <si>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</si>
  <si>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</si>
  <si>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</si>
  <si>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</si>
  <si>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</si>
  <si>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</si>
  <si>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</si>
  <si>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</si>
  <si>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</si>
  <si>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</si>
  <si>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</si>
  <si>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</si>
  <si>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</si>
  <si>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</si>
  <si>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</si>
  <si>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</si>
  <si>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</si>
  <si>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</si>
  <si>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</si>
  <si>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</si>
  <si>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</si>
  <si>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</si>
  <si>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</si>
  <si>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</si>
  <si>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</si>
  <si>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</si>
  <si>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</si>
  <si>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</si>
  <si>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</si>
  <si>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</si>
  <si>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</si>
  <si>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</si>
  <si>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</si>
  <si>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</si>
  <si>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</si>
  <si>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</si>
  <si>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</si>
  <si>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</si>
  <si>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</si>
  <si>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</si>
  <si>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</si>
  <si>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</si>
  <si>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</si>
  <si>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</si>
  <si>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</si>
  <si>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</si>
  <si>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</si>
  <si>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</si>
  <si>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</si>
  <si>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</si>
  <si>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</si>
  <si>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</si>
  <si>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</si>
  <si>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</si>
  <si>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</si>
  <si>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</si>
  <si>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</si>
  <si>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</si>
  <si>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</si>
  <si>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</si>
  <si>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</si>
  <si>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</si>
  <si>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</si>
  <si>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</si>
  <si>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</si>
  <si>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</si>
  <si>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</si>
  <si>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</si>
  <si>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</si>
  <si>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</si>
  <si>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</si>
  <si>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</si>
  <si>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</si>
  <si>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</si>
  <si>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</si>
  <si>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</si>
  <si>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</si>
  <si>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</si>
  <si>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</si>
  <si>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</si>
  <si>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</si>
  <si>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</si>
  <si>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</si>
  <si>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</si>
  <si>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</si>
  <si>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</si>
  <si>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</si>
  <si>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</si>
  <si>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</si>
  <si>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</si>
  <si>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</si>
  <si>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</si>
  <si>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</si>
  <si>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</si>
  <si>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</si>
  <si>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</si>
  <si>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</si>
  <si>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</si>
  <si>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</si>
  <si>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</si>
  <si>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</si>
  <si>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</si>
  <si>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</si>
  <si>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</si>
  <si>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</si>
  <si>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</si>
  <si>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</si>
  <si>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</si>
  <si>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</si>
  <si>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</si>
  <si>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</si>
  <si>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</si>
  <si>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</si>
  <si>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</si>
  <si>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</si>
  <si>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</si>
  <si>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</si>
  <si>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</si>
  <si>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</si>
  <si>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</si>
  <si>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</si>
  <si>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</si>
  <si>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</si>
  <si>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</si>
  <si>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</si>
  <si>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</si>
  <si>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</si>
  <si>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</si>
  <si>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</si>
  <si>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</si>
  <si>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</si>
  <si>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</si>
  <si>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</si>
  <si>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</si>
  <si>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</si>
  <si>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</si>
  <si>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</si>
  <si>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</si>
  <si>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</si>
  <si>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</si>
  <si>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</si>
  <si>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</si>
  <si>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</si>
  <si>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</si>
  <si>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</si>
  <si>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</si>
  <si>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</si>
  <si>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</si>
  <si>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</si>
  <si>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</si>
  <si>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</si>
  <si>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</si>
  <si>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</si>
  <si>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</si>
  <si>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</si>
  <si>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</si>
  <si>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</si>
  <si>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</si>
  <si>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</si>
  <si>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</si>
  <si>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</si>
  <si>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</si>
  <si>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</si>
  <si>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</si>
  <si>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</si>
  <si>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</si>
  <si>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</si>
  <si>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</si>
  <si>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</si>
  <si>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</si>
  <si>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</si>
  <si>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</si>
  <si>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</si>
  <si>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</si>
  <si>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</si>
  <si>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</si>
  <si>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</si>
  <si>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</si>
  <si>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</si>
  <si>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</si>
  <si>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</si>
  <si>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</si>
  <si>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</si>
  <si>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</si>
  <si>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</si>
  <si>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</si>
  <si>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</si>
  <si>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</si>
  <si>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</si>
  <si>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</si>
  <si>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</si>
  <si>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</si>
  <si>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</si>
  <si>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</si>
  <si>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</si>
  <si>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</si>
  <si>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</si>
  <si>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</si>
  <si>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</si>
  <si>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</si>
  <si>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</si>
  <si>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</si>
  <si>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</si>
  <si>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</si>
  <si>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</si>
  <si>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</si>
  <si>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</si>
  <si>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</si>
  <si>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</si>
  <si>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</si>
  <si>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</si>
  <si>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</si>
  <si>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</si>
  <si>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</si>
  <si>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</si>
  <si>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</si>
  <si>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</si>
  <si>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</si>
  <si>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</si>
  <si>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</si>
  <si>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</si>
  <si>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</si>
  <si>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</si>
  <si>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</si>
  <si>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</si>
  <si>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</si>
  <si>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</si>
  <si>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</si>
  <si>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</si>
  <si>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</si>
  <si>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</si>
  <si>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</si>
  <si>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</si>
  <si>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</si>
  <si>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</si>
  <si>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</si>
  <si>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</si>
  <si>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</si>
  <si>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</si>
  <si>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</si>
  <si>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</si>
  <si>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</si>
  <si>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</si>
  <si>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</si>
  <si>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</si>
  <si>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</si>
  <si>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</si>
  <si>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</si>
  <si>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</si>
  <si>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</si>
  <si>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</si>
  <si>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</si>
  <si>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</si>
  <si>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</si>
  <si>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</si>
  <si>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</si>
  <si>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</si>
  <si>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</si>
  <si>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</si>
  <si>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</si>
  <si>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</si>
  <si>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</si>
  <si>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</si>
  <si>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</si>
  <si>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</si>
  <si>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</si>
  <si>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</si>
  <si>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</si>
  <si>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</si>
  <si>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</si>
  <si>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</si>
  <si>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</si>
  <si>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</si>
  <si>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</si>
  <si>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</si>
  <si>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</si>
  <si>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</si>
  <si>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</si>
  <si>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</si>
  <si>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</si>
  <si>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</si>
  <si>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</si>
  <si>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</si>
  <si>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</si>
  <si>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</si>
  <si>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</si>
  <si>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</si>
  <si>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</si>
  <si>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</si>
  <si>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</si>
  <si>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</si>
  <si>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</si>
  <si>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</si>
  <si>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</si>
  <si>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</si>
  <si>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</si>
  <si>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</si>
  <si>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</si>
  <si>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</si>
  <si>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</si>
  <si>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</si>
  <si>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</si>
  <si>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</si>
  <si>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</si>
  <si>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</si>
  <si>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</si>
  <si>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</si>
  <si>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</si>
  <si>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</si>
  <si>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</si>
  <si>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</si>
  <si>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</si>
  <si>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</si>
  <si>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</si>
  <si>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</si>
  <si>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</si>
  <si>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</si>
  <si>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</si>
  <si>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</si>
  <si>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</si>
  <si>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</si>
  <si>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</si>
  <si>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</si>
  <si>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</si>
  <si>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</si>
  <si>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</si>
  <si>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</si>
  <si>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</si>
  <si>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</si>
  <si>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</si>
  <si>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</si>
  <si>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</si>
  <si>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</si>
  <si>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</si>
  <si>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</si>
  <si>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</si>
  <si>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</si>
  <si>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</si>
  <si>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</si>
  <si>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</si>
  <si>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</si>
  <si>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</si>
  <si>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</si>
  <si>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</si>
  <si>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</si>
  <si>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</si>
  <si>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</si>
  <si>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</si>
  <si>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</si>
  <si>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</si>
  <si>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</si>
  <si>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</si>
  <si>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</si>
  <si>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</si>
  <si>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</si>
  <si>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</si>
  <si>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</si>
  <si>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</si>
  <si>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</si>
  <si>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</si>
  <si>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</si>
  <si>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</si>
  <si>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</si>
  <si>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</si>
  <si>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</si>
  <si>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</si>
  <si>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</si>
  <si>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</si>
  <si>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</si>
  <si>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</si>
  <si>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</si>
  <si>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</si>
  <si>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</si>
  <si>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</si>
  <si>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</si>
  <si>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</si>
  <si>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</si>
  <si>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</si>
  <si>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</si>
  <si>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</si>
  <si>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</si>
  <si>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</si>
  <si>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</si>
  <si>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</si>
  <si>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</si>
  <si>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</si>
  <si>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</si>
  <si>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</si>
  <si>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</si>
  <si>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</si>
  <si>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</si>
  <si>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</si>
  <si>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</si>
  <si>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</si>
  <si>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</si>
  <si>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</si>
  <si>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</si>
  <si>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</si>
  <si>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</si>
  <si>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</si>
  <si>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</si>
  <si>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</si>
  <si>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</si>
  <si>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</si>
  <si>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</si>
  <si>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</si>
  <si>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</si>
  <si>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</si>
  <si>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</si>
  <si>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</si>
  <si>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</si>
  <si>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</si>
  <si>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</si>
  <si>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</si>
  <si>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</si>
  <si>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</si>
  <si>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</si>
  <si>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</si>
  <si>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</si>
  <si>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</si>
  <si>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</si>
  <si>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</si>
  <si>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</si>
  <si>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</si>
  <si>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</si>
  <si>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</si>
  <si>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</si>
  <si>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</si>
  <si>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</si>
  <si>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</si>
  <si>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</si>
  <si>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</si>
  <si>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</si>
  <si>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</si>
  <si>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</si>
  <si>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</si>
  <si>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</si>
  <si>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</si>
  <si>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</si>
  <si>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</si>
  <si>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</si>
  <si>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</si>
  <si>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</si>
  <si>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</si>
  <si>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</si>
  <si>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</si>
  <si>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</si>
  <si>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</si>
  <si>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</si>
  <si>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</si>
  <si>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</si>
  <si>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</si>
  <si>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</si>
  <si>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</si>
  <si>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</si>
  <si>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</si>
  <si>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</si>
  <si>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</si>
  <si>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</si>
  <si>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</si>
  <si>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</si>
  <si>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</si>
  <si>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</si>
  <si>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</si>
  <si>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</si>
  <si>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</si>
  <si>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</si>
  <si>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</si>
  <si>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</si>
  <si>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</si>
  <si>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</si>
  <si>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</si>
  <si>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</si>
  <si>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</si>
  <si>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</si>
  <si>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</si>
  <si>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</si>
  <si>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</si>
  <si>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</si>
  <si>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</si>
  <si>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</si>
  <si>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</si>
  <si>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</si>
  <si>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</si>
  <si>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</si>
  <si>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</si>
  <si>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</si>
  <si>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</si>
  <si>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</si>
  <si>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</si>
  <si>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</si>
  <si>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</si>
  <si>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</si>
  <si>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</si>
  <si>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</si>
  <si>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</si>
  <si>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</si>
  <si>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</si>
  <si>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</si>
  <si>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</si>
  <si>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</si>
  <si>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</si>
  <si>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</si>
  <si>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</si>
  <si>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</si>
  <si>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</si>
  <si>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</si>
  <si>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</si>
  <si>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</si>
  <si>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</si>
  <si>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</si>
  <si>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</si>
  <si>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</si>
  <si>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</si>
  <si>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</si>
  <si>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</si>
  <si>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</si>
  <si>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</si>
  <si>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</si>
  <si>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</si>
  <si>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</si>
  <si>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</si>
  <si>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</si>
  <si>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</si>
  <si>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</si>
  <si>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</si>
  <si>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</si>
  <si>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</si>
  <si>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</si>
  <si>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</si>
  <si>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</si>
  <si>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</si>
  <si>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</si>
  <si>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</si>
  <si>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</si>
  <si>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</si>
  <si>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</si>
  <si>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</si>
  <si>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</si>
  <si>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</si>
  <si>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</si>
  <si>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</si>
  <si>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</si>
  <si>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</si>
  <si>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</si>
  <si>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</si>
  <si>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</si>
  <si>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</si>
  <si>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</si>
  <si>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</si>
  <si>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</si>
  <si>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</si>
  <si>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</si>
  <si>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</si>
  <si>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</si>
  <si>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</si>
  <si>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</si>
  <si>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</si>
  <si>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</si>
  <si>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</si>
  <si>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</si>
  <si>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</si>
  <si>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</si>
  <si>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</si>
  <si>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</si>
  <si>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</si>
  <si>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</si>
  <si>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</si>
  <si>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</si>
  <si>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</si>
  <si>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</si>
  <si>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</si>
  <si>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</si>
  <si>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</si>
  <si>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</si>
  <si>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</si>
  <si>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</si>
  <si>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</si>
  <si>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</si>
  <si>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</si>
  <si>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</si>
  <si>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</si>
  <si>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</si>
  <si>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</si>
  <si>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</si>
  <si>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</si>
  <si>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</si>
  <si>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</si>
  <si>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</si>
  <si>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</si>
  <si>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</si>
  <si>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</si>
  <si>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</si>
  <si>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</si>
  <si>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</si>
  <si>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</si>
  <si>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</si>
  <si>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</si>
  <si>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</si>
  <si>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</si>
  <si>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</si>
  <si>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</si>
  <si>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</si>
  <si>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</si>
  <si>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</si>
  <si>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</si>
  <si>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</si>
  <si>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</si>
  <si>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</si>
  <si>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</si>
  <si>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</si>
  <si>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</si>
  <si>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</si>
  <si>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</si>
  <si>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</si>
  <si>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</si>
  <si>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</si>
  <si>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</si>
  <si>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</si>
  <si>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</si>
  <si>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</si>
  <si>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</si>
  <si>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</si>
  <si>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</si>
  <si>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</si>
  <si>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</si>
  <si>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</si>
  <si>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</si>
  <si>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</si>
  <si>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</si>
  <si>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</si>
  <si>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</si>
  <si>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</si>
  <si>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</si>
  <si>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</si>
  <si>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</si>
  <si>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</si>
  <si>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</si>
  <si>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</si>
  <si>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</si>
  <si>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</si>
  <si>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</si>
  <si>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</si>
  <si>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</si>
  <si>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</si>
  <si>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</si>
  <si>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</si>
  <si>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</si>
  <si>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</si>
  <si>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</si>
  <si>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</si>
  <si>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</si>
  <si>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</si>
  <si>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</si>
  <si>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</si>
  <si>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</si>
  <si>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</si>
  <si>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</si>
  <si>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</si>
  <si>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</si>
  <si>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</si>
  <si>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</si>
  <si>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</si>
  <si>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</si>
  <si>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</si>
  <si>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</si>
  <si>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</si>
  <si>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</si>
  <si>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</si>
  <si>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</si>
  <si>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</si>
  <si>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</si>
  <si>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</si>
  <si>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</si>
  <si>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</si>
  <si>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</si>
  <si>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</si>
  <si>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</si>
  <si>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</si>
  <si>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</si>
  <si>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</si>
  <si>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</si>
  <si>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</si>
  <si>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</si>
  <si>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</si>
  <si>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</si>
  <si>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</si>
  <si>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</si>
  <si>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</si>
  <si>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</si>
  <si>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</si>
  <si>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</si>
  <si>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</si>
  <si>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</si>
  <si>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</si>
  <si>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</si>
  <si>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</si>
  <si>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</si>
  <si>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</si>
  <si>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</si>
  <si>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</si>
  <si>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</si>
  <si>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</si>
  <si>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</si>
  <si>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</si>
  <si>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</si>
  <si>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</si>
  <si>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</si>
  <si>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</si>
  <si>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</si>
  <si>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</si>
  <si>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</si>
  <si>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</si>
  <si>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</si>
  <si>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</si>
  <si>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</si>
  <si>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</si>
  <si>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</si>
  <si>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</si>
  <si>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</si>
  <si>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</si>
  <si>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</si>
  <si>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</si>
  <si>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</si>
  <si>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</si>
  <si>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</si>
  <si>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</si>
  <si>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</si>
  <si>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</si>
  <si>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</si>
  <si>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</si>
  <si>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</si>
  <si>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</si>
  <si>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</si>
  <si>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</si>
  <si>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</si>
  <si>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</si>
  <si>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</si>
  <si>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</si>
  <si>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</si>
  <si>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</si>
  <si>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</si>
  <si>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</si>
  <si>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</si>
  <si>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</si>
  <si>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</si>
  <si>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</si>
  <si>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</si>
  <si>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</si>
  <si>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</si>
  <si>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</si>
  <si>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</si>
  <si>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</si>
  <si>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</si>
  <si>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</si>
  <si>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</si>
  <si>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</si>
  <si>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</si>
  <si>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</si>
  <si>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</si>
  <si>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</si>
  <si>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</si>
  <si>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</si>
  <si>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</si>
  <si>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</si>
  <si>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</si>
  <si>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</si>
  <si>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</si>
  <si>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</si>
  <si>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</si>
  <si>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</si>
  <si>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</si>
  <si>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</si>
  <si>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</si>
  <si>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</si>
  <si>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</si>
  <si>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</si>
  <si>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</si>
  <si>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</si>
  <si>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</si>
  <si>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</si>
  <si>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</si>
  <si>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</si>
  <si>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</si>
  <si>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</si>
  <si>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</si>
  <si>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</si>
  <si>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</si>
  <si>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</si>
  <si>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</si>
  <si>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</si>
  <si>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</si>
  <si>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</si>
  <si>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</si>
  <si>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</si>
  <si>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</si>
  <si>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</si>
  <si>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</si>
  <si>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</si>
  <si>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</si>
  <si>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</si>
  <si>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</si>
  <si>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</si>
  <si>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</si>
  <si>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</si>
  <si>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</si>
  <si>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</si>
  <si>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</si>
  <si>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</si>
  <si>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</si>
  <si>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</si>
  <si>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</si>
  <si>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</si>
  <si>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</si>
  <si>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</si>
  <si>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</si>
  <si>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</si>
  <si>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</si>
  <si>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</si>
  <si>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</si>
  <si>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</si>
  <si>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</si>
  <si>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</si>
  <si>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</si>
  <si>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</si>
  <si>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</si>
  <si>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</si>
  <si>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</si>
  <si>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</si>
  <si>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</si>
  <si>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</si>
  <si>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</si>
  <si>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</si>
  <si>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</si>
  <si>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</si>
  <si>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</si>
  <si>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</si>
  <si>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</si>
  <si>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</si>
  <si>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</si>
  <si>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</si>
  <si>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</si>
  <si>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</si>
  <si>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</si>
  <si>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</si>
  <si>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</si>
  <si>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</si>
  <si>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</si>
  <si>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</si>
  <si>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</si>
  <si>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</si>
  <si>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</si>
  <si>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</si>
  <si>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</si>
  <si>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</si>
  <si>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</si>
  <si>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</si>
  <si>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</si>
  <si>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</si>
  <si>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</si>
  <si>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</si>
  <si>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</si>
  <si>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</si>
  <si>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</si>
  <si>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</si>
  <si>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</si>
  <si>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</si>
  <si>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</si>
  <si>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</si>
  <si>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</si>
  <si>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</si>
  <si>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</si>
  <si>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</si>
  <si>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</si>
  <si>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</si>
  <si>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</si>
  <si>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</si>
  <si>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</si>
  <si>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</si>
  <si>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</si>
  <si>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</si>
  <si>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</si>
  <si>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</si>
  <si>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</si>
  <si>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</si>
  <si>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</si>
  <si>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</si>
  <si>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</si>
  <si>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</si>
  <si>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</si>
  <si>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</si>
  <si>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</si>
  <si>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</si>
  <si>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</si>
  <si>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</si>
  <si>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</si>
  <si>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</si>
  <si>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</si>
  <si>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</si>
  <si>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</si>
  <si>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</si>
  <si>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</si>
  <si>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</si>
  <si>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</si>
  <si>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</si>
  <si>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</si>
  <si>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</si>
  <si>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</si>
  <si>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</si>
  <si>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</si>
  <si>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</si>
  <si>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</si>
  <si>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</si>
  <si>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</si>
  <si>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</si>
  <si>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</si>
  <si>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</si>
  <si>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</si>
  <si>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</si>
  <si>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</si>
  <si>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</si>
  <si>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</si>
  <si>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</si>
  <si>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</si>
  <si>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</si>
  <si>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</si>
  <si>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</si>
  <si>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</si>
  <si>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</si>
  <si>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</si>
  <si>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</si>
  <si>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</si>
  <si>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</si>
  <si>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</si>
  <si>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</si>
  <si>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</si>
  <si>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</si>
  <si>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</si>
  <si>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</si>
  <si>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</si>
  <si>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</si>
  <si>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</si>
  <si>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</si>
  <si>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</si>
  <si>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</si>
  <si>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</si>
  <si>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</si>
  <si>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</si>
  <si>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</si>
  <si>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</si>
  <si>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</si>
  <si>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</si>
  <si>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</si>
  <si>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</si>
  <si>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</si>
  <si>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</si>
  <si>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</si>
  <si>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</si>
  <si>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</si>
  <si>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</si>
  <si>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</si>
  <si>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</si>
  <si>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</si>
  <si>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</si>
  <si>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</si>
  <si>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</si>
  <si>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</si>
  <si>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</si>
  <si>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</si>
  <si>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</si>
  <si>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</si>
  <si>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</si>
  <si>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</si>
  <si>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</si>
  <si>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</si>
  <si>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</si>
  <si>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</si>
  <si>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</si>
  <si>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</si>
  <si>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</si>
  <si>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</si>
  <si>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</si>
  <si>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</si>
  <si>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</si>
  <si>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</si>
  <si>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</si>
  <si>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</si>
  <si>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</si>
  <si>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</si>
  <si>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</si>
  <si>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</si>
  <si>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</si>
  <si>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</si>
  <si>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</si>
  <si>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</si>
  <si>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</si>
  <si>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</si>
  <si>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</si>
  <si>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</si>
  <si>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</si>
  <si>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</si>
  <si>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</si>
  <si>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</si>
  <si>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</si>
  <si>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</si>
  <si>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</si>
  <si>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</si>
  <si>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</si>
  <si>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</si>
  <si>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</si>
  <si>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</si>
  <si>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</si>
  <si>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</si>
  <si>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</si>
  <si>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</si>
  <si>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</si>
  <si>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</si>
  <si>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</si>
  <si>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</si>
  <si>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</si>
  <si>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</si>
  <si>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</si>
  <si>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</si>
  <si>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</si>
  <si>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</si>
  <si>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</si>
  <si>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</si>
  <si>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</si>
  <si>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</si>
  <si>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</si>
  <si>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</si>
  <si>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</si>
  <si>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</si>
  <si>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</si>
  <si>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</si>
  <si>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</si>
  <si>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</si>
  <si>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</si>
  <si>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</si>
  <si>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</si>
  <si>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</si>
  <si>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</si>
  <si>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</si>
  <si>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</si>
  <si>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</si>
  <si>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</si>
  <si>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</si>
  <si>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</si>
  <si>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</si>
  <si>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</si>
  <si>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</si>
  <si>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</si>
  <si>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</si>
  <si>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</si>
  <si>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</si>
  <si>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</si>
  <si>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</si>
  <si>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</si>
  <si>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</si>
  <si>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</si>
  <si>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</si>
  <si>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</si>
  <si>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</si>
  <si>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</si>
  <si>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</si>
  <si>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</si>
  <si>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</si>
  <si>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</si>
  <si>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</si>
  <si>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</si>
  <si>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</si>
  <si>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</si>
  <si>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</si>
  <si>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</si>
  <si>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</si>
  <si>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</si>
  <si>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</si>
  <si>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</si>
  <si>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</si>
  <si>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</si>
  <si>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</si>
  <si>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</si>
  <si>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</si>
  <si>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</si>
  <si>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</si>
  <si>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</si>
  <si>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</si>
  <si>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</si>
  <si>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</si>
  <si>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</si>
  <si>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</si>
  <si>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</si>
  <si>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</si>
  <si>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</si>
  <si>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</si>
  <si>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</si>
  <si>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</si>
  <si>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</si>
  <si>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</si>
  <si>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</si>
  <si>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</si>
  <si>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</si>
  <si>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</si>
  <si>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</si>
  <si>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</si>
  <si>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</si>
  <si>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</si>
  <si>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</si>
  <si>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</si>
  <si>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</si>
  <si>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</si>
  <si>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</si>
  <si>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</si>
  <si>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</si>
  <si>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</si>
  <si>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</si>
  <si>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</si>
  <si>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</si>
  <si>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</si>
  <si>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</si>
  <si>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</si>
  <si>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</si>
  <si>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</si>
  <si>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</si>
  <si>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</si>
  <si>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</si>
  <si>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</si>
  <si>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</si>
  <si>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</si>
  <si>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</si>
  <si>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</si>
  <si>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</si>
  <si>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</si>
  <si>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</si>
  <si>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</si>
  <si>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</si>
  <si>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</si>
  <si>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</si>
  <si>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</si>
  <si>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</si>
  <si>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</si>
  <si>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</si>
  <si>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</si>
  <si>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</si>
  <si>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</si>
  <si>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</si>
  <si>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</si>
  <si>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</si>
  <si>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</si>
  <si>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</si>
  <si>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</si>
  <si>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</si>
  <si>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</si>
  <si>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</si>
  <si>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</si>
  <si>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</si>
  <si>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</si>
  <si>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</si>
  <si>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</si>
  <si>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</si>
  <si>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</si>
  <si>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</si>
  <si>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</si>
  <si>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</si>
  <si>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</si>
  <si>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</si>
  <si>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</si>
  <si>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</si>
  <si>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</si>
  <si>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</si>
  <si>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</si>
  <si>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</si>
  <si>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</si>
  <si>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</si>
  <si>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</si>
  <si>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</si>
  <si>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</si>
  <si>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</si>
  <si>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</si>
  <si>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</si>
  <si>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</si>
  <si>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</si>
  <si>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</si>
  <si>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</si>
  <si>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</si>
  <si>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</si>
  <si>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</si>
  <si>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</si>
  <si>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</si>
  <si>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</si>
  <si>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</si>
  <si>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</si>
  <si>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</si>
  <si>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</si>
  <si>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</si>
  <si>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</si>
  <si>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</si>
  <si>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</si>
  <si>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</si>
  <si>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</si>
  <si>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</si>
  <si>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</si>
  <si>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</si>
  <si>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</si>
  <si>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</si>
  <si>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</si>
  <si>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</si>
  <si>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</si>
  <si>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</si>
  <si>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</si>
  <si>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</si>
  <si>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</si>
  <si>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</si>
  <si>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</si>
  <si>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</si>
  <si>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</si>
  <si>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</si>
  <si>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</si>
  <si>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</si>
  <si>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</si>
  <si>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</si>
  <si>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</si>
  <si>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</si>
  <si>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</si>
  <si>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</si>
  <si>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</si>
  <si>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</si>
  <si>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</si>
  <si>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</si>
  <si>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</si>
  <si>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</si>
  <si>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</si>
  <si>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</si>
  <si>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</si>
  <si>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</si>
  <si>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</si>
  <si>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</si>
  <si>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</si>
  <si>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</si>
  <si>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</si>
  <si>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</si>
  <si>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</si>
  <si>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</si>
  <si>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</si>
  <si>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</si>
  <si>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</si>
  <si>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</si>
  <si>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</si>
  <si>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</si>
  <si>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</si>
  <si>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</si>
  <si>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</si>
  <si>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</si>
  <si>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</si>
  <si>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</si>
  <si>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</si>
  <si>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</si>
  <si>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</si>
  <si>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</si>
  <si>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</si>
  <si>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</si>
  <si>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</si>
  <si>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</si>
  <si>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</si>
  <si>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</si>
  <si>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</si>
  <si>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</si>
  <si>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</si>
  <si>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</si>
  <si>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</si>
  <si>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</si>
  <si>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</si>
  <si>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</si>
  <si>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</si>
  <si>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</si>
  <si>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</si>
  <si>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</si>
  <si>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</si>
  <si>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</si>
  <si>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</si>
  <si>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</si>
  <si>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</si>
  <si>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</si>
  <si>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</si>
  <si>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</si>
  <si>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</si>
  <si>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</si>
  <si>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</si>
  <si>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</si>
  <si>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</si>
  <si>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</si>
  <si>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</si>
  <si>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</si>
  <si>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</si>
  <si>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</si>
  <si>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</si>
  <si>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</si>
  <si>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</si>
  <si>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</si>
  <si>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</si>
  <si>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</si>
  <si>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</si>
  <si>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</si>
  <si>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</si>
  <si>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</si>
  <si>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</si>
  <si>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</si>
  <si>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</si>
  <si>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</si>
  <si>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</si>
  <si>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</si>
  <si>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</si>
  <si>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</si>
  <si>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</si>
  <si>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</si>
  <si>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</si>
  <si>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</si>
  <si>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</si>
  <si>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</si>
  <si>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</si>
  <si>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</si>
  <si>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</si>
  <si>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</si>
  <si>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</si>
  <si>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</si>
  <si>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</si>
  <si>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</si>
  <si>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</si>
  <si>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</si>
  <si>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</si>
  <si>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</si>
  <si>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</si>
  <si>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</si>
  <si>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</si>
  <si>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</si>
  <si>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</si>
  <si>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</si>
  <si>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</si>
  <si>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</si>
  <si>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</si>
  <si>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</si>
  <si>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</si>
  <si>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</si>
  <si>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</si>
  <si>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</si>
  <si>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</si>
  <si>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</si>
  <si>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</si>
  <si>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</si>
  <si>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</si>
  <si>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</si>
  <si>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</si>
  <si>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</si>
  <si>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</si>
  <si>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</si>
  <si>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</si>
  <si>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</si>
  <si>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</si>
  <si>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</si>
  <si>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</si>
  <si>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</si>
  <si>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</si>
  <si>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</si>
  <si>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</si>
  <si>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</si>
  <si>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</si>
  <si>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</si>
  <si>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</si>
  <si>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</si>
  <si>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</si>
  <si>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</si>
  <si>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</si>
  <si>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</si>
  <si>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</si>
  <si>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</si>
  <si>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</si>
  <si>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</si>
  <si>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</si>
  <si>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</si>
  <si>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</si>
  <si>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</si>
  <si>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</si>
  <si>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</si>
  <si>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</si>
  <si>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</si>
  <si>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</si>
  <si>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</si>
  <si>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</si>
  <si>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</si>
  <si>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</si>
  <si>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</si>
  <si>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</si>
  <si>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</si>
  <si>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</si>
  <si>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</si>
  <si>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</si>
  <si>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</si>
  <si>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</si>
  <si>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</si>
  <si>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</si>
  <si>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</si>
  <si>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</si>
  <si>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</si>
  <si>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</si>
  <si>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</si>
  <si>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</si>
  <si>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</si>
  <si>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</si>
  <si>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</si>
  <si>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</si>
  <si>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</si>
  <si>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</si>
  <si>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</si>
  <si>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</si>
  <si>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</si>
  <si>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</si>
  <si>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</si>
  <si>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</si>
  <si>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</si>
  <si>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</si>
  <si>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</si>
  <si>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</si>
  <si>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</si>
  <si>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</si>
  <si>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</si>
  <si>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</si>
  <si>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</si>
  <si>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</si>
  <si>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</si>
  <si>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</si>
  <si>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</si>
  <si>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</si>
  <si>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</si>
  <si>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</si>
  <si>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</si>
  <si>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</si>
  <si>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</si>
  <si>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</si>
  <si>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</si>
  <si>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</si>
  <si>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</si>
  <si>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</si>
  <si>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</si>
  <si>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</si>
  <si>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</si>
  <si>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</si>
  <si>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</si>
  <si>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</si>
  <si>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</si>
  <si>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</si>
  <si>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</si>
  <si>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</si>
  <si>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</si>
  <si>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</si>
  <si>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</si>
  <si>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</si>
  <si>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</si>
  <si>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</si>
  <si>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</si>
  <si>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</si>
  <si>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</si>
  <si>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</si>
  <si>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</si>
  <si>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</si>
  <si>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</si>
  <si>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</si>
  <si>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</si>
  <si>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</si>
  <si>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</si>
  <si>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</si>
  <si>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</si>
  <si>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</si>
  <si>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</si>
  <si>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</si>
  <si>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</si>
  <si>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</si>
  <si>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</si>
  <si>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</si>
  <si>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</si>
  <si>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</si>
  <si>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</si>
  <si>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</si>
  <si>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</si>
  <si>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</si>
  <si>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</si>
  <si>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</si>
  <si>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</si>
  <si>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</si>
  <si>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</si>
  <si>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</si>
  <si>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</si>
  <si>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</si>
  <si>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</si>
  <si>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</si>
  <si>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</si>
  <si>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</si>
  <si>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</si>
  <si>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</si>
  <si>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</si>
  <si>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</si>
  <si>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</si>
  <si>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</si>
  <si>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</si>
  <si>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</si>
  <si>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</si>
  <si>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</si>
  <si>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</si>
  <si>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</si>
  <si>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</si>
  <si>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</si>
  <si>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</si>
  <si>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</si>
  <si>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</si>
  <si>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</si>
  <si>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</si>
  <si>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</si>
  <si>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</si>
  <si>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</si>
  <si>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</si>
  <si>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</si>
  <si>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</si>
  <si>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</si>
  <si>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</si>
  <si>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</si>
  <si>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</si>
  <si>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</si>
  <si>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</si>
  <si>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</si>
  <si>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</si>
  <si>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</si>
  <si>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</si>
  <si>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</si>
  <si>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</si>
  <si>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</si>
  <si>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</si>
  <si>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</si>
  <si>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</si>
  <si>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</si>
  <si>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</si>
  <si>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</si>
  <si>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</si>
  <si>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</si>
  <si>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</si>
  <si>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</si>
  <si>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</si>
  <si>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</si>
  <si>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</si>
  <si>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</si>
  <si>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</si>
  <si>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</si>
  <si>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</si>
  <si>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</si>
  <si>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</si>
  <si>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</si>
  <si>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</si>
  <si>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</si>
  <si>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</si>
  <si>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</si>
  <si>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</si>
  <si>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</si>
  <si>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</si>
  <si>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</si>
  <si>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</si>
  <si>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</si>
  <si>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</si>
  <si>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</si>
  <si>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</si>
  <si>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</si>
  <si>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</si>
  <si>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</si>
  <si>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</si>
  <si>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</si>
  <si>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</si>
  <si>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</si>
  <si>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</si>
  <si>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</si>
  <si>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</si>
  <si>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</si>
  <si>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</si>
  <si>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</si>
  <si>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</si>
  <si>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</si>
  <si>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</si>
  <si>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</si>
  <si>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</si>
  <si>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</si>
  <si>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</si>
  <si>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</si>
  <si>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</si>
  <si>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</si>
  <si>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</si>
  <si>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</si>
  <si>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</si>
  <si>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</si>
  <si>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</si>
  <si>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</si>
  <si>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</si>
  <si>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</si>
  <si>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</si>
  <si>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</si>
  <si>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</si>
  <si>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</si>
  <si>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</si>
  <si>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</si>
  <si>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</si>
  <si>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</si>
  <si>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</si>
  <si>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</si>
  <si>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</si>
  <si>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</si>
  <si>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</si>
  <si>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</si>
  <si>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</si>
  <si>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</si>
  <si>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</si>
  <si>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</si>
  <si>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</si>
  <si>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</si>
  <si>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</si>
  <si>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</si>
  <si>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</si>
  <si>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</si>
  <si>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</si>
  <si>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</si>
  <si>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</si>
  <si>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</si>
  <si>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</si>
  <si>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</si>
  <si>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</si>
  <si>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</si>
  <si>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</si>
  <si>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</si>
  <si>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</si>
  <si>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</si>
  <si>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</si>
  <si>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</si>
  <si>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</si>
  <si>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</si>
  <si>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</si>
  <si>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</si>
  <si>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</si>
  <si>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</si>
  <si>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</si>
  <si>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</si>
  <si>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</si>
  <si>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</si>
  <si>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</si>
  <si>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</si>
  <si>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</si>
  <si>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</si>
  <si>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</si>
  <si>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</si>
  <si>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</si>
  <si>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</si>
  <si>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</si>
  <si>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</si>
  <si>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</si>
  <si>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</si>
  <si>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</si>
  <si>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</si>
  <si>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</si>
  <si>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</si>
  <si>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</si>
  <si>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</si>
  <si>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</si>
  <si>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</si>
  <si>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</si>
  <si>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</si>
  <si>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</si>
  <si>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</si>
  <si>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</si>
  <si>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</si>
  <si>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</si>
  <si>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</si>
  <si>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</si>
  <si>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</si>
  <si>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</si>
  <si>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</si>
  <si>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</si>
  <si>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</si>
  <si>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</si>
  <si>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</si>
  <si>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</si>
  <si>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</si>
  <si>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</si>
  <si>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</si>
  <si>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</si>
  <si>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</si>
  <si>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</si>
  <si>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</si>
  <si>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</si>
  <si>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</si>
  <si>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 xml:space="preserve"> Excelsa</t>
  </si>
  <si>
    <t xml:space="preserve"> Robusta</t>
  </si>
  <si>
    <t>Arabica</t>
  </si>
  <si>
    <t>Liberica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</si>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</sst>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5" xr9:uid="{5F0F07BC-A776-4E0E-BBEF-2ACA4CFD1617}">
      <tableStyleElement type="wholeTable" dxfId="15"/>
      <tableStyleElement type="headerRow" dxfId="14"/>
    </tableStyle>
    <tableStyle name="Purple Timeline Style" pivot="0" table="0" count="8" xr9:uid="{0E687727-E837-44AF-9CB5-B8D7229FE1CB}">
      <tableStyleElement type="wholeTable" dxfId="13"/>
      <tableStyleElement type="headerRow" dxfId="12"/>
    </tableStyle>
  </tableStyles>
  <colors>
    <mruColors>
      <color rgb="FF3C1464"/>
      <color rgb="FF19FF81"/>
      <color rgb="FF9BFFC8"/>
      <color rgb="FF335020"/>
      <color rgb="FF93FFC4"/>
      <color rgb="FFD9C0F2"/>
      <color rgb="FFC096EA"/>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Abadi"/>
            <family val="2"/>
            <scheme val="none"/>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096EA"/>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Dashboard-coffeeOrders.xlsx]TotalSales!TotalSales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63953773560732"/>
          <c:y val="0.14741932330091975"/>
          <c:w val="0.68530336769128353"/>
          <c:h val="0.55763597258676001"/>
        </c:manualLayout>
      </c:layout>
      <c:lineChart>
        <c:grouping val="standard"/>
        <c:varyColors val="0"/>
        <c:ser>
          <c:idx val="0"/>
          <c:order val="0"/>
          <c:tx>
            <c:strRef>
              <c:f>TotalSales!$C$3:$C$4</c:f>
              <c:strCache>
                <c:ptCount val="1"/>
                <c:pt idx="0">
                  <c:v> Excelsa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76D6-4D17-8609-238176FDB851}"/>
            </c:ext>
          </c:extLst>
        </c:ser>
        <c:ser>
          <c:idx val="1"/>
          <c:order val="1"/>
          <c:tx>
            <c:strRef>
              <c:f>TotalSales!$D$3:$D$4</c:f>
              <c:strCache>
                <c:ptCount val="1"/>
                <c:pt idx="0">
                  <c:v> 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76D6-4D17-8609-238176FDB851}"/>
            </c:ext>
          </c:extLst>
        </c:ser>
        <c:ser>
          <c:idx val="2"/>
          <c:order val="2"/>
          <c:tx>
            <c:strRef>
              <c:f>TotalSales!$E$3:$E$4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76D6-4D17-8609-238176FDB851}"/>
            </c:ext>
          </c:extLst>
        </c:ser>
        <c:ser>
          <c:idx val="3"/>
          <c:order val="3"/>
          <c:tx>
            <c:strRef>
              <c:f>TotalSales!$F$3:$F$4</c:f>
              <c:strCache>
                <c:ptCount val="1"/>
                <c:pt idx="0">
                  <c:v>Liberica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76D6-4D17-8609-238176FDB851}"/>
            </c:ext>
          </c:extLst>
        </c:ser>
        <c:dLbls>
          <c:showLegendKey val="0"/>
          <c:showVal val="0"/>
          <c:showCatName val="0"/>
          <c:showSerName val="0"/>
          <c:showPercent val="0"/>
          <c:showBubbleSize val="0"/>
        </c:dLbls>
        <c:smooth val="0"/>
        <c:axId val="207440912"/>
        <c:axId val="393053984"/>
      </c:lineChart>
      <c:catAx>
        <c:axId val="20744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3053984"/>
        <c:crosses val="autoZero"/>
        <c:auto val="1"/>
        <c:lblAlgn val="ctr"/>
        <c:lblOffset val="100"/>
        <c:noMultiLvlLbl val="0"/>
      </c:catAx>
      <c:valAx>
        <c:axId val="39305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440912"/>
        <c:crosses val="autoZero"/>
        <c:crossBetween val="between"/>
      </c:valAx>
      <c:spPr>
        <a:solidFill>
          <a:srgbClr val="D9C0F2"/>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Dashboard-coffeeOrders.xlsx]Country Bar 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9FF81"/>
          </a:solidFill>
          <a:ln w="25400">
            <a:solidFill>
              <a:schemeClr val="bg1">
                <a:lumMod val="95000"/>
              </a:schemeClr>
            </a:solidFill>
          </a:ln>
          <a:effectLst/>
        </c:spPr>
      </c:pivotFmt>
      <c:pivotFmt>
        <c:idx val="3"/>
        <c:spPr>
          <a:solidFill>
            <a:srgbClr val="9BFFC8"/>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BFFC8"/>
          </a:solidFill>
          <a:ln w="25400">
            <a:solidFill>
              <a:schemeClr val="bg1">
                <a:lumMod val="95000"/>
              </a:schemeClr>
            </a:solidFill>
          </a:ln>
          <a:effectLst/>
        </c:spPr>
      </c:pivotFmt>
      <c:pivotFmt>
        <c:idx val="6"/>
        <c:spPr>
          <a:solidFill>
            <a:srgbClr val="19FF81"/>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BFFC8"/>
          </a:solidFill>
          <a:ln w="25400">
            <a:solidFill>
              <a:schemeClr val="bg1">
                <a:lumMod val="95000"/>
              </a:schemeClr>
            </a:solidFill>
          </a:ln>
          <a:effectLst/>
        </c:spPr>
      </c:pivotFmt>
      <c:pivotFmt>
        <c:idx val="10"/>
        <c:spPr>
          <a:solidFill>
            <a:srgbClr val="19FF81"/>
          </a:solidFill>
          <a:ln w="25400">
            <a:solidFill>
              <a:schemeClr val="bg1">
                <a:lumMod val="95000"/>
              </a:schemeClr>
            </a:solidFill>
          </a:ln>
          <a:effectLst/>
        </c:spPr>
      </c:pivotFmt>
      <c:pivotFmt>
        <c:idx val="11"/>
        <c:spPr>
          <a:solidFill>
            <a:schemeClr val="accent6">
              <a:lumMod val="50000"/>
            </a:schemeClr>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9BFFC8"/>
              </a:solidFill>
              <a:ln w="25400">
                <a:solidFill>
                  <a:schemeClr val="bg1">
                    <a:lumMod val="95000"/>
                  </a:schemeClr>
                </a:solidFill>
              </a:ln>
              <a:effectLst/>
            </c:spPr>
            <c:extLst>
              <c:ext xmlns:c16="http://schemas.microsoft.com/office/drawing/2014/chart" uri="{C3380CC4-5D6E-409C-BE32-E72D297353CC}">
                <c16:uniqueId val="{00000001-293B-44D9-B018-0F0565D69528}"/>
              </c:ext>
            </c:extLst>
          </c:dPt>
          <c:dPt>
            <c:idx val="1"/>
            <c:invertIfNegative val="0"/>
            <c:bubble3D val="0"/>
            <c:spPr>
              <a:solidFill>
                <a:srgbClr val="19FF81"/>
              </a:solidFill>
              <a:ln w="25400">
                <a:solidFill>
                  <a:schemeClr val="bg1">
                    <a:lumMod val="95000"/>
                  </a:schemeClr>
                </a:solidFill>
              </a:ln>
              <a:effectLst/>
            </c:spPr>
            <c:extLst>
              <c:ext xmlns:c16="http://schemas.microsoft.com/office/drawing/2014/chart" uri="{C3380CC4-5D6E-409C-BE32-E72D297353CC}">
                <c16:uniqueId val="{00000003-293B-44D9-B018-0F0565D69528}"/>
              </c:ext>
            </c:extLst>
          </c:dPt>
          <c:dPt>
            <c:idx val="2"/>
            <c:invertIfNegative val="0"/>
            <c:bubble3D val="0"/>
            <c:spPr>
              <a:solidFill>
                <a:schemeClr val="accent6">
                  <a:lumMod val="50000"/>
                </a:schemeClr>
              </a:solidFill>
              <a:ln w="25400">
                <a:solidFill>
                  <a:schemeClr val="bg1">
                    <a:lumMod val="95000"/>
                  </a:schemeClr>
                </a:solidFill>
              </a:ln>
              <a:effectLst/>
            </c:spPr>
            <c:extLst>
              <c:ext xmlns:c16="http://schemas.microsoft.com/office/drawing/2014/chart" uri="{C3380CC4-5D6E-409C-BE32-E72D297353CC}">
                <c16:uniqueId val="{00000005-293B-44D9-B018-0F0565D6952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93B-44D9-B018-0F0565D69528}"/>
            </c:ext>
          </c:extLst>
        </c:ser>
        <c:dLbls>
          <c:dLblPos val="outEnd"/>
          <c:showLegendKey val="0"/>
          <c:showVal val="1"/>
          <c:showCatName val="0"/>
          <c:showSerName val="0"/>
          <c:showPercent val="0"/>
          <c:showBubbleSize val="0"/>
        </c:dLbls>
        <c:gapWidth val="182"/>
        <c:axId val="418944416"/>
        <c:axId val="439269712"/>
      </c:barChart>
      <c:catAx>
        <c:axId val="41894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9269712"/>
        <c:crosses val="autoZero"/>
        <c:auto val="1"/>
        <c:lblAlgn val="ctr"/>
        <c:lblOffset val="100"/>
        <c:noMultiLvlLbl val="0"/>
      </c:catAx>
      <c:valAx>
        <c:axId val="4392697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894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Dashboard-coffeeOrders.xlsx]Top5Customers!TotalSales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9FF81"/>
          </a:solidFill>
          <a:ln w="25400">
            <a:solidFill>
              <a:schemeClr val="bg1">
                <a:lumMod val="95000"/>
              </a:schemeClr>
            </a:solidFill>
          </a:ln>
          <a:effectLst/>
        </c:spPr>
      </c:pivotFmt>
      <c:pivotFmt>
        <c:idx val="3"/>
        <c:spPr>
          <a:solidFill>
            <a:srgbClr val="9BFFC8"/>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BFFC8"/>
          </a:solidFill>
          <a:ln w="25400">
            <a:solidFill>
              <a:schemeClr val="bg1">
                <a:lumMod val="95000"/>
              </a:schemeClr>
            </a:solidFill>
          </a:ln>
          <a:effectLst/>
        </c:spPr>
      </c:pivotFmt>
      <c:pivotFmt>
        <c:idx val="6"/>
        <c:spPr>
          <a:solidFill>
            <a:srgbClr val="19FF81"/>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8CFF-462F-914F-A213D6097189}"/>
              </c:ext>
            </c:extLst>
          </c:dPt>
          <c:dPt>
            <c:idx val="1"/>
            <c:invertIfNegative val="0"/>
            <c:bubble3D val="0"/>
            <c:extLst>
              <c:ext xmlns:c16="http://schemas.microsoft.com/office/drawing/2014/chart" uri="{C3380CC4-5D6E-409C-BE32-E72D297353CC}">
                <c16:uniqueId val="{00000001-8CFF-462F-914F-A213D6097189}"/>
              </c:ext>
            </c:extLst>
          </c:dPt>
          <c:dPt>
            <c:idx val="2"/>
            <c:invertIfNegative val="0"/>
            <c:bubble3D val="0"/>
            <c:extLst>
              <c:ext xmlns:c16="http://schemas.microsoft.com/office/drawing/2014/chart" uri="{C3380CC4-5D6E-409C-BE32-E72D297353CC}">
                <c16:uniqueId val="{00000002-8CFF-462F-914F-A213D609718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CFF-462F-914F-A213D6097189}"/>
            </c:ext>
          </c:extLst>
        </c:ser>
        <c:dLbls>
          <c:dLblPos val="outEnd"/>
          <c:showLegendKey val="0"/>
          <c:showVal val="1"/>
          <c:showCatName val="0"/>
          <c:showSerName val="0"/>
          <c:showPercent val="0"/>
          <c:showBubbleSize val="0"/>
        </c:dLbls>
        <c:gapWidth val="182"/>
        <c:axId val="418944416"/>
        <c:axId val="439269712"/>
      </c:barChart>
      <c:catAx>
        <c:axId val="41894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9269712"/>
        <c:crosses val="autoZero"/>
        <c:auto val="1"/>
        <c:lblAlgn val="ctr"/>
        <c:lblOffset val="100"/>
        <c:noMultiLvlLbl val="0"/>
      </c:catAx>
      <c:valAx>
        <c:axId val="4392697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89444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Dashboard-coffeeOrders.xlsx]TotalSales!TotalSales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63953773560732"/>
          <c:y val="0.14741932330091975"/>
          <c:w val="0.68530336769128353"/>
          <c:h val="0.55763597258676001"/>
        </c:manualLayout>
      </c:layout>
      <c:lineChart>
        <c:grouping val="standard"/>
        <c:varyColors val="0"/>
        <c:ser>
          <c:idx val="0"/>
          <c:order val="0"/>
          <c:tx>
            <c:strRef>
              <c:f>TotalSales!$C$3:$C$4</c:f>
              <c:strCache>
                <c:ptCount val="1"/>
                <c:pt idx="0">
                  <c:v> Excelsa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F90-4F06-A385-12B825D1111D}"/>
            </c:ext>
          </c:extLst>
        </c:ser>
        <c:ser>
          <c:idx val="1"/>
          <c:order val="1"/>
          <c:tx>
            <c:strRef>
              <c:f>TotalSales!$D$3:$D$4</c:f>
              <c:strCache>
                <c:ptCount val="1"/>
                <c:pt idx="0">
                  <c:v> 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F90-4F06-A385-12B825D1111D}"/>
            </c:ext>
          </c:extLst>
        </c:ser>
        <c:ser>
          <c:idx val="2"/>
          <c:order val="2"/>
          <c:tx>
            <c:strRef>
              <c:f>TotalSales!$E$3:$E$4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CF90-4F06-A385-12B825D1111D}"/>
            </c:ext>
          </c:extLst>
        </c:ser>
        <c:ser>
          <c:idx val="3"/>
          <c:order val="3"/>
          <c:tx>
            <c:strRef>
              <c:f>TotalSales!$F$3:$F$4</c:f>
              <c:strCache>
                <c:ptCount val="1"/>
                <c:pt idx="0">
                  <c:v>Liberica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CF90-4F06-A385-12B825D1111D}"/>
            </c:ext>
          </c:extLst>
        </c:ser>
        <c:dLbls>
          <c:showLegendKey val="0"/>
          <c:showVal val="0"/>
          <c:showCatName val="0"/>
          <c:showSerName val="0"/>
          <c:showPercent val="0"/>
          <c:showBubbleSize val="0"/>
        </c:dLbls>
        <c:smooth val="0"/>
        <c:axId val="207440912"/>
        <c:axId val="393053984"/>
      </c:lineChart>
      <c:catAx>
        <c:axId val="20744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3053984"/>
        <c:crosses val="autoZero"/>
        <c:auto val="1"/>
        <c:lblAlgn val="ctr"/>
        <c:lblOffset val="100"/>
        <c:noMultiLvlLbl val="0"/>
      </c:catAx>
      <c:valAx>
        <c:axId val="39305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440912"/>
        <c:crosses val="autoZero"/>
        <c:crossBetween val="between"/>
      </c:valAx>
      <c:spPr>
        <a:solidFill>
          <a:srgbClr val="D9C0F2"/>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25</xdr:col>
      <xdr:colOff>594360</xdr:colOff>
      <xdr:row>5</xdr:row>
      <xdr:rowOff>68580</xdr:rowOff>
    </xdr:to>
    <xdr:sp macro="" textlink="">
      <xdr:nvSpPr>
        <xdr:cNvPr id="3" name="Rectangle 2">
          <a:extLst>
            <a:ext uri="{FF2B5EF4-FFF2-40B4-BE49-F238E27FC236}">
              <a16:creationId xmlns:a16="http://schemas.microsoft.com/office/drawing/2014/main" id="{D50AE5A8-3F3E-E336-060C-6D98BB33EC3E}"/>
            </a:ext>
          </a:extLst>
        </xdr:cNvPr>
        <xdr:cNvSpPr/>
      </xdr:nvSpPr>
      <xdr:spPr>
        <a:xfrm>
          <a:off x="7620" y="0"/>
          <a:ext cx="15339060" cy="86106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a:solidFill>
                <a:schemeClr val="bg1"/>
              </a:solidFill>
            </a:rPr>
            <a:t>COFFEE</a:t>
          </a:r>
          <a:r>
            <a:rPr lang="en-CA" sz="4800" baseline="0">
              <a:solidFill>
                <a:schemeClr val="bg1"/>
              </a:solidFill>
            </a:rPr>
            <a:t> SALES DASHBOARD</a:t>
          </a:r>
          <a:endParaRPr lang="en-CA" sz="4800">
            <a:solidFill>
              <a:schemeClr val="bg1"/>
            </a:solidFill>
          </a:endParaRPr>
        </a:p>
      </xdr:txBody>
    </xdr:sp>
    <xdr:clientData/>
  </xdr:twoCellAnchor>
  <xdr:twoCellAnchor>
    <xdr:from>
      <xdr:col>0</xdr:col>
      <xdr:colOff>22860</xdr:colOff>
      <xdr:row>14</xdr:row>
      <xdr:rowOff>148589</xdr:rowOff>
    </xdr:from>
    <xdr:to>
      <xdr:col>10</xdr:col>
      <xdr:colOff>68580</xdr:colOff>
      <xdr:row>37</xdr:row>
      <xdr:rowOff>160020</xdr:rowOff>
    </xdr:to>
    <xdr:graphicFrame macro="">
      <xdr:nvGraphicFramePr>
        <xdr:cNvPr id="4" name="Chart 3">
          <a:extLst>
            <a:ext uri="{FF2B5EF4-FFF2-40B4-BE49-F238E27FC236}">
              <a16:creationId xmlns:a16="http://schemas.microsoft.com/office/drawing/2014/main" id="{88935A04-015C-4888-94F9-FB177058C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11</xdr:col>
      <xdr:colOff>304800</xdr:colOff>
      <xdr:row>13</xdr:row>
      <xdr:rowOff>91440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3D688CF3-DF53-4A26-A9D0-DBBEB6398DA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8241" y="985345"/>
              <a:ext cx="6348249" cy="1378957"/>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11</xdr:col>
      <xdr:colOff>342900</xdr:colOff>
      <xdr:row>9</xdr:row>
      <xdr:rowOff>129540</xdr:rowOff>
    </xdr:from>
    <xdr:to>
      <xdr:col>15</xdr:col>
      <xdr:colOff>114300</xdr:colOff>
      <xdr:row>14</xdr:row>
      <xdr:rowOff>129539</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ABE3864B-9E71-4C33-8035-C43D806562B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504590" y="1666678"/>
              <a:ext cx="2188779" cy="91965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5</xdr:row>
      <xdr:rowOff>175260</xdr:rowOff>
    </xdr:from>
    <xdr:to>
      <xdr:col>18</xdr:col>
      <xdr:colOff>586740</xdr:colOff>
      <xdr:row>9</xdr:row>
      <xdr:rowOff>121920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F3F598BE-0838-4C5E-8D64-D35FFED7B71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504590" y="976674"/>
              <a:ext cx="4474253" cy="68238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121920</xdr:colOff>
      <xdr:row>9</xdr:row>
      <xdr:rowOff>144780</xdr:rowOff>
    </xdr:from>
    <xdr:to>
      <xdr:col>19</xdr:col>
      <xdr:colOff>22860</xdr:colOff>
      <xdr:row>14</xdr:row>
      <xdr:rowOff>144780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C87D80CD-2B73-4574-B798-E30B865116E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700989" y="1681918"/>
              <a:ext cx="2318319" cy="9196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160020</xdr:colOff>
      <xdr:row>15</xdr:row>
      <xdr:rowOff>0</xdr:rowOff>
    </xdr:from>
    <xdr:to>
      <xdr:col>18</xdr:col>
      <xdr:colOff>15240</xdr:colOff>
      <xdr:row>27</xdr:row>
      <xdr:rowOff>15240</xdr:rowOff>
    </xdr:to>
    <xdr:graphicFrame macro="">
      <xdr:nvGraphicFramePr>
        <xdr:cNvPr id="9" name="Chart 8">
          <a:extLst>
            <a:ext uri="{FF2B5EF4-FFF2-40B4-BE49-F238E27FC236}">
              <a16:creationId xmlns:a16="http://schemas.microsoft.com/office/drawing/2014/main" id="{5D0477E2-9FCE-4552-ADEA-C2DF3C30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160020</xdr:colOff>
      <xdr:row>27</xdr:row>
      <xdr:rowOff>45720</xdr:rowOff>
    </xdr:from>
    <xdr:to>
      <xdr:col>18</xdr:col>
      <xdr:colOff>0</xdr:colOff>
      <xdr:row>37</xdr:row>
      <xdr:rowOff>167640</xdr:rowOff>
    </xdr:to>
    <xdr:graphicFrame macro="">
      <xdr:nvGraphicFramePr>
        <xdr:cNvPr id="10" name="Chart 9">
          <a:extLst>
            <a:ext uri="{FF2B5EF4-FFF2-40B4-BE49-F238E27FC236}">
              <a16:creationId xmlns:a16="http://schemas.microsoft.com/office/drawing/2014/main" id="{55888220-E540-4B96-B619-BFE3B8B28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274320</xdr:colOff>
      <xdr:row>2</xdr:row>
      <xdr:rowOff>41910</xdr:rowOff>
    </xdr:from>
    <xdr:to>
      <xdr:col>17</xdr:col>
      <xdr:colOff>320040</xdr:colOff>
      <xdr:row>20</xdr:row>
      <xdr:rowOff>175260</xdr:rowOff>
    </xdr:to>
    <xdr:graphicFrame macro="">
      <xdr:nvGraphicFramePr>
        <xdr:cNvPr id="2" name="Chart 1">
          <a:extLst>
            <a:ext uri="{FF2B5EF4-FFF2-40B4-BE49-F238E27FC236}">
              <a16:creationId xmlns:a16="http://schemas.microsoft.com/office/drawing/2014/main" id="{617746E9-DAB5-1CD0-0B61-864265C00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434340</xdr:colOff>
      <xdr:row>21</xdr:row>
      <xdr:rowOff>45720</xdr:rowOff>
    </xdr:from>
    <xdr:to>
      <xdr:col>17</xdr:col>
      <xdr:colOff>129540</xdr:colOff>
      <xdr:row>28</xdr:row>
      <xdr:rowOff>137160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4DBEB05-6EE5-BC26-BBA9-BCD09D6FE1F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08320" y="3886200"/>
              <a:ext cx="640080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350520</xdr:colOff>
      <xdr:row>9</xdr:row>
      <xdr:rowOff>114301</xdr:rowOff>
    </xdr:from>
    <xdr:to>
      <xdr:col>20</xdr:col>
      <xdr:colOff>350520</xdr:colOff>
      <xdr:row>15</xdr:row>
      <xdr:rowOff>22860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E3187AE-C2B4-E863-9E2F-37E7F8BCE2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230100" y="1760221"/>
              <a:ext cx="1828800" cy="10058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236220</xdr:colOff>
      <xdr:row>16</xdr:row>
      <xdr:rowOff>68581</xdr:rowOff>
    </xdr:from>
    <xdr:to>
      <xdr:col>20</xdr:col>
      <xdr:colOff>266700</xdr:colOff>
      <xdr:row>23</xdr:row>
      <xdr:rowOff>15241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2B5386F-3814-CEAB-1C1D-DFFEEDC94A4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06200" y="2994661"/>
              <a:ext cx="2468880" cy="12268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373380</xdr:colOff>
      <xdr:row>1</xdr:row>
      <xdr:rowOff>152401</xdr:rowOff>
    </xdr:from>
    <xdr:to>
      <xdr:col>20</xdr:col>
      <xdr:colOff>373380</xdr:colOff>
      <xdr:row>7</xdr:row>
      <xdr:rowOff>129541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5235939-E8F3-F7F1-97A9-D353AA7FAF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52960" y="335281"/>
              <a:ext cx="1828800" cy="10744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NNE OGBUAGU" refreshedDate="45271.938018865738" createdVersion="8" refreshedVersion="8" minRefreshableVersion="3" recordCount="1000" xr:uid="{0666B798-78F7-49CA-99E1-0B4C864DE99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 Robusta"/>
        <s v=" 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950467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F05246-9E24-4506-A573-A88057275C2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1"/>
        <item x="0"/>
        <item x="2"/>
        <item x="3"/>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98F6CE-4345-4E64-B871-CB47DA1C7BF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1"/>
        <item x="0"/>
        <item x="2"/>
        <item x="3"/>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4395F9-4780-4726-A5D0-1E0C57FA6E1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1"/>
        <item x="0"/>
        <item x="2"/>
        <item x="3"/>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6">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36B2C33-8A7C-4EAB-9589-EAE8E8784C13}" sourceName="Size">
  <pivotTables>
    <pivotTable tabId="18" name="TotalSales"/>
    <pivotTable tabId="19" name="TotalSales"/>
    <pivotTable tabId="20" name="TotalSales"/>
  </pivotTables>
  <data>
    <tabular pivotCacheId="19504674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1D0D71-1409-49F1-9F9F-B0F285589A7D}" sourceName="Roast Type Name">
  <pivotTables>
    <pivotTable tabId="18" name="TotalSales"/>
  </pivotTables>
  <data>
    <tabular pivotCacheId="19504674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440D030-8E6D-48C7-8011-84F0AA9A87AB}" sourceName="Loyalty Card">
  <pivotTables>
    <pivotTable tabId="18" name="TotalSales"/>
    <pivotTable tabId="19" name="TotalSales"/>
    <pivotTable tabId="20" name="TotalSales"/>
  </pivotTables>
  <data>
    <tabular pivotCacheId="19504674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28E6738-2BAF-4168-90B0-0BA3BA2F18A9}" cache="Slicer_Size" caption="Size" columnCount="2" rowHeight="234950"/>
  <slicer name="Roast Type Name 1" xr10:uid="{90A28498-0198-418D-8155-BFF018CEBFE7}" cache="Slicer_Roast_Type_Name" caption="Roast Type Name" columnCount="3" rowHeight="234950"/>
  <slicer name="Loyalty Card 1" xr10:uid="{28418686-C75D-4E79-BB72-D3D7FBFAA0E6}"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7B97BCF-D8F4-45BE-84B9-26E0752D93FE}" cache="Slicer_Size" caption="Size" columnCount="2" rowHeight="234950"/>
  <slicer name="Roast Type Name" xr10:uid="{ABBEAF7A-B8AD-4549-833A-8138D66F6612}" cache="Slicer_Roast_Type_Name" caption="Roast Type Name" columnCount="3" rowHeight="234950"/>
  <slicer name="Loyalty Card" xr10:uid="{760DDCA9-7D2E-44CF-8C91-EBE4039787CA}"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FAE7B6-C8C2-44B4-B19E-A9E12462F684}" name="Orders" displayName="Orders" ref="A1:P1001" totalsRowShown="0" headerRowDxfId="11">
  <autoFilter ref="A1:P1001" xr:uid="{DFFAE7B6-C8C2-44B4-B19E-A9E12462F684}"/>
  <tableColumns count="16">
    <tableColumn id="1" xr3:uid="{0A79FAC3-069E-4959-B605-CD61F9B05968}" name="Order ID" dataDxfId="10"/>
    <tableColumn id="2" xr3:uid="{ECDC8CE3-337C-492B-907C-16CC0C28EFC6}" name="Order Date" dataDxfId="9"/>
    <tableColumn id="3" xr3:uid="{370B2895-8E2F-4663-B27E-A3BC9DB8F18F}" name="Customer ID" dataDxfId="8"/>
    <tableColumn id="4" xr3:uid="{0B118248-3B23-47DF-8C2D-39DCB1160E02}" name="Product ID"/>
    <tableColumn id="5" xr3:uid="{0D321E7C-F734-4D69-AB19-1E286CF46C4D}" name="Quantity" dataDxfId="7"/>
    <tableColumn id="6" xr3:uid="{709F614B-09BE-49D0-9D78-E66EADCF3783}" name="Customer Name" dataDxfId="6">
      <calculatedColumnFormula>_xlfn.XLOOKUP(C2,customers!$A$1:$A$1001,customers!$B$1:$B$1001,0)</calculatedColumnFormula>
    </tableColumn>
    <tableColumn id="7" xr3:uid="{1FCF1054-D8D3-49B9-AC40-A6B07242EAF8}" name="Email" dataDxfId="5">
      <calculatedColumnFormula>IF(_xlfn.XLOOKUP(C2,customers!$A$1:$A$1001,customers!$C$1:$C$1001,,0)=0,"", _xlfn.XLOOKUP(C2,customers!$A$1:$A$1001,customers!$C$1:$C$1001,,0))</calculatedColumnFormula>
    </tableColumn>
    <tableColumn id="8" xr3:uid="{3A6AED07-833C-436F-A8D4-D3E5A413B415}" name="Country" dataDxfId="4">
      <calculatedColumnFormula>_xlfn.XLOOKUP(C2,customers!$A$1:$A$1001,customers!$G$1:$G$1001,,0)</calculatedColumnFormula>
    </tableColumn>
    <tableColumn id="9" xr3:uid="{EFED3CE8-0BFF-48A5-AA4F-6247FEE8C104}" name="Coffee Type">
      <calculatedColumnFormula>INDEX(products!$A$1:$G$49,MATCH(orders!$D2,products!$A$1:$A$49,0),MATCH(I$1,products!$A$1:$G$1,0))</calculatedColumnFormula>
    </tableColumn>
    <tableColumn id="10" xr3:uid="{25BF7526-E6D8-47C4-B56E-C4FA467941E1}" name="Roast Type">
      <calculatedColumnFormula>INDEX(products!$A$1:$G$49,MATCH(orders!$D2,products!$A$1:$A$49,0),MATCH(J$1,products!$A$1:$G$1,0))</calculatedColumnFormula>
    </tableColumn>
    <tableColumn id="11" xr3:uid="{A8689B58-35F9-4B83-95C7-FD65CC915C7F}" name="Size" dataDxfId="3">
      <calculatedColumnFormula>INDEX(products!$A$1:$G$49,MATCH(orders!$D2,products!$A$1:$A$49,0),MATCH(K$1,products!$A$1:$G$1,0))</calculatedColumnFormula>
    </tableColumn>
    <tableColumn id="12" xr3:uid="{E1112927-DDC4-4037-A3D8-ACE37F2592BE}" name="Unit Price" dataDxfId="2" dataCellStyle="Currency">
      <calculatedColumnFormula>INDEX(products!$A$1:$G$49,MATCH(orders!$D2,products!$A$1:$A$49,0),MATCH(L$1,products!$A$1:$G$1,0))</calculatedColumnFormula>
    </tableColumn>
    <tableColumn id="13" xr3:uid="{08A2FC93-9801-460F-9698-73793E10A90C}" name="Sales" dataDxfId="1" dataCellStyle="Currency">
      <calculatedColumnFormula>L2*E2</calculatedColumnFormula>
    </tableColumn>
    <tableColumn id="14" xr3:uid="{12245E66-FFD6-455C-909F-2EF02ABA56C8}" name="Coffee Type Name">
      <calculatedColumnFormula>IF(I2="Rob"," Robusta",IF(I2="EXC"," Excelsa",IF(I2="Ara","Arabica",IF(I2="Lib","Liberica",""))))</calculatedColumnFormula>
    </tableColumn>
    <tableColumn id="15" xr3:uid="{095C2B1A-5CEC-4E80-8890-03F139D47876}" name="Roast Type Name">
      <calculatedColumnFormula>IF(J2="M", "Medium", IF(J2="L", "Light", IF(J2="D","Dark","")))</calculatedColumnFormula>
    </tableColumn>
    <tableColumn id="16" xr3:uid="{4924712F-C041-4060-A564-5F7FBDA9957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B4D3D2F-0230-4D33-9292-AC55FE63DF37}" sourceName="Order Date">
  <pivotTables>
    <pivotTable tabId="18" name="TotalSales"/>
    <pivotTable tabId="19" name="TotalSales"/>
    <pivotTable tabId="20" name="TotalSales"/>
  </pivotTables>
  <state minimalRefreshVersion="6" lastRefreshVersion="6" pivotCacheId="19504674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5970E8E-53CE-406F-A5A8-D9E0D2FF9A9A}" cache="NativeTimeline_Order_Date" caption="Order Date" level="2" selectionLevel="2" scrollPosition="2019-12-12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608A64-FCE6-4AF2-8953-6FE0620CABE8}" cache="NativeTimeline_Order_Date" caption="Order Date" level="2" selectionLevel="2" scrollPosition="2019-12-12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F173D-6BAE-48AF-A8C1-124A1EF03259}">
  <dimension ref="A1"/>
  <sheetViews>
    <sheetView showGridLines="0" showRowColHeaders="0" tabSelected="1" zoomScale="58" zoomScaleNormal="58" workbookViewId="0">
      <selection activeCell="Z24" sqref="Z2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94E1-9A0D-4B3B-89A6-A806EFC35BD0}">
  <dimension ref="A3:F48"/>
  <sheetViews>
    <sheetView workbookViewId="0">
      <selection activeCell="Z24" sqref="Z24"/>
    </sheetView>
  </sheetViews>
  <sheetFormatPr defaultRowHeight="14.4" x14ac:dyDescent="0.3"/>
  <cols>
    <col min="1" max="1" width="12.5546875" bestFit="1" customWidth="1"/>
    <col min="2" max="2" width="20.88671875" bestFit="1" customWidth="1"/>
    <col min="3" max="3" width="18.88671875" bestFit="1" customWidth="1"/>
    <col min="4" max="4" width="8.33203125" bestFit="1" customWidth="1"/>
    <col min="5" max="5" width="7.33203125" bestFit="1" customWidth="1"/>
    <col min="6" max="6" width="7.4414062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6199</v>
      </c>
      <c r="C5" s="8">
        <v>305.97000000000003</v>
      </c>
      <c r="D5" s="8">
        <v>123</v>
      </c>
      <c r="E5" s="8">
        <v>186.85499999999999</v>
      </c>
      <c r="F5" s="8">
        <v>213.15999999999997</v>
      </c>
    </row>
    <row r="6" spans="1:6" x14ac:dyDescent="0.3">
      <c r="B6" t="s">
        <v>6200</v>
      </c>
      <c r="C6" s="8">
        <v>129.46</v>
      </c>
      <c r="D6" s="8">
        <v>171.93999999999997</v>
      </c>
      <c r="E6" s="8">
        <v>251.96499999999997</v>
      </c>
      <c r="F6" s="8">
        <v>434.03999999999996</v>
      </c>
    </row>
    <row r="7" spans="1:6" x14ac:dyDescent="0.3">
      <c r="B7" t="s">
        <v>6201</v>
      </c>
      <c r="C7" s="8">
        <v>349.12</v>
      </c>
      <c r="D7" s="8">
        <v>126.035</v>
      </c>
      <c r="E7" s="8">
        <v>224.94499999999999</v>
      </c>
      <c r="F7" s="8">
        <v>321.04000000000002</v>
      </c>
    </row>
    <row r="8" spans="1:6" x14ac:dyDescent="0.3">
      <c r="B8" t="s">
        <v>6202</v>
      </c>
      <c r="C8" s="8">
        <v>681.07499999999993</v>
      </c>
      <c r="D8" s="8">
        <v>158.85</v>
      </c>
      <c r="E8" s="8">
        <v>307.12</v>
      </c>
      <c r="F8" s="8">
        <v>533.70499999999993</v>
      </c>
    </row>
    <row r="9" spans="1:6" x14ac:dyDescent="0.3">
      <c r="B9" t="s">
        <v>6203</v>
      </c>
      <c r="C9" s="8">
        <v>83.025000000000006</v>
      </c>
      <c r="D9" s="8">
        <v>68.039999999999992</v>
      </c>
      <c r="E9" s="8">
        <v>53.664999999999992</v>
      </c>
      <c r="F9" s="8">
        <v>193.83499999999998</v>
      </c>
    </row>
    <row r="10" spans="1:6" x14ac:dyDescent="0.3">
      <c r="B10" t="s">
        <v>6204</v>
      </c>
      <c r="C10" s="8">
        <v>678.3599999999999</v>
      </c>
      <c r="D10" s="8">
        <v>372.255</v>
      </c>
      <c r="E10" s="8">
        <v>163.01999999999998</v>
      </c>
      <c r="F10" s="8">
        <v>171.04500000000002</v>
      </c>
    </row>
    <row r="11" spans="1:6" x14ac:dyDescent="0.3">
      <c r="B11" t="s">
        <v>6205</v>
      </c>
      <c r="C11" s="8">
        <v>273.86999999999995</v>
      </c>
      <c r="D11" s="8">
        <v>201.11499999999998</v>
      </c>
      <c r="E11" s="8">
        <v>345.02</v>
      </c>
      <c r="F11" s="8">
        <v>184.12999999999997</v>
      </c>
    </row>
    <row r="12" spans="1:6" x14ac:dyDescent="0.3">
      <c r="B12" t="s">
        <v>6206</v>
      </c>
      <c r="C12" s="8">
        <v>70.95</v>
      </c>
      <c r="D12" s="8">
        <v>166.27499999999998</v>
      </c>
      <c r="E12" s="8">
        <v>334.89</v>
      </c>
      <c r="F12" s="8">
        <v>134.23000000000002</v>
      </c>
    </row>
    <row r="13" spans="1:6" x14ac:dyDescent="0.3">
      <c r="B13" t="s">
        <v>6207</v>
      </c>
      <c r="C13" s="8">
        <v>166.1</v>
      </c>
      <c r="D13" s="8">
        <v>492.9</v>
      </c>
      <c r="E13" s="8">
        <v>178.70999999999998</v>
      </c>
      <c r="F13" s="8">
        <v>439.30999999999995</v>
      </c>
    </row>
    <row r="14" spans="1:6" x14ac:dyDescent="0.3">
      <c r="B14" t="s">
        <v>6208</v>
      </c>
      <c r="C14" s="8">
        <v>153.76499999999999</v>
      </c>
      <c r="D14" s="8">
        <v>213.66499999999999</v>
      </c>
      <c r="E14" s="8">
        <v>301.98500000000001</v>
      </c>
      <c r="F14" s="8">
        <v>215.55499999999998</v>
      </c>
    </row>
    <row r="15" spans="1:6" x14ac:dyDescent="0.3">
      <c r="B15" t="s">
        <v>6209</v>
      </c>
      <c r="C15" s="8">
        <v>63.249999999999993</v>
      </c>
      <c r="D15" s="8">
        <v>96.405000000000001</v>
      </c>
      <c r="E15" s="8">
        <v>312.83499999999998</v>
      </c>
      <c r="F15" s="8">
        <v>350.89500000000004</v>
      </c>
    </row>
    <row r="16" spans="1:6" x14ac:dyDescent="0.3">
      <c r="B16" t="s">
        <v>6210</v>
      </c>
      <c r="C16" s="8">
        <v>526.51499999999987</v>
      </c>
      <c r="D16" s="8">
        <v>210.58999999999997</v>
      </c>
      <c r="E16" s="8">
        <v>265.62</v>
      </c>
      <c r="F16" s="8">
        <v>187.06</v>
      </c>
    </row>
    <row r="17" spans="1:6" x14ac:dyDescent="0.3">
      <c r="A17" t="s">
        <v>6211</v>
      </c>
      <c r="B17" t="s">
        <v>6199</v>
      </c>
      <c r="C17" s="8">
        <v>65.805000000000007</v>
      </c>
      <c r="D17" s="8">
        <v>179.22</v>
      </c>
      <c r="E17" s="8">
        <v>47.25</v>
      </c>
      <c r="F17" s="8">
        <v>274.67500000000001</v>
      </c>
    </row>
    <row r="18" spans="1:6" x14ac:dyDescent="0.3">
      <c r="B18" t="s">
        <v>6200</v>
      </c>
      <c r="C18" s="8">
        <v>428.88499999999999</v>
      </c>
      <c r="D18" s="8">
        <v>429.82999999999993</v>
      </c>
      <c r="E18" s="8">
        <v>745.44999999999993</v>
      </c>
      <c r="F18" s="8">
        <v>194.17499999999998</v>
      </c>
    </row>
    <row r="19" spans="1:6" x14ac:dyDescent="0.3">
      <c r="B19" t="s">
        <v>6201</v>
      </c>
      <c r="C19" s="8">
        <v>271.48500000000001</v>
      </c>
      <c r="D19" s="8">
        <v>231.63000000000002</v>
      </c>
      <c r="E19" s="8">
        <v>130.47</v>
      </c>
      <c r="F19" s="8">
        <v>281.20499999999998</v>
      </c>
    </row>
    <row r="20" spans="1:6" x14ac:dyDescent="0.3">
      <c r="B20" t="s">
        <v>6202</v>
      </c>
      <c r="C20" s="8">
        <v>347.26</v>
      </c>
      <c r="D20" s="8">
        <v>240.04</v>
      </c>
      <c r="E20" s="8">
        <v>27</v>
      </c>
      <c r="F20" s="8">
        <v>147.51</v>
      </c>
    </row>
    <row r="21" spans="1:6" x14ac:dyDescent="0.3">
      <c r="B21" t="s">
        <v>6203</v>
      </c>
      <c r="C21" s="8">
        <v>541.73</v>
      </c>
      <c r="D21" s="8">
        <v>59.079999999999991</v>
      </c>
      <c r="E21" s="8">
        <v>255.11499999999995</v>
      </c>
      <c r="F21" s="8">
        <v>83.43</v>
      </c>
    </row>
    <row r="22" spans="1:6" x14ac:dyDescent="0.3">
      <c r="B22" t="s">
        <v>6204</v>
      </c>
      <c r="C22" s="8">
        <v>357.42999999999995</v>
      </c>
      <c r="D22" s="8">
        <v>140.88</v>
      </c>
      <c r="E22" s="8">
        <v>584.78999999999985</v>
      </c>
      <c r="F22" s="8">
        <v>355.34</v>
      </c>
    </row>
    <row r="23" spans="1:6" x14ac:dyDescent="0.3">
      <c r="B23" t="s">
        <v>6205</v>
      </c>
      <c r="C23" s="8">
        <v>227.42500000000001</v>
      </c>
      <c r="D23" s="8">
        <v>414.58499999999992</v>
      </c>
      <c r="E23" s="8">
        <v>430.62</v>
      </c>
      <c r="F23" s="8">
        <v>236.315</v>
      </c>
    </row>
    <row r="24" spans="1:6" x14ac:dyDescent="0.3">
      <c r="B24" t="s">
        <v>6206</v>
      </c>
      <c r="C24" s="8">
        <v>77.72</v>
      </c>
      <c r="D24" s="8">
        <v>139.67999999999998</v>
      </c>
      <c r="E24" s="8">
        <v>22.5</v>
      </c>
      <c r="F24" s="8">
        <v>60.5</v>
      </c>
    </row>
    <row r="25" spans="1:6" x14ac:dyDescent="0.3">
      <c r="B25" t="s">
        <v>6207</v>
      </c>
      <c r="C25" s="8">
        <v>195.11</v>
      </c>
      <c r="D25" s="8">
        <v>302.65999999999997</v>
      </c>
      <c r="E25" s="8">
        <v>126.14999999999999</v>
      </c>
      <c r="F25" s="8">
        <v>89.13</v>
      </c>
    </row>
    <row r="26" spans="1:6" x14ac:dyDescent="0.3">
      <c r="B26" t="s">
        <v>6208</v>
      </c>
      <c r="C26" s="8">
        <v>523.24</v>
      </c>
      <c r="D26" s="8">
        <v>174.46999999999997</v>
      </c>
      <c r="E26" s="8">
        <v>376.03</v>
      </c>
      <c r="F26" s="8">
        <v>440.96499999999997</v>
      </c>
    </row>
    <row r="27" spans="1:6" x14ac:dyDescent="0.3">
      <c r="B27" t="s">
        <v>6209</v>
      </c>
      <c r="C27" s="8">
        <v>142.56</v>
      </c>
      <c r="D27" s="8">
        <v>104.08499999999999</v>
      </c>
      <c r="E27" s="8">
        <v>515.17999999999995</v>
      </c>
      <c r="F27" s="8">
        <v>347.03999999999996</v>
      </c>
    </row>
    <row r="28" spans="1:6" x14ac:dyDescent="0.3">
      <c r="B28" t="s">
        <v>6210</v>
      </c>
      <c r="C28" s="8">
        <v>484.76</v>
      </c>
      <c r="D28" s="8">
        <v>77.10499999999999</v>
      </c>
      <c r="E28" s="8">
        <v>95.859999999999985</v>
      </c>
      <c r="F28" s="8">
        <v>94.17</v>
      </c>
    </row>
    <row r="29" spans="1:6" x14ac:dyDescent="0.3">
      <c r="A29" t="s">
        <v>6212</v>
      </c>
      <c r="B29" t="s">
        <v>6199</v>
      </c>
      <c r="C29" s="8">
        <v>139.625</v>
      </c>
      <c r="D29" s="8">
        <v>160.19499999999999</v>
      </c>
      <c r="E29" s="8">
        <v>258.34500000000003</v>
      </c>
      <c r="F29" s="8">
        <v>279.52000000000004</v>
      </c>
    </row>
    <row r="30" spans="1:6" x14ac:dyDescent="0.3">
      <c r="B30" t="s">
        <v>6200</v>
      </c>
      <c r="C30" s="8">
        <v>284.24999999999994</v>
      </c>
      <c r="D30" s="8">
        <v>80.550000000000011</v>
      </c>
      <c r="E30" s="8">
        <v>342.2</v>
      </c>
      <c r="F30" s="8">
        <v>251.83</v>
      </c>
    </row>
    <row r="31" spans="1:6" x14ac:dyDescent="0.3">
      <c r="B31" t="s">
        <v>6201</v>
      </c>
      <c r="C31" s="8">
        <v>468.125</v>
      </c>
      <c r="D31" s="8">
        <v>253.15499999999997</v>
      </c>
      <c r="E31" s="8">
        <v>418.30499999999989</v>
      </c>
      <c r="F31" s="8">
        <v>405.05500000000006</v>
      </c>
    </row>
    <row r="32" spans="1:6" x14ac:dyDescent="0.3">
      <c r="B32" t="s">
        <v>6202</v>
      </c>
      <c r="C32" s="8">
        <v>242.14000000000001</v>
      </c>
      <c r="D32" s="8">
        <v>106.23999999999998</v>
      </c>
      <c r="E32" s="8">
        <v>102.32999999999998</v>
      </c>
      <c r="F32" s="8">
        <v>554.875</v>
      </c>
    </row>
    <row r="33" spans="1:6" x14ac:dyDescent="0.3">
      <c r="B33" t="s">
        <v>6203</v>
      </c>
      <c r="C33" s="8">
        <v>133.08000000000001</v>
      </c>
      <c r="D33" s="8">
        <v>272.68999999999994</v>
      </c>
      <c r="E33" s="8">
        <v>234.71999999999997</v>
      </c>
      <c r="F33" s="8">
        <v>267.2</v>
      </c>
    </row>
    <row r="34" spans="1:6" x14ac:dyDescent="0.3">
      <c r="B34" t="s">
        <v>6204</v>
      </c>
      <c r="C34" s="8">
        <v>136.20500000000001</v>
      </c>
      <c r="D34" s="8">
        <v>88.334999999999994</v>
      </c>
      <c r="E34" s="8">
        <v>430.39</v>
      </c>
      <c r="F34" s="8">
        <v>209.6</v>
      </c>
    </row>
    <row r="35" spans="1:6" x14ac:dyDescent="0.3">
      <c r="B35" t="s">
        <v>6205</v>
      </c>
      <c r="C35" s="8">
        <v>393.57499999999999</v>
      </c>
      <c r="D35" s="8">
        <v>199.48999999999998</v>
      </c>
      <c r="E35" s="8">
        <v>109.005</v>
      </c>
      <c r="F35" s="8">
        <v>61.034999999999997</v>
      </c>
    </row>
    <row r="36" spans="1:6" x14ac:dyDescent="0.3">
      <c r="B36" t="s">
        <v>6206</v>
      </c>
      <c r="C36" s="8">
        <v>288.67</v>
      </c>
      <c r="D36" s="8">
        <v>374.13499999999999</v>
      </c>
      <c r="E36" s="8">
        <v>287.52499999999998</v>
      </c>
      <c r="F36" s="8">
        <v>125.58</v>
      </c>
    </row>
    <row r="37" spans="1:6" x14ac:dyDescent="0.3">
      <c r="B37" t="s">
        <v>6207</v>
      </c>
      <c r="C37" s="8">
        <v>409.875</v>
      </c>
      <c r="D37" s="8">
        <v>221.43999999999997</v>
      </c>
      <c r="E37" s="8">
        <v>840.92999999999984</v>
      </c>
      <c r="F37" s="8">
        <v>171.32999999999998</v>
      </c>
    </row>
    <row r="38" spans="1:6" x14ac:dyDescent="0.3">
      <c r="B38" t="s">
        <v>6208</v>
      </c>
      <c r="C38" s="8">
        <v>260.32499999999999</v>
      </c>
      <c r="D38" s="8">
        <v>256.36500000000001</v>
      </c>
      <c r="E38" s="8">
        <v>299.07</v>
      </c>
      <c r="F38" s="8">
        <v>584.64</v>
      </c>
    </row>
    <row r="39" spans="1:6" x14ac:dyDescent="0.3">
      <c r="B39" t="s">
        <v>6209</v>
      </c>
      <c r="C39" s="8">
        <v>565.57000000000005</v>
      </c>
      <c r="D39" s="8">
        <v>189.47499999999999</v>
      </c>
      <c r="E39" s="8">
        <v>323.32499999999999</v>
      </c>
      <c r="F39" s="8">
        <v>537.80999999999995</v>
      </c>
    </row>
    <row r="40" spans="1:6" x14ac:dyDescent="0.3">
      <c r="B40" t="s">
        <v>6210</v>
      </c>
      <c r="C40" s="8">
        <v>148.19999999999999</v>
      </c>
      <c r="D40" s="8">
        <v>212.07499999999999</v>
      </c>
      <c r="E40" s="8">
        <v>399.48499999999996</v>
      </c>
      <c r="F40" s="8">
        <v>388.21999999999997</v>
      </c>
    </row>
    <row r="41" spans="1:6" x14ac:dyDescent="0.3">
      <c r="A41" t="s">
        <v>6213</v>
      </c>
      <c r="B41" t="s">
        <v>6199</v>
      </c>
      <c r="C41" s="8">
        <v>166.32</v>
      </c>
      <c r="D41" s="8">
        <v>146.685</v>
      </c>
      <c r="E41" s="8">
        <v>112.69499999999999</v>
      </c>
      <c r="F41" s="8">
        <v>843.71499999999992</v>
      </c>
    </row>
    <row r="42" spans="1:6" x14ac:dyDescent="0.3">
      <c r="B42" t="s">
        <v>6200</v>
      </c>
      <c r="C42" s="8">
        <v>133.815</v>
      </c>
      <c r="D42" s="8">
        <v>53.759999999999991</v>
      </c>
      <c r="E42" s="8">
        <v>114.87999999999998</v>
      </c>
      <c r="F42" s="8">
        <v>91.175000000000011</v>
      </c>
    </row>
    <row r="43" spans="1:6" x14ac:dyDescent="0.3">
      <c r="B43" t="s">
        <v>6201</v>
      </c>
      <c r="C43" s="8">
        <v>175.41</v>
      </c>
      <c r="D43" s="8">
        <v>399.52499999999998</v>
      </c>
      <c r="E43" s="8">
        <v>277.76</v>
      </c>
      <c r="F43" s="8">
        <v>462.50999999999993</v>
      </c>
    </row>
    <row r="44" spans="1:6" x14ac:dyDescent="0.3">
      <c r="B44" t="s">
        <v>6202</v>
      </c>
      <c r="C44" s="8">
        <v>289.755</v>
      </c>
      <c r="D44" s="8">
        <v>200.25499999999997</v>
      </c>
      <c r="E44" s="8">
        <v>197.89499999999998</v>
      </c>
      <c r="F44" s="8">
        <v>88.545000000000002</v>
      </c>
    </row>
    <row r="45" spans="1:6" x14ac:dyDescent="0.3">
      <c r="B45" t="s">
        <v>6203</v>
      </c>
      <c r="C45" s="8">
        <v>212.49499999999998</v>
      </c>
      <c r="D45" s="8">
        <v>304.46999999999997</v>
      </c>
      <c r="E45" s="8">
        <v>193.11499999999998</v>
      </c>
      <c r="F45" s="8">
        <v>292.29000000000002</v>
      </c>
    </row>
    <row r="46" spans="1:6" x14ac:dyDescent="0.3">
      <c r="B46" t="s">
        <v>6204</v>
      </c>
      <c r="C46" s="8">
        <v>426.2</v>
      </c>
      <c r="D46" s="8">
        <v>379.31</v>
      </c>
      <c r="E46" s="8">
        <v>179.79</v>
      </c>
      <c r="F46" s="8">
        <v>170.08999999999997</v>
      </c>
    </row>
    <row r="47" spans="1:6" x14ac:dyDescent="0.3">
      <c r="B47" t="s">
        <v>6205</v>
      </c>
      <c r="C47" s="8">
        <v>246.685</v>
      </c>
      <c r="D47" s="8">
        <v>141.69999999999999</v>
      </c>
      <c r="E47" s="8">
        <v>247.28999999999996</v>
      </c>
      <c r="F47" s="8">
        <v>271.05499999999995</v>
      </c>
    </row>
    <row r="48" spans="1:6" x14ac:dyDescent="0.3">
      <c r="B48" t="s">
        <v>6206</v>
      </c>
      <c r="C48" s="8">
        <v>41.25</v>
      </c>
      <c r="D48" s="8">
        <v>71.06</v>
      </c>
      <c r="E48" s="8">
        <v>116.39499999999998</v>
      </c>
      <c r="F48" s="8">
        <v>15.54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BE925-5DEB-46EB-873D-309EF42C92E4}">
  <dimension ref="A3:B6"/>
  <sheetViews>
    <sheetView workbookViewId="0">
      <selection activeCell="A5" sqref="A4:A6"/>
    </sheetView>
  </sheetViews>
  <sheetFormatPr defaultRowHeight="14.4" x14ac:dyDescent="0.3"/>
  <cols>
    <col min="1" max="1" width="14" bestFit="1" customWidth="1"/>
    <col min="2" max="2" width="11.6640625" bestFit="1" customWidth="1"/>
    <col min="3" max="3" width="8.33203125" bestFit="1" customWidth="1"/>
    <col min="4" max="4" width="7.33203125" bestFit="1" customWidth="1"/>
    <col min="5" max="6" width="7.4414062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BBB12-6B11-4E47-8193-4253F25D1CC4}">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8.33203125" bestFit="1" customWidth="1"/>
    <col min="4" max="4" width="7.33203125" bestFit="1" customWidth="1"/>
    <col min="5" max="6" width="7.4414062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5" sqref="P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1.88671875" style="6" customWidth="1"/>
    <col min="13" max="13" width="8.88671875" style="6"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6">
        <f>INDEX(products!$A$1:$G$49,MATCH(orders!$D2,products!$A$1:$A$49,0),MATCH(L$1,products!$A$1:$G$1,0))</f>
        <v>9.9499999999999993</v>
      </c>
      <c r="M2" s="6">
        <f>L2*E2</f>
        <v>19.899999999999999</v>
      </c>
      <c r="N2" t="str">
        <f>IF(I2="Rob"," Robusta",IF(I2="EXC"," Excelsa",IF(I2="Ara","Arabica",IF(I2="Lib","Liberica",""))))</f>
        <v xml:space="preserve"> Robusta</v>
      </c>
      <c r="O2" t="str">
        <f>IF(J2="M", "Medium", IF(J2="L", "Light", 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6">
        <f>INDEX(products!$A$1:$G$49,MATCH(orders!$D3,products!$A$1:$A$49,0),MATCH(L$1,products!$A$1:$G$1,0))</f>
        <v>8.25</v>
      </c>
      <c r="M3" s="6">
        <f t="shared" ref="M3:M66" si="0">L3*E3</f>
        <v>41.25</v>
      </c>
      <c r="N3" t="str">
        <f t="shared" ref="N3:N66" si="1">IF(I3="Rob"," Robusta",IF(I3="EXC"," Excelsa",IF(I3="Ara","Arabica",IF(I3="Lib","Liberica",""))))</f>
        <v xml:space="preserve"> Excelsa</v>
      </c>
      <c r="O3" t="str">
        <f t="shared" ref="O3:O66" si="2">IF(J3="M", "Medium", IF(J3="L", "Light", 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6">
        <f>INDEX(products!$A$1:$G$49,MATCH(orders!$D4,products!$A$1:$A$49,0),MATCH(L$1,products!$A$1:$G$1,0))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6">
        <f>INDEX(products!$A$1:$G$49,MATCH(orders!$D5,products!$A$1:$A$49,0),MATCH(L$1,products!$A$1:$G$1,0))</f>
        <v>13.75</v>
      </c>
      <c r="M5" s="6">
        <f t="shared" si="0"/>
        <v>27.5</v>
      </c>
      <c r="N5" t="str">
        <f t="shared" si="1"/>
        <v xml:space="preserve"> 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6">
        <f>INDEX(products!$A$1:$G$49,MATCH(orders!$D6,products!$A$1:$A$49,0),MATCH(L$1,products!$A$1:$G$1,0))</f>
        <v>27.484999999999996</v>
      </c>
      <c r="M6" s="6">
        <f t="shared" si="0"/>
        <v>54.969999999999992</v>
      </c>
      <c r="N6" t="str">
        <f t="shared" si="1"/>
        <v xml:space="preserve"> 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6">
        <f>INDEX(products!$A$1:$G$49,MATCH(orders!$D7,products!$A$1:$A$49,0),MATCH(L$1,products!$A$1:$G$1,0))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6">
        <f>INDEX(products!$A$1:$G$49,MATCH(orders!$D8,products!$A$1:$A$49,0),MATCH(L$1,products!$A$1:$G$1,0))</f>
        <v>7.29</v>
      </c>
      <c r="M8" s="6">
        <f t="shared" si="0"/>
        <v>21.87</v>
      </c>
      <c r="N8" t="str">
        <f t="shared" si="1"/>
        <v xml:space="preserve"> 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6">
        <f>INDEX(products!$A$1:$G$49,MATCH(orders!$D9,products!$A$1:$A$49,0),MATCH(L$1,products!$A$1:$G$1,0))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6">
        <f>INDEX(products!$A$1:$G$49,MATCH(orders!$D10,products!$A$1:$A$49,0),MATCH(L$1,products!$A$1:$G$1,0))</f>
        <v>5.97</v>
      </c>
      <c r="M10" s="6">
        <f t="shared" si="0"/>
        <v>17.91</v>
      </c>
      <c r="N10" t="str">
        <f t="shared" si="1"/>
        <v xml:space="preserve"> 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6">
        <f>INDEX(products!$A$1:$G$49,MATCH(orders!$D11,products!$A$1:$A$49,0),MATCH(L$1,products!$A$1:$G$1,0))</f>
        <v>5.97</v>
      </c>
      <c r="M11" s="6">
        <f t="shared" si="0"/>
        <v>5.97</v>
      </c>
      <c r="N11" t="str">
        <f t="shared" si="1"/>
        <v xml:space="preserve"> 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6">
        <f>INDEX(products!$A$1:$G$49,MATCH(orders!$D12,products!$A$1:$A$49,0),MATCH(L$1,products!$A$1:$G$1,0))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6">
        <f>INDEX(products!$A$1:$G$49,MATCH(orders!$D13,products!$A$1:$A$49,0),MATCH(L$1,products!$A$1:$G$1,0))</f>
        <v>34.154999999999994</v>
      </c>
      <c r="M13" s="6">
        <f t="shared" si="0"/>
        <v>170.77499999999998</v>
      </c>
      <c r="N13" t="str">
        <f t="shared" si="1"/>
        <v xml:space="preserve"> 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6">
        <f>INDEX(products!$A$1:$G$49,MATCH(orders!$D14,products!$A$1:$A$49,0),MATCH(L$1,products!$A$1:$G$1,0))</f>
        <v>9.9499999999999993</v>
      </c>
      <c r="M14" s="6">
        <f t="shared" si="0"/>
        <v>49.75</v>
      </c>
      <c r="N14" t="str">
        <f t="shared" si="1"/>
        <v xml:space="preserve"> 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6">
        <f>INDEX(products!$A$1:$G$49,MATCH(orders!$D15,products!$A$1:$A$49,0),MATCH(L$1,products!$A$1:$G$1,0))</f>
        <v>20.584999999999997</v>
      </c>
      <c r="M15" s="6">
        <f t="shared" si="0"/>
        <v>41.169999999999995</v>
      </c>
      <c r="N15" t="str">
        <f t="shared" si="1"/>
        <v xml:space="preserve"> 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6">
        <f>INDEX(products!$A$1:$G$49,MATCH(orders!$D16,products!$A$1:$A$49,0),MATCH(L$1,products!$A$1:$G$1,0))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6">
        <f>INDEX(products!$A$1:$G$49,MATCH(orders!$D17,products!$A$1:$A$49,0),MATCH(L$1,products!$A$1:$G$1,0))</f>
        <v>22.884999999999998</v>
      </c>
      <c r="M17" s="6">
        <f t="shared" si="0"/>
        <v>114.42499999999998</v>
      </c>
      <c r="N17" t="str">
        <f t="shared" si="1"/>
        <v xml:space="preserve"> 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6">
        <f>INDEX(products!$A$1:$G$49,MATCH(orders!$D18,products!$A$1:$A$49,0),MATCH(L$1,products!$A$1:$G$1,0))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6">
        <f>INDEX(products!$A$1:$G$49,MATCH(orders!$D19,products!$A$1:$A$49,0),MATCH(L$1,products!$A$1:$G$1,0))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6">
        <f>INDEX(products!$A$1:$G$49,MATCH(orders!$D20,products!$A$1:$A$49,0),MATCH(L$1,products!$A$1:$G$1,0))</f>
        <v>20.584999999999997</v>
      </c>
      <c r="M20" s="6">
        <f t="shared" si="0"/>
        <v>82.339999999999989</v>
      </c>
      <c r="N20" t="str">
        <f t="shared" si="1"/>
        <v xml:space="preserve"> 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6">
        <f>INDEX(products!$A$1:$G$49,MATCH(orders!$D21,products!$A$1:$A$49,0),MATCH(L$1,products!$A$1:$G$1,0))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6">
        <f>INDEX(products!$A$1:$G$49,MATCH(orders!$D22,products!$A$1:$A$49,0),MATCH(L$1,products!$A$1:$G$1,0))</f>
        <v>3.645</v>
      </c>
      <c r="M22" s="6">
        <f t="shared" si="0"/>
        <v>14.58</v>
      </c>
      <c r="N22" t="str">
        <f t="shared" si="1"/>
        <v xml:space="preserve"> 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6">
        <f>INDEX(products!$A$1:$G$49,MATCH(orders!$D23,products!$A$1:$A$49,0),MATCH(L$1,products!$A$1:$G$1,0))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6">
        <f>INDEX(products!$A$1:$G$49,MATCH(orders!$D24,products!$A$1:$A$49,0),MATCH(L$1,products!$A$1:$G$1,0))</f>
        <v>22.884999999999998</v>
      </c>
      <c r="M24" s="6">
        <f t="shared" si="0"/>
        <v>91.539999999999992</v>
      </c>
      <c r="N24" t="str">
        <f t="shared" si="1"/>
        <v xml:space="preserve"> 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6">
        <f>INDEX(products!$A$1:$G$49,MATCH(orders!$D25,products!$A$1:$A$49,0),MATCH(L$1,products!$A$1:$G$1,0))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6">
        <f>INDEX(products!$A$1:$G$49,MATCH(orders!$D26,products!$A$1:$A$49,0),MATCH(L$1,products!$A$1:$G$1,0))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6">
        <f>INDEX(products!$A$1:$G$49,MATCH(orders!$D27,products!$A$1:$A$49,0),MATCH(L$1,products!$A$1:$G$1,0))</f>
        <v>4.125</v>
      </c>
      <c r="M27" s="6">
        <f t="shared" si="0"/>
        <v>12.375</v>
      </c>
      <c r="N27" t="str">
        <f t="shared" si="1"/>
        <v xml:space="preserve"> 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6">
        <f>INDEX(products!$A$1:$G$49,MATCH(orders!$D28,products!$A$1:$A$49,0),MATCH(L$1,products!$A$1:$G$1,0))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6">
        <f>INDEX(products!$A$1:$G$49,MATCH(orders!$D29,products!$A$1:$A$49,0),MATCH(L$1,products!$A$1:$G$1,0))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6">
        <f>INDEX(products!$A$1:$G$49,MATCH(orders!$D30,products!$A$1:$A$49,0),MATCH(L$1,products!$A$1:$G$1,0))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6">
        <f>INDEX(products!$A$1:$G$49,MATCH(orders!$D31,products!$A$1:$A$49,0),MATCH(L$1,products!$A$1:$G$1,0))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6">
        <f>INDEX(products!$A$1:$G$49,MATCH(orders!$D32,products!$A$1:$A$49,0),MATCH(L$1,products!$A$1:$G$1,0))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6">
        <f>INDEX(products!$A$1:$G$49,MATCH(orders!$D33,products!$A$1:$A$49,0),MATCH(L$1,products!$A$1:$G$1,0))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6">
        <f>INDEX(products!$A$1:$G$49,MATCH(orders!$D34,products!$A$1:$A$49,0),MATCH(L$1,products!$A$1:$G$1,0))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6">
        <f>INDEX(products!$A$1:$G$49,MATCH(orders!$D35,products!$A$1:$A$49,0),MATCH(L$1,products!$A$1:$G$1,0))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6">
        <f>INDEX(products!$A$1:$G$49,MATCH(orders!$D36,products!$A$1:$A$49,0),MATCH(L$1,products!$A$1:$G$1,0))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6">
        <f>INDEX(products!$A$1:$G$49,MATCH(orders!$D37,products!$A$1:$A$49,0),MATCH(L$1,products!$A$1:$G$1,0))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6">
        <f>INDEX(products!$A$1:$G$49,MATCH(orders!$D38,products!$A$1:$A$49,0),MATCH(L$1,products!$A$1:$G$1,0))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6">
        <f>INDEX(products!$A$1:$G$49,MATCH(orders!$D39,products!$A$1:$A$49,0),MATCH(L$1,products!$A$1:$G$1,0))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6">
        <f>INDEX(products!$A$1:$G$49,MATCH(orders!$D40,products!$A$1:$A$49,0),MATCH(L$1,products!$A$1:$G$1,0))</f>
        <v>22.884999999999998</v>
      </c>
      <c r="M40" s="6">
        <f t="shared" si="0"/>
        <v>114.42499999999998</v>
      </c>
      <c r="N40" t="str">
        <f t="shared" si="1"/>
        <v xml:space="preserve"> 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6">
        <f>INDEX(products!$A$1:$G$49,MATCH(orders!$D41,products!$A$1:$A$49,0),MATCH(L$1,products!$A$1:$G$1,0))</f>
        <v>9.9499999999999993</v>
      </c>
      <c r="M41" s="6">
        <f t="shared" si="0"/>
        <v>59.699999999999996</v>
      </c>
      <c r="N41" t="str">
        <f t="shared" si="1"/>
        <v xml:space="preserve"> 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6">
        <f>INDEX(products!$A$1:$G$49,MATCH(orders!$D42,products!$A$1:$A$49,0),MATCH(L$1,products!$A$1:$G$1,0))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6">
        <f>INDEX(products!$A$1:$G$49,MATCH(orders!$D43,products!$A$1:$A$49,0),MATCH(L$1,products!$A$1:$G$1,0))</f>
        <v>3.645</v>
      </c>
      <c r="M43" s="6">
        <f t="shared" si="0"/>
        <v>7.29</v>
      </c>
      <c r="N43" t="str">
        <f t="shared" si="1"/>
        <v xml:space="preserve"> 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6">
        <f>INDEX(products!$A$1:$G$49,MATCH(orders!$D44,products!$A$1:$A$49,0),MATCH(L$1,products!$A$1:$G$1,0))</f>
        <v>2.6849999999999996</v>
      </c>
      <c r="M44" s="6">
        <f t="shared" si="0"/>
        <v>8.0549999999999997</v>
      </c>
      <c r="N44" t="str">
        <f t="shared" si="1"/>
        <v xml:space="preserve"> 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6">
        <f>INDEX(products!$A$1:$G$49,MATCH(orders!$D45,products!$A$1:$A$49,0),MATCH(L$1,products!$A$1:$G$1,0))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6">
        <f>INDEX(products!$A$1:$G$49,MATCH(orders!$D46,products!$A$1:$A$49,0),MATCH(L$1,products!$A$1:$G$1,0))</f>
        <v>8.25</v>
      </c>
      <c r="M46" s="6">
        <f t="shared" si="0"/>
        <v>16.5</v>
      </c>
      <c r="N46" t="str">
        <f t="shared" si="1"/>
        <v xml:space="preserve"> 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6">
        <f>INDEX(products!$A$1:$G$49,MATCH(orders!$D47,products!$A$1:$A$49,0),MATCH(L$1,products!$A$1:$G$1,0))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6">
        <f>INDEX(products!$A$1:$G$49,MATCH(orders!$D48,products!$A$1:$A$49,0),MATCH(L$1,products!$A$1:$G$1,0))</f>
        <v>31.624999999999996</v>
      </c>
      <c r="M48" s="6">
        <f t="shared" si="0"/>
        <v>63.249999999999993</v>
      </c>
      <c r="N48" t="str">
        <f t="shared" si="1"/>
        <v xml:space="preserve"> 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6">
        <f>INDEX(products!$A$1:$G$49,MATCH(orders!$D49,products!$A$1:$A$49,0),MATCH(L$1,products!$A$1:$G$1,0))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6">
        <f>INDEX(products!$A$1:$G$49,MATCH(orders!$D50,products!$A$1:$A$49,0),MATCH(L$1,products!$A$1:$G$1,0))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6">
        <f>INDEX(products!$A$1:$G$49,MATCH(orders!$D51,products!$A$1:$A$49,0),MATCH(L$1,products!$A$1:$G$1,0))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6">
        <f>INDEX(products!$A$1:$G$49,MATCH(orders!$D52,products!$A$1:$A$49,0),MATCH(L$1,products!$A$1:$G$1,0))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6">
        <f>INDEX(products!$A$1:$G$49,MATCH(orders!$D53,products!$A$1:$A$49,0),MATCH(L$1,products!$A$1:$G$1,0))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6">
        <f>INDEX(products!$A$1:$G$49,MATCH(orders!$D54,products!$A$1:$A$49,0),MATCH(L$1,products!$A$1:$G$1,0))</f>
        <v>5.97</v>
      </c>
      <c r="M54" s="6">
        <f t="shared" si="0"/>
        <v>29.849999999999998</v>
      </c>
      <c r="N54" t="str">
        <f t="shared" si="1"/>
        <v xml:space="preserve"> 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6">
        <f>INDEX(products!$A$1:$G$49,MATCH(orders!$D55,products!$A$1:$A$49,0),MATCH(L$1,products!$A$1:$G$1,0))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6">
        <f>INDEX(products!$A$1:$G$49,MATCH(orders!$D56,products!$A$1:$A$49,0),MATCH(L$1,products!$A$1:$G$1,0))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6">
        <f>INDEX(products!$A$1:$G$49,MATCH(orders!$D57,products!$A$1:$A$49,0),MATCH(L$1,products!$A$1:$G$1,0))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6">
        <f>INDEX(products!$A$1:$G$49,MATCH(orders!$D58,products!$A$1:$A$49,0),MATCH(L$1,products!$A$1:$G$1,0))</f>
        <v>3.645</v>
      </c>
      <c r="M58" s="6">
        <f t="shared" si="0"/>
        <v>10.935</v>
      </c>
      <c r="N58" t="str">
        <f t="shared" si="1"/>
        <v xml:space="preserve"> 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6">
        <f>INDEX(products!$A$1:$G$49,MATCH(orders!$D59,products!$A$1:$A$49,0),MATCH(L$1,products!$A$1:$G$1,0))</f>
        <v>14.85</v>
      </c>
      <c r="M59" s="6">
        <f t="shared" si="0"/>
        <v>59.4</v>
      </c>
      <c r="N59" t="str">
        <f t="shared" si="1"/>
        <v xml:space="preserve"> 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6">
        <f>INDEX(products!$A$1:$G$49,MATCH(orders!$D60,products!$A$1:$A$49,0),MATCH(L$1,products!$A$1:$G$1,0))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6">
        <f>INDEX(products!$A$1:$G$49,MATCH(orders!$D61,products!$A$1:$A$49,0),MATCH(L$1,products!$A$1:$G$1,0))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6">
        <f>INDEX(products!$A$1:$G$49,MATCH(orders!$D62,products!$A$1:$A$49,0),MATCH(L$1,products!$A$1:$G$1,0))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6">
        <f>INDEX(products!$A$1:$G$49,MATCH(orders!$D63,products!$A$1:$A$49,0),MATCH(L$1,products!$A$1:$G$1,0))</f>
        <v>5.3699999999999992</v>
      </c>
      <c r="M63" s="6">
        <f t="shared" si="0"/>
        <v>26.849999999999994</v>
      </c>
      <c r="N63" t="str">
        <f t="shared" si="1"/>
        <v xml:space="preserve"> 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6">
        <f>INDEX(products!$A$1:$G$49,MATCH(orders!$D64,products!$A$1:$A$49,0),MATCH(L$1,products!$A$1:$G$1,0))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6">
        <f>INDEX(products!$A$1:$G$49,MATCH(orders!$D65,products!$A$1:$A$49,0),MATCH(L$1,products!$A$1:$G$1,0))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6">
        <f>INDEX(products!$A$1:$G$49,MATCH(orders!$D66,products!$A$1:$A$49,0),MATCH(L$1,products!$A$1:$G$1,0))</f>
        <v>5.97</v>
      </c>
      <c r="M66" s="6">
        <f t="shared" si="0"/>
        <v>35.82</v>
      </c>
      <c r="N66" t="str">
        <f t="shared" si="1"/>
        <v xml:space="preserve"> 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6">
        <f>INDEX(products!$A$1:$G$49,MATCH(orders!$D67,products!$A$1:$A$49,0),MATCH(L$1,products!$A$1:$G$1,0))</f>
        <v>20.584999999999997</v>
      </c>
      <c r="M67" s="6">
        <f t="shared" ref="M67:M130" si="3">L67*E67</f>
        <v>82.339999999999989</v>
      </c>
      <c r="N67" t="str">
        <f t="shared" ref="N67:N130" si="4">IF(I67="Rob"," Robusta",IF(I67="EXC"," Excelsa",IF(I67="Ara","Arabica",IF(I67="Lib","Liberica",""))))</f>
        <v xml:space="preserve"> Robusta</v>
      </c>
      <c r="O67" t="str">
        <f t="shared" ref="O67:O130" si="5">IF(J67="M", "Medium", IF(J67="L", "Light", 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6">
        <f>INDEX(products!$A$1:$G$49,MATCH(orders!$D68,products!$A$1:$A$49,0),MATCH(L$1,products!$A$1:$G$1,0))</f>
        <v>7.169999999999999</v>
      </c>
      <c r="M68" s="6">
        <f t="shared" si="3"/>
        <v>7.169999999999999</v>
      </c>
      <c r="N68" t="str">
        <f t="shared" si="4"/>
        <v xml:space="preserve"> 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6">
        <f>INDEX(products!$A$1:$G$49,MATCH(orders!$D69,products!$A$1:$A$49,0),MATCH(L$1,products!$A$1:$G$1,0))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6">
        <f>INDEX(products!$A$1:$G$49,MATCH(orders!$D70,products!$A$1:$A$49,0),MATCH(L$1,products!$A$1:$G$1,0))</f>
        <v>2.9849999999999999</v>
      </c>
      <c r="M70" s="6">
        <f t="shared" si="3"/>
        <v>2.9849999999999999</v>
      </c>
      <c r="N70" t="str">
        <f t="shared" si="4"/>
        <v xml:space="preserve"> 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6">
        <f>INDEX(products!$A$1:$G$49,MATCH(orders!$D71,products!$A$1:$A$49,0),MATCH(L$1,products!$A$1:$G$1,0))</f>
        <v>9.9499999999999993</v>
      </c>
      <c r="M71" s="6">
        <f t="shared" si="3"/>
        <v>59.699999999999996</v>
      </c>
      <c r="N71" t="str">
        <f t="shared" si="4"/>
        <v xml:space="preserve"> 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6">
        <f>INDEX(products!$A$1:$G$49,MATCH(orders!$D72,products!$A$1:$A$49,0),MATCH(L$1,products!$A$1:$G$1,0))</f>
        <v>34.154999999999994</v>
      </c>
      <c r="M72" s="6">
        <f t="shared" si="3"/>
        <v>136.61999999999998</v>
      </c>
      <c r="N72" t="str">
        <f t="shared" si="4"/>
        <v xml:space="preserve"> 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6">
        <f>INDEX(products!$A$1:$G$49,MATCH(orders!$D73,products!$A$1:$A$49,0),MATCH(L$1,products!$A$1:$G$1,0))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6">
        <f>INDEX(products!$A$1:$G$49,MATCH(orders!$D74,products!$A$1:$A$49,0),MATCH(L$1,products!$A$1:$G$1,0))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6">
        <f>INDEX(products!$A$1:$G$49,MATCH(orders!$D75,products!$A$1:$A$49,0),MATCH(L$1,products!$A$1:$G$1,0))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6">
        <f>INDEX(products!$A$1:$G$49,MATCH(orders!$D76,products!$A$1:$A$49,0),MATCH(L$1,products!$A$1:$G$1,0))</f>
        <v>8.91</v>
      </c>
      <c r="M76" s="6">
        <f t="shared" si="3"/>
        <v>17.82</v>
      </c>
      <c r="N76" t="str">
        <f t="shared" si="4"/>
        <v xml:space="preserve"> 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6">
        <f>INDEX(products!$A$1:$G$49,MATCH(orders!$D77,products!$A$1:$A$49,0),MATCH(L$1,products!$A$1:$G$1,0))</f>
        <v>8.9499999999999993</v>
      </c>
      <c r="M77" s="6">
        <f t="shared" si="3"/>
        <v>53.699999999999996</v>
      </c>
      <c r="N77" t="str">
        <f t="shared" si="4"/>
        <v xml:space="preserve"> 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6">
        <f>INDEX(products!$A$1:$G$49,MATCH(orders!$D78,products!$A$1:$A$49,0),MATCH(L$1,products!$A$1:$G$1,0))</f>
        <v>3.5849999999999995</v>
      </c>
      <c r="M78" s="6">
        <f t="shared" si="3"/>
        <v>3.5849999999999995</v>
      </c>
      <c r="N78" t="str">
        <f t="shared" si="4"/>
        <v xml:space="preserve"> 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6">
        <f>INDEX(products!$A$1:$G$49,MATCH(orders!$D79,products!$A$1:$A$49,0),MATCH(L$1,products!$A$1:$G$1,0))</f>
        <v>3.645</v>
      </c>
      <c r="M79" s="6">
        <f t="shared" si="3"/>
        <v>7.29</v>
      </c>
      <c r="N79" t="str">
        <f t="shared" si="4"/>
        <v xml:space="preserve"> 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6">
        <f>INDEX(products!$A$1:$G$49,MATCH(orders!$D80,products!$A$1:$A$49,0),MATCH(L$1,products!$A$1:$G$1,0))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6">
        <f>INDEX(products!$A$1:$G$49,MATCH(orders!$D81,products!$A$1:$A$49,0),MATCH(L$1,products!$A$1:$G$1,0))</f>
        <v>11.95</v>
      </c>
      <c r="M81" s="6">
        <f t="shared" si="3"/>
        <v>47.8</v>
      </c>
      <c r="N81" t="str">
        <f t="shared" si="4"/>
        <v xml:space="preserve"> 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6">
        <f>INDEX(products!$A$1:$G$49,MATCH(orders!$D82,products!$A$1:$A$49,0),MATCH(L$1,products!$A$1:$G$1,0))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6">
        <f>INDEX(products!$A$1:$G$49,MATCH(orders!$D83,products!$A$1:$A$49,0),MATCH(L$1,products!$A$1:$G$1,0))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6">
        <f>INDEX(products!$A$1:$G$49,MATCH(orders!$D84,products!$A$1:$A$49,0),MATCH(L$1,products!$A$1:$G$1,0))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6">
        <f>INDEX(products!$A$1:$G$49,MATCH(orders!$D85,products!$A$1:$A$49,0),MATCH(L$1,products!$A$1:$G$1,0))</f>
        <v>20.584999999999997</v>
      </c>
      <c r="M85" s="6">
        <f t="shared" si="3"/>
        <v>82.339999999999989</v>
      </c>
      <c r="N85" t="str">
        <f t="shared" si="4"/>
        <v xml:space="preserve"> 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6">
        <f>INDEX(products!$A$1:$G$49,MATCH(orders!$D86,products!$A$1:$A$49,0),MATCH(L$1,products!$A$1:$G$1,0))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6">
        <f>INDEX(products!$A$1:$G$49,MATCH(orders!$D87,products!$A$1:$A$49,0),MATCH(L$1,products!$A$1:$G$1,0))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6">
        <f>INDEX(products!$A$1:$G$49,MATCH(orders!$D88,products!$A$1:$A$49,0),MATCH(L$1,products!$A$1:$G$1,0))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6">
        <f>INDEX(products!$A$1:$G$49,MATCH(orders!$D89,products!$A$1:$A$49,0),MATCH(L$1,products!$A$1:$G$1,0))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6">
        <f>INDEX(products!$A$1:$G$49,MATCH(orders!$D90,products!$A$1:$A$49,0),MATCH(L$1,products!$A$1:$G$1,0))</f>
        <v>11.95</v>
      </c>
      <c r="M90" s="6">
        <f t="shared" si="3"/>
        <v>35.849999999999994</v>
      </c>
      <c r="N90" t="str">
        <f t="shared" si="4"/>
        <v xml:space="preserve"> 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6">
        <f>INDEX(products!$A$1:$G$49,MATCH(orders!$D91,products!$A$1:$A$49,0),MATCH(L$1,products!$A$1:$G$1,0))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6">
        <f>INDEX(products!$A$1:$G$49,MATCH(orders!$D92,products!$A$1:$A$49,0),MATCH(L$1,products!$A$1:$G$1,0))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6">
        <f>INDEX(products!$A$1:$G$49,MATCH(orders!$D93,products!$A$1:$A$49,0),MATCH(L$1,products!$A$1:$G$1,0))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6">
        <f>INDEX(products!$A$1:$G$49,MATCH(orders!$D94,products!$A$1:$A$49,0),MATCH(L$1,products!$A$1:$G$1,0))</f>
        <v>14.85</v>
      </c>
      <c r="M94" s="6">
        <f t="shared" si="3"/>
        <v>44.55</v>
      </c>
      <c r="N94" t="str">
        <f t="shared" si="4"/>
        <v xml:space="preserve"> 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6">
        <f>INDEX(products!$A$1:$G$49,MATCH(orders!$D95,products!$A$1:$A$49,0),MATCH(L$1,products!$A$1:$G$1,0))</f>
        <v>8.91</v>
      </c>
      <c r="M95" s="6">
        <f t="shared" si="3"/>
        <v>35.64</v>
      </c>
      <c r="N95" t="str">
        <f t="shared" si="4"/>
        <v xml:space="preserve"> 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6">
        <f>INDEX(products!$A$1:$G$49,MATCH(orders!$D96,products!$A$1:$A$49,0),MATCH(L$1,products!$A$1:$G$1,0))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6">
        <f>INDEX(products!$A$1:$G$49,MATCH(orders!$D97,products!$A$1:$A$49,0),MATCH(L$1,products!$A$1:$G$1,0))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6">
        <f>INDEX(products!$A$1:$G$49,MATCH(orders!$D98,products!$A$1:$A$49,0),MATCH(L$1,products!$A$1:$G$1,0))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6">
        <f>INDEX(products!$A$1:$G$49,MATCH(orders!$D99,products!$A$1:$A$49,0),MATCH(L$1,products!$A$1:$G$1,0))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6">
        <f>INDEX(products!$A$1:$G$49,MATCH(orders!$D100,products!$A$1:$A$49,0),MATCH(L$1,products!$A$1:$G$1,0))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6">
        <f>INDEX(products!$A$1:$G$49,MATCH(orders!$D101,products!$A$1:$A$49,0),MATCH(L$1,products!$A$1:$G$1,0))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6">
        <f>INDEX(products!$A$1:$G$49,MATCH(orders!$D102,products!$A$1:$A$49,0),MATCH(L$1,products!$A$1:$G$1,0))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6">
        <f>INDEX(products!$A$1:$G$49,MATCH(orders!$D103,products!$A$1:$A$49,0),MATCH(L$1,products!$A$1:$G$1,0))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6">
        <f>INDEX(products!$A$1:$G$49,MATCH(orders!$D104,products!$A$1:$A$49,0),MATCH(L$1,products!$A$1:$G$1,0))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6">
        <f>INDEX(products!$A$1:$G$49,MATCH(orders!$D105,products!$A$1:$A$49,0),MATCH(L$1,products!$A$1:$G$1,0))</f>
        <v>2.9849999999999999</v>
      </c>
      <c r="M105" s="6">
        <f t="shared" si="3"/>
        <v>11.94</v>
      </c>
      <c r="N105" t="str">
        <f t="shared" si="4"/>
        <v xml:space="preserve"> 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6">
        <f>INDEX(products!$A$1:$G$49,MATCH(orders!$D106,products!$A$1:$A$49,0),MATCH(L$1,products!$A$1:$G$1,0))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6">
        <f>INDEX(products!$A$1:$G$49,MATCH(orders!$D107,products!$A$1:$A$49,0),MATCH(L$1,products!$A$1:$G$1,0))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6">
        <f>INDEX(products!$A$1:$G$49,MATCH(orders!$D108,products!$A$1:$A$49,0),MATCH(L$1,products!$A$1:$G$1,0))</f>
        <v>12.15</v>
      </c>
      <c r="M108" s="6">
        <f t="shared" si="3"/>
        <v>24.3</v>
      </c>
      <c r="N108" t="str">
        <f t="shared" si="4"/>
        <v xml:space="preserve"> 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6">
        <f>INDEX(products!$A$1:$G$49,MATCH(orders!$D109,products!$A$1:$A$49,0),MATCH(L$1,products!$A$1:$G$1,0))</f>
        <v>5.97</v>
      </c>
      <c r="M109" s="6">
        <f t="shared" si="3"/>
        <v>17.91</v>
      </c>
      <c r="N109" t="str">
        <f t="shared" si="4"/>
        <v xml:space="preserve"> 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6">
        <f>INDEX(products!$A$1:$G$49,MATCH(orders!$D110,products!$A$1:$A$49,0),MATCH(L$1,products!$A$1:$G$1,0))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6">
        <f>INDEX(products!$A$1:$G$49,MATCH(orders!$D111,products!$A$1:$A$49,0),MATCH(L$1,products!$A$1:$G$1,0))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6">
        <f>INDEX(products!$A$1:$G$49,MATCH(orders!$D112,products!$A$1:$A$49,0),MATCH(L$1,products!$A$1:$G$1,0))</f>
        <v>4.4550000000000001</v>
      </c>
      <c r="M112" s="6">
        <f t="shared" si="3"/>
        <v>13.365</v>
      </c>
      <c r="N112" t="str">
        <f t="shared" si="4"/>
        <v xml:space="preserve"> 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6">
        <f>INDEX(products!$A$1:$G$49,MATCH(orders!$D113,products!$A$1:$A$49,0),MATCH(L$1,products!$A$1:$G$1,0))</f>
        <v>5.3699999999999992</v>
      </c>
      <c r="M113" s="6">
        <f t="shared" si="3"/>
        <v>26.849999999999994</v>
      </c>
      <c r="N113" t="str">
        <f t="shared" si="4"/>
        <v xml:space="preserve"> 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6">
        <f>INDEX(products!$A$1:$G$49,MATCH(orders!$D114,products!$A$1:$A$49,0),MATCH(L$1,products!$A$1:$G$1,0))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6">
        <f>INDEX(products!$A$1:$G$49,MATCH(orders!$D115,products!$A$1:$A$49,0),MATCH(L$1,products!$A$1:$G$1,0))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6">
        <f>INDEX(products!$A$1:$G$49,MATCH(orders!$D116,products!$A$1:$A$49,0),MATCH(L$1,products!$A$1:$G$1,0))</f>
        <v>3.5849999999999995</v>
      </c>
      <c r="M116" s="6">
        <f t="shared" si="3"/>
        <v>14.339999999999998</v>
      </c>
      <c r="N116" t="str">
        <f t="shared" si="4"/>
        <v xml:space="preserve"> 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6">
        <f>INDEX(products!$A$1:$G$49,MATCH(orders!$D117,products!$A$1:$A$49,0),MATCH(L$1,products!$A$1:$G$1,0))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6">
        <f>INDEX(products!$A$1:$G$49,MATCH(orders!$D118,products!$A$1:$A$49,0),MATCH(L$1,products!$A$1:$G$1,0))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6">
        <f>INDEX(products!$A$1:$G$49,MATCH(orders!$D119,products!$A$1:$A$49,0),MATCH(L$1,products!$A$1:$G$1,0))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6">
        <f>INDEX(products!$A$1:$G$49,MATCH(orders!$D120,products!$A$1:$A$49,0),MATCH(L$1,products!$A$1:$G$1,0))</f>
        <v>7.29</v>
      </c>
      <c r="M120" s="6">
        <f t="shared" si="3"/>
        <v>21.87</v>
      </c>
      <c r="N120" t="str">
        <f t="shared" si="4"/>
        <v xml:space="preserve"> 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6">
        <f>INDEX(products!$A$1:$G$49,MATCH(orders!$D121,products!$A$1:$A$49,0),MATCH(L$1,products!$A$1:$G$1,0))</f>
        <v>4.125</v>
      </c>
      <c r="M121" s="6">
        <f t="shared" si="3"/>
        <v>4.125</v>
      </c>
      <c r="N121" t="str">
        <f t="shared" si="4"/>
        <v xml:space="preserve"> 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6">
        <f>INDEX(products!$A$1:$G$49,MATCH(orders!$D122,products!$A$1:$A$49,0),MATCH(L$1,products!$A$1:$G$1,0))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6">
        <f>INDEX(products!$A$1:$G$49,MATCH(orders!$D123,products!$A$1:$A$49,0),MATCH(L$1,products!$A$1:$G$1,0))</f>
        <v>13.75</v>
      </c>
      <c r="M123" s="6">
        <f t="shared" si="3"/>
        <v>68.75</v>
      </c>
      <c r="N123" t="str">
        <f t="shared" si="4"/>
        <v xml:space="preserve"> 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6">
        <f>INDEX(products!$A$1:$G$49,MATCH(orders!$D124,products!$A$1:$A$49,0),MATCH(L$1,products!$A$1:$G$1,0))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6">
        <f>INDEX(products!$A$1:$G$49,MATCH(orders!$D125,products!$A$1:$A$49,0),MATCH(L$1,products!$A$1:$G$1,0))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6">
        <f>INDEX(products!$A$1:$G$49,MATCH(orders!$D126,products!$A$1:$A$49,0),MATCH(L$1,products!$A$1:$G$1,0))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6">
        <f>INDEX(products!$A$1:$G$49,MATCH(orders!$D127,products!$A$1:$A$49,0),MATCH(L$1,products!$A$1:$G$1,0))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6">
        <f>INDEX(products!$A$1:$G$49,MATCH(orders!$D128,products!$A$1:$A$49,0),MATCH(L$1,products!$A$1:$G$1,0))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6">
        <f>INDEX(products!$A$1:$G$49,MATCH(orders!$D129,products!$A$1:$A$49,0),MATCH(L$1,products!$A$1:$G$1,0))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6">
        <f>INDEX(products!$A$1:$G$49,MATCH(orders!$D130,products!$A$1:$A$49,0),MATCH(L$1,products!$A$1:$G$1,0))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6">
        <f>INDEX(products!$A$1:$G$49,MATCH(orders!$D131,products!$A$1:$A$49,0),MATCH(L$1,products!$A$1:$G$1,0))</f>
        <v>12.15</v>
      </c>
      <c r="M131" s="6">
        <f t="shared" ref="M131:M194" si="6">L131*E131</f>
        <v>12.15</v>
      </c>
      <c r="N131" t="str">
        <f t="shared" ref="N131:N194" si="7">IF(I131="Rob"," Robusta",IF(I131="EXC"," Excelsa",IF(I131="Ara","Arabica",IF(I131="Lib","Liberica",""))))</f>
        <v xml:space="preserve"> Excelsa</v>
      </c>
      <c r="O131" t="str">
        <f t="shared" ref="O131:O194" si="8">IF(J131="M", "Medium", IF(J131="L", "Light", 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6">
        <f>INDEX(products!$A$1:$G$49,MATCH(orders!$D132,products!$A$1:$A$49,0),MATCH(L$1,products!$A$1:$G$1,0))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6">
        <f>INDEX(products!$A$1:$G$49,MATCH(orders!$D133,products!$A$1:$A$49,0),MATCH(L$1,products!$A$1:$G$1,0))</f>
        <v>7.29</v>
      </c>
      <c r="M133" s="6">
        <f t="shared" si="6"/>
        <v>14.58</v>
      </c>
      <c r="N133" t="str">
        <f t="shared" si="7"/>
        <v xml:space="preserve"> 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6">
        <f>INDEX(products!$A$1:$G$49,MATCH(orders!$D134,products!$A$1:$A$49,0),MATCH(L$1,products!$A$1:$G$1,0))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6">
        <f>INDEX(products!$A$1:$G$49,MATCH(orders!$D135,products!$A$1:$A$49,0),MATCH(L$1,products!$A$1:$G$1,0))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6">
        <f>INDEX(products!$A$1:$G$49,MATCH(orders!$D136,products!$A$1:$A$49,0),MATCH(L$1,products!$A$1:$G$1,0))</f>
        <v>31.624999999999996</v>
      </c>
      <c r="M136" s="6">
        <f t="shared" si="6"/>
        <v>94.874999999999986</v>
      </c>
      <c r="N136" t="str">
        <f t="shared" si="7"/>
        <v xml:space="preserve"> 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6">
        <f>INDEX(products!$A$1:$G$49,MATCH(orders!$D137,products!$A$1:$A$49,0),MATCH(L$1,products!$A$1:$G$1,0))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6">
        <f>INDEX(products!$A$1:$G$49,MATCH(orders!$D138,products!$A$1:$A$49,0),MATCH(L$1,products!$A$1:$G$1,0))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6">
        <f>INDEX(products!$A$1:$G$49,MATCH(orders!$D139,products!$A$1:$A$49,0),MATCH(L$1,products!$A$1:$G$1,0))</f>
        <v>34.154999999999994</v>
      </c>
      <c r="M139" s="6">
        <f t="shared" si="6"/>
        <v>102.46499999999997</v>
      </c>
      <c r="N139" t="str">
        <f t="shared" si="7"/>
        <v xml:space="preserve"> 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6">
        <f>INDEX(products!$A$1:$G$49,MATCH(orders!$D140,products!$A$1:$A$49,0),MATCH(L$1,products!$A$1:$G$1,0))</f>
        <v>12.15</v>
      </c>
      <c r="M140" s="6">
        <f t="shared" si="6"/>
        <v>48.6</v>
      </c>
      <c r="N140" t="str">
        <f t="shared" si="7"/>
        <v xml:space="preserve"> 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6">
        <f>INDEX(products!$A$1:$G$49,MATCH(orders!$D141,products!$A$1:$A$49,0),MATCH(L$1,products!$A$1:$G$1,0))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6">
        <f>INDEX(products!$A$1:$G$49,MATCH(orders!$D142,products!$A$1:$A$49,0),MATCH(L$1,products!$A$1:$G$1,0))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6">
        <f>INDEX(products!$A$1:$G$49,MATCH(orders!$D143,products!$A$1:$A$49,0),MATCH(L$1,products!$A$1:$G$1,0))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6">
        <f>INDEX(products!$A$1:$G$49,MATCH(orders!$D144,products!$A$1:$A$49,0),MATCH(L$1,products!$A$1:$G$1,0))</f>
        <v>34.154999999999994</v>
      </c>
      <c r="M144" s="6">
        <f t="shared" si="6"/>
        <v>136.61999999999998</v>
      </c>
      <c r="N144" t="str">
        <f t="shared" si="7"/>
        <v xml:space="preserve"> 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6">
        <f>INDEX(products!$A$1:$G$49,MATCH(orders!$D145,products!$A$1:$A$49,0),MATCH(L$1,products!$A$1:$G$1,0))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6">
        <f>INDEX(products!$A$1:$G$49,MATCH(orders!$D146,products!$A$1:$A$49,0),MATCH(L$1,products!$A$1:$G$1,0))</f>
        <v>34.154999999999994</v>
      </c>
      <c r="M146" s="6">
        <f t="shared" si="6"/>
        <v>68.309999999999988</v>
      </c>
      <c r="N146" t="str">
        <f t="shared" si="7"/>
        <v xml:space="preserve"> 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6">
        <f>INDEX(products!$A$1:$G$49,MATCH(orders!$D147,products!$A$1:$A$49,0),MATCH(L$1,products!$A$1:$G$1,0))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6">
        <f>INDEX(products!$A$1:$G$49,MATCH(orders!$D148,products!$A$1:$A$49,0),MATCH(L$1,products!$A$1:$G$1,0))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6">
        <f>INDEX(products!$A$1:$G$49,MATCH(orders!$D149,products!$A$1:$A$49,0),MATCH(L$1,products!$A$1:$G$1,0))</f>
        <v>13.75</v>
      </c>
      <c r="M149" s="6">
        <f t="shared" si="6"/>
        <v>27.5</v>
      </c>
      <c r="N149" t="str">
        <f t="shared" si="7"/>
        <v xml:space="preserve"> 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6">
        <f>INDEX(products!$A$1:$G$49,MATCH(orders!$D150,products!$A$1:$A$49,0),MATCH(L$1,products!$A$1:$G$1,0))</f>
        <v>3.645</v>
      </c>
      <c r="M150" s="6">
        <f t="shared" si="6"/>
        <v>18.225000000000001</v>
      </c>
      <c r="N150" t="str">
        <f t="shared" si="7"/>
        <v xml:space="preserve"> 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6">
        <f>INDEX(products!$A$1:$G$49,MATCH(orders!$D151,products!$A$1:$A$49,0),MATCH(L$1,products!$A$1:$G$1,0))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6">
        <f>INDEX(products!$A$1:$G$49,MATCH(orders!$D152,products!$A$1:$A$49,0),MATCH(L$1,products!$A$1:$G$1,0))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6">
        <f>INDEX(products!$A$1:$G$49,MATCH(orders!$D153,products!$A$1:$A$49,0),MATCH(L$1,products!$A$1:$G$1,0))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6">
        <f>INDEX(products!$A$1:$G$49,MATCH(orders!$D154,products!$A$1:$A$49,0),MATCH(L$1,products!$A$1:$G$1,0))</f>
        <v>22.884999999999998</v>
      </c>
      <c r="M154" s="6">
        <f t="shared" si="6"/>
        <v>68.655000000000001</v>
      </c>
      <c r="N154" t="str">
        <f t="shared" si="7"/>
        <v xml:space="preserve"> 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6">
        <f>INDEX(products!$A$1:$G$49,MATCH(orders!$D155,products!$A$1:$A$49,0),MATCH(L$1,products!$A$1:$G$1,0))</f>
        <v>2.6849999999999996</v>
      </c>
      <c r="M155" s="6">
        <f t="shared" si="6"/>
        <v>2.6849999999999996</v>
      </c>
      <c r="N155" t="str">
        <f t="shared" si="7"/>
        <v xml:space="preserve"> 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6">
        <f>INDEX(products!$A$1:$G$49,MATCH(orders!$D156,products!$A$1:$A$49,0),MATCH(L$1,products!$A$1:$G$1,0))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6">
        <f>INDEX(products!$A$1:$G$49,MATCH(orders!$D157,products!$A$1:$A$49,0),MATCH(L$1,products!$A$1:$G$1,0))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6">
        <f>INDEX(products!$A$1:$G$49,MATCH(orders!$D158,products!$A$1:$A$49,0),MATCH(L$1,products!$A$1:$G$1,0))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6">
        <f>INDEX(products!$A$1:$G$49,MATCH(orders!$D159,products!$A$1:$A$49,0),MATCH(L$1,products!$A$1:$G$1,0))</f>
        <v>20.584999999999997</v>
      </c>
      <c r="M159" s="6">
        <f t="shared" si="6"/>
        <v>61.754999999999995</v>
      </c>
      <c r="N159" t="str">
        <f t="shared" si="7"/>
        <v xml:space="preserve"> 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6">
        <f>INDEX(products!$A$1:$G$49,MATCH(orders!$D160,products!$A$1:$A$49,0),MATCH(L$1,products!$A$1:$G$1,0))</f>
        <v>20.584999999999997</v>
      </c>
      <c r="M160" s="6">
        <f t="shared" si="6"/>
        <v>123.50999999999999</v>
      </c>
      <c r="N160" t="str">
        <f t="shared" si="7"/>
        <v xml:space="preserve"> 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6">
        <f>INDEX(products!$A$1:$G$49,MATCH(orders!$D161,products!$A$1:$A$49,0),MATCH(L$1,products!$A$1:$G$1,0))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6">
        <f>INDEX(products!$A$1:$G$49,MATCH(orders!$D162,products!$A$1:$A$49,0),MATCH(L$1,products!$A$1:$G$1,0))</f>
        <v>8.25</v>
      </c>
      <c r="M162" s="6">
        <f t="shared" si="6"/>
        <v>33</v>
      </c>
      <c r="N162" t="str">
        <f t="shared" si="7"/>
        <v xml:space="preserve"> 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6">
        <f>INDEX(products!$A$1:$G$49,MATCH(orders!$D163,products!$A$1:$A$49,0),MATCH(L$1,products!$A$1:$G$1,0))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6">
        <f>INDEX(products!$A$1:$G$49,MATCH(orders!$D164,products!$A$1:$A$49,0),MATCH(L$1,products!$A$1:$G$1,0))</f>
        <v>7.29</v>
      </c>
      <c r="M164" s="6">
        <f t="shared" si="6"/>
        <v>21.87</v>
      </c>
      <c r="N164" t="str">
        <f t="shared" si="7"/>
        <v xml:space="preserve"> 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6">
        <f>INDEX(products!$A$1:$G$49,MATCH(orders!$D165,products!$A$1:$A$49,0),MATCH(L$1,products!$A$1:$G$1,0))</f>
        <v>2.6849999999999996</v>
      </c>
      <c r="M165" s="6">
        <f t="shared" si="6"/>
        <v>16.11</v>
      </c>
      <c r="N165" t="str">
        <f t="shared" si="7"/>
        <v xml:space="preserve"> 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6">
        <f>INDEX(products!$A$1:$G$49,MATCH(orders!$D166,products!$A$1:$A$49,0),MATCH(L$1,products!$A$1:$G$1,0))</f>
        <v>7.29</v>
      </c>
      <c r="M166" s="6">
        <f t="shared" si="6"/>
        <v>29.16</v>
      </c>
      <c r="N166" t="str">
        <f t="shared" si="7"/>
        <v xml:space="preserve"> 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6">
        <f>INDEX(products!$A$1:$G$49,MATCH(orders!$D167,products!$A$1:$A$49,0),MATCH(L$1,products!$A$1:$G$1,0))</f>
        <v>8.9499999999999993</v>
      </c>
      <c r="M167" s="6">
        <f t="shared" si="6"/>
        <v>53.699999999999996</v>
      </c>
      <c r="N167" t="str">
        <f t="shared" si="7"/>
        <v xml:space="preserve"> 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6">
        <f>INDEX(products!$A$1:$G$49,MATCH(orders!$D168,products!$A$1:$A$49,0),MATCH(L$1,products!$A$1:$G$1,0))</f>
        <v>5.3699999999999992</v>
      </c>
      <c r="M168" s="6">
        <f t="shared" si="6"/>
        <v>26.849999999999994</v>
      </c>
      <c r="N168" t="str">
        <f t="shared" si="7"/>
        <v xml:space="preserve"> 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6">
        <f>INDEX(products!$A$1:$G$49,MATCH(orders!$D169,products!$A$1:$A$49,0),MATCH(L$1,products!$A$1:$G$1,0))</f>
        <v>8.25</v>
      </c>
      <c r="M169" s="6">
        <f t="shared" si="6"/>
        <v>41.25</v>
      </c>
      <c r="N169" t="str">
        <f t="shared" si="7"/>
        <v xml:space="preserve"> 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6">
        <f>INDEX(products!$A$1:$G$49,MATCH(orders!$D170,products!$A$1:$A$49,0),MATCH(L$1,products!$A$1:$G$1,0))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6">
        <f>INDEX(products!$A$1:$G$49,MATCH(orders!$D171,products!$A$1:$A$49,0),MATCH(L$1,products!$A$1:$G$1,0))</f>
        <v>8.9499999999999993</v>
      </c>
      <c r="M171" s="6">
        <f t="shared" si="6"/>
        <v>17.899999999999999</v>
      </c>
      <c r="N171" t="str">
        <f t="shared" si="7"/>
        <v xml:space="preserve"> 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6">
        <f>INDEX(products!$A$1:$G$49,MATCH(orders!$D172,products!$A$1:$A$49,0),MATCH(L$1,products!$A$1:$G$1,0))</f>
        <v>34.154999999999994</v>
      </c>
      <c r="M172" s="6">
        <f t="shared" si="6"/>
        <v>68.309999999999988</v>
      </c>
      <c r="N172" t="str">
        <f t="shared" si="7"/>
        <v xml:space="preserve"> 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6">
        <f>INDEX(products!$A$1:$G$49,MATCH(orders!$D173,products!$A$1:$A$49,0),MATCH(L$1,products!$A$1:$G$1,0))</f>
        <v>31.624999999999996</v>
      </c>
      <c r="M173" s="6">
        <f t="shared" si="6"/>
        <v>63.249999999999993</v>
      </c>
      <c r="N173" t="str">
        <f t="shared" si="7"/>
        <v xml:space="preserve"> 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6">
        <f>INDEX(products!$A$1:$G$49,MATCH(orders!$D174,products!$A$1:$A$49,0),MATCH(L$1,products!$A$1:$G$1,0))</f>
        <v>7.29</v>
      </c>
      <c r="M174" s="6">
        <f t="shared" si="6"/>
        <v>21.87</v>
      </c>
      <c r="N174" t="str">
        <f t="shared" si="7"/>
        <v xml:space="preserve"> 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6">
        <f>INDEX(products!$A$1:$G$49,MATCH(orders!$D175,products!$A$1:$A$49,0),MATCH(L$1,products!$A$1:$G$1,0))</f>
        <v>22.884999999999998</v>
      </c>
      <c r="M175" s="6">
        <f t="shared" si="6"/>
        <v>91.539999999999992</v>
      </c>
      <c r="N175" t="str">
        <f t="shared" si="7"/>
        <v xml:space="preserve"> 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6">
        <f>INDEX(products!$A$1:$G$49,MATCH(orders!$D176,products!$A$1:$A$49,0),MATCH(L$1,products!$A$1:$G$1,0))</f>
        <v>34.154999999999994</v>
      </c>
      <c r="M176" s="6">
        <f t="shared" si="6"/>
        <v>204.92999999999995</v>
      </c>
      <c r="N176" t="str">
        <f t="shared" si="7"/>
        <v xml:space="preserve"> 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6">
        <f>INDEX(products!$A$1:$G$49,MATCH(orders!$D177,products!$A$1:$A$49,0),MATCH(L$1,products!$A$1:$G$1,0))</f>
        <v>31.624999999999996</v>
      </c>
      <c r="M177" s="6">
        <f t="shared" si="6"/>
        <v>63.249999999999993</v>
      </c>
      <c r="N177" t="str">
        <f t="shared" si="7"/>
        <v xml:space="preserve"> 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6">
        <f>INDEX(products!$A$1:$G$49,MATCH(orders!$D178,products!$A$1:$A$49,0),MATCH(L$1,products!$A$1:$G$1,0))</f>
        <v>34.154999999999994</v>
      </c>
      <c r="M178" s="6">
        <f t="shared" si="6"/>
        <v>34.154999999999994</v>
      </c>
      <c r="N178" t="str">
        <f t="shared" si="7"/>
        <v xml:space="preserve"> 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6">
        <f>INDEX(products!$A$1:$G$49,MATCH(orders!$D179,products!$A$1:$A$49,0),MATCH(L$1,products!$A$1:$G$1,0))</f>
        <v>27.484999999999996</v>
      </c>
      <c r="M179" s="6">
        <f t="shared" si="6"/>
        <v>109.93999999999998</v>
      </c>
      <c r="N179" t="str">
        <f t="shared" si="7"/>
        <v xml:space="preserve"> 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6">
        <f>INDEX(products!$A$1:$G$49,MATCH(orders!$D180,products!$A$1:$A$49,0),MATCH(L$1,products!$A$1:$G$1,0))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6">
        <f>INDEX(products!$A$1:$G$49,MATCH(orders!$D181,products!$A$1:$A$49,0),MATCH(L$1,products!$A$1:$G$1,0))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6">
        <f>INDEX(products!$A$1:$G$49,MATCH(orders!$D182,products!$A$1:$A$49,0),MATCH(L$1,products!$A$1:$G$1,0))</f>
        <v>4.4550000000000001</v>
      </c>
      <c r="M182" s="6">
        <f t="shared" si="6"/>
        <v>22.274999999999999</v>
      </c>
      <c r="N182" t="str">
        <f t="shared" si="7"/>
        <v xml:space="preserve"> 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6">
        <f>INDEX(products!$A$1:$G$49,MATCH(orders!$D183,products!$A$1:$A$49,0),MATCH(L$1,products!$A$1:$G$1,0))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6">
        <f>INDEX(products!$A$1:$G$49,MATCH(orders!$D184,products!$A$1:$A$49,0),MATCH(L$1,products!$A$1:$G$1,0))</f>
        <v>5.3699999999999992</v>
      </c>
      <c r="M184" s="6">
        <f t="shared" si="6"/>
        <v>32.22</v>
      </c>
      <c r="N184" t="str">
        <f t="shared" si="7"/>
        <v xml:space="preserve"> 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6">
        <f>INDEX(products!$A$1:$G$49,MATCH(orders!$D185,products!$A$1:$A$49,0),MATCH(L$1,products!$A$1:$G$1,0))</f>
        <v>4.125</v>
      </c>
      <c r="M185" s="6">
        <f t="shared" si="6"/>
        <v>8.25</v>
      </c>
      <c r="N185" t="str">
        <f t="shared" si="7"/>
        <v xml:space="preserve"> 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6">
        <f>INDEX(products!$A$1:$G$49,MATCH(orders!$D186,products!$A$1:$A$49,0),MATCH(L$1,products!$A$1:$G$1,0))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6">
        <f>INDEX(products!$A$1:$G$49,MATCH(orders!$D187,products!$A$1:$A$49,0),MATCH(L$1,products!$A$1:$G$1,0))</f>
        <v>7.29</v>
      </c>
      <c r="M187" s="6">
        <f t="shared" si="6"/>
        <v>36.450000000000003</v>
      </c>
      <c r="N187" t="str">
        <f t="shared" si="7"/>
        <v xml:space="preserve"> 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6">
        <f>INDEX(products!$A$1:$G$49,MATCH(orders!$D188,products!$A$1:$A$49,0),MATCH(L$1,products!$A$1:$G$1,0))</f>
        <v>22.884999999999998</v>
      </c>
      <c r="M188" s="6">
        <f t="shared" si="6"/>
        <v>68.655000000000001</v>
      </c>
      <c r="N188" t="str">
        <f t="shared" si="7"/>
        <v xml:space="preserve"> 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6">
        <f>INDEX(products!$A$1:$G$49,MATCH(orders!$D189,products!$A$1:$A$49,0),MATCH(L$1,products!$A$1:$G$1,0))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6">
        <f>INDEX(products!$A$1:$G$49,MATCH(orders!$D190,products!$A$1:$A$49,0),MATCH(L$1,products!$A$1:$G$1,0))</f>
        <v>4.4550000000000001</v>
      </c>
      <c r="M190" s="6">
        <f t="shared" si="6"/>
        <v>4.4550000000000001</v>
      </c>
      <c r="N190" t="str">
        <f t="shared" si="7"/>
        <v xml:space="preserve"> 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6">
        <f>INDEX(products!$A$1:$G$49,MATCH(orders!$D191,products!$A$1:$A$49,0),MATCH(L$1,products!$A$1:$G$1,0))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6">
        <f>INDEX(products!$A$1:$G$49,MATCH(orders!$D192,products!$A$1:$A$49,0),MATCH(L$1,products!$A$1:$G$1,0))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6">
        <f>INDEX(products!$A$1:$G$49,MATCH(orders!$D193,products!$A$1:$A$49,0),MATCH(L$1,products!$A$1:$G$1,0))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6">
        <f>INDEX(products!$A$1:$G$49,MATCH(orders!$D194,products!$A$1:$A$49,0),MATCH(L$1,products!$A$1:$G$1,0))</f>
        <v>12.15</v>
      </c>
      <c r="M194" s="6">
        <f t="shared" si="6"/>
        <v>72.900000000000006</v>
      </c>
      <c r="N194" t="str">
        <f t="shared" si="7"/>
        <v xml:space="preserve"> 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6">
        <f>INDEX(products!$A$1:$G$49,MATCH(orders!$D195,products!$A$1:$A$49,0),MATCH(L$1,products!$A$1:$G$1,0))</f>
        <v>14.85</v>
      </c>
      <c r="M195" s="6">
        <f t="shared" ref="M195:M258" si="9">L195*E195</f>
        <v>44.55</v>
      </c>
      <c r="N195" t="str">
        <f t="shared" ref="N195:N258" si="10">IF(I195="Rob"," Robusta",IF(I195="EXC"," Excelsa",IF(I195="Ara","Arabica",IF(I195="Lib","Liberica",""))))</f>
        <v xml:space="preserve"> Excelsa</v>
      </c>
      <c r="O195" t="str">
        <f t="shared" ref="O195:O258" si="11">IF(J195="M", "Medium", IF(J195="L", "Light", 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6">
        <f>INDEX(products!$A$1:$G$49,MATCH(orders!$D196,products!$A$1:$A$49,0),MATCH(L$1,products!$A$1:$G$1,0))</f>
        <v>7.29</v>
      </c>
      <c r="M196" s="6">
        <f t="shared" si="9"/>
        <v>36.450000000000003</v>
      </c>
      <c r="N196" t="str">
        <f t="shared" si="10"/>
        <v xml:space="preserve"> 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6">
        <f>INDEX(products!$A$1:$G$49,MATCH(orders!$D197,products!$A$1:$A$49,0),MATCH(L$1,products!$A$1:$G$1,0))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6">
        <f>INDEX(products!$A$1:$G$49,MATCH(orders!$D198,products!$A$1:$A$49,0),MATCH(L$1,products!$A$1:$G$1,0))</f>
        <v>8.91</v>
      </c>
      <c r="M198" s="6">
        <f t="shared" si="9"/>
        <v>53.46</v>
      </c>
      <c r="N198" t="str">
        <f t="shared" si="10"/>
        <v xml:space="preserve"> 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6">
        <f>INDEX(products!$A$1:$G$49,MATCH(orders!$D199,products!$A$1:$A$49,0),MATCH(L$1,products!$A$1:$G$1,0))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6">
        <f>INDEX(products!$A$1:$G$49,MATCH(orders!$D200,products!$A$1:$A$49,0),MATCH(L$1,products!$A$1:$G$1,0))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6">
        <f>INDEX(products!$A$1:$G$49,MATCH(orders!$D201,products!$A$1:$A$49,0),MATCH(L$1,products!$A$1:$G$1,0))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6">
        <f>INDEX(products!$A$1:$G$49,MATCH(orders!$D202,products!$A$1:$A$49,0),MATCH(L$1,products!$A$1:$G$1,0))</f>
        <v>13.75</v>
      </c>
      <c r="M202" s="6">
        <f t="shared" si="9"/>
        <v>41.25</v>
      </c>
      <c r="N202" t="str">
        <f t="shared" si="10"/>
        <v xml:space="preserve"> 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6">
        <f>INDEX(products!$A$1:$G$49,MATCH(orders!$D203,products!$A$1:$A$49,0),MATCH(L$1,products!$A$1:$G$1,0))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6">
        <f>INDEX(products!$A$1:$G$49,MATCH(orders!$D204,products!$A$1:$A$49,0),MATCH(L$1,products!$A$1:$G$1,0))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6">
        <f>INDEX(products!$A$1:$G$49,MATCH(orders!$D205,products!$A$1:$A$49,0),MATCH(L$1,products!$A$1:$G$1,0))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6">
        <f>INDEX(products!$A$1:$G$49,MATCH(orders!$D206,products!$A$1:$A$49,0),MATCH(L$1,products!$A$1:$G$1,0))</f>
        <v>13.75</v>
      </c>
      <c r="M206" s="6">
        <f t="shared" si="9"/>
        <v>82.5</v>
      </c>
      <c r="N206" t="str">
        <f t="shared" si="10"/>
        <v xml:space="preserve"> 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6">
        <f>INDEX(products!$A$1:$G$49,MATCH(orders!$D207,products!$A$1:$A$49,0),MATCH(L$1,products!$A$1:$G$1,0))</f>
        <v>2.6849999999999996</v>
      </c>
      <c r="M207" s="6">
        <f t="shared" si="9"/>
        <v>8.0549999999999997</v>
      </c>
      <c r="N207" t="str">
        <f t="shared" si="10"/>
        <v xml:space="preserve"> 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6">
        <f>INDEX(products!$A$1:$G$49,MATCH(orders!$D208,products!$A$1:$A$49,0),MATCH(L$1,products!$A$1:$G$1,0))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6">
        <f>INDEX(products!$A$1:$G$49,MATCH(orders!$D209,products!$A$1:$A$49,0),MATCH(L$1,products!$A$1:$G$1,0))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6">
        <f>INDEX(products!$A$1:$G$49,MATCH(orders!$D210,products!$A$1:$A$49,0),MATCH(L$1,products!$A$1:$G$1,0))</f>
        <v>7.29</v>
      </c>
      <c r="M210" s="6">
        <f t="shared" si="9"/>
        <v>29.16</v>
      </c>
      <c r="N210" t="str">
        <f t="shared" si="10"/>
        <v xml:space="preserve"> 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6">
        <f>INDEX(products!$A$1:$G$49,MATCH(orders!$D211,products!$A$1:$A$49,0),MATCH(L$1,products!$A$1:$G$1,0))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6">
        <f>INDEX(products!$A$1:$G$49,MATCH(orders!$D212,products!$A$1:$A$49,0),MATCH(L$1,products!$A$1:$G$1,0))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6">
        <f>INDEX(products!$A$1:$G$49,MATCH(orders!$D213,products!$A$1:$A$49,0),MATCH(L$1,products!$A$1:$G$1,0))</f>
        <v>8.91</v>
      </c>
      <c r="M213" s="6">
        <f t="shared" si="9"/>
        <v>53.46</v>
      </c>
      <c r="N213" t="str">
        <f t="shared" si="10"/>
        <v xml:space="preserve"> 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6">
        <f>INDEX(products!$A$1:$G$49,MATCH(orders!$D214,products!$A$1:$A$49,0),MATCH(L$1,products!$A$1:$G$1,0))</f>
        <v>3.645</v>
      </c>
      <c r="M214" s="6">
        <f t="shared" si="9"/>
        <v>14.58</v>
      </c>
      <c r="N214" t="str">
        <f t="shared" si="10"/>
        <v xml:space="preserve"> 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6">
        <f>INDEX(products!$A$1:$G$49,MATCH(orders!$D215,products!$A$1:$A$49,0),MATCH(L$1,products!$A$1:$G$1,0))</f>
        <v>20.584999999999997</v>
      </c>
      <c r="M215" s="6">
        <f t="shared" si="9"/>
        <v>20.584999999999997</v>
      </c>
      <c r="N215" t="str">
        <f t="shared" si="10"/>
        <v xml:space="preserve"> 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6">
        <f>INDEX(products!$A$1:$G$49,MATCH(orders!$D216,products!$A$1:$A$49,0),MATCH(L$1,products!$A$1:$G$1,0))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6">
        <f>INDEX(products!$A$1:$G$49,MATCH(orders!$D217,products!$A$1:$A$49,0),MATCH(L$1,products!$A$1:$G$1,0))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6">
        <f>INDEX(products!$A$1:$G$49,MATCH(orders!$D218,products!$A$1:$A$49,0),MATCH(L$1,products!$A$1:$G$1,0))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6">
        <f>INDEX(products!$A$1:$G$49,MATCH(orders!$D219,products!$A$1:$A$49,0),MATCH(L$1,products!$A$1:$G$1,0))</f>
        <v>8.91</v>
      </c>
      <c r="M219" s="6">
        <f t="shared" si="9"/>
        <v>35.64</v>
      </c>
      <c r="N219" t="str">
        <f t="shared" si="10"/>
        <v xml:space="preserve"> 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6">
        <f>INDEX(products!$A$1:$G$49,MATCH(orders!$D220,products!$A$1:$A$49,0),MATCH(L$1,products!$A$1:$G$1,0))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6">
        <f>INDEX(products!$A$1:$G$49,MATCH(orders!$D221,products!$A$1:$A$49,0),MATCH(L$1,products!$A$1:$G$1,0))</f>
        <v>3.5849999999999995</v>
      </c>
      <c r="M221" s="6">
        <f t="shared" si="9"/>
        <v>10.754999999999999</v>
      </c>
      <c r="N221" t="str">
        <f t="shared" si="10"/>
        <v xml:space="preserve"> 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6">
        <f>INDEX(products!$A$1:$G$49,MATCH(orders!$D222,products!$A$1:$A$49,0),MATCH(L$1,products!$A$1:$G$1,0))</f>
        <v>2.9849999999999999</v>
      </c>
      <c r="M222" s="6">
        <f t="shared" si="9"/>
        <v>14.924999999999999</v>
      </c>
      <c r="N222" t="str">
        <f t="shared" si="10"/>
        <v xml:space="preserve"> 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6">
        <f>INDEX(products!$A$1:$G$49,MATCH(orders!$D223,products!$A$1:$A$49,0),MATCH(L$1,products!$A$1:$G$1,0))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6">
        <f>INDEX(products!$A$1:$G$49,MATCH(orders!$D224,products!$A$1:$A$49,0),MATCH(L$1,products!$A$1:$G$1,0))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6">
        <f>INDEX(products!$A$1:$G$49,MATCH(orders!$D225,products!$A$1:$A$49,0),MATCH(L$1,products!$A$1:$G$1,0))</f>
        <v>14.85</v>
      </c>
      <c r="M225" s="6">
        <f t="shared" si="9"/>
        <v>59.4</v>
      </c>
      <c r="N225" t="str">
        <f t="shared" si="10"/>
        <v xml:space="preserve"> 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6">
        <f>INDEX(products!$A$1:$G$49,MATCH(orders!$D226,products!$A$1:$A$49,0),MATCH(L$1,products!$A$1:$G$1,0))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6">
        <f>INDEX(products!$A$1:$G$49,MATCH(orders!$D227,products!$A$1:$A$49,0),MATCH(L$1,products!$A$1:$G$1,0))</f>
        <v>3.5849999999999995</v>
      </c>
      <c r="M227" s="6">
        <f t="shared" si="9"/>
        <v>14.339999999999998</v>
      </c>
      <c r="N227" t="str">
        <f t="shared" si="10"/>
        <v xml:space="preserve"> 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6">
        <f>INDEX(products!$A$1:$G$49,MATCH(orders!$D228,products!$A$1:$A$49,0),MATCH(L$1,products!$A$1:$G$1,0))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6">
        <f>INDEX(products!$A$1:$G$49,MATCH(orders!$D229,products!$A$1:$A$49,0),MATCH(L$1,products!$A$1:$G$1,0))</f>
        <v>2.6849999999999996</v>
      </c>
      <c r="M229" s="6">
        <f t="shared" si="9"/>
        <v>16.11</v>
      </c>
      <c r="N229" t="str">
        <f t="shared" si="10"/>
        <v xml:space="preserve"> 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6">
        <f>INDEX(products!$A$1:$G$49,MATCH(orders!$D230,products!$A$1:$A$49,0),MATCH(L$1,products!$A$1:$G$1,0))</f>
        <v>3.5849999999999995</v>
      </c>
      <c r="M230" s="6">
        <f t="shared" si="9"/>
        <v>17.924999999999997</v>
      </c>
      <c r="N230" t="str">
        <f t="shared" si="10"/>
        <v xml:space="preserve"> 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6">
        <f>INDEX(products!$A$1:$G$49,MATCH(orders!$D231,products!$A$1:$A$49,0),MATCH(L$1,products!$A$1:$G$1,0))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6">
        <f>INDEX(products!$A$1:$G$49,MATCH(orders!$D232,products!$A$1:$A$49,0),MATCH(L$1,products!$A$1:$G$1,0))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6">
        <f>INDEX(products!$A$1:$G$49,MATCH(orders!$D233,products!$A$1:$A$49,0),MATCH(L$1,products!$A$1:$G$1,0))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6">
        <f>INDEX(products!$A$1:$G$49,MATCH(orders!$D234,products!$A$1:$A$49,0),MATCH(L$1,products!$A$1:$G$1,0))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6">
        <f>INDEX(products!$A$1:$G$49,MATCH(orders!$D235,products!$A$1:$A$49,0),MATCH(L$1,products!$A$1:$G$1,0))</f>
        <v>4.125</v>
      </c>
      <c r="M235" s="6">
        <f t="shared" si="9"/>
        <v>20.625</v>
      </c>
      <c r="N235" t="str">
        <f t="shared" si="10"/>
        <v xml:space="preserve"> 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6">
        <f>INDEX(products!$A$1:$G$49,MATCH(orders!$D236,products!$A$1:$A$49,0),MATCH(L$1,products!$A$1:$G$1,0))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6">
        <f>INDEX(products!$A$1:$G$49,MATCH(orders!$D237,products!$A$1:$A$49,0),MATCH(L$1,products!$A$1:$G$1,0))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6">
        <f>INDEX(products!$A$1:$G$49,MATCH(orders!$D238,products!$A$1:$A$49,0),MATCH(L$1,products!$A$1:$G$1,0))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6">
        <f>INDEX(products!$A$1:$G$49,MATCH(orders!$D239,products!$A$1:$A$49,0),MATCH(L$1,products!$A$1:$G$1,0))</f>
        <v>3.5849999999999995</v>
      </c>
      <c r="M239" s="6">
        <f t="shared" si="9"/>
        <v>3.5849999999999995</v>
      </c>
      <c r="N239" t="str">
        <f t="shared" si="10"/>
        <v xml:space="preserve"> 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6">
        <f>INDEX(products!$A$1:$G$49,MATCH(orders!$D240,products!$A$1:$A$49,0),MATCH(L$1,products!$A$1:$G$1,0))</f>
        <v>22.884999999999998</v>
      </c>
      <c r="M240" s="6">
        <f t="shared" si="9"/>
        <v>45.769999999999996</v>
      </c>
      <c r="N240" t="str">
        <f t="shared" si="10"/>
        <v xml:space="preserve"> 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6">
        <f>INDEX(products!$A$1:$G$49,MATCH(orders!$D241,products!$A$1:$A$49,0),MATCH(L$1,products!$A$1:$G$1,0))</f>
        <v>14.85</v>
      </c>
      <c r="M241" s="6">
        <f t="shared" si="9"/>
        <v>59.4</v>
      </c>
      <c r="N241" t="str">
        <f t="shared" si="10"/>
        <v xml:space="preserve"> 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6">
        <f>INDEX(products!$A$1:$G$49,MATCH(orders!$D242,products!$A$1:$A$49,0),MATCH(L$1,products!$A$1:$G$1,0))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6">
        <f>INDEX(products!$A$1:$G$49,MATCH(orders!$D243,products!$A$1:$A$49,0),MATCH(L$1,products!$A$1:$G$1,0))</f>
        <v>22.884999999999998</v>
      </c>
      <c r="M243" s="6">
        <f t="shared" si="9"/>
        <v>45.769999999999996</v>
      </c>
      <c r="N243" t="str">
        <f t="shared" si="10"/>
        <v xml:space="preserve"> 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6">
        <f>INDEX(products!$A$1:$G$49,MATCH(orders!$D244,products!$A$1:$A$49,0),MATCH(L$1,products!$A$1:$G$1,0))</f>
        <v>12.15</v>
      </c>
      <c r="M244" s="6">
        <f t="shared" si="9"/>
        <v>36.450000000000003</v>
      </c>
      <c r="N244" t="str">
        <f t="shared" si="10"/>
        <v xml:space="preserve"> 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6">
        <f>INDEX(products!$A$1:$G$49,MATCH(orders!$D245,products!$A$1:$A$49,0),MATCH(L$1,products!$A$1:$G$1,0))</f>
        <v>7.29</v>
      </c>
      <c r="M245" s="6">
        <f t="shared" si="9"/>
        <v>29.16</v>
      </c>
      <c r="N245" t="str">
        <f t="shared" si="10"/>
        <v xml:space="preserve"> 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6">
        <f>INDEX(products!$A$1:$G$49,MATCH(orders!$D246,products!$A$1:$A$49,0),MATCH(L$1,products!$A$1:$G$1,0))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6">
        <f>INDEX(products!$A$1:$G$49,MATCH(orders!$D247,products!$A$1:$A$49,0),MATCH(L$1,products!$A$1:$G$1,0))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6">
        <f>INDEX(products!$A$1:$G$49,MATCH(orders!$D248,products!$A$1:$A$49,0),MATCH(L$1,products!$A$1:$G$1,0))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6">
        <f>INDEX(products!$A$1:$G$49,MATCH(orders!$D249,products!$A$1:$A$49,0),MATCH(L$1,products!$A$1:$G$1,0))</f>
        <v>3.5849999999999995</v>
      </c>
      <c r="M249" s="6">
        <f t="shared" si="9"/>
        <v>21.509999999999998</v>
      </c>
      <c r="N249" t="str">
        <f t="shared" si="10"/>
        <v xml:space="preserve"> 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6">
        <f>INDEX(products!$A$1:$G$49,MATCH(orders!$D250,products!$A$1:$A$49,0),MATCH(L$1,products!$A$1:$G$1,0))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6">
        <f>INDEX(products!$A$1:$G$49,MATCH(orders!$D251,products!$A$1:$A$49,0),MATCH(L$1,products!$A$1:$G$1,0))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6">
        <f>INDEX(products!$A$1:$G$49,MATCH(orders!$D252,products!$A$1:$A$49,0),MATCH(L$1,products!$A$1:$G$1,0))</f>
        <v>2.9849999999999999</v>
      </c>
      <c r="M252" s="6">
        <f t="shared" si="9"/>
        <v>2.9849999999999999</v>
      </c>
      <c r="N252" t="str">
        <f t="shared" si="10"/>
        <v xml:space="preserve"> 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6">
        <f>INDEX(products!$A$1:$G$49,MATCH(orders!$D253,products!$A$1:$A$49,0),MATCH(L$1,products!$A$1:$G$1,0))</f>
        <v>13.75</v>
      </c>
      <c r="M253" s="6">
        <f t="shared" si="9"/>
        <v>68.75</v>
      </c>
      <c r="N253" t="str">
        <f t="shared" si="10"/>
        <v xml:space="preserve"> 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6">
        <f>INDEX(products!$A$1:$G$49,MATCH(orders!$D254,products!$A$1:$A$49,0),MATCH(L$1,products!$A$1:$G$1,0))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6">
        <f>INDEX(products!$A$1:$G$49,MATCH(orders!$D255,products!$A$1:$A$49,0),MATCH(L$1,products!$A$1:$G$1,0))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6">
        <f>INDEX(products!$A$1:$G$49,MATCH(orders!$D256,products!$A$1:$A$49,0),MATCH(L$1,products!$A$1:$G$1,0))</f>
        <v>7.169999999999999</v>
      </c>
      <c r="M256" s="6">
        <f t="shared" si="9"/>
        <v>28.679999999999996</v>
      </c>
      <c r="N256" t="str">
        <f t="shared" si="10"/>
        <v xml:space="preserve"> 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6">
        <f>INDEX(products!$A$1:$G$49,MATCH(orders!$D257,products!$A$1:$A$49,0),MATCH(L$1,products!$A$1:$G$1,0))</f>
        <v>7.169999999999999</v>
      </c>
      <c r="M257" s="6">
        <f t="shared" si="9"/>
        <v>21.509999999999998</v>
      </c>
      <c r="N257" t="str">
        <f t="shared" si="10"/>
        <v xml:space="preserve"> 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6">
        <f>INDEX(products!$A$1:$G$49,MATCH(orders!$D258,products!$A$1:$A$49,0),MATCH(L$1,products!$A$1:$G$1,0))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6">
        <f>INDEX(products!$A$1:$G$49,MATCH(orders!$D259,products!$A$1:$A$49,0),MATCH(L$1,products!$A$1:$G$1,0))</f>
        <v>27.945</v>
      </c>
      <c r="M259" s="6">
        <f t="shared" ref="M259:M322" si="12">L259*E259</f>
        <v>27.945</v>
      </c>
      <c r="N259" t="str">
        <f t="shared" ref="N259:N322" si="13">IF(I259="Rob"," Robusta",IF(I259="EXC"," Excelsa",IF(I259="Ara","Arabica",IF(I259="Lib","Liberica",""))))</f>
        <v xml:space="preserve"> Excelsa</v>
      </c>
      <c r="O259" t="str">
        <f t="shared" ref="O259:O322" si="14">IF(J259="M", "Medium", IF(J259="L", "Light", 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6">
        <f>INDEX(products!$A$1:$G$49,MATCH(orders!$D260,products!$A$1:$A$49,0),MATCH(L$1,products!$A$1:$G$1,0))</f>
        <v>27.945</v>
      </c>
      <c r="M260" s="6">
        <f t="shared" si="12"/>
        <v>139.72499999999999</v>
      </c>
      <c r="N260" t="str">
        <f t="shared" si="13"/>
        <v xml:space="preserve"> 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6">
        <f>INDEX(products!$A$1:$G$49,MATCH(orders!$D261,products!$A$1:$A$49,0),MATCH(L$1,products!$A$1:$G$1,0))</f>
        <v>2.9849999999999999</v>
      </c>
      <c r="M261" s="6">
        <f t="shared" si="12"/>
        <v>5.97</v>
      </c>
      <c r="N261" t="str">
        <f t="shared" si="13"/>
        <v xml:space="preserve"> 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6">
        <f>INDEX(products!$A$1:$G$49,MATCH(orders!$D262,products!$A$1:$A$49,0),MATCH(L$1,products!$A$1:$G$1,0))</f>
        <v>27.484999999999996</v>
      </c>
      <c r="M262" s="6">
        <f t="shared" si="12"/>
        <v>27.484999999999996</v>
      </c>
      <c r="N262" t="str">
        <f t="shared" si="13"/>
        <v xml:space="preserve"> 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6">
        <f>INDEX(products!$A$1:$G$49,MATCH(orders!$D263,products!$A$1:$A$49,0),MATCH(L$1,products!$A$1:$G$1,0))</f>
        <v>11.95</v>
      </c>
      <c r="M263" s="6">
        <f t="shared" si="12"/>
        <v>59.75</v>
      </c>
      <c r="N263" t="str">
        <f t="shared" si="13"/>
        <v xml:space="preserve"> 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6">
        <f>INDEX(products!$A$1:$G$49,MATCH(orders!$D264,products!$A$1:$A$49,0),MATCH(L$1,products!$A$1:$G$1,0))</f>
        <v>13.75</v>
      </c>
      <c r="M264" s="6">
        <f t="shared" si="12"/>
        <v>41.25</v>
      </c>
      <c r="N264" t="str">
        <f t="shared" si="13"/>
        <v xml:space="preserve"> 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6">
        <f>INDEX(products!$A$1:$G$49,MATCH(orders!$D265,products!$A$1:$A$49,0),MATCH(L$1,products!$A$1:$G$1,0))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6">
        <f>INDEX(products!$A$1:$G$49,MATCH(orders!$D266,products!$A$1:$A$49,0),MATCH(L$1,products!$A$1:$G$1,0))</f>
        <v>11.95</v>
      </c>
      <c r="M266" s="6">
        <f t="shared" si="12"/>
        <v>59.75</v>
      </c>
      <c r="N266" t="str">
        <f t="shared" si="13"/>
        <v xml:space="preserve"> 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6">
        <f>INDEX(products!$A$1:$G$49,MATCH(orders!$D267,products!$A$1:$A$49,0),MATCH(L$1,products!$A$1:$G$1,0))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6">
        <f>INDEX(products!$A$1:$G$49,MATCH(orders!$D268,products!$A$1:$A$49,0),MATCH(L$1,products!$A$1:$G$1,0))</f>
        <v>12.15</v>
      </c>
      <c r="M268" s="6">
        <f t="shared" si="12"/>
        <v>24.3</v>
      </c>
      <c r="N268" t="str">
        <f t="shared" si="13"/>
        <v xml:space="preserve"> 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6">
        <f>INDEX(products!$A$1:$G$49,MATCH(orders!$D269,products!$A$1:$A$49,0),MATCH(L$1,products!$A$1:$G$1,0))</f>
        <v>3.645</v>
      </c>
      <c r="M269" s="6">
        <f t="shared" si="12"/>
        <v>21.87</v>
      </c>
      <c r="N269" t="str">
        <f t="shared" si="13"/>
        <v xml:space="preserve"> 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6">
        <f>INDEX(products!$A$1:$G$49,MATCH(orders!$D270,products!$A$1:$A$49,0),MATCH(L$1,products!$A$1:$G$1,0))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6">
        <f>INDEX(products!$A$1:$G$49,MATCH(orders!$D271,products!$A$1:$A$49,0),MATCH(L$1,products!$A$1:$G$1,0))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6">
        <f>INDEX(products!$A$1:$G$49,MATCH(orders!$D272,products!$A$1:$A$49,0),MATCH(L$1,products!$A$1:$G$1,0))</f>
        <v>7.29</v>
      </c>
      <c r="M272" s="6">
        <f t="shared" si="12"/>
        <v>7.29</v>
      </c>
      <c r="N272" t="str">
        <f t="shared" si="13"/>
        <v xml:space="preserve"> 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6">
        <f>INDEX(products!$A$1:$G$49,MATCH(orders!$D273,products!$A$1:$A$49,0),MATCH(L$1,products!$A$1:$G$1,0))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6">
        <f>INDEX(products!$A$1:$G$49,MATCH(orders!$D274,products!$A$1:$A$49,0),MATCH(L$1,products!$A$1:$G$1,0))</f>
        <v>11.95</v>
      </c>
      <c r="M274" s="6">
        <f t="shared" si="12"/>
        <v>71.699999999999989</v>
      </c>
      <c r="N274" t="str">
        <f t="shared" si="13"/>
        <v xml:space="preserve"> 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6">
        <f>INDEX(products!$A$1:$G$49,MATCH(orders!$D275,products!$A$1:$A$49,0),MATCH(L$1,products!$A$1:$G$1,0))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6">
        <f>INDEX(products!$A$1:$G$49,MATCH(orders!$D276,products!$A$1:$A$49,0),MATCH(L$1,products!$A$1:$G$1,0))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6">
        <f>INDEX(products!$A$1:$G$49,MATCH(orders!$D277,products!$A$1:$A$49,0),MATCH(L$1,products!$A$1:$G$1,0))</f>
        <v>34.154999999999994</v>
      </c>
      <c r="M277" s="6">
        <f t="shared" si="12"/>
        <v>204.92999999999995</v>
      </c>
      <c r="N277" t="str">
        <f t="shared" si="13"/>
        <v xml:space="preserve"> 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6">
        <f>INDEX(products!$A$1:$G$49,MATCH(orders!$D278,products!$A$1:$A$49,0),MATCH(L$1,products!$A$1:$G$1,0))</f>
        <v>27.484999999999996</v>
      </c>
      <c r="M278" s="6">
        <f t="shared" si="12"/>
        <v>109.93999999999998</v>
      </c>
      <c r="N278" t="str">
        <f t="shared" si="13"/>
        <v xml:space="preserve"> 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6">
        <f>INDEX(products!$A$1:$G$49,MATCH(orders!$D279,products!$A$1:$A$49,0),MATCH(L$1,products!$A$1:$G$1,0))</f>
        <v>14.85</v>
      </c>
      <c r="M279" s="6">
        <f t="shared" si="12"/>
        <v>89.1</v>
      </c>
      <c r="N279" t="str">
        <f t="shared" si="13"/>
        <v xml:space="preserve"> 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6">
        <f>INDEX(products!$A$1:$G$49,MATCH(orders!$D280,products!$A$1:$A$49,0),MATCH(L$1,products!$A$1:$G$1,0))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6">
        <f>INDEX(products!$A$1:$G$49,MATCH(orders!$D281,products!$A$1:$A$49,0),MATCH(L$1,products!$A$1:$G$1,0))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6">
        <f>INDEX(products!$A$1:$G$49,MATCH(orders!$D282,products!$A$1:$A$49,0),MATCH(L$1,products!$A$1:$G$1,0))</f>
        <v>8.25</v>
      </c>
      <c r="M282" s="6">
        <f t="shared" si="12"/>
        <v>41.25</v>
      </c>
      <c r="N282" t="str">
        <f t="shared" si="13"/>
        <v xml:space="preserve"> 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6">
        <f>INDEX(products!$A$1:$G$49,MATCH(orders!$D283,products!$A$1:$A$49,0),MATCH(L$1,products!$A$1:$G$1,0))</f>
        <v>14.85</v>
      </c>
      <c r="M283" s="6">
        <f t="shared" si="12"/>
        <v>59.4</v>
      </c>
      <c r="N283" t="str">
        <f t="shared" si="13"/>
        <v xml:space="preserve"> 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6">
        <f>INDEX(products!$A$1:$G$49,MATCH(orders!$D284,products!$A$1:$A$49,0),MATCH(L$1,products!$A$1:$G$1,0))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6">
        <f>INDEX(products!$A$1:$G$49,MATCH(orders!$D285,products!$A$1:$A$49,0),MATCH(L$1,products!$A$1:$G$1,0))</f>
        <v>5.3699999999999992</v>
      </c>
      <c r="M285" s="6">
        <f t="shared" si="12"/>
        <v>5.3699999999999992</v>
      </c>
      <c r="N285" t="str">
        <f t="shared" si="13"/>
        <v xml:space="preserve"> 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6">
        <f>INDEX(products!$A$1:$G$49,MATCH(orders!$D286,products!$A$1:$A$49,0),MATCH(L$1,products!$A$1:$G$1,0))</f>
        <v>31.624999999999996</v>
      </c>
      <c r="M286" s="6">
        <f t="shared" si="12"/>
        <v>94.874999999999986</v>
      </c>
      <c r="N286" t="str">
        <f t="shared" si="13"/>
        <v xml:space="preserve"> 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6">
        <f>INDEX(products!$A$1:$G$49,MATCH(orders!$D287,products!$A$1:$A$49,0),MATCH(L$1,products!$A$1:$G$1,0))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6">
        <f>INDEX(products!$A$1:$G$49,MATCH(orders!$D288,products!$A$1:$A$49,0),MATCH(L$1,products!$A$1:$G$1,0))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6">
        <f>INDEX(products!$A$1:$G$49,MATCH(orders!$D289,products!$A$1:$A$49,0),MATCH(L$1,products!$A$1:$G$1,0))</f>
        <v>3.5849999999999995</v>
      </c>
      <c r="M289" s="6">
        <f t="shared" si="12"/>
        <v>14.339999999999998</v>
      </c>
      <c r="N289" t="str">
        <f t="shared" si="13"/>
        <v xml:space="preserve"> 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6">
        <f>INDEX(products!$A$1:$G$49,MATCH(orders!$D290,products!$A$1:$A$49,0),MATCH(L$1,products!$A$1:$G$1,0))</f>
        <v>8.25</v>
      </c>
      <c r="M290" s="6">
        <f t="shared" si="12"/>
        <v>8.25</v>
      </c>
      <c r="N290" t="str">
        <f t="shared" si="13"/>
        <v xml:space="preserve"> 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6">
        <f>INDEX(products!$A$1:$G$49,MATCH(orders!$D291,products!$A$1:$A$49,0),MATCH(L$1,products!$A$1:$G$1,0))</f>
        <v>2.6849999999999996</v>
      </c>
      <c r="M291" s="6">
        <f t="shared" si="12"/>
        <v>13.424999999999997</v>
      </c>
      <c r="N291" t="str">
        <f t="shared" si="13"/>
        <v xml:space="preserve"> 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6">
        <f>INDEX(products!$A$1:$G$49,MATCH(orders!$D292,products!$A$1:$A$49,0),MATCH(L$1,products!$A$1:$G$1,0))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6">
        <f>INDEX(products!$A$1:$G$49,MATCH(orders!$D293,products!$A$1:$A$49,0),MATCH(L$1,products!$A$1:$G$1,0))</f>
        <v>8.25</v>
      </c>
      <c r="M293" s="6">
        <f t="shared" si="12"/>
        <v>16.5</v>
      </c>
      <c r="N293" t="str">
        <f t="shared" si="13"/>
        <v xml:space="preserve"> 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6">
        <f>INDEX(products!$A$1:$G$49,MATCH(orders!$D294,products!$A$1:$A$49,0),MATCH(L$1,products!$A$1:$G$1,0))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6">
        <f>INDEX(products!$A$1:$G$49,MATCH(orders!$D295,products!$A$1:$A$49,0),MATCH(L$1,products!$A$1:$G$1,0))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6">
        <f>INDEX(products!$A$1:$G$49,MATCH(orders!$D296,products!$A$1:$A$49,0),MATCH(L$1,products!$A$1:$G$1,0))</f>
        <v>14.85</v>
      </c>
      <c r="M296" s="6">
        <f t="shared" si="12"/>
        <v>44.55</v>
      </c>
      <c r="N296" t="str">
        <f t="shared" si="13"/>
        <v xml:space="preserve"> 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6">
        <f>INDEX(products!$A$1:$G$49,MATCH(orders!$D297,products!$A$1:$A$49,0),MATCH(L$1,products!$A$1:$G$1,0))</f>
        <v>13.75</v>
      </c>
      <c r="M297" s="6">
        <f t="shared" si="12"/>
        <v>27.5</v>
      </c>
      <c r="N297" t="str">
        <f t="shared" si="13"/>
        <v xml:space="preserve"> 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6">
        <f>INDEX(products!$A$1:$G$49,MATCH(orders!$D298,products!$A$1:$A$49,0),MATCH(L$1,products!$A$1:$G$1,0))</f>
        <v>5.97</v>
      </c>
      <c r="M298" s="6">
        <f t="shared" si="12"/>
        <v>35.82</v>
      </c>
      <c r="N298" t="str">
        <f t="shared" si="13"/>
        <v xml:space="preserve"> 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6">
        <f>INDEX(products!$A$1:$G$49,MATCH(orders!$D299,products!$A$1:$A$49,0),MATCH(L$1,products!$A$1:$G$1,0))</f>
        <v>5.3699999999999992</v>
      </c>
      <c r="M299" s="6">
        <f t="shared" si="12"/>
        <v>16.11</v>
      </c>
      <c r="N299" t="str">
        <f t="shared" si="13"/>
        <v xml:space="preserve"> 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6">
        <f>INDEX(products!$A$1:$G$49,MATCH(orders!$D300,products!$A$1:$A$49,0),MATCH(L$1,products!$A$1:$G$1,0))</f>
        <v>4.4550000000000001</v>
      </c>
      <c r="M300" s="6">
        <f t="shared" si="12"/>
        <v>26.73</v>
      </c>
      <c r="N300" t="str">
        <f t="shared" si="13"/>
        <v xml:space="preserve"> 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6">
        <f>INDEX(products!$A$1:$G$49,MATCH(orders!$D301,products!$A$1:$A$49,0),MATCH(L$1,products!$A$1:$G$1,0))</f>
        <v>34.154999999999994</v>
      </c>
      <c r="M301" s="6">
        <f t="shared" si="12"/>
        <v>204.92999999999995</v>
      </c>
      <c r="N301" t="str">
        <f t="shared" si="13"/>
        <v xml:space="preserve"> 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6">
        <f>INDEX(products!$A$1:$G$49,MATCH(orders!$D302,products!$A$1:$A$49,0),MATCH(L$1,products!$A$1:$G$1,0))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6">
        <f>INDEX(products!$A$1:$G$49,MATCH(orders!$D303,products!$A$1:$A$49,0),MATCH(L$1,products!$A$1:$G$1,0))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6">
        <f>INDEX(products!$A$1:$G$49,MATCH(orders!$D304,products!$A$1:$A$49,0),MATCH(L$1,products!$A$1:$G$1,0))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6">
        <f>INDEX(products!$A$1:$G$49,MATCH(orders!$D305,products!$A$1:$A$49,0),MATCH(L$1,products!$A$1:$G$1,0))</f>
        <v>27.945</v>
      </c>
      <c r="M305" s="6">
        <f t="shared" si="12"/>
        <v>111.78</v>
      </c>
      <c r="N305" t="str">
        <f t="shared" si="13"/>
        <v xml:space="preserve"> 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6">
        <f>INDEX(products!$A$1:$G$49,MATCH(orders!$D306,products!$A$1:$A$49,0),MATCH(L$1,products!$A$1:$G$1,0))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6">
        <f>INDEX(products!$A$1:$G$49,MATCH(orders!$D307,products!$A$1:$A$49,0),MATCH(L$1,products!$A$1:$G$1,0))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6">
        <f>INDEX(products!$A$1:$G$49,MATCH(orders!$D308,products!$A$1:$A$49,0),MATCH(L$1,products!$A$1:$G$1,0))</f>
        <v>2.9849999999999999</v>
      </c>
      <c r="M308" s="6">
        <f t="shared" si="12"/>
        <v>14.924999999999999</v>
      </c>
      <c r="N308" t="str">
        <f t="shared" si="13"/>
        <v xml:space="preserve"> 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6">
        <f>INDEX(products!$A$1:$G$49,MATCH(orders!$D309,products!$A$1:$A$49,0),MATCH(L$1,products!$A$1:$G$1,0))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6">
        <f>INDEX(products!$A$1:$G$49,MATCH(orders!$D310,products!$A$1:$A$49,0),MATCH(L$1,products!$A$1:$G$1,0))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6">
        <f>INDEX(products!$A$1:$G$49,MATCH(orders!$D311,products!$A$1:$A$49,0),MATCH(L$1,products!$A$1:$G$1,0))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6">
        <f>INDEX(products!$A$1:$G$49,MATCH(orders!$D312,products!$A$1:$A$49,0),MATCH(L$1,products!$A$1:$G$1,0))</f>
        <v>14.85</v>
      </c>
      <c r="M312" s="6">
        <f t="shared" si="12"/>
        <v>14.85</v>
      </c>
      <c r="N312" t="str">
        <f t="shared" si="13"/>
        <v xml:space="preserve"> 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6">
        <f>INDEX(products!$A$1:$G$49,MATCH(orders!$D313,products!$A$1:$A$49,0),MATCH(L$1,products!$A$1:$G$1,0))</f>
        <v>31.624999999999996</v>
      </c>
      <c r="M313" s="6">
        <f t="shared" si="12"/>
        <v>189.74999999999997</v>
      </c>
      <c r="N313" t="str">
        <f t="shared" si="13"/>
        <v xml:space="preserve"> 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6">
        <f>INDEX(products!$A$1:$G$49,MATCH(orders!$D314,products!$A$1:$A$49,0),MATCH(L$1,products!$A$1:$G$1,0))</f>
        <v>5.97</v>
      </c>
      <c r="M314" s="6">
        <f t="shared" si="12"/>
        <v>5.97</v>
      </c>
      <c r="N314" t="str">
        <f t="shared" si="13"/>
        <v xml:space="preserve"> 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6">
        <f>INDEX(products!$A$1:$G$49,MATCH(orders!$D315,products!$A$1:$A$49,0),MATCH(L$1,products!$A$1:$G$1,0))</f>
        <v>9.9499999999999993</v>
      </c>
      <c r="M315" s="6">
        <f t="shared" si="12"/>
        <v>29.849999999999998</v>
      </c>
      <c r="N315" t="str">
        <f t="shared" si="13"/>
        <v xml:space="preserve"> 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6">
        <f>INDEX(products!$A$1:$G$49,MATCH(orders!$D316,products!$A$1:$A$49,0),MATCH(L$1,products!$A$1:$G$1,0))</f>
        <v>8.9499999999999993</v>
      </c>
      <c r="M316" s="6">
        <f t="shared" si="12"/>
        <v>44.75</v>
      </c>
      <c r="N316" t="str">
        <f t="shared" si="13"/>
        <v xml:space="preserve"> 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6">
        <f>INDEX(products!$A$1:$G$49,MATCH(orders!$D317,products!$A$1:$A$49,0),MATCH(L$1,products!$A$1:$G$1,0))</f>
        <v>34.154999999999994</v>
      </c>
      <c r="M317" s="6">
        <f t="shared" si="12"/>
        <v>34.154999999999994</v>
      </c>
      <c r="N317" t="str">
        <f t="shared" si="13"/>
        <v xml:space="preserve"> 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6">
        <f>INDEX(products!$A$1:$G$49,MATCH(orders!$D318,products!$A$1:$A$49,0),MATCH(L$1,products!$A$1:$G$1,0))</f>
        <v>34.154999999999994</v>
      </c>
      <c r="M318" s="6">
        <f t="shared" si="12"/>
        <v>204.92999999999995</v>
      </c>
      <c r="N318" t="str">
        <f t="shared" si="13"/>
        <v xml:space="preserve"> 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6">
        <f>INDEX(products!$A$1:$G$49,MATCH(orders!$D319,products!$A$1:$A$49,0),MATCH(L$1,products!$A$1:$G$1,0))</f>
        <v>7.29</v>
      </c>
      <c r="M319" s="6">
        <f t="shared" si="12"/>
        <v>21.87</v>
      </c>
      <c r="N319" t="str">
        <f t="shared" si="13"/>
        <v xml:space="preserve"> 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6">
        <f>INDEX(products!$A$1:$G$49,MATCH(orders!$D320,products!$A$1:$A$49,0),MATCH(L$1,products!$A$1:$G$1,0))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6">
        <f>INDEX(products!$A$1:$G$49,MATCH(orders!$D321,products!$A$1:$A$49,0),MATCH(L$1,products!$A$1:$G$1,0))</f>
        <v>4.125</v>
      </c>
      <c r="M321" s="6">
        <f t="shared" si="12"/>
        <v>8.25</v>
      </c>
      <c r="N321" t="str">
        <f t="shared" si="13"/>
        <v xml:space="preserve"> 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6">
        <f>INDEX(products!$A$1:$G$49,MATCH(orders!$D322,products!$A$1:$A$49,0),MATCH(L$1,products!$A$1:$G$1,0))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6">
        <f>INDEX(products!$A$1:$G$49,MATCH(orders!$D323,products!$A$1:$A$49,0),MATCH(L$1,products!$A$1:$G$1,0))</f>
        <v>3.375</v>
      </c>
      <c r="M323" s="6">
        <f t="shared" ref="M323:M386" si="15">L323*E323</f>
        <v>20.25</v>
      </c>
      <c r="N323" t="str">
        <f t="shared" ref="N323:N386" si="16">IF(I323="Rob"," Robusta",IF(I323="EXC"," Excelsa",IF(I323="Ara","Arabica",IF(I323="Lib","Liberica",""))))</f>
        <v>Arabica</v>
      </c>
      <c r="O323" t="str">
        <f t="shared" ref="O323:O386" si="17">IF(J323="M", "Medium", IF(J323="L", "Light", 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6">
        <f>INDEX(products!$A$1:$G$49,MATCH(orders!$D324,products!$A$1:$A$49,0),MATCH(L$1,products!$A$1:$G$1,0))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6">
        <f>INDEX(products!$A$1:$G$49,MATCH(orders!$D325,products!$A$1:$A$49,0),MATCH(L$1,products!$A$1:$G$1,0))</f>
        <v>3.645</v>
      </c>
      <c r="M325" s="6">
        <f t="shared" si="15"/>
        <v>18.225000000000001</v>
      </c>
      <c r="N325" t="str">
        <f t="shared" si="16"/>
        <v xml:space="preserve"> 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6">
        <f>INDEX(products!$A$1:$G$49,MATCH(orders!$D326,products!$A$1:$A$49,0),MATCH(L$1,products!$A$1:$G$1,0))</f>
        <v>13.75</v>
      </c>
      <c r="M326" s="6">
        <f t="shared" si="15"/>
        <v>13.75</v>
      </c>
      <c r="N326" t="str">
        <f t="shared" si="16"/>
        <v xml:space="preserve"> 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6">
        <f>INDEX(products!$A$1:$G$49,MATCH(orders!$D327,products!$A$1:$A$49,0),MATCH(L$1,products!$A$1:$G$1,0))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6">
        <f>INDEX(products!$A$1:$G$49,MATCH(orders!$D328,products!$A$1:$A$49,0),MATCH(L$1,products!$A$1:$G$1,0))</f>
        <v>8.9499999999999993</v>
      </c>
      <c r="M328" s="6">
        <f t="shared" si="15"/>
        <v>44.75</v>
      </c>
      <c r="N328" t="str">
        <f t="shared" si="16"/>
        <v xml:space="preserve"> 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6">
        <f>INDEX(products!$A$1:$G$49,MATCH(orders!$D329,products!$A$1:$A$49,0),MATCH(L$1,products!$A$1:$G$1,0))</f>
        <v>8.9499999999999993</v>
      </c>
      <c r="M329" s="6">
        <f t="shared" si="15"/>
        <v>44.75</v>
      </c>
      <c r="N329" t="str">
        <f t="shared" si="16"/>
        <v xml:space="preserve"> 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6">
        <f>INDEX(products!$A$1:$G$49,MATCH(orders!$D330,products!$A$1:$A$49,0),MATCH(L$1,products!$A$1:$G$1,0))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6">
        <f>INDEX(products!$A$1:$G$49,MATCH(orders!$D331,products!$A$1:$A$49,0),MATCH(L$1,products!$A$1:$G$1,0))</f>
        <v>5.3699999999999992</v>
      </c>
      <c r="M331" s="6">
        <f t="shared" si="15"/>
        <v>21.479999999999997</v>
      </c>
      <c r="N331" t="str">
        <f t="shared" si="16"/>
        <v xml:space="preserve"> 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6">
        <f>INDEX(products!$A$1:$G$49,MATCH(orders!$D332,products!$A$1:$A$49,0),MATCH(L$1,products!$A$1:$G$1,0))</f>
        <v>5.3699999999999992</v>
      </c>
      <c r="M332" s="6">
        <f t="shared" si="15"/>
        <v>16.11</v>
      </c>
      <c r="N332" t="str">
        <f t="shared" si="16"/>
        <v xml:space="preserve"> 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6">
        <f>INDEX(products!$A$1:$G$49,MATCH(orders!$D333,products!$A$1:$A$49,0),MATCH(L$1,products!$A$1:$G$1,0))</f>
        <v>22.884999999999998</v>
      </c>
      <c r="M333" s="6">
        <f t="shared" si="15"/>
        <v>22.884999999999998</v>
      </c>
      <c r="N333" t="str">
        <f t="shared" si="16"/>
        <v xml:space="preserve"> 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6">
        <f>INDEX(products!$A$1:$G$49,MATCH(orders!$D334,products!$A$1:$A$49,0),MATCH(L$1,products!$A$1:$G$1,0))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6">
        <f>INDEX(products!$A$1:$G$49,MATCH(orders!$D335,products!$A$1:$A$49,0),MATCH(L$1,products!$A$1:$G$1,0))</f>
        <v>5.97</v>
      </c>
      <c r="M335" s="6">
        <f t="shared" si="15"/>
        <v>23.88</v>
      </c>
      <c r="N335" t="str">
        <f t="shared" si="16"/>
        <v xml:space="preserve"> 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6">
        <f>INDEX(products!$A$1:$G$49,MATCH(orders!$D336,products!$A$1:$A$49,0),MATCH(L$1,products!$A$1:$G$1,0))</f>
        <v>11.95</v>
      </c>
      <c r="M336" s="6">
        <f t="shared" si="15"/>
        <v>59.75</v>
      </c>
      <c r="N336" t="str">
        <f t="shared" si="16"/>
        <v xml:space="preserve"> 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6">
        <f>INDEX(products!$A$1:$G$49,MATCH(orders!$D337,products!$A$1:$A$49,0),MATCH(L$1,products!$A$1:$G$1,0))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6">
        <f>INDEX(products!$A$1:$G$49,MATCH(orders!$D338,products!$A$1:$A$49,0),MATCH(L$1,products!$A$1:$G$1,0))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6">
        <f>INDEX(products!$A$1:$G$49,MATCH(orders!$D339,products!$A$1:$A$49,0),MATCH(L$1,products!$A$1:$G$1,0))</f>
        <v>27.945</v>
      </c>
      <c r="M339" s="6">
        <f t="shared" si="15"/>
        <v>55.89</v>
      </c>
      <c r="N339" t="str">
        <f t="shared" si="16"/>
        <v xml:space="preserve"> 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6">
        <f>INDEX(products!$A$1:$G$49,MATCH(orders!$D340,products!$A$1:$A$49,0),MATCH(L$1,products!$A$1:$G$1,0))</f>
        <v>14.85</v>
      </c>
      <c r="M340" s="6">
        <f t="shared" si="15"/>
        <v>59.4</v>
      </c>
      <c r="N340" t="str">
        <f t="shared" si="16"/>
        <v xml:space="preserve"> 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6">
        <f>INDEX(products!$A$1:$G$49,MATCH(orders!$D341,products!$A$1:$A$49,0),MATCH(L$1,products!$A$1:$G$1,0))</f>
        <v>3.645</v>
      </c>
      <c r="M341" s="6">
        <f t="shared" si="15"/>
        <v>7.29</v>
      </c>
      <c r="N341" t="str">
        <f t="shared" si="16"/>
        <v xml:space="preserve"> 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6">
        <f>INDEX(products!$A$1:$G$49,MATCH(orders!$D342,products!$A$1:$A$49,0),MATCH(L$1,products!$A$1:$G$1,0))</f>
        <v>7.29</v>
      </c>
      <c r="M342" s="6">
        <f t="shared" si="15"/>
        <v>7.29</v>
      </c>
      <c r="N342" t="str">
        <f t="shared" si="16"/>
        <v xml:space="preserve"> 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6">
        <f>INDEX(products!$A$1:$G$49,MATCH(orders!$D343,products!$A$1:$A$49,0),MATCH(L$1,products!$A$1:$G$1,0))</f>
        <v>8.91</v>
      </c>
      <c r="M343" s="6">
        <f t="shared" si="15"/>
        <v>17.82</v>
      </c>
      <c r="N343" t="str">
        <f t="shared" si="16"/>
        <v xml:space="preserve"> 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6">
        <f>INDEX(products!$A$1:$G$49,MATCH(orders!$D344,products!$A$1:$A$49,0),MATCH(L$1,products!$A$1:$G$1,0))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6">
        <f>INDEX(products!$A$1:$G$49,MATCH(orders!$D345,products!$A$1:$A$49,0),MATCH(L$1,products!$A$1:$G$1,0))</f>
        <v>5.3699999999999992</v>
      </c>
      <c r="M345" s="6">
        <f t="shared" si="15"/>
        <v>32.22</v>
      </c>
      <c r="N345" t="str">
        <f t="shared" si="16"/>
        <v xml:space="preserve"> 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6">
        <f>INDEX(products!$A$1:$G$49,MATCH(orders!$D346,products!$A$1:$A$49,0),MATCH(L$1,products!$A$1:$G$1,0))</f>
        <v>9.9499999999999993</v>
      </c>
      <c r="M346" s="6">
        <f t="shared" si="15"/>
        <v>19.899999999999999</v>
      </c>
      <c r="N346" t="str">
        <f t="shared" si="16"/>
        <v xml:space="preserve"> 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6">
        <f>INDEX(products!$A$1:$G$49,MATCH(orders!$D347,products!$A$1:$A$49,0),MATCH(L$1,products!$A$1:$G$1,0))</f>
        <v>11.95</v>
      </c>
      <c r="M347" s="6">
        <f t="shared" si="15"/>
        <v>59.75</v>
      </c>
      <c r="N347" t="str">
        <f t="shared" si="16"/>
        <v xml:space="preserve"> 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6">
        <f>INDEX(products!$A$1:$G$49,MATCH(orders!$D348,products!$A$1:$A$49,0),MATCH(L$1,products!$A$1:$G$1,0))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6">
        <f>INDEX(products!$A$1:$G$49,MATCH(orders!$D349,products!$A$1:$A$49,0),MATCH(L$1,products!$A$1:$G$1,0))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6">
        <f>INDEX(products!$A$1:$G$49,MATCH(orders!$D350,products!$A$1:$A$49,0),MATCH(L$1,products!$A$1:$G$1,0))</f>
        <v>34.154999999999994</v>
      </c>
      <c r="M350" s="6">
        <f t="shared" si="15"/>
        <v>204.92999999999995</v>
      </c>
      <c r="N350" t="str">
        <f t="shared" si="16"/>
        <v xml:space="preserve"> 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6">
        <f>INDEX(products!$A$1:$G$49,MATCH(orders!$D351,products!$A$1:$A$49,0),MATCH(L$1,products!$A$1:$G$1,0))</f>
        <v>3.5849999999999995</v>
      </c>
      <c r="M351" s="6">
        <f t="shared" si="15"/>
        <v>14.339999999999998</v>
      </c>
      <c r="N351" t="str">
        <f t="shared" si="16"/>
        <v xml:space="preserve"> 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6">
        <f>INDEX(products!$A$1:$G$49,MATCH(orders!$D352,products!$A$1:$A$49,0),MATCH(L$1,products!$A$1:$G$1,0))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6">
        <f>INDEX(products!$A$1:$G$49,MATCH(orders!$D353,products!$A$1:$A$49,0),MATCH(L$1,products!$A$1:$G$1,0))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6">
        <f>INDEX(products!$A$1:$G$49,MATCH(orders!$D354,products!$A$1:$A$49,0),MATCH(L$1,products!$A$1:$G$1,0))</f>
        <v>7.29</v>
      </c>
      <c r="M354" s="6">
        <f t="shared" si="15"/>
        <v>36.450000000000003</v>
      </c>
      <c r="N354" t="str">
        <f t="shared" si="16"/>
        <v xml:space="preserve"> 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6">
        <f>INDEX(products!$A$1:$G$49,MATCH(orders!$D355,products!$A$1:$A$49,0),MATCH(L$1,products!$A$1:$G$1,0))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6">
        <f>INDEX(products!$A$1:$G$49,MATCH(orders!$D356,products!$A$1:$A$49,0),MATCH(L$1,products!$A$1:$G$1,0))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6">
        <f>INDEX(products!$A$1:$G$49,MATCH(orders!$D357,products!$A$1:$A$49,0),MATCH(L$1,products!$A$1:$G$1,0))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6">
        <f>INDEX(products!$A$1:$G$49,MATCH(orders!$D358,products!$A$1:$A$49,0),MATCH(L$1,products!$A$1:$G$1,0))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6">
        <f>INDEX(products!$A$1:$G$49,MATCH(orders!$D359,products!$A$1:$A$49,0),MATCH(L$1,products!$A$1:$G$1,0))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6">
        <f>INDEX(products!$A$1:$G$49,MATCH(orders!$D360,products!$A$1:$A$49,0),MATCH(L$1,products!$A$1:$G$1,0))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6">
        <f>INDEX(products!$A$1:$G$49,MATCH(orders!$D361,products!$A$1:$A$49,0),MATCH(L$1,products!$A$1:$G$1,0))</f>
        <v>3.5849999999999995</v>
      </c>
      <c r="M361" s="6">
        <f t="shared" si="15"/>
        <v>21.509999999999998</v>
      </c>
      <c r="N361" t="str">
        <f t="shared" si="16"/>
        <v xml:space="preserve"> 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6">
        <f>INDEX(products!$A$1:$G$49,MATCH(orders!$D362,products!$A$1:$A$49,0),MATCH(L$1,products!$A$1:$G$1,0))</f>
        <v>20.584999999999997</v>
      </c>
      <c r="M362" s="6">
        <f t="shared" si="15"/>
        <v>41.169999999999995</v>
      </c>
      <c r="N362" t="str">
        <f t="shared" si="16"/>
        <v xml:space="preserve"> 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6">
        <f>INDEX(products!$A$1:$G$49,MATCH(orders!$D363,products!$A$1:$A$49,0),MATCH(L$1,products!$A$1:$G$1,0))</f>
        <v>5.97</v>
      </c>
      <c r="M363" s="6">
        <f t="shared" si="15"/>
        <v>5.97</v>
      </c>
      <c r="N363" t="str">
        <f t="shared" si="16"/>
        <v xml:space="preserve"> 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6">
        <f>INDEX(products!$A$1:$G$49,MATCH(orders!$D364,products!$A$1:$A$49,0),MATCH(L$1,products!$A$1:$G$1,0))</f>
        <v>14.85</v>
      </c>
      <c r="M364" s="6">
        <f t="shared" si="15"/>
        <v>74.25</v>
      </c>
      <c r="N364" t="str">
        <f t="shared" si="16"/>
        <v xml:space="preserve"> 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6">
        <f>INDEX(products!$A$1:$G$49,MATCH(orders!$D365,products!$A$1:$A$49,0),MATCH(L$1,products!$A$1:$G$1,0))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6">
        <f>INDEX(products!$A$1:$G$49,MATCH(orders!$D366,products!$A$1:$A$49,0),MATCH(L$1,products!$A$1:$G$1,0))</f>
        <v>12.15</v>
      </c>
      <c r="M366" s="6">
        <f t="shared" si="15"/>
        <v>72.900000000000006</v>
      </c>
      <c r="N366" t="str">
        <f t="shared" si="16"/>
        <v xml:space="preserve"> 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6">
        <f>INDEX(products!$A$1:$G$49,MATCH(orders!$D367,products!$A$1:$A$49,0),MATCH(L$1,products!$A$1:$G$1,0))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6">
        <f>INDEX(products!$A$1:$G$49,MATCH(orders!$D368,products!$A$1:$A$49,0),MATCH(L$1,products!$A$1:$G$1,0))</f>
        <v>7.29</v>
      </c>
      <c r="M368" s="6">
        <f t="shared" si="15"/>
        <v>43.74</v>
      </c>
      <c r="N368" t="str">
        <f t="shared" si="16"/>
        <v xml:space="preserve"> 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6">
        <f>INDEX(products!$A$1:$G$49,MATCH(orders!$D369,products!$A$1:$A$49,0),MATCH(L$1,products!$A$1:$G$1,0))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6">
        <f>INDEX(products!$A$1:$G$49,MATCH(orders!$D370,products!$A$1:$A$49,0),MATCH(L$1,products!$A$1:$G$1,0))</f>
        <v>31.624999999999996</v>
      </c>
      <c r="M370" s="6">
        <f t="shared" si="15"/>
        <v>63.249999999999993</v>
      </c>
      <c r="N370" t="str">
        <f t="shared" si="16"/>
        <v xml:space="preserve"> 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6">
        <f>INDEX(products!$A$1:$G$49,MATCH(orders!$D371,products!$A$1:$A$49,0),MATCH(L$1,products!$A$1:$G$1,0))</f>
        <v>8.91</v>
      </c>
      <c r="M371" s="6">
        <f t="shared" si="15"/>
        <v>8.91</v>
      </c>
      <c r="N371" t="str">
        <f t="shared" si="16"/>
        <v xml:space="preserve"> 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6">
        <f>INDEX(products!$A$1:$G$49,MATCH(orders!$D372,products!$A$1:$A$49,0),MATCH(L$1,products!$A$1:$G$1,0))</f>
        <v>12.15</v>
      </c>
      <c r="M372" s="6">
        <f t="shared" si="15"/>
        <v>24.3</v>
      </c>
      <c r="N372" t="str">
        <f t="shared" si="16"/>
        <v xml:space="preserve"> 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6">
        <f>INDEX(products!$A$1:$G$49,MATCH(orders!$D373,products!$A$1:$A$49,0),MATCH(L$1,products!$A$1:$G$1,0))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6">
        <f>INDEX(products!$A$1:$G$49,MATCH(orders!$D374,products!$A$1:$A$49,0),MATCH(L$1,products!$A$1:$G$1,0))</f>
        <v>7.169999999999999</v>
      </c>
      <c r="M374" s="6">
        <f t="shared" si="15"/>
        <v>43.019999999999996</v>
      </c>
      <c r="N374" t="str">
        <f t="shared" si="16"/>
        <v xml:space="preserve"> 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6">
        <f>INDEX(products!$A$1:$G$49,MATCH(orders!$D375,products!$A$1:$A$49,0),MATCH(L$1,products!$A$1:$G$1,0))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6">
        <f>INDEX(products!$A$1:$G$49,MATCH(orders!$D376,products!$A$1:$A$49,0),MATCH(L$1,products!$A$1:$G$1,0))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6">
        <f>INDEX(products!$A$1:$G$49,MATCH(orders!$D377,products!$A$1:$A$49,0),MATCH(L$1,products!$A$1:$G$1,0))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6">
        <f>INDEX(products!$A$1:$G$49,MATCH(orders!$D378,products!$A$1:$A$49,0),MATCH(L$1,products!$A$1:$G$1,0))</f>
        <v>5.97</v>
      </c>
      <c r="M378" s="6">
        <f t="shared" si="15"/>
        <v>5.97</v>
      </c>
      <c r="N378" t="str">
        <f t="shared" si="16"/>
        <v xml:space="preserve"> 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6">
        <f>INDEX(products!$A$1:$G$49,MATCH(orders!$D379,products!$A$1:$A$49,0),MATCH(L$1,products!$A$1:$G$1,0))</f>
        <v>2.6849999999999996</v>
      </c>
      <c r="M379" s="6">
        <f t="shared" si="15"/>
        <v>8.0549999999999997</v>
      </c>
      <c r="N379" t="str">
        <f t="shared" si="16"/>
        <v xml:space="preserve"> 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6">
        <f>INDEX(products!$A$1:$G$49,MATCH(orders!$D380,products!$A$1:$A$49,0),MATCH(L$1,products!$A$1:$G$1,0))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6">
        <f>INDEX(products!$A$1:$G$49,MATCH(orders!$D381,products!$A$1:$A$49,0),MATCH(L$1,products!$A$1:$G$1,0))</f>
        <v>7.169999999999999</v>
      </c>
      <c r="M381" s="6">
        <f t="shared" si="15"/>
        <v>43.019999999999996</v>
      </c>
      <c r="N381" t="str">
        <f t="shared" si="16"/>
        <v xml:space="preserve"> 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6">
        <f>INDEX(products!$A$1:$G$49,MATCH(orders!$D382,products!$A$1:$A$49,0),MATCH(L$1,products!$A$1:$G$1,0))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6">
        <f>INDEX(products!$A$1:$G$49,MATCH(orders!$D383,products!$A$1:$A$49,0),MATCH(L$1,products!$A$1:$G$1,0))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6">
        <f>INDEX(products!$A$1:$G$49,MATCH(orders!$D384,products!$A$1:$A$49,0),MATCH(L$1,products!$A$1:$G$1,0))</f>
        <v>7.29</v>
      </c>
      <c r="M384" s="6">
        <f t="shared" si="15"/>
        <v>21.87</v>
      </c>
      <c r="N384" t="str">
        <f t="shared" si="16"/>
        <v xml:space="preserve"> 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6">
        <f>INDEX(products!$A$1:$G$49,MATCH(orders!$D385,products!$A$1:$A$49,0),MATCH(L$1,products!$A$1:$G$1,0))</f>
        <v>8.91</v>
      </c>
      <c r="M385" s="6">
        <f t="shared" si="15"/>
        <v>53.46</v>
      </c>
      <c r="N385" t="str">
        <f t="shared" si="16"/>
        <v xml:space="preserve"> 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6">
        <f>INDEX(products!$A$1:$G$49,MATCH(orders!$D386,products!$A$1:$A$49,0),MATCH(L$1,products!$A$1:$G$1,0))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6">
        <f>INDEX(products!$A$1:$G$49,MATCH(orders!$D387,products!$A$1:$A$49,0),MATCH(L$1,products!$A$1:$G$1,0))</f>
        <v>8.73</v>
      </c>
      <c r="M387" s="6">
        <f t="shared" ref="M387:M450" si="18">L387*E387</f>
        <v>43.650000000000006</v>
      </c>
      <c r="N387" t="str">
        <f t="shared" ref="N387:N450" si="19">IF(I387="Rob"," Robusta",IF(I387="EXC"," Excelsa",IF(I387="Ara","Arabica",IF(I387="Lib","Liberica",""))))</f>
        <v>Liberica</v>
      </c>
      <c r="O387" t="str">
        <f t="shared" ref="O387:O450" si="20">IF(J387="M", "Medium", IF(J387="L", "Light", 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6">
        <f>INDEX(products!$A$1:$G$49,MATCH(orders!$D388,products!$A$1:$A$49,0),MATCH(L$1,products!$A$1:$G$1,0))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6">
        <f>INDEX(products!$A$1:$G$49,MATCH(orders!$D389,products!$A$1:$A$49,0),MATCH(L$1,products!$A$1:$G$1,0))</f>
        <v>14.85</v>
      </c>
      <c r="M389" s="6">
        <f t="shared" si="18"/>
        <v>74.25</v>
      </c>
      <c r="N389" t="str">
        <f t="shared" si="19"/>
        <v xml:space="preserve"> 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6">
        <f>INDEX(products!$A$1:$G$49,MATCH(orders!$D390,products!$A$1:$A$49,0),MATCH(L$1,products!$A$1:$G$1,0))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6">
        <f>INDEX(products!$A$1:$G$49,MATCH(orders!$D391,products!$A$1:$A$49,0),MATCH(L$1,products!$A$1:$G$1,0))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6">
        <f>INDEX(products!$A$1:$G$49,MATCH(orders!$D392,products!$A$1:$A$49,0),MATCH(L$1,products!$A$1:$G$1,0))</f>
        <v>7.29</v>
      </c>
      <c r="M392" s="6">
        <f t="shared" si="18"/>
        <v>14.58</v>
      </c>
      <c r="N392" t="str">
        <f t="shared" si="19"/>
        <v xml:space="preserve"> 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6">
        <f>INDEX(products!$A$1:$G$49,MATCH(orders!$D393,products!$A$1:$A$49,0),MATCH(L$1,products!$A$1:$G$1,0))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6">
        <f>INDEX(products!$A$1:$G$49,MATCH(orders!$D394,products!$A$1:$A$49,0),MATCH(L$1,products!$A$1:$G$1,0))</f>
        <v>14.85</v>
      </c>
      <c r="M394" s="6">
        <f t="shared" si="18"/>
        <v>89.1</v>
      </c>
      <c r="N394" t="str">
        <f t="shared" si="19"/>
        <v xml:space="preserve"> 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6">
        <f>INDEX(products!$A$1:$G$49,MATCH(orders!$D395,products!$A$1:$A$49,0),MATCH(L$1,products!$A$1:$G$1,0))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6">
        <f>INDEX(products!$A$1:$G$49,MATCH(orders!$D396,products!$A$1:$A$49,0),MATCH(L$1,products!$A$1:$G$1,0))</f>
        <v>27.484999999999996</v>
      </c>
      <c r="M396" s="6">
        <f t="shared" si="18"/>
        <v>109.93999999999998</v>
      </c>
      <c r="N396" t="str">
        <f t="shared" si="19"/>
        <v xml:space="preserve"> 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6">
        <f>INDEX(products!$A$1:$G$49,MATCH(orders!$D397,products!$A$1:$A$49,0),MATCH(L$1,products!$A$1:$G$1,0))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6">
        <f>INDEX(products!$A$1:$G$49,MATCH(orders!$D398,products!$A$1:$A$49,0),MATCH(L$1,products!$A$1:$G$1,0))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6">
        <f>INDEX(products!$A$1:$G$49,MATCH(orders!$D399,products!$A$1:$A$49,0),MATCH(L$1,products!$A$1:$G$1,0))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6">
        <f>INDEX(products!$A$1:$G$49,MATCH(orders!$D400,products!$A$1:$A$49,0),MATCH(L$1,products!$A$1:$G$1,0))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6">
        <f>INDEX(products!$A$1:$G$49,MATCH(orders!$D401,products!$A$1:$A$49,0),MATCH(L$1,products!$A$1:$G$1,0))</f>
        <v>27.945</v>
      </c>
      <c r="M401" s="6">
        <f t="shared" si="18"/>
        <v>167.67000000000002</v>
      </c>
      <c r="N401" t="str">
        <f t="shared" si="19"/>
        <v xml:space="preserve"> 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6">
        <f>INDEX(products!$A$1:$G$49,MATCH(orders!$D402,products!$A$1:$A$49,0),MATCH(L$1,products!$A$1:$G$1,0))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6">
        <f>INDEX(products!$A$1:$G$49,MATCH(orders!$D403,products!$A$1:$A$49,0),MATCH(L$1,products!$A$1:$G$1,0))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6">
        <f>INDEX(products!$A$1:$G$49,MATCH(orders!$D404,products!$A$1:$A$49,0),MATCH(L$1,products!$A$1:$G$1,0))</f>
        <v>8.9499999999999993</v>
      </c>
      <c r="M404" s="6">
        <f t="shared" si="18"/>
        <v>26.849999999999998</v>
      </c>
      <c r="N404" t="str">
        <f t="shared" si="19"/>
        <v xml:space="preserve"> 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6">
        <f>INDEX(products!$A$1:$G$49,MATCH(orders!$D405,products!$A$1:$A$49,0),MATCH(L$1,products!$A$1:$G$1,0))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6">
        <f>INDEX(products!$A$1:$G$49,MATCH(orders!$D406,products!$A$1:$A$49,0),MATCH(L$1,products!$A$1:$G$1,0))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6">
        <f>INDEX(products!$A$1:$G$49,MATCH(orders!$D407,products!$A$1:$A$49,0),MATCH(L$1,products!$A$1:$G$1,0))</f>
        <v>8.25</v>
      </c>
      <c r="M407" s="6">
        <f t="shared" si="18"/>
        <v>24.75</v>
      </c>
      <c r="N407" t="str">
        <f t="shared" si="19"/>
        <v xml:space="preserve"> 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6">
        <f>INDEX(products!$A$1:$G$49,MATCH(orders!$D408,products!$A$1:$A$49,0),MATCH(L$1,products!$A$1:$G$1,0))</f>
        <v>13.75</v>
      </c>
      <c r="M408" s="6">
        <f t="shared" si="18"/>
        <v>68.75</v>
      </c>
      <c r="N408" t="str">
        <f t="shared" si="19"/>
        <v xml:space="preserve"> 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6">
        <f>INDEX(products!$A$1:$G$49,MATCH(orders!$D409,products!$A$1:$A$49,0),MATCH(L$1,products!$A$1:$G$1,0))</f>
        <v>8.25</v>
      </c>
      <c r="M409" s="6">
        <f t="shared" si="18"/>
        <v>49.5</v>
      </c>
      <c r="N409" t="str">
        <f t="shared" si="19"/>
        <v xml:space="preserve"> 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6">
        <f>INDEX(products!$A$1:$G$49,MATCH(orders!$D410,products!$A$1:$A$49,0),MATCH(L$1,products!$A$1:$G$1,0))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6">
        <f>INDEX(products!$A$1:$G$49,MATCH(orders!$D411,products!$A$1:$A$49,0),MATCH(L$1,products!$A$1:$G$1,0))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6">
        <f>INDEX(products!$A$1:$G$49,MATCH(orders!$D412,products!$A$1:$A$49,0),MATCH(L$1,products!$A$1:$G$1,0))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6">
        <f>INDEX(products!$A$1:$G$49,MATCH(orders!$D413,products!$A$1:$A$49,0),MATCH(L$1,products!$A$1:$G$1,0))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6">
        <f>INDEX(products!$A$1:$G$49,MATCH(orders!$D414,products!$A$1:$A$49,0),MATCH(L$1,products!$A$1:$G$1,0))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6">
        <f>INDEX(products!$A$1:$G$49,MATCH(orders!$D415,products!$A$1:$A$49,0),MATCH(L$1,products!$A$1:$G$1,0))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6">
        <f>INDEX(products!$A$1:$G$49,MATCH(orders!$D416,products!$A$1:$A$49,0),MATCH(L$1,products!$A$1:$G$1,0))</f>
        <v>3.5849999999999995</v>
      </c>
      <c r="M416" s="6">
        <f t="shared" si="18"/>
        <v>10.754999999999999</v>
      </c>
      <c r="N416" t="str">
        <f t="shared" si="19"/>
        <v xml:space="preserve"> 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6">
        <f>INDEX(products!$A$1:$G$49,MATCH(orders!$D417,products!$A$1:$A$49,0),MATCH(L$1,products!$A$1:$G$1,0))</f>
        <v>2.9849999999999999</v>
      </c>
      <c r="M417" s="6">
        <f t="shared" si="18"/>
        <v>8.9550000000000001</v>
      </c>
      <c r="N417" t="str">
        <f t="shared" si="19"/>
        <v xml:space="preserve"> 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6">
        <f>INDEX(products!$A$1:$G$49,MATCH(orders!$D418,products!$A$1:$A$49,0),MATCH(L$1,products!$A$1:$G$1,0))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6">
        <f>INDEX(products!$A$1:$G$49,MATCH(orders!$D419,products!$A$1:$A$49,0),MATCH(L$1,products!$A$1:$G$1,0))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6">
        <f>INDEX(products!$A$1:$G$49,MATCH(orders!$D420,products!$A$1:$A$49,0),MATCH(L$1,products!$A$1:$G$1,0))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6">
        <f>INDEX(products!$A$1:$G$49,MATCH(orders!$D421,products!$A$1:$A$49,0),MATCH(L$1,products!$A$1:$G$1,0))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6">
        <f>INDEX(products!$A$1:$G$49,MATCH(orders!$D422,products!$A$1:$A$49,0),MATCH(L$1,products!$A$1:$G$1,0))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6">
        <f>INDEX(products!$A$1:$G$49,MATCH(orders!$D423,products!$A$1:$A$49,0),MATCH(L$1,products!$A$1:$G$1,0))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6">
        <f>INDEX(products!$A$1:$G$49,MATCH(orders!$D424,products!$A$1:$A$49,0),MATCH(L$1,products!$A$1:$G$1,0))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6">
        <f>INDEX(products!$A$1:$G$49,MATCH(orders!$D425,products!$A$1:$A$49,0),MATCH(L$1,products!$A$1:$G$1,0))</f>
        <v>5.97</v>
      </c>
      <c r="M425" s="6">
        <f t="shared" si="18"/>
        <v>17.91</v>
      </c>
      <c r="N425" t="str">
        <f t="shared" si="19"/>
        <v xml:space="preserve"> 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6">
        <f>INDEX(products!$A$1:$G$49,MATCH(orders!$D426,products!$A$1:$A$49,0),MATCH(L$1,products!$A$1:$G$1,0))</f>
        <v>8.91</v>
      </c>
      <c r="M426" s="6">
        <f t="shared" si="18"/>
        <v>26.73</v>
      </c>
      <c r="N426" t="str">
        <f t="shared" si="19"/>
        <v xml:space="preserve"> 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6">
        <f>INDEX(products!$A$1:$G$49,MATCH(orders!$D427,products!$A$1:$A$49,0),MATCH(L$1,products!$A$1:$G$1,0))</f>
        <v>8.9499999999999993</v>
      </c>
      <c r="M427" s="6">
        <f t="shared" si="18"/>
        <v>17.899999999999999</v>
      </c>
      <c r="N427" t="str">
        <f t="shared" si="19"/>
        <v xml:space="preserve"> 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6">
        <f>INDEX(products!$A$1:$G$49,MATCH(orders!$D428,products!$A$1:$A$49,0),MATCH(L$1,products!$A$1:$G$1,0))</f>
        <v>3.5849999999999995</v>
      </c>
      <c r="M428" s="6">
        <f t="shared" si="18"/>
        <v>14.339999999999998</v>
      </c>
      <c r="N428" t="str">
        <f t="shared" si="19"/>
        <v xml:space="preserve"> 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6">
        <f>INDEX(products!$A$1:$G$49,MATCH(orders!$D429,products!$A$1:$A$49,0),MATCH(L$1,products!$A$1:$G$1,0))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6">
        <f>INDEX(products!$A$1:$G$49,MATCH(orders!$D430,products!$A$1:$A$49,0),MATCH(L$1,products!$A$1:$G$1,0))</f>
        <v>11.95</v>
      </c>
      <c r="M430" s="6">
        <f t="shared" si="18"/>
        <v>59.75</v>
      </c>
      <c r="N430" t="str">
        <f t="shared" si="19"/>
        <v xml:space="preserve"> 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6">
        <f>INDEX(products!$A$1:$G$49,MATCH(orders!$D431,products!$A$1:$A$49,0),MATCH(L$1,products!$A$1:$G$1,0))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6">
        <f>INDEX(products!$A$1:$G$49,MATCH(orders!$D432,products!$A$1:$A$49,0),MATCH(L$1,products!$A$1:$G$1,0))</f>
        <v>2.6849999999999996</v>
      </c>
      <c r="M432" s="6">
        <f t="shared" si="18"/>
        <v>5.3699999999999992</v>
      </c>
      <c r="N432" t="str">
        <f t="shared" si="19"/>
        <v xml:space="preserve"> 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6">
        <f>INDEX(products!$A$1:$G$49,MATCH(orders!$D433,products!$A$1:$A$49,0),MATCH(L$1,products!$A$1:$G$1,0))</f>
        <v>27.945</v>
      </c>
      <c r="M433" s="6">
        <f t="shared" si="18"/>
        <v>83.835000000000008</v>
      </c>
      <c r="N433" t="str">
        <f t="shared" si="19"/>
        <v xml:space="preserve"> 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6">
        <f>INDEX(products!$A$1:$G$49,MATCH(orders!$D434,products!$A$1:$A$49,0),MATCH(L$1,products!$A$1:$G$1,0))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6">
        <f>INDEX(products!$A$1:$G$49,MATCH(orders!$D435,products!$A$1:$A$49,0),MATCH(L$1,products!$A$1:$G$1,0))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6">
        <f>INDEX(products!$A$1:$G$49,MATCH(orders!$D436,products!$A$1:$A$49,0),MATCH(L$1,products!$A$1:$G$1,0))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6">
        <f>INDEX(products!$A$1:$G$49,MATCH(orders!$D437,products!$A$1:$A$49,0),MATCH(L$1,products!$A$1:$G$1,0))</f>
        <v>8.25</v>
      </c>
      <c r="M437" s="6">
        <f t="shared" si="18"/>
        <v>8.25</v>
      </c>
      <c r="N437" t="str">
        <f t="shared" si="19"/>
        <v xml:space="preserve"> 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6">
        <f>INDEX(products!$A$1:$G$49,MATCH(orders!$D438,products!$A$1:$A$49,0),MATCH(L$1,products!$A$1:$G$1,0))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6">
        <f>INDEX(products!$A$1:$G$49,MATCH(orders!$D439,products!$A$1:$A$49,0),MATCH(L$1,products!$A$1:$G$1,0))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6">
        <f>INDEX(products!$A$1:$G$49,MATCH(orders!$D440,products!$A$1:$A$49,0),MATCH(L$1,products!$A$1:$G$1,0))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6">
        <f>INDEX(products!$A$1:$G$49,MATCH(orders!$D441,products!$A$1:$A$49,0),MATCH(L$1,products!$A$1:$G$1,0))</f>
        <v>8.91</v>
      </c>
      <c r="M441" s="6">
        <f t="shared" si="18"/>
        <v>35.64</v>
      </c>
      <c r="N441" t="str">
        <f t="shared" si="19"/>
        <v xml:space="preserve"> 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6">
        <f>INDEX(products!$A$1:$G$49,MATCH(orders!$D442,products!$A$1:$A$49,0),MATCH(L$1,products!$A$1:$G$1,0))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6">
        <f>INDEX(products!$A$1:$G$49,MATCH(orders!$D443,products!$A$1:$A$49,0),MATCH(L$1,products!$A$1:$G$1,0))</f>
        <v>12.15</v>
      </c>
      <c r="M443" s="6">
        <f t="shared" si="18"/>
        <v>36.450000000000003</v>
      </c>
      <c r="N443" t="str">
        <f t="shared" si="19"/>
        <v xml:space="preserve"> 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6">
        <f>INDEX(products!$A$1:$G$49,MATCH(orders!$D444,products!$A$1:$A$49,0),MATCH(L$1,products!$A$1:$G$1,0))</f>
        <v>7.169999999999999</v>
      </c>
      <c r="M444" s="6">
        <f t="shared" si="18"/>
        <v>35.849999999999994</v>
      </c>
      <c r="N444" t="str">
        <f t="shared" si="19"/>
        <v xml:space="preserve"> 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6">
        <f>INDEX(products!$A$1:$G$49,MATCH(orders!$D445,products!$A$1:$A$49,0),MATCH(L$1,products!$A$1:$G$1,0))</f>
        <v>4.4550000000000001</v>
      </c>
      <c r="M445" s="6">
        <f t="shared" si="18"/>
        <v>22.274999999999999</v>
      </c>
      <c r="N445" t="str">
        <f t="shared" si="19"/>
        <v xml:space="preserve"> 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6">
        <f>INDEX(products!$A$1:$G$49,MATCH(orders!$D446,products!$A$1:$A$49,0),MATCH(L$1,products!$A$1:$G$1,0))</f>
        <v>4.125</v>
      </c>
      <c r="M446" s="6">
        <f t="shared" si="18"/>
        <v>24.75</v>
      </c>
      <c r="N446" t="str">
        <f t="shared" si="19"/>
        <v xml:space="preserve"> 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6">
        <f>INDEX(products!$A$1:$G$49,MATCH(orders!$D447,products!$A$1:$A$49,0),MATCH(L$1,products!$A$1:$G$1,0))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6">
        <f>INDEX(products!$A$1:$G$49,MATCH(orders!$D448,products!$A$1:$A$49,0),MATCH(L$1,products!$A$1:$G$1,0))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6">
        <f>INDEX(products!$A$1:$G$49,MATCH(orders!$D449,products!$A$1:$A$49,0),MATCH(L$1,products!$A$1:$G$1,0))</f>
        <v>5.97</v>
      </c>
      <c r="M449" s="6">
        <f t="shared" si="18"/>
        <v>17.91</v>
      </c>
      <c r="N449" t="str">
        <f t="shared" si="19"/>
        <v xml:space="preserve"> 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6">
        <f>INDEX(products!$A$1:$G$49,MATCH(orders!$D450,products!$A$1:$A$49,0),MATCH(L$1,products!$A$1:$G$1,0))</f>
        <v>7.169999999999999</v>
      </c>
      <c r="M450" s="6">
        <f t="shared" si="18"/>
        <v>7.169999999999999</v>
      </c>
      <c r="N450" t="str">
        <f t="shared" si="19"/>
        <v xml:space="preserve"> 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6">
        <f>INDEX(products!$A$1:$G$49,MATCH(orders!$D451,products!$A$1:$A$49,0),MATCH(L$1,products!$A$1:$G$1,0))</f>
        <v>2.6849999999999996</v>
      </c>
      <c r="M451" s="6">
        <f t="shared" ref="M451:M514" si="21">L451*E451</f>
        <v>5.3699999999999992</v>
      </c>
      <c r="N451" t="str">
        <f t="shared" ref="N451:N514" si="22">IF(I451="Rob"," Robusta",IF(I451="EXC"," Excelsa",IF(I451="Ara","Arabica",IF(I451="Lib","Liberica",""))))</f>
        <v xml:space="preserve"> Robusta</v>
      </c>
      <c r="O451" t="str">
        <f t="shared" ref="O451:O514" si="23">IF(J451="M", "Medium", IF(J451="L", "Light", 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6">
        <f>INDEX(products!$A$1:$G$49,MATCH(orders!$D452,products!$A$1:$A$49,0),MATCH(L$1,products!$A$1:$G$1,0))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6">
        <f>INDEX(products!$A$1:$G$49,MATCH(orders!$D453,products!$A$1:$A$49,0),MATCH(L$1,products!$A$1:$G$1,0))</f>
        <v>20.584999999999997</v>
      </c>
      <c r="M453" s="6">
        <f t="shared" si="21"/>
        <v>41.169999999999995</v>
      </c>
      <c r="N453" t="str">
        <f t="shared" si="22"/>
        <v xml:space="preserve"> 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6">
        <f>INDEX(products!$A$1:$G$49,MATCH(orders!$D454,products!$A$1:$A$49,0),MATCH(L$1,products!$A$1:$G$1,0))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6">
        <f>INDEX(products!$A$1:$G$49,MATCH(orders!$D455,products!$A$1:$A$49,0),MATCH(L$1,products!$A$1:$G$1,0))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6">
        <f>INDEX(products!$A$1:$G$49,MATCH(orders!$D456,products!$A$1:$A$49,0),MATCH(L$1,products!$A$1:$G$1,0))</f>
        <v>20.584999999999997</v>
      </c>
      <c r="M456" s="6">
        <f t="shared" si="21"/>
        <v>82.339999999999989</v>
      </c>
      <c r="N456" t="str">
        <f t="shared" si="22"/>
        <v xml:space="preserve"> 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6">
        <f>INDEX(products!$A$1:$G$49,MATCH(orders!$D457,products!$A$1:$A$49,0),MATCH(L$1,products!$A$1:$G$1,0))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6">
        <f>INDEX(products!$A$1:$G$49,MATCH(orders!$D458,products!$A$1:$A$49,0),MATCH(L$1,products!$A$1:$G$1,0))</f>
        <v>20.584999999999997</v>
      </c>
      <c r="M458" s="6">
        <f t="shared" si="21"/>
        <v>41.169999999999995</v>
      </c>
      <c r="N458" t="str">
        <f t="shared" si="22"/>
        <v xml:space="preserve"> 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6">
        <f>INDEX(products!$A$1:$G$49,MATCH(orders!$D459,products!$A$1:$A$49,0),MATCH(L$1,products!$A$1:$G$1,0))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6">
        <f>INDEX(products!$A$1:$G$49,MATCH(orders!$D460,products!$A$1:$A$49,0),MATCH(L$1,products!$A$1:$G$1,0))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6">
        <f>INDEX(products!$A$1:$G$49,MATCH(orders!$D461,products!$A$1:$A$49,0),MATCH(L$1,products!$A$1:$G$1,0))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6">
        <f>INDEX(products!$A$1:$G$49,MATCH(orders!$D462,products!$A$1:$A$49,0),MATCH(L$1,products!$A$1:$G$1,0))</f>
        <v>5.3699999999999992</v>
      </c>
      <c r="M462" s="6">
        <f t="shared" si="21"/>
        <v>16.11</v>
      </c>
      <c r="N462" t="str">
        <f t="shared" si="22"/>
        <v xml:space="preserve"> 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6">
        <f>INDEX(products!$A$1:$G$49,MATCH(orders!$D463,products!$A$1:$A$49,0),MATCH(L$1,products!$A$1:$G$1,0))</f>
        <v>2.6849999999999996</v>
      </c>
      <c r="M463" s="6">
        <f t="shared" si="21"/>
        <v>10.739999999999998</v>
      </c>
      <c r="N463" t="str">
        <f t="shared" si="22"/>
        <v xml:space="preserve"> 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6">
        <f>INDEX(products!$A$1:$G$49,MATCH(orders!$D464,products!$A$1:$A$49,0),MATCH(L$1,products!$A$1:$G$1,0))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6">
        <f>INDEX(products!$A$1:$G$49,MATCH(orders!$D465,products!$A$1:$A$49,0),MATCH(L$1,products!$A$1:$G$1,0))</f>
        <v>13.75</v>
      </c>
      <c r="M465" s="6">
        <f t="shared" si="21"/>
        <v>27.5</v>
      </c>
      <c r="N465" t="str">
        <f t="shared" si="22"/>
        <v xml:space="preserve"> 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6">
        <f>INDEX(products!$A$1:$G$49,MATCH(orders!$D466,products!$A$1:$A$49,0),MATCH(L$1,products!$A$1:$G$1,0))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6">
        <f>INDEX(products!$A$1:$G$49,MATCH(orders!$D467,products!$A$1:$A$49,0),MATCH(L$1,products!$A$1:$G$1,0))</f>
        <v>20.584999999999997</v>
      </c>
      <c r="M467" s="6">
        <f t="shared" si="21"/>
        <v>20.584999999999997</v>
      </c>
      <c r="N467" t="str">
        <f t="shared" si="22"/>
        <v xml:space="preserve"> 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6">
        <f>INDEX(products!$A$1:$G$49,MATCH(orders!$D468,products!$A$1:$A$49,0),MATCH(L$1,products!$A$1:$G$1,0))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6">
        <f>INDEX(products!$A$1:$G$49,MATCH(orders!$D469,products!$A$1:$A$49,0),MATCH(L$1,products!$A$1:$G$1,0))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6">
        <f>INDEX(products!$A$1:$G$49,MATCH(orders!$D470,products!$A$1:$A$49,0),MATCH(L$1,products!$A$1:$G$1,0))</f>
        <v>13.75</v>
      </c>
      <c r="M470" s="6">
        <f t="shared" si="21"/>
        <v>41.25</v>
      </c>
      <c r="N470" t="str">
        <f t="shared" si="22"/>
        <v xml:space="preserve"> 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6">
        <f>INDEX(products!$A$1:$G$49,MATCH(orders!$D471,products!$A$1:$A$49,0),MATCH(L$1,products!$A$1:$G$1,0))</f>
        <v>4.4550000000000001</v>
      </c>
      <c r="M471" s="6">
        <f t="shared" si="21"/>
        <v>22.274999999999999</v>
      </c>
      <c r="N471" t="str">
        <f t="shared" si="22"/>
        <v xml:space="preserve"> 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6">
        <f>INDEX(products!$A$1:$G$49,MATCH(orders!$D472,products!$A$1:$A$49,0),MATCH(L$1,products!$A$1:$G$1,0))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6">
        <f>INDEX(products!$A$1:$G$49,MATCH(orders!$D473,products!$A$1:$A$49,0),MATCH(L$1,products!$A$1:$G$1,0))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6">
        <f>INDEX(products!$A$1:$G$49,MATCH(orders!$D474,products!$A$1:$A$49,0),MATCH(L$1,products!$A$1:$G$1,0))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6">
        <f>INDEX(products!$A$1:$G$49,MATCH(orders!$D475,products!$A$1:$A$49,0),MATCH(L$1,products!$A$1:$G$1,0))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6">
        <f>INDEX(products!$A$1:$G$49,MATCH(orders!$D476,products!$A$1:$A$49,0),MATCH(L$1,products!$A$1:$G$1,0))</f>
        <v>31.624999999999996</v>
      </c>
      <c r="M476" s="6">
        <f t="shared" si="21"/>
        <v>31.624999999999996</v>
      </c>
      <c r="N476" t="str">
        <f t="shared" si="22"/>
        <v xml:space="preserve"> 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6">
        <f>INDEX(products!$A$1:$G$49,MATCH(orders!$D477,products!$A$1:$A$49,0),MATCH(L$1,products!$A$1:$G$1,0))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6">
        <f>INDEX(products!$A$1:$G$49,MATCH(orders!$D478,products!$A$1:$A$49,0),MATCH(L$1,products!$A$1:$G$1,0))</f>
        <v>4.4550000000000001</v>
      </c>
      <c r="M478" s="6">
        <f t="shared" si="21"/>
        <v>26.73</v>
      </c>
      <c r="N478" t="str">
        <f t="shared" si="22"/>
        <v xml:space="preserve"> 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6">
        <f>INDEX(products!$A$1:$G$49,MATCH(orders!$D479,products!$A$1:$A$49,0),MATCH(L$1,products!$A$1:$G$1,0))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6">
        <f>INDEX(products!$A$1:$G$49,MATCH(orders!$D480,products!$A$1:$A$49,0),MATCH(L$1,products!$A$1:$G$1,0))</f>
        <v>8.9499999999999993</v>
      </c>
      <c r="M480" s="6">
        <f t="shared" si="21"/>
        <v>53.699999999999996</v>
      </c>
      <c r="N480" t="str">
        <f t="shared" si="22"/>
        <v xml:space="preserve"> 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6">
        <f>INDEX(products!$A$1:$G$49,MATCH(orders!$D481,products!$A$1:$A$49,0),MATCH(L$1,products!$A$1:$G$1,0))</f>
        <v>31.624999999999996</v>
      </c>
      <c r="M481" s="6">
        <f t="shared" si="21"/>
        <v>126.49999999999999</v>
      </c>
      <c r="N481" t="str">
        <f t="shared" si="22"/>
        <v xml:space="preserve"> 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6">
        <f>INDEX(products!$A$1:$G$49,MATCH(orders!$D482,products!$A$1:$A$49,0),MATCH(L$1,products!$A$1:$G$1,0))</f>
        <v>4.125</v>
      </c>
      <c r="M482" s="6">
        <f t="shared" si="21"/>
        <v>4.125</v>
      </c>
      <c r="N482" t="str">
        <f t="shared" si="22"/>
        <v xml:space="preserve"> 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6">
        <f>INDEX(products!$A$1:$G$49,MATCH(orders!$D483,products!$A$1:$A$49,0),MATCH(L$1,products!$A$1:$G$1,0))</f>
        <v>11.95</v>
      </c>
      <c r="M483" s="6">
        <f t="shared" si="21"/>
        <v>23.9</v>
      </c>
      <c r="N483" t="str">
        <f t="shared" si="22"/>
        <v xml:space="preserve"> 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6">
        <f>INDEX(products!$A$1:$G$49,MATCH(orders!$D484,products!$A$1:$A$49,0),MATCH(L$1,products!$A$1:$G$1,0))</f>
        <v>27.945</v>
      </c>
      <c r="M484" s="6">
        <f t="shared" si="21"/>
        <v>139.72499999999999</v>
      </c>
      <c r="N484" t="str">
        <f t="shared" si="22"/>
        <v xml:space="preserve"> 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6">
        <f>INDEX(products!$A$1:$G$49,MATCH(orders!$D485,products!$A$1:$A$49,0),MATCH(L$1,products!$A$1:$G$1,0))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6">
        <f>INDEX(products!$A$1:$G$49,MATCH(orders!$D486,products!$A$1:$A$49,0),MATCH(L$1,products!$A$1:$G$1,0))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6">
        <f>INDEX(products!$A$1:$G$49,MATCH(orders!$D487,products!$A$1:$A$49,0),MATCH(L$1,products!$A$1:$G$1,0))</f>
        <v>3.5849999999999995</v>
      </c>
      <c r="M487" s="6">
        <f t="shared" si="21"/>
        <v>21.509999999999998</v>
      </c>
      <c r="N487" t="str">
        <f t="shared" si="22"/>
        <v xml:space="preserve"> 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6">
        <f>INDEX(products!$A$1:$G$49,MATCH(orders!$D488,products!$A$1:$A$49,0),MATCH(L$1,products!$A$1:$G$1,0))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6">
        <f>INDEX(products!$A$1:$G$49,MATCH(orders!$D489,products!$A$1:$A$49,0),MATCH(L$1,products!$A$1:$G$1,0))</f>
        <v>12.15</v>
      </c>
      <c r="M489" s="6">
        <f t="shared" si="21"/>
        <v>72.900000000000006</v>
      </c>
      <c r="N489" t="str">
        <f t="shared" si="22"/>
        <v xml:space="preserve"> 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6">
        <f>INDEX(products!$A$1:$G$49,MATCH(orders!$D490,products!$A$1:$A$49,0),MATCH(L$1,products!$A$1:$G$1,0))</f>
        <v>2.9849999999999999</v>
      </c>
      <c r="M490" s="6">
        <f t="shared" si="21"/>
        <v>14.924999999999999</v>
      </c>
      <c r="N490" t="str">
        <f t="shared" si="22"/>
        <v xml:space="preserve"> 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6">
        <f>INDEX(products!$A$1:$G$49,MATCH(orders!$D491,products!$A$1:$A$49,0),MATCH(L$1,products!$A$1:$G$1,0))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6">
        <f>INDEX(products!$A$1:$G$49,MATCH(orders!$D492,products!$A$1:$A$49,0),MATCH(L$1,products!$A$1:$G$1,0))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6">
        <f>INDEX(products!$A$1:$G$49,MATCH(orders!$D493,products!$A$1:$A$49,0),MATCH(L$1,products!$A$1:$G$1,0))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6">
        <f>INDEX(products!$A$1:$G$49,MATCH(orders!$D494,products!$A$1:$A$49,0),MATCH(L$1,products!$A$1:$G$1,0))</f>
        <v>4.125</v>
      </c>
      <c r="M494" s="6">
        <f t="shared" si="21"/>
        <v>4.125</v>
      </c>
      <c r="N494" t="str">
        <f t="shared" si="22"/>
        <v xml:space="preserve"> 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6">
        <f>INDEX(products!$A$1:$G$49,MATCH(orders!$D495,products!$A$1:$A$49,0),MATCH(L$1,products!$A$1:$G$1,0))</f>
        <v>5.97</v>
      </c>
      <c r="M495" s="6">
        <f t="shared" si="21"/>
        <v>35.82</v>
      </c>
      <c r="N495" t="str">
        <f t="shared" si="22"/>
        <v xml:space="preserve"> 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6">
        <f>INDEX(products!$A$1:$G$49,MATCH(orders!$D496,products!$A$1:$A$49,0),MATCH(L$1,products!$A$1:$G$1,0))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6">
        <f>INDEX(products!$A$1:$G$49,MATCH(orders!$D497,products!$A$1:$A$49,0),MATCH(L$1,products!$A$1:$G$1,0))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6">
        <f>INDEX(products!$A$1:$G$49,MATCH(orders!$D498,products!$A$1:$A$49,0),MATCH(L$1,products!$A$1:$G$1,0))</f>
        <v>3.645</v>
      </c>
      <c r="M498" s="6">
        <f t="shared" si="21"/>
        <v>10.935</v>
      </c>
      <c r="N498" t="str">
        <f t="shared" si="22"/>
        <v xml:space="preserve"> 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6">
        <f>INDEX(products!$A$1:$G$49,MATCH(orders!$D499,products!$A$1:$A$49,0),MATCH(L$1,products!$A$1:$G$1,0))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6">
        <f>INDEX(products!$A$1:$G$49,MATCH(orders!$D500,products!$A$1:$A$49,0),MATCH(L$1,products!$A$1:$G$1,0))</f>
        <v>9.9499999999999993</v>
      </c>
      <c r="M500" s="6">
        <f t="shared" si="21"/>
        <v>49.75</v>
      </c>
      <c r="N500" t="str">
        <f t="shared" si="22"/>
        <v xml:space="preserve"> 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6">
        <f>INDEX(products!$A$1:$G$49,MATCH(orders!$D501,products!$A$1:$A$49,0),MATCH(L$1,products!$A$1:$G$1,0))</f>
        <v>2.6849999999999996</v>
      </c>
      <c r="M501" s="6">
        <f t="shared" si="21"/>
        <v>8.0549999999999997</v>
      </c>
      <c r="N501" t="str">
        <f t="shared" si="22"/>
        <v xml:space="preserve"> 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6">
        <f>INDEX(products!$A$1:$G$49,MATCH(orders!$D502,products!$A$1:$A$49,0),MATCH(L$1,products!$A$1:$G$1,0))</f>
        <v>11.95</v>
      </c>
      <c r="M502" s="6">
        <f t="shared" si="21"/>
        <v>47.8</v>
      </c>
      <c r="N502" t="str">
        <f t="shared" si="22"/>
        <v xml:space="preserve"> 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6">
        <f>INDEX(products!$A$1:$G$49,MATCH(orders!$D503,products!$A$1:$A$49,0),MATCH(L$1,products!$A$1:$G$1,0))</f>
        <v>2.9849999999999999</v>
      </c>
      <c r="M503" s="6">
        <f t="shared" si="21"/>
        <v>11.94</v>
      </c>
      <c r="N503" t="str">
        <f t="shared" si="22"/>
        <v xml:space="preserve"> 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6">
        <f>INDEX(products!$A$1:$G$49,MATCH(orders!$D504,products!$A$1:$A$49,0),MATCH(L$1,products!$A$1:$G$1,0))</f>
        <v>4.125</v>
      </c>
      <c r="M504" s="6">
        <f t="shared" si="21"/>
        <v>16.5</v>
      </c>
      <c r="N504" t="str">
        <f t="shared" si="22"/>
        <v xml:space="preserve"> 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6">
        <f>INDEX(products!$A$1:$G$49,MATCH(orders!$D505,products!$A$1:$A$49,0),MATCH(L$1,products!$A$1:$G$1,0))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6">
        <f>INDEX(products!$A$1:$G$49,MATCH(orders!$D506,products!$A$1:$A$49,0),MATCH(L$1,products!$A$1:$G$1,0))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6">
        <f>INDEX(products!$A$1:$G$49,MATCH(orders!$D507,products!$A$1:$A$49,0),MATCH(L$1,products!$A$1:$G$1,0))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6">
        <f>INDEX(products!$A$1:$G$49,MATCH(orders!$D508,products!$A$1:$A$49,0),MATCH(L$1,products!$A$1:$G$1,0))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6">
        <f>INDEX(products!$A$1:$G$49,MATCH(orders!$D509,products!$A$1:$A$49,0),MATCH(L$1,products!$A$1:$G$1,0))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6">
        <f>INDEX(products!$A$1:$G$49,MATCH(orders!$D510,products!$A$1:$A$49,0),MATCH(L$1,products!$A$1:$G$1,0))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6">
        <f>INDEX(products!$A$1:$G$49,MATCH(orders!$D511,products!$A$1:$A$49,0),MATCH(L$1,products!$A$1:$G$1,0))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6">
        <f>INDEX(products!$A$1:$G$49,MATCH(orders!$D512,products!$A$1:$A$49,0),MATCH(L$1,products!$A$1:$G$1,0))</f>
        <v>3.5849999999999995</v>
      </c>
      <c r="M512" s="6">
        <f t="shared" si="21"/>
        <v>10.754999999999999</v>
      </c>
      <c r="N512" t="str">
        <f t="shared" si="22"/>
        <v xml:space="preserve"> 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6">
        <f>INDEX(products!$A$1:$G$49,MATCH(orders!$D513,products!$A$1:$A$49,0),MATCH(L$1,products!$A$1:$G$1,0))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6">
        <f>INDEX(products!$A$1:$G$49,MATCH(orders!$D514,products!$A$1:$A$49,0),MATCH(L$1,products!$A$1:$G$1,0))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6">
        <f>INDEX(products!$A$1:$G$49,MATCH(orders!$D515,products!$A$1:$A$49,0),MATCH(L$1,products!$A$1:$G$1,0))</f>
        <v>15.85</v>
      </c>
      <c r="M515" s="6">
        <f t="shared" ref="M515:M578" si="24">L515*E515</f>
        <v>79.25</v>
      </c>
      <c r="N515" t="str">
        <f t="shared" ref="N515:N578" si="25">IF(I515="Rob"," Robusta",IF(I515="EXC"," Excelsa",IF(I515="Ara","Arabica",IF(I515="Lib","Liberica",""))))</f>
        <v>Liberica</v>
      </c>
      <c r="O515" t="str">
        <f t="shared" ref="O515:O578" si="26">IF(J515="M", "Medium", IF(J515="L", "Light", 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6">
        <f>INDEX(products!$A$1:$G$49,MATCH(orders!$D516,products!$A$1:$A$49,0),MATCH(L$1,products!$A$1:$G$1,0))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6">
        <f>INDEX(products!$A$1:$G$49,MATCH(orders!$D517,products!$A$1:$A$49,0),MATCH(L$1,products!$A$1:$G$1,0))</f>
        <v>7.169999999999999</v>
      </c>
      <c r="M517" s="6">
        <f t="shared" si="24"/>
        <v>21.509999999999998</v>
      </c>
      <c r="N517" t="str">
        <f t="shared" si="25"/>
        <v xml:space="preserve"> 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6">
        <f>INDEX(products!$A$1:$G$49,MATCH(orders!$D518,products!$A$1:$A$49,0),MATCH(L$1,products!$A$1:$G$1,0))</f>
        <v>20.584999999999997</v>
      </c>
      <c r="M518" s="6">
        <f t="shared" si="24"/>
        <v>102.92499999999998</v>
      </c>
      <c r="N518" t="str">
        <f t="shared" si="25"/>
        <v xml:space="preserve"> 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6">
        <f>INDEX(products!$A$1:$G$49,MATCH(orders!$D519,products!$A$1:$A$49,0),MATCH(L$1,products!$A$1:$G$1,0))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6">
        <f>INDEX(products!$A$1:$G$49,MATCH(orders!$D520,products!$A$1:$A$49,0),MATCH(L$1,products!$A$1:$G$1,0))</f>
        <v>27.945</v>
      </c>
      <c r="M520" s="6">
        <f t="shared" si="24"/>
        <v>139.72499999999999</v>
      </c>
      <c r="N520" t="str">
        <f t="shared" si="25"/>
        <v xml:space="preserve"> 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6">
        <f>INDEX(products!$A$1:$G$49,MATCH(orders!$D521,products!$A$1:$A$49,0),MATCH(L$1,products!$A$1:$G$1,0))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6">
        <f>INDEX(products!$A$1:$G$49,MATCH(orders!$D522,products!$A$1:$A$49,0),MATCH(L$1,products!$A$1:$G$1,0))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6">
        <f>INDEX(products!$A$1:$G$49,MATCH(orders!$D523,products!$A$1:$A$49,0),MATCH(L$1,products!$A$1:$G$1,0))</f>
        <v>9.9499999999999993</v>
      </c>
      <c r="M523" s="6">
        <f t="shared" si="24"/>
        <v>39.799999999999997</v>
      </c>
      <c r="N523" t="str">
        <f t="shared" si="25"/>
        <v xml:space="preserve"> 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6">
        <f>INDEX(products!$A$1:$G$49,MATCH(orders!$D524,products!$A$1:$A$49,0),MATCH(L$1,products!$A$1:$G$1,0))</f>
        <v>5.97</v>
      </c>
      <c r="M524" s="6">
        <f t="shared" si="24"/>
        <v>29.849999999999998</v>
      </c>
      <c r="N524" t="str">
        <f t="shared" si="25"/>
        <v xml:space="preserve"> 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6">
        <f>INDEX(products!$A$1:$G$49,MATCH(orders!$D525,products!$A$1:$A$49,0),MATCH(L$1,products!$A$1:$G$1,0))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6">
        <f>INDEX(products!$A$1:$G$49,MATCH(orders!$D526,products!$A$1:$A$49,0),MATCH(L$1,products!$A$1:$G$1,0))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6">
        <f>INDEX(products!$A$1:$G$49,MATCH(orders!$D527,products!$A$1:$A$49,0),MATCH(L$1,products!$A$1:$G$1,0))</f>
        <v>2.6849999999999996</v>
      </c>
      <c r="M527" s="6">
        <f t="shared" si="24"/>
        <v>13.424999999999997</v>
      </c>
      <c r="N527" t="str">
        <f t="shared" si="25"/>
        <v xml:space="preserve"> 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6">
        <f>INDEX(products!$A$1:$G$49,MATCH(orders!$D528,products!$A$1:$A$49,0),MATCH(L$1,products!$A$1:$G$1,0))</f>
        <v>31.624999999999996</v>
      </c>
      <c r="M528" s="6">
        <f t="shared" si="24"/>
        <v>126.49999999999999</v>
      </c>
      <c r="N528" t="str">
        <f t="shared" si="25"/>
        <v xml:space="preserve"> 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6">
        <f>INDEX(products!$A$1:$G$49,MATCH(orders!$D529,products!$A$1:$A$49,0),MATCH(L$1,products!$A$1:$G$1,0))</f>
        <v>8.25</v>
      </c>
      <c r="M529" s="6">
        <f t="shared" si="24"/>
        <v>41.25</v>
      </c>
      <c r="N529" t="str">
        <f t="shared" si="25"/>
        <v xml:space="preserve"> 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6">
        <f>INDEX(products!$A$1:$G$49,MATCH(orders!$D530,products!$A$1:$A$49,0),MATCH(L$1,products!$A$1:$G$1,0))</f>
        <v>8.91</v>
      </c>
      <c r="M530" s="6">
        <f t="shared" si="24"/>
        <v>53.46</v>
      </c>
      <c r="N530" t="str">
        <f t="shared" si="25"/>
        <v xml:space="preserve"> 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6">
        <f>INDEX(products!$A$1:$G$49,MATCH(orders!$D531,products!$A$1:$A$49,0),MATCH(L$1,products!$A$1:$G$1,0))</f>
        <v>9.9499999999999993</v>
      </c>
      <c r="M531" s="6">
        <f t="shared" si="24"/>
        <v>59.699999999999996</v>
      </c>
      <c r="N531" t="str">
        <f t="shared" si="25"/>
        <v xml:space="preserve"> 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6">
        <f>INDEX(products!$A$1:$G$49,MATCH(orders!$D532,products!$A$1:$A$49,0),MATCH(L$1,products!$A$1:$G$1,0))</f>
        <v>9.9499999999999993</v>
      </c>
      <c r="M532" s="6">
        <f t="shared" si="24"/>
        <v>59.699999999999996</v>
      </c>
      <c r="N532" t="str">
        <f t="shared" si="25"/>
        <v xml:space="preserve"> 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6">
        <f>INDEX(products!$A$1:$G$49,MATCH(orders!$D533,products!$A$1:$A$49,0),MATCH(L$1,products!$A$1:$G$1,0))</f>
        <v>8.9499999999999993</v>
      </c>
      <c r="M533" s="6">
        <f t="shared" si="24"/>
        <v>44.75</v>
      </c>
      <c r="N533" t="str">
        <f t="shared" si="25"/>
        <v xml:space="preserve"> 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6">
        <f>INDEX(products!$A$1:$G$49,MATCH(orders!$D534,products!$A$1:$A$49,0),MATCH(L$1,products!$A$1:$G$1,0))</f>
        <v>8.25</v>
      </c>
      <c r="M534" s="6">
        <f t="shared" si="24"/>
        <v>16.5</v>
      </c>
      <c r="N534" t="str">
        <f t="shared" si="25"/>
        <v xml:space="preserve"> 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6">
        <f>INDEX(products!$A$1:$G$49,MATCH(orders!$D535,products!$A$1:$A$49,0),MATCH(L$1,products!$A$1:$G$1,0))</f>
        <v>5.3699999999999992</v>
      </c>
      <c r="M535" s="6">
        <f t="shared" si="24"/>
        <v>21.479999999999997</v>
      </c>
      <c r="N535" t="str">
        <f t="shared" si="25"/>
        <v xml:space="preserve"> 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6">
        <f>INDEX(products!$A$1:$G$49,MATCH(orders!$D536,products!$A$1:$A$49,0),MATCH(L$1,products!$A$1:$G$1,0))</f>
        <v>22.884999999999998</v>
      </c>
      <c r="M536" s="6">
        <f t="shared" si="24"/>
        <v>45.769999999999996</v>
      </c>
      <c r="N536" t="str">
        <f t="shared" si="25"/>
        <v xml:space="preserve"> 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6">
        <f>INDEX(products!$A$1:$G$49,MATCH(orders!$D537,products!$A$1:$A$49,0),MATCH(L$1,products!$A$1:$G$1,0))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6">
        <f>INDEX(products!$A$1:$G$49,MATCH(orders!$D538,products!$A$1:$A$49,0),MATCH(L$1,products!$A$1:$G$1,0))</f>
        <v>2.6849999999999996</v>
      </c>
      <c r="M538" s="6">
        <f t="shared" si="24"/>
        <v>8.0549999999999997</v>
      </c>
      <c r="N538" t="str">
        <f t="shared" si="25"/>
        <v xml:space="preserve"> 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6">
        <f>INDEX(products!$A$1:$G$49,MATCH(orders!$D539,products!$A$1:$A$49,0),MATCH(L$1,products!$A$1:$G$1,0))</f>
        <v>27.945</v>
      </c>
      <c r="M539" s="6">
        <f t="shared" si="24"/>
        <v>111.78</v>
      </c>
      <c r="N539" t="str">
        <f t="shared" si="25"/>
        <v xml:space="preserve"> 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6">
        <f>INDEX(products!$A$1:$G$49,MATCH(orders!$D540,products!$A$1:$A$49,0),MATCH(L$1,products!$A$1:$G$1,0))</f>
        <v>2.6849999999999996</v>
      </c>
      <c r="M540" s="6">
        <f t="shared" si="24"/>
        <v>10.739999999999998</v>
      </c>
      <c r="N540" t="str">
        <f t="shared" si="25"/>
        <v xml:space="preserve"> 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6">
        <f>INDEX(products!$A$1:$G$49,MATCH(orders!$D541,products!$A$1:$A$49,0),MATCH(L$1,products!$A$1:$G$1,0))</f>
        <v>5.3699999999999992</v>
      </c>
      <c r="M541" s="6">
        <f t="shared" si="24"/>
        <v>26.849999999999994</v>
      </c>
      <c r="N541" t="str">
        <f t="shared" si="25"/>
        <v xml:space="preserve"> 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6">
        <f>INDEX(products!$A$1:$G$49,MATCH(orders!$D542,products!$A$1:$A$49,0),MATCH(L$1,products!$A$1:$G$1,0))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6">
        <f>INDEX(products!$A$1:$G$49,MATCH(orders!$D543,products!$A$1:$A$49,0),MATCH(L$1,products!$A$1:$G$1,0))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6">
        <f>INDEX(products!$A$1:$G$49,MATCH(orders!$D544,products!$A$1:$A$49,0),MATCH(L$1,products!$A$1:$G$1,0))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6">
        <f>INDEX(products!$A$1:$G$49,MATCH(orders!$D545,products!$A$1:$A$49,0),MATCH(L$1,products!$A$1:$G$1,0))</f>
        <v>27.484999999999996</v>
      </c>
      <c r="M545" s="6">
        <f t="shared" si="24"/>
        <v>54.969999999999992</v>
      </c>
      <c r="N545" t="str">
        <f t="shared" si="25"/>
        <v xml:space="preserve"> 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6">
        <f>INDEX(products!$A$1:$G$49,MATCH(orders!$D546,products!$A$1:$A$49,0),MATCH(L$1,products!$A$1:$G$1,0))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6">
        <f>INDEX(products!$A$1:$G$49,MATCH(orders!$D547,products!$A$1:$A$49,0),MATCH(L$1,products!$A$1:$G$1,0))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6">
        <f>INDEX(products!$A$1:$G$49,MATCH(orders!$D548,products!$A$1:$A$49,0),MATCH(L$1,products!$A$1:$G$1,0))</f>
        <v>27.945</v>
      </c>
      <c r="M548" s="6">
        <f t="shared" si="24"/>
        <v>83.835000000000008</v>
      </c>
      <c r="N548" t="str">
        <f t="shared" si="25"/>
        <v xml:space="preserve"> 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6">
        <f>INDEX(products!$A$1:$G$49,MATCH(orders!$D549,products!$A$1:$A$49,0),MATCH(L$1,products!$A$1:$G$1,0))</f>
        <v>3.5849999999999995</v>
      </c>
      <c r="M549" s="6">
        <f t="shared" si="24"/>
        <v>10.754999999999999</v>
      </c>
      <c r="N549" t="str">
        <f t="shared" si="25"/>
        <v xml:space="preserve"> 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6">
        <f>INDEX(products!$A$1:$G$49,MATCH(orders!$D550,products!$A$1:$A$49,0),MATCH(L$1,products!$A$1:$G$1,0))</f>
        <v>4.4550000000000001</v>
      </c>
      <c r="M550" s="6">
        <f t="shared" si="24"/>
        <v>13.365</v>
      </c>
      <c r="N550" t="str">
        <f t="shared" si="25"/>
        <v xml:space="preserve"> 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6">
        <f>INDEX(products!$A$1:$G$49,MATCH(orders!$D551,products!$A$1:$A$49,0),MATCH(L$1,products!$A$1:$G$1,0))</f>
        <v>4.4550000000000001</v>
      </c>
      <c r="M551" s="6">
        <f t="shared" si="24"/>
        <v>17.82</v>
      </c>
      <c r="N551" t="str">
        <f t="shared" si="25"/>
        <v xml:space="preserve"> 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6">
        <f>INDEX(products!$A$1:$G$49,MATCH(orders!$D552,products!$A$1:$A$49,0),MATCH(L$1,products!$A$1:$G$1,0))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6">
        <f>INDEX(products!$A$1:$G$49,MATCH(orders!$D553,products!$A$1:$A$49,0),MATCH(L$1,products!$A$1:$G$1,0))</f>
        <v>3.645</v>
      </c>
      <c r="M553" s="6">
        <f t="shared" si="24"/>
        <v>7.29</v>
      </c>
      <c r="N553" t="str">
        <f t="shared" si="25"/>
        <v xml:space="preserve"> 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6">
        <f>INDEX(products!$A$1:$G$49,MATCH(orders!$D554,products!$A$1:$A$49,0),MATCH(L$1,products!$A$1:$G$1,0))</f>
        <v>4.4550000000000001</v>
      </c>
      <c r="M554" s="6">
        <f t="shared" si="24"/>
        <v>17.82</v>
      </c>
      <c r="N554" t="str">
        <f t="shared" si="25"/>
        <v xml:space="preserve"> 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6">
        <f>INDEX(products!$A$1:$G$49,MATCH(orders!$D555,products!$A$1:$A$49,0),MATCH(L$1,products!$A$1:$G$1,0))</f>
        <v>13.75</v>
      </c>
      <c r="M555" s="6">
        <f t="shared" si="24"/>
        <v>68.75</v>
      </c>
      <c r="N555" t="str">
        <f t="shared" si="25"/>
        <v xml:space="preserve"> 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6">
        <f>INDEX(products!$A$1:$G$49,MATCH(orders!$D556,products!$A$1:$A$49,0),MATCH(L$1,products!$A$1:$G$1,0))</f>
        <v>27.484999999999996</v>
      </c>
      <c r="M556" s="6">
        <f t="shared" si="24"/>
        <v>54.969999999999992</v>
      </c>
      <c r="N556" t="str">
        <f t="shared" si="25"/>
        <v xml:space="preserve"> 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6">
        <f>INDEX(products!$A$1:$G$49,MATCH(orders!$D557,products!$A$1:$A$49,0),MATCH(L$1,products!$A$1:$G$1,0))</f>
        <v>13.75</v>
      </c>
      <c r="M557" s="6">
        <f t="shared" si="24"/>
        <v>82.5</v>
      </c>
      <c r="N557" t="str">
        <f t="shared" si="25"/>
        <v xml:space="preserve"> 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6">
        <f>INDEX(products!$A$1:$G$49,MATCH(orders!$D558,products!$A$1:$A$49,0),MATCH(L$1,products!$A$1:$G$1,0))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6">
        <f>INDEX(products!$A$1:$G$49,MATCH(orders!$D559,products!$A$1:$A$49,0),MATCH(L$1,products!$A$1:$G$1,0))</f>
        <v>14.85</v>
      </c>
      <c r="M559" s="6">
        <f t="shared" si="24"/>
        <v>59.4</v>
      </c>
      <c r="N559" t="str">
        <f t="shared" si="25"/>
        <v xml:space="preserve"> 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6">
        <f>INDEX(products!$A$1:$G$49,MATCH(orders!$D560,products!$A$1:$A$49,0),MATCH(L$1,products!$A$1:$G$1,0))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6">
        <f>INDEX(products!$A$1:$G$49,MATCH(orders!$D561,products!$A$1:$A$49,0),MATCH(L$1,products!$A$1:$G$1,0))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6">
        <f>INDEX(products!$A$1:$G$49,MATCH(orders!$D562,products!$A$1:$A$49,0),MATCH(L$1,products!$A$1:$G$1,0))</f>
        <v>31.624999999999996</v>
      </c>
      <c r="M562" s="6">
        <f t="shared" si="24"/>
        <v>189.74999999999997</v>
      </c>
      <c r="N562" t="str">
        <f t="shared" si="25"/>
        <v xml:space="preserve"> 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6">
        <f>INDEX(products!$A$1:$G$49,MATCH(orders!$D563,products!$A$1:$A$49,0),MATCH(L$1,products!$A$1:$G$1,0))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6">
        <f>INDEX(products!$A$1:$G$49,MATCH(orders!$D564,products!$A$1:$A$49,0),MATCH(L$1,products!$A$1:$G$1,0))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6">
        <f>INDEX(products!$A$1:$G$49,MATCH(orders!$D565,products!$A$1:$A$49,0),MATCH(L$1,products!$A$1:$G$1,0))</f>
        <v>13.75</v>
      </c>
      <c r="M565" s="6">
        <f t="shared" si="24"/>
        <v>82.5</v>
      </c>
      <c r="N565" t="str">
        <f t="shared" si="25"/>
        <v xml:space="preserve"> 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6">
        <f>INDEX(products!$A$1:$G$49,MATCH(orders!$D566,products!$A$1:$A$49,0),MATCH(L$1,products!$A$1:$G$1,0))</f>
        <v>7.169999999999999</v>
      </c>
      <c r="M566" s="6">
        <f t="shared" si="24"/>
        <v>14.339999999999998</v>
      </c>
      <c r="N566" t="str">
        <f t="shared" si="25"/>
        <v xml:space="preserve"> 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6">
        <f>INDEX(products!$A$1:$G$49,MATCH(orders!$D567,products!$A$1:$A$49,0),MATCH(L$1,products!$A$1:$G$1,0))</f>
        <v>20.584999999999997</v>
      </c>
      <c r="M567" s="6">
        <f t="shared" si="24"/>
        <v>82.339999999999989</v>
      </c>
      <c r="N567" t="str">
        <f t="shared" si="25"/>
        <v xml:space="preserve"> 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6">
        <f>INDEX(products!$A$1:$G$49,MATCH(orders!$D568,products!$A$1:$A$49,0),MATCH(L$1,products!$A$1:$G$1,0))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6">
        <f>INDEX(products!$A$1:$G$49,MATCH(orders!$D569,products!$A$1:$A$49,0),MATCH(L$1,products!$A$1:$G$1,0))</f>
        <v>27.484999999999996</v>
      </c>
      <c r="M569" s="6">
        <f t="shared" si="24"/>
        <v>164.90999999999997</v>
      </c>
      <c r="N569" t="str">
        <f t="shared" si="25"/>
        <v xml:space="preserve"> 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6">
        <f>INDEX(products!$A$1:$G$49,MATCH(orders!$D570,products!$A$1:$A$49,0),MATCH(L$1,products!$A$1:$G$1,0))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6">
        <f>INDEX(products!$A$1:$G$49,MATCH(orders!$D571,products!$A$1:$A$49,0),MATCH(L$1,products!$A$1:$G$1,0))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6">
        <f>INDEX(products!$A$1:$G$49,MATCH(orders!$D572,products!$A$1:$A$49,0),MATCH(L$1,products!$A$1:$G$1,0))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6">
        <f>INDEX(products!$A$1:$G$49,MATCH(orders!$D573,products!$A$1:$A$49,0),MATCH(L$1,products!$A$1:$G$1,0))</f>
        <v>8.91</v>
      </c>
      <c r="M573" s="6">
        <f t="shared" si="24"/>
        <v>35.64</v>
      </c>
      <c r="N573" t="str">
        <f t="shared" si="25"/>
        <v xml:space="preserve"> 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6">
        <f>INDEX(products!$A$1:$G$49,MATCH(orders!$D574,products!$A$1:$A$49,0),MATCH(L$1,products!$A$1:$G$1,0))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6">
        <f>INDEX(products!$A$1:$G$49,MATCH(orders!$D575,products!$A$1:$A$49,0),MATCH(L$1,products!$A$1:$G$1,0))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6">
        <f>INDEX(products!$A$1:$G$49,MATCH(orders!$D576,products!$A$1:$A$49,0),MATCH(L$1,products!$A$1:$G$1,0))</f>
        <v>3.5849999999999995</v>
      </c>
      <c r="M576" s="6">
        <f t="shared" si="24"/>
        <v>21.509999999999998</v>
      </c>
      <c r="N576" t="str">
        <f t="shared" si="25"/>
        <v xml:space="preserve"> 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6">
        <f>INDEX(products!$A$1:$G$49,MATCH(orders!$D577,products!$A$1:$A$49,0),MATCH(L$1,products!$A$1:$G$1,0))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6">
        <f>INDEX(products!$A$1:$G$49,MATCH(orders!$D578,products!$A$1:$A$49,0),MATCH(L$1,products!$A$1:$G$1,0))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6">
        <f>INDEX(products!$A$1:$G$49,MATCH(orders!$D579,products!$A$1:$A$49,0),MATCH(L$1,products!$A$1:$G$1,0))</f>
        <v>14.55</v>
      </c>
      <c r="M579" s="6">
        <f t="shared" ref="M579:M642" si="27">L579*E579</f>
        <v>58.2</v>
      </c>
      <c r="N579" t="str">
        <f t="shared" ref="N579:N642" si="28">IF(I579="Rob"," Robusta",IF(I579="EXC"," Excelsa",IF(I579="Ara","Arabica",IF(I579="Lib","Liberica",""))))</f>
        <v>Liberica</v>
      </c>
      <c r="O579" t="str">
        <f t="shared" ref="O579:O642" si="29">IF(J579="M", "Medium", IF(J579="L", "Light", 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6">
        <f>INDEX(products!$A$1:$G$49,MATCH(orders!$D580,products!$A$1:$A$49,0),MATCH(L$1,products!$A$1:$G$1,0))</f>
        <v>4.4550000000000001</v>
      </c>
      <c r="M580" s="6">
        <f t="shared" si="27"/>
        <v>13.365</v>
      </c>
      <c r="N580" t="str">
        <f t="shared" si="28"/>
        <v xml:space="preserve"> 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6">
        <f>INDEX(products!$A$1:$G$49,MATCH(orders!$D581,products!$A$1:$A$49,0),MATCH(L$1,products!$A$1:$G$1,0))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6">
        <f>INDEX(products!$A$1:$G$49,MATCH(orders!$D582,products!$A$1:$A$49,0),MATCH(L$1,products!$A$1:$G$1,0))</f>
        <v>14.85</v>
      </c>
      <c r="M582" s="6">
        <f t="shared" si="27"/>
        <v>44.55</v>
      </c>
      <c r="N582" t="str">
        <f t="shared" si="28"/>
        <v xml:space="preserve"> 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6">
        <f>INDEX(products!$A$1:$G$49,MATCH(orders!$D583,products!$A$1:$A$49,0),MATCH(L$1,products!$A$1:$G$1,0))</f>
        <v>8.91</v>
      </c>
      <c r="M583" s="6">
        <f t="shared" si="27"/>
        <v>44.55</v>
      </c>
      <c r="N583" t="str">
        <f t="shared" si="28"/>
        <v xml:space="preserve"> 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6">
        <f>INDEX(products!$A$1:$G$49,MATCH(orders!$D584,products!$A$1:$A$49,0),MATCH(L$1,products!$A$1:$G$1,0))</f>
        <v>12.15</v>
      </c>
      <c r="M584" s="6">
        <f t="shared" si="27"/>
        <v>60.75</v>
      </c>
      <c r="N584" t="str">
        <f t="shared" si="28"/>
        <v xml:space="preserve"> 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6">
        <f>INDEX(products!$A$1:$G$49,MATCH(orders!$D585,products!$A$1:$A$49,0),MATCH(L$1,products!$A$1:$G$1,0))</f>
        <v>3.5849999999999995</v>
      </c>
      <c r="M585" s="6">
        <f t="shared" si="27"/>
        <v>3.5849999999999995</v>
      </c>
      <c r="N585" t="str">
        <f t="shared" si="28"/>
        <v xml:space="preserve"> 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6">
        <f>INDEX(products!$A$1:$G$49,MATCH(orders!$D586,products!$A$1:$A$49,0),MATCH(L$1,products!$A$1:$G$1,0))</f>
        <v>3.5849999999999995</v>
      </c>
      <c r="M586" s="6">
        <f t="shared" si="27"/>
        <v>21.509999999999998</v>
      </c>
      <c r="N586" t="str">
        <f t="shared" si="28"/>
        <v xml:space="preserve"> 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6">
        <f>INDEX(products!$A$1:$G$49,MATCH(orders!$D587,products!$A$1:$A$49,0),MATCH(L$1,products!$A$1:$G$1,0))</f>
        <v>8.25</v>
      </c>
      <c r="M587" s="6">
        <f t="shared" si="27"/>
        <v>16.5</v>
      </c>
      <c r="N587" t="str">
        <f t="shared" si="28"/>
        <v xml:space="preserve"> 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6">
        <f>INDEX(products!$A$1:$G$49,MATCH(orders!$D588,products!$A$1:$A$49,0),MATCH(L$1,products!$A$1:$G$1,0))</f>
        <v>27.484999999999996</v>
      </c>
      <c r="M588" s="6">
        <f t="shared" si="27"/>
        <v>82.454999999999984</v>
      </c>
      <c r="N588" t="str">
        <f t="shared" si="28"/>
        <v xml:space="preserve"> 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6">
        <f>INDEX(products!$A$1:$G$49,MATCH(orders!$D589,products!$A$1:$A$49,0),MATCH(L$1,products!$A$1:$G$1,0))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6">
        <f>INDEX(products!$A$1:$G$49,MATCH(orders!$D590,products!$A$1:$A$49,0),MATCH(L$1,products!$A$1:$G$1,0))</f>
        <v>5.97</v>
      </c>
      <c r="M590" s="6">
        <f t="shared" si="27"/>
        <v>11.94</v>
      </c>
      <c r="N590" t="str">
        <f t="shared" si="28"/>
        <v xml:space="preserve"> 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6">
        <f>INDEX(products!$A$1:$G$49,MATCH(orders!$D591,products!$A$1:$A$49,0),MATCH(L$1,products!$A$1:$G$1,0))</f>
        <v>34.154999999999994</v>
      </c>
      <c r="M591" s="6">
        <f t="shared" si="27"/>
        <v>204.92999999999995</v>
      </c>
      <c r="N591" t="str">
        <f t="shared" si="28"/>
        <v xml:space="preserve"> 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6">
        <f>INDEX(products!$A$1:$G$49,MATCH(orders!$D592,products!$A$1:$A$49,0),MATCH(L$1,products!$A$1:$G$1,0))</f>
        <v>31.624999999999996</v>
      </c>
      <c r="M592" s="6">
        <f t="shared" si="27"/>
        <v>63.249999999999993</v>
      </c>
      <c r="N592" t="str">
        <f t="shared" si="28"/>
        <v xml:space="preserve"> 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6">
        <f>INDEX(products!$A$1:$G$49,MATCH(orders!$D593,products!$A$1:$A$49,0),MATCH(L$1,products!$A$1:$G$1,0))</f>
        <v>2.6849999999999996</v>
      </c>
      <c r="M593" s="6">
        <f t="shared" si="27"/>
        <v>8.0549999999999997</v>
      </c>
      <c r="N593" t="str">
        <f t="shared" si="28"/>
        <v xml:space="preserve"> 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6">
        <f>INDEX(products!$A$1:$G$49,MATCH(orders!$D594,products!$A$1:$A$49,0),MATCH(L$1,products!$A$1:$G$1,0))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6">
        <f>INDEX(products!$A$1:$G$49,MATCH(orders!$D595,products!$A$1:$A$49,0),MATCH(L$1,products!$A$1:$G$1,0))</f>
        <v>27.945</v>
      </c>
      <c r="M595" s="6">
        <f t="shared" si="27"/>
        <v>27.945</v>
      </c>
      <c r="N595" t="str">
        <f t="shared" si="28"/>
        <v xml:space="preserve"> 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6">
        <f>INDEX(products!$A$1:$G$49,MATCH(orders!$D596,products!$A$1:$A$49,0),MATCH(L$1,products!$A$1:$G$1,0))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6">
        <f>INDEX(products!$A$1:$G$49,MATCH(orders!$D597,products!$A$1:$A$49,0),MATCH(L$1,products!$A$1:$G$1,0))</f>
        <v>14.85</v>
      </c>
      <c r="M597" s="6">
        <f t="shared" si="27"/>
        <v>14.85</v>
      </c>
      <c r="N597" t="str">
        <f t="shared" si="28"/>
        <v xml:space="preserve"> 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6">
        <f>INDEX(products!$A$1:$G$49,MATCH(orders!$D598,products!$A$1:$A$49,0),MATCH(L$1,products!$A$1:$G$1,0))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6">
        <f>INDEX(products!$A$1:$G$49,MATCH(orders!$D599,products!$A$1:$A$49,0),MATCH(L$1,products!$A$1:$G$1,0))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6">
        <f>INDEX(products!$A$1:$G$49,MATCH(orders!$D600,products!$A$1:$A$49,0),MATCH(L$1,products!$A$1:$G$1,0))</f>
        <v>2.9849999999999999</v>
      </c>
      <c r="M600" s="6">
        <f t="shared" si="27"/>
        <v>11.94</v>
      </c>
      <c r="N600" t="str">
        <f t="shared" si="28"/>
        <v xml:space="preserve"> 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6">
        <f>INDEX(products!$A$1:$G$49,MATCH(orders!$D601,products!$A$1:$A$49,0),MATCH(L$1,products!$A$1:$G$1,0))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6">
        <f>INDEX(products!$A$1:$G$49,MATCH(orders!$D602,products!$A$1:$A$49,0),MATCH(L$1,products!$A$1:$G$1,0))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6">
        <f>INDEX(products!$A$1:$G$49,MATCH(orders!$D603,products!$A$1:$A$49,0),MATCH(L$1,products!$A$1:$G$1,0))</f>
        <v>27.484999999999996</v>
      </c>
      <c r="M603" s="6">
        <f t="shared" si="27"/>
        <v>109.93999999999998</v>
      </c>
      <c r="N603" t="str">
        <f t="shared" si="28"/>
        <v xml:space="preserve"> 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6">
        <f>INDEX(products!$A$1:$G$49,MATCH(orders!$D604,products!$A$1:$A$49,0),MATCH(L$1,products!$A$1:$G$1,0))</f>
        <v>4.4550000000000001</v>
      </c>
      <c r="M604" s="6">
        <f t="shared" si="27"/>
        <v>22.274999999999999</v>
      </c>
      <c r="N604" t="str">
        <f t="shared" si="28"/>
        <v xml:space="preserve"> 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6">
        <f>INDEX(products!$A$1:$G$49,MATCH(orders!$D605,products!$A$1:$A$49,0),MATCH(L$1,products!$A$1:$G$1,0))</f>
        <v>2.9849999999999999</v>
      </c>
      <c r="M605" s="6">
        <f t="shared" si="27"/>
        <v>8.9550000000000001</v>
      </c>
      <c r="N605" t="str">
        <f t="shared" si="28"/>
        <v xml:space="preserve"> 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6">
        <f>INDEX(products!$A$1:$G$49,MATCH(orders!$D606,products!$A$1:$A$49,0),MATCH(L$1,products!$A$1:$G$1,0))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6">
        <f>INDEX(products!$A$1:$G$49,MATCH(orders!$D607,products!$A$1:$A$49,0),MATCH(L$1,products!$A$1:$G$1,0))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6">
        <f>INDEX(products!$A$1:$G$49,MATCH(orders!$D608,products!$A$1:$A$49,0),MATCH(L$1,products!$A$1:$G$1,0))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6">
        <f>INDEX(products!$A$1:$G$49,MATCH(orders!$D609,products!$A$1:$A$49,0),MATCH(L$1,products!$A$1:$G$1,0))</f>
        <v>3.645</v>
      </c>
      <c r="M609" s="6">
        <f t="shared" si="27"/>
        <v>3.645</v>
      </c>
      <c r="N609" t="str">
        <f t="shared" si="28"/>
        <v xml:space="preserve"> 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6">
        <f>INDEX(products!$A$1:$G$49,MATCH(orders!$D610,products!$A$1:$A$49,0),MATCH(L$1,products!$A$1:$G$1,0))</f>
        <v>27.945</v>
      </c>
      <c r="M610" s="6">
        <f t="shared" si="27"/>
        <v>55.89</v>
      </c>
      <c r="N610" t="str">
        <f t="shared" si="28"/>
        <v xml:space="preserve"> 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6">
        <f>INDEX(products!$A$1:$G$49,MATCH(orders!$D611,products!$A$1:$A$49,0),MATCH(L$1,products!$A$1:$G$1,0))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6">
        <f>INDEX(products!$A$1:$G$49,MATCH(orders!$D612,products!$A$1:$A$49,0),MATCH(L$1,products!$A$1:$G$1,0))</f>
        <v>9.9499999999999993</v>
      </c>
      <c r="M612" s="6">
        <f t="shared" si="27"/>
        <v>39.799999999999997</v>
      </c>
      <c r="N612" t="str">
        <f t="shared" si="28"/>
        <v xml:space="preserve"> 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6">
        <f>INDEX(products!$A$1:$G$49,MATCH(orders!$D613,products!$A$1:$A$49,0),MATCH(L$1,products!$A$1:$G$1,0))</f>
        <v>34.154999999999994</v>
      </c>
      <c r="M613" s="6">
        <f t="shared" si="27"/>
        <v>68.309999999999988</v>
      </c>
      <c r="N613" t="str">
        <f t="shared" si="28"/>
        <v xml:space="preserve"> 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6">
        <f>INDEX(products!$A$1:$G$49,MATCH(orders!$D614,products!$A$1:$A$49,0),MATCH(L$1,products!$A$1:$G$1,0))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6">
        <f>INDEX(products!$A$1:$G$49,MATCH(orders!$D615,products!$A$1:$A$49,0),MATCH(L$1,products!$A$1:$G$1,0))</f>
        <v>5.97</v>
      </c>
      <c r="M615" s="6">
        <f t="shared" si="27"/>
        <v>5.97</v>
      </c>
      <c r="N615" t="str">
        <f t="shared" si="28"/>
        <v xml:space="preserve"> 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6">
        <f>INDEX(products!$A$1:$G$49,MATCH(orders!$D616,products!$A$1:$A$49,0),MATCH(L$1,products!$A$1:$G$1,0))</f>
        <v>5.97</v>
      </c>
      <c r="M616" s="6">
        <f t="shared" si="27"/>
        <v>29.849999999999998</v>
      </c>
      <c r="N616" t="str">
        <f t="shared" si="28"/>
        <v xml:space="preserve"> 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6">
        <f>INDEX(products!$A$1:$G$49,MATCH(orders!$D617,products!$A$1:$A$49,0),MATCH(L$1,products!$A$1:$G$1,0))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6">
        <f>INDEX(products!$A$1:$G$49,MATCH(orders!$D618,products!$A$1:$A$49,0),MATCH(L$1,products!$A$1:$G$1,0))</f>
        <v>31.624999999999996</v>
      </c>
      <c r="M618" s="6">
        <f t="shared" si="27"/>
        <v>126.49999999999999</v>
      </c>
      <c r="N618" t="str">
        <f t="shared" si="28"/>
        <v xml:space="preserve"> 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6">
        <f>INDEX(products!$A$1:$G$49,MATCH(orders!$D619,products!$A$1:$A$49,0),MATCH(L$1,products!$A$1:$G$1,0))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6">
        <f>INDEX(products!$A$1:$G$49,MATCH(orders!$D620,products!$A$1:$A$49,0),MATCH(L$1,products!$A$1:$G$1,0))</f>
        <v>12.15</v>
      </c>
      <c r="M620" s="6">
        <f t="shared" si="27"/>
        <v>72.900000000000006</v>
      </c>
      <c r="N620" t="str">
        <f t="shared" si="28"/>
        <v xml:space="preserve"> 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6">
        <f>INDEX(products!$A$1:$G$49,MATCH(orders!$D621,products!$A$1:$A$49,0),MATCH(L$1,products!$A$1:$G$1,0))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6">
        <f>INDEX(products!$A$1:$G$49,MATCH(orders!$D622,products!$A$1:$A$49,0),MATCH(L$1,products!$A$1:$G$1,0))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6">
        <f>INDEX(products!$A$1:$G$49,MATCH(orders!$D623,products!$A$1:$A$49,0),MATCH(L$1,products!$A$1:$G$1,0))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6">
        <f>INDEX(products!$A$1:$G$49,MATCH(orders!$D624,products!$A$1:$A$49,0),MATCH(L$1,products!$A$1:$G$1,0))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6">
        <f>INDEX(products!$A$1:$G$49,MATCH(orders!$D625,products!$A$1:$A$49,0),MATCH(L$1,products!$A$1:$G$1,0))</f>
        <v>12.15</v>
      </c>
      <c r="M625" s="6">
        <f t="shared" si="27"/>
        <v>12.15</v>
      </c>
      <c r="N625" t="str">
        <f t="shared" si="28"/>
        <v xml:space="preserve"> 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6">
        <f>INDEX(products!$A$1:$G$49,MATCH(orders!$D626,products!$A$1:$A$49,0),MATCH(L$1,products!$A$1:$G$1,0))</f>
        <v>31.624999999999996</v>
      </c>
      <c r="M626" s="6">
        <f t="shared" si="27"/>
        <v>63.249999999999993</v>
      </c>
      <c r="N626" t="str">
        <f t="shared" si="28"/>
        <v xml:space="preserve"> 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6">
        <f>INDEX(products!$A$1:$G$49,MATCH(orders!$D627,products!$A$1:$A$49,0),MATCH(L$1,products!$A$1:$G$1,0))</f>
        <v>7.169999999999999</v>
      </c>
      <c r="M627" s="6">
        <f t="shared" si="27"/>
        <v>35.849999999999994</v>
      </c>
      <c r="N627" t="str">
        <f t="shared" si="28"/>
        <v xml:space="preserve"> 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6">
        <f>INDEX(products!$A$1:$G$49,MATCH(orders!$D628,products!$A$1:$A$49,0),MATCH(L$1,products!$A$1:$G$1,0))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6">
        <f>INDEX(products!$A$1:$G$49,MATCH(orders!$D629,products!$A$1:$A$49,0),MATCH(L$1,products!$A$1:$G$1,0))</f>
        <v>31.624999999999996</v>
      </c>
      <c r="M629" s="6">
        <f t="shared" si="27"/>
        <v>63.249999999999993</v>
      </c>
      <c r="N629" t="str">
        <f t="shared" si="28"/>
        <v xml:space="preserve"> 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6">
        <f>INDEX(products!$A$1:$G$49,MATCH(orders!$D630,products!$A$1:$A$49,0),MATCH(L$1,products!$A$1:$G$1,0))</f>
        <v>4.4550000000000001</v>
      </c>
      <c r="M630" s="6">
        <f t="shared" si="27"/>
        <v>26.73</v>
      </c>
      <c r="N630" t="str">
        <f t="shared" si="28"/>
        <v xml:space="preserve"> 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6">
        <f>INDEX(products!$A$1:$G$49,MATCH(orders!$D631,products!$A$1:$A$49,0),MATCH(L$1,products!$A$1:$G$1,0))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6">
        <f>INDEX(products!$A$1:$G$49,MATCH(orders!$D632,products!$A$1:$A$49,0),MATCH(L$1,products!$A$1:$G$1,0))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6">
        <f>INDEX(products!$A$1:$G$49,MATCH(orders!$D633,products!$A$1:$A$49,0),MATCH(L$1,products!$A$1:$G$1,0))</f>
        <v>20.584999999999997</v>
      </c>
      <c r="M633" s="6">
        <f t="shared" si="27"/>
        <v>102.92499999999998</v>
      </c>
      <c r="N633" t="str">
        <f t="shared" si="28"/>
        <v xml:space="preserve"> 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6">
        <f>INDEX(products!$A$1:$G$49,MATCH(orders!$D634,products!$A$1:$A$49,0),MATCH(L$1,products!$A$1:$G$1,0))</f>
        <v>8.91</v>
      </c>
      <c r="M634" s="6">
        <f t="shared" si="27"/>
        <v>35.64</v>
      </c>
      <c r="N634" t="str">
        <f t="shared" si="28"/>
        <v xml:space="preserve"> 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6">
        <f>INDEX(products!$A$1:$G$49,MATCH(orders!$D635,products!$A$1:$A$49,0),MATCH(L$1,products!$A$1:$G$1,0))</f>
        <v>11.95</v>
      </c>
      <c r="M635" s="6">
        <f t="shared" si="27"/>
        <v>47.8</v>
      </c>
      <c r="N635" t="str">
        <f t="shared" si="28"/>
        <v xml:space="preserve"> 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6">
        <f>INDEX(products!$A$1:$G$49,MATCH(orders!$D636,products!$A$1:$A$49,0),MATCH(L$1,products!$A$1:$G$1,0))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6">
        <f>INDEX(products!$A$1:$G$49,MATCH(orders!$D637,products!$A$1:$A$49,0),MATCH(L$1,products!$A$1:$G$1,0))</f>
        <v>8.91</v>
      </c>
      <c r="M637" s="6">
        <f t="shared" si="27"/>
        <v>35.64</v>
      </c>
      <c r="N637" t="str">
        <f t="shared" si="28"/>
        <v xml:space="preserve"> 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6">
        <f>INDEX(products!$A$1:$G$49,MATCH(orders!$D638,products!$A$1:$A$49,0),MATCH(L$1,products!$A$1:$G$1,0))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6">
        <f>INDEX(products!$A$1:$G$49,MATCH(orders!$D639,products!$A$1:$A$49,0),MATCH(L$1,products!$A$1:$G$1,0))</f>
        <v>31.624999999999996</v>
      </c>
      <c r="M639" s="6">
        <f t="shared" si="27"/>
        <v>31.624999999999996</v>
      </c>
      <c r="N639" t="str">
        <f t="shared" si="28"/>
        <v xml:space="preserve"> 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6">
        <f>INDEX(products!$A$1:$G$49,MATCH(orders!$D640,products!$A$1:$A$49,0),MATCH(L$1,products!$A$1:$G$1,0))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6">
        <f>INDEX(products!$A$1:$G$49,MATCH(orders!$D641,products!$A$1:$A$49,0),MATCH(L$1,products!$A$1:$G$1,0))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6">
        <f>INDEX(products!$A$1:$G$49,MATCH(orders!$D642,products!$A$1:$A$49,0),MATCH(L$1,products!$A$1:$G$1,0))</f>
        <v>27.484999999999996</v>
      </c>
      <c r="M642" s="6">
        <f t="shared" si="27"/>
        <v>137.42499999999998</v>
      </c>
      <c r="N642" t="str">
        <f t="shared" si="28"/>
        <v xml:space="preserve"> 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6">
        <f>INDEX(products!$A$1:$G$49,MATCH(orders!$D643,products!$A$1:$A$49,0),MATCH(L$1,products!$A$1:$G$1,0))</f>
        <v>11.95</v>
      </c>
      <c r="M643" s="6">
        <f t="shared" ref="M643:M706" si="30">L643*E643</f>
        <v>35.849999999999994</v>
      </c>
      <c r="N643" t="str">
        <f t="shared" ref="N643:N706" si="31">IF(I643="Rob"," Robusta",IF(I643="EXC"," Excelsa",IF(I643="Ara","Arabica",IF(I643="Lib","Liberica",""))))</f>
        <v xml:space="preserve"> Robusta</v>
      </c>
      <c r="O643" t="str">
        <f t="shared" ref="O643:O706" si="32">IF(J643="M", "Medium", IF(J643="L", "Light", 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6">
        <f>INDEX(products!$A$1:$G$49,MATCH(orders!$D644,products!$A$1:$A$49,0),MATCH(L$1,products!$A$1:$G$1,0))</f>
        <v>4.125</v>
      </c>
      <c r="M644" s="6">
        <f t="shared" si="30"/>
        <v>8.25</v>
      </c>
      <c r="N644" t="str">
        <f t="shared" si="31"/>
        <v xml:space="preserve"> 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6">
        <f>INDEX(products!$A$1:$G$49,MATCH(orders!$D645,products!$A$1:$A$49,0),MATCH(L$1,products!$A$1:$G$1,0))</f>
        <v>34.154999999999994</v>
      </c>
      <c r="M645" s="6">
        <f t="shared" si="30"/>
        <v>102.46499999999997</v>
      </c>
      <c r="N645" t="str">
        <f t="shared" si="31"/>
        <v xml:space="preserve"> 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6">
        <f>INDEX(products!$A$1:$G$49,MATCH(orders!$D646,products!$A$1:$A$49,0),MATCH(L$1,products!$A$1:$G$1,0))</f>
        <v>20.584999999999997</v>
      </c>
      <c r="M646" s="6">
        <f t="shared" si="30"/>
        <v>41.169999999999995</v>
      </c>
      <c r="N646" t="str">
        <f t="shared" si="31"/>
        <v xml:space="preserve"> 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6">
        <f>INDEX(products!$A$1:$G$49,MATCH(orders!$D647,products!$A$1:$A$49,0),MATCH(L$1,products!$A$1:$G$1,0))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6">
        <f>INDEX(products!$A$1:$G$49,MATCH(orders!$D648,products!$A$1:$A$49,0),MATCH(L$1,products!$A$1:$G$1,0))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6">
        <f>INDEX(products!$A$1:$G$49,MATCH(orders!$D649,products!$A$1:$A$49,0),MATCH(L$1,products!$A$1:$G$1,0))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6">
        <f>INDEX(products!$A$1:$G$49,MATCH(orders!$D650,products!$A$1:$A$49,0),MATCH(L$1,products!$A$1:$G$1,0))</f>
        <v>2.6849999999999996</v>
      </c>
      <c r="M650" s="6">
        <f t="shared" si="30"/>
        <v>16.11</v>
      </c>
      <c r="N650" t="str">
        <f t="shared" si="31"/>
        <v xml:space="preserve"> 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6">
        <f>INDEX(products!$A$1:$G$49,MATCH(orders!$D651,products!$A$1:$A$49,0),MATCH(L$1,products!$A$1:$G$1,0))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6">
        <f>INDEX(products!$A$1:$G$49,MATCH(orders!$D652,products!$A$1:$A$49,0),MATCH(L$1,products!$A$1:$G$1,0))</f>
        <v>5.3699999999999992</v>
      </c>
      <c r="M652" s="6">
        <f t="shared" si="30"/>
        <v>5.3699999999999992</v>
      </c>
      <c r="N652" t="str">
        <f t="shared" si="31"/>
        <v xml:space="preserve"> 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6">
        <f>INDEX(products!$A$1:$G$49,MATCH(orders!$D653,products!$A$1:$A$49,0),MATCH(L$1,products!$A$1:$G$1,0))</f>
        <v>11.95</v>
      </c>
      <c r="M653" s="6">
        <f t="shared" si="30"/>
        <v>47.8</v>
      </c>
      <c r="N653" t="str">
        <f t="shared" si="31"/>
        <v xml:space="preserve"> 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6">
        <f>INDEX(products!$A$1:$G$49,MATCH(orders!$D654,products!$A$1:$A$49,0),MATCH(L$1,products!$A$1:$G$1,0))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6">
        <f>INDEX(products!$A$1:$G$49,MATCH(orders!$D655,products!$A$1:$A$49,0),MATCH(L$1,products!$A$1:$G$1,0))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6">
        <f>INDEX(products!$A$1:$G$49,MATCH(orders!$D656,products!$A$1:$A$49,0),MATCH(L$1,products!$A$1:$G$1,0))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6">
        <f>INDEX(products!$A$1:$G$49,MATCH(orders!$D657,products!$A$1:$A$49,0),MATCH(L$1,products!$A$1:$G$1,0))</f>
        <v>22.884999999999998</v>
      </c>
      <c r="M657" s="6">
        <f t="shared" si="30"/>
        <v>45.769999999999996</v>
      </c>
      <c r="N657" t="str">
        <f t="shared" si="31"/>
        <v xml:space="preserve"> 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6">
        <f>INDEX(products!$A$1:$G$49,MATCH(orders!$D658,products!$A$1:$A$49,0),MATCH(L$1,products!$A$1:$G$1,0))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6">
        <f>INDEX(products!$A$1:$G$49,MATCH(orders!$D659,products!$A$1:$A$49,0),MATCH(L$1,products!$A$1:$G$1,0))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6">
        <f>INDEX(products!$A$1:$G$49,MATCH(orders!$D660,products!$A$1:$A$49,0),MATCH(L$1,products!$A$1:$G$1,0))</f>
        <v>8.25</v>
      </c>
      <c r="M660" s="6">
        <f t="shared" si="30"/>
        <v>24.75</v>
      </c>
      <c r="N660" t="str">
        <f t="shared" si="31"/>
        <v xml:space="preserve"> 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6">
        <f>INDEX(products!$A$1:$G$49,MATCH(orders!$D661,products!$A$1:$A$49,0),MATCH(L$1,products!$A$1:$G$1,0))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6">
        <f>INDEX(products!$A$1:$G$49,MATCH(orders!$D662,products!$A$1:$A$49,0),MATCH(L$1,products!$A$1:$G$1,0))</f>
        <v>8.91</v>
      </c>
      <c r="M662" s="6">
        <f t="shared" si="30"/>
        <v>53.46</v>
      </c>
      <c r="N662" t="str">
        <f t="shared" si="31"/>
        <v xml:space="preserve"> 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6">
        <f>INDEX(products!$A$1:$G$49,MATCH(orders!$D663,products!$A$1:$A$49,0),MATCH(L$1,products!$A$1:$G$1,0))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6">
        <f>INDEX(products!$A$1:$G$49,MATCH(orders!$D664,products!$A$1:$A$49,0),MATCH(L$1,products!$A$1:$G$1,0))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6">
        <f>INDEX(products!$A$1:$G$49,MATCH(orders!$D665,products!$A$1:$A$49,0),MATCH(L$1,products!$A$1:$G$1,0))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6">
        <f>INDEX(products!$A$1:$G$49,MATCH(orders!$D666,products!$A$1:$A$49,0),MATCH(L$1,products!$A$1:$G$1,0))</f>
        <v>12.15</v>
      </c>
      <c r="M666" s="6">
        <f t="shared" si="30"/>
        <v>72.900000000000006</v>
      </c>
      <c r="N666" t="str">
        <f t="shared" si="31"/>
        <v xml:space="preserve"> 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6">
        <f>INDEX(products!$A$1:$G$49,MATCH(orders!$D667,products!$A$1:$A$49,0),MATCH(L$1,products!$A$1:$G$1,0))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6">
        <f>INDEX(products!$A$1:$G$49,MATCH(orders!$D668,products!$A$1:$A$49,0),MATCH(L$1,products!$A$1:$G$1,0))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6">
        <f>INDEX(products!$A$1:$G$49,MATCH(orders!$D669,products!$A$1:$A$49,0),MATCH(L$1,products!$A$1:$G$1,0))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6">
        <f>INDEX(products!$A$1:$G$49,MATCH(orders!$D670,products!$A$1:$A$49,0),MATCH(L$1,products!$A$1:$G$1,0))</f>
        <v>27.484999999999996</v>
      </c>
      <c r="M670" s="6">
        <f t="shared" si="30"/>
        <v>137.42499999999998</v>
      </c>
      <c r="N670" t="str">
        <f t="shared" si="31"/>
        <v xml:space="preserve"> 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6">
        <f>INDEX(products!$A$1:$G$49,MATCH(orders!$D671,products!$A$1:$A$49,0),MATCH(L$1,products!$A$1:$G$1,0))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6">
        <f>INDEX(products!$A$1:$G$49,MATCH(orders!$D672,products!$A$1:$A$49,0),MATCH(L$1,products!$A$1:$G$1,0))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6">
        <f>INDEX(products!$A$1:$G$49,MATCH(orders!$D673,products!$A$1:$A$49,0),MATCH(L$1,products!$A$1:$G$1,0))</f>
        <v>11.95</v>
      </c>
      <c r="M673" s="6">
        <f t="shared" si="30"/>
        <v>59.75</v>
      </c>
      <c r="N673" t="str">
        <f t="shared" si="31"/>
        <v xml:space="preserve"> 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6">
        <f>INDEX(products!$A$1:$G$49,MATCH(orders!$D674,products!$A$1:$A$49,0),MATCH(L$1,products!$A$1:$G$1,0))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6">
        <f>INDEX(products!$A$1:$G$49,MATCH(orders!$D675,products!$A$1:$A$49,0),MATCH(L$1,products!$A$1:$G$1,0))</f>
        <v>13.75</v>
      </c>
      <c r="M675" s="6">
        <f t="shared" si="30"/>
        <v>82.5</v>
      </c>
      <c r="N675" t="str">
        <f t="shared" si="31"/>
        <v xml:space="preserve"> 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6">
        <f>INDEX(products!$A$1:$G$49,MATCH(orders!$D676,products!$A$1:$A$49,0),MATCH(L$1,products!$A$1:$G$1,0))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6">
        <f>INDEX(products!$A$1:$G$49,MATCH(orders!$D677,products!$A$1:$A$49,0),MATCH(L$1,products!$A$1:$G$1,0))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6">
        <f>INDEX(products!$A$1:$G$49,MATCH(orders!$D678,products!$A$1:$A$49,0),MATCH(L$1,products!$A$1:$G$1,0))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6">
        <f>INDEX(products!$A$1:$G$49,MATCH(orders!$D679,products!$A$1:$A$49,0),MATCH(L$1,products!$A$1:$G$1,0))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6">
        <f>INDEX(products!$A$1:$G$49,MATCH(orders!$D680,products!$A$1:$A$49,0),MATCH(L$1,products!$A$1:$G$1,0))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6">
        <f>INDEX(products!$A$1:$G$49,MATCH(orders!$D681,products!$A$1:$A$49,0),MATCH(L$1,products!$A$1:$G$1,0))</f>
        <v>27.484999999999996</v>
      </c>
      <c r="M681" s="6">
        <f t="shared" si="30"/>
        <v>27.484999999999996</v>
      </c>
      <c r="N681" t="str">
        <f t="shared" si="31"/>
        <v xml:space="preserve"> 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6">
        <f>INDEX(products!$A$1:$G$49,MATCH(orders!$D682,products!$A$1:$A$49,0),MATCH(L$1,products!$A$1:$G$1,0))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6">
        <f>INDEX(products!$A$1:$G$49,MATCH(orders!$D683,products!$A$1:$A$49,0),MATCH(L$1,products!$A$1:$G$1,0))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6">
        <f>INDEX(products!$A$1:$G$49,MATCH(orders!$D684,products!$A$1:$A$49,0),MATCH(L$1,products!$A$1:$G$1,0))</f>
        <v>4.125</v>
      </c>
      <c r="M684" s="6">
        <f t="shared" si="30"/>
        <v>8.25</v>
      </c>
      <c r="N684" t="str">
        <f t="shared" si="31"/>
        <v xml:space="preserve"> 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6">
        <f>INDEX(products!$A$1:$G$49,MATCH(orders!$D685,products!$A$1:$A$49,0),MATCH(L$1,products!$A$1:$G$1,0))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6">
        <f>INDEX(products!$A$1:$G$49,MATCH(orders!$D686,products!$A$1:$A$49,0),MATCH(L$1,products!$A$1:$G$1,0))</f>
        <v>11.95</v>
      </c>
      <c r="M686" s="6">
        <f t="shared" si="30"/>
        <v>71.699999999999989</v>
      </c>
      <c r="N686" t="str">
        <f t="shared" si="31"/>
        <v xml:space="preserve"> 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6">
        <f>INDEX(products!$A$1:$G$49,MATCH(orders!$D687,products!$A$1:$A$49,0),MATCH(L$1,products!$A$1:$G$1,0))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6">
        <f>INDEX(products!$A$1:$G$49,MATCH(orders!$D688,products!$A$1:$A$49,0),MATCH(L$1,products!$A$1:$G$1,0))</f>
        <v>2.6849999999999996</v>
      </c>
      <c r="M688" s="6">
        <f t="shared" si="30"/>
        <v>8.0549999999999997</v>
      </c>
      <c r="N688" t="str">
        <f t="shared" si="31"/>
        <v xml:space="preserve"> 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6">
        <f>INDEX(products!$A$1:$G$49,MATCH(orders!$D689,products!$A$1:$A$49,0),MATCH(L$1,products!$A$1:$G$1,0))</f>
        <v>8.25</v>
      </c>
      <c r="M689" s="6">
        <f t="shared" si="30"/>
        <v>16.5</v>
      </c>
      <c r="N689" t="str">
        <f t="shared" si="31"/>
        <v xml:space="preserve"> 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6">
        <f>INDEX(products!$A$1:$G$49,MATCH(orders!$D690,products!$A$1:$A$49,0),MATCH(L$1,products!$A$1:$G$1,0))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6">
        <f>INDEX(products!$A$1:$G$49,MATCH(orders!$D691,products!$A$1:$A$49,0),MATCH(L$1,products!$A$1:$G$1,0))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6">
        <f>INDEX(products!$A$1:$G$49,MATCH(orders!$D692,products!$A$1:$A$49,0),MATCH(L$1,products!$A$1:$G$1,0))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6">
        <f>INDEX(products!$A$1:$G$49,MATCH(orders!$D693,products!$A$1:$A$49,0),MATCH(L$1,products!$A$1:$G$1,0))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6">
        <f>INDEX(products!$A$1:$G$49,MATCH(orders!$D694,products!$A$1:$A$49,0),MATCH(L$1,products!$A$1:$G$1,0))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6">
        <f>INDEX(products!$A$1:$G$49,MATCH(orders!$D695,products!$A$1:$A$49,0),MATCH(L$1,products!$A$1:$G$1,0))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6">
        <f>INDEX(products!$A$1:$G$49,MATCH(orders!$D696,products!$A$1:$A$49,0),MATCH(L$1,products!$A$1:$G$1,0))</f>
        <v>7.29</v>
      </c>
      <c r="M696" s="6">
        <f t="shared" si="30"/>
        <v>36.450000000000003</v>
      </c>
      <c r="N696" t="str">
        <f t="shared" si="31"/>
        <v xml:space="preserve"> 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6">
        <f>INDEX(products!$A$1:$G$49,MATCH(orders!$D697,products!$A$1:$A$49,0),MATCH(L$1,products!$A$1:$G$1,0))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6">
        <f>INDEX(products!$A$1:$G$49,MATCH(orders!$D698,products!$A$1:$A$49,0),MATCH(L$1,products!$A$1:$G$1,0))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6">
        <f>INDEX(products!$A$1:$G$49,MATCH(orders!$D699,products!$A$1:$A$49,0),MATCH(L$1,products!$A$1:$G$1,0))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6">
        <f>INDEX(products!$A$1:$G$49,MATCH(orders!$D700,products!$A$1:$A$49,0),MATCH(L$1,products!$A$1:$G$1,0))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6">
        <f>INDEX(products!$A$1:$G$49,MATCH(orders!$D701,products!$A$1:$A$49,0),MATCH(L$1,products!$A$1:$G$1,0))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6">
        <f>INDEX(products!$A$1:$G$49,MATCH(orders!$D702,products!$A$1:$A$49,0),MATCH(L$1,products!$A$1:$G$1,0))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6">
        <f>INDEX(products!$A$1:$G$49,MATCH(orders!$D703,products!$A$1:$A$49,0),MATCH(L$1,products!$A$1:$G$1,0))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6">
        <f>INDEX(products!$A$1:$G$49,MATCH(orders!$D704,products!$A$1:$A$49,0),MATCH(L$1,products!$A$1:$G$1,0))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6">
        <f>INDEX(products!$A$1:$G$49,MATCH(orders!$D705,products!$A$1:$A$49,0),MATCH(L$1,products!$A$1:$G$1,0))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6">
        <f>INDEX(products!$A$1:$G$49,MATCH(orders!$D706,products!$A$1:$A$49,0),MATCH(L$1,products!$A$1:$G$1,0))</f>
        <v>3.645</v>
      </c>
      <c r="M706" s="6">
        <f t="shared" si="30"/>
        <v>21.87</v>
      </c>
      <c r="N706" t="str">
        <f t="shared" si="31"/>
        <v xml:space="preserve"> 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6">
        <f>INDEX(products!$A$1:$G$49,MATCH(orders!$D707,products!$A$1:$A$49,0),MATCH(L$1,products!$A$1:$G$1,0))</f>
        <v>8.91</v>
      </c>
      <c r="M707" s="6">
        <f t="shared" ref="M707:M770" si="33">L707*E707</f>
        <v>17.82</v>
      </c>
      <c r="N707" t="str">
        <f t="shared" ref="N707:N770" si="34">IF(I707="Rob"," Robusta",IF(I707="EXC"," Excelsa",IF(I707="Ara","Arabica",IF(I707="Lib","Liberica",""))))</f>
        <v xml:space="preserve"> Excelsa</v>
      </c>
      <c r="O707" t="str">
        <f t="shared" ref="O707:O770" si="35">IF(J707="M", "Medium", IF(J707="L", "Light", 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6">
        <f>INDEX(products!$A$1:$G$49,MATCH(orders!$D708,products!$A$1:$A$49,0),MATCH(L$1,products!$A$1:$G$1,0))</f>
        <v>4.125</v>
      </c>
      <c r="M708" s="6">
        <f t="shared" si="33"/>
        <v>12.375</v>
      </c>
      <c r="N708" t="str">
        <f t="shared" si="34"/>
        <v xml:space="preserve"> 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6">
        <f>INDEX(products!$A$1:$G$49,MATCH(orders!$D709,products!$A$1:$A$49,0),MATCH(L$1,products!$A$1:$G$1,0))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6">
        <f>INDEX(products!$A$1:$G$49,MATCH(orders!$D710,products!$A$1:$A$49,0),MATCH(L$1,products!$A$1:$G$1,0))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6">
        <f>INDEX(products!$A$1:$G$49,MATCH(orders!$D711,products!$A$1:$A$49,0),MATCH(L$1,products!$A$1:$G$1,0))</f>
        <v>8.91</v>
      </c>
      <c r="M711" s="6">
        <f t="shared" si="33"/>
        <v>17.82</v>
      </c>
      <c r="N711" t="str">
        <f t="shared" si="34"/>
        <v xml:space="preserve"> 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6">
        <f>INDEX(products!$A$1:$G$49,MATCH(orders!$D712,products!$A$1:$A$49,0),MATCH(L$1,products!$A$1:$G$1,0))</f>
        <v>8.25</v>
      </c>
      <c r="M712" s="6">
        <f t="shared" si="33"/>
        <v>24.75</v>
      </c>
      <c r="N712" t="str">
        <f t="shared" si="34"/>
        <v xml:space="preserve"> 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6">
        <f>INDEX(products!$A$1:$G$49,MATCH(orders!$D713,products!$A$1:$A$49,0),MATCH(L$1,products!$A$1:$G$1,0))</f>
        <v>2.9849999999999999</v>
      </c>
      <c r="M713" s="6">
        <f t="shared" si="33"/>
        <v>17.91</v>
      </c>
      <c r="N713" t="str">
        <f t="shared" si="34"/>
        <v xml:space="preserve"> 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6">
        <f>INDEX(products!$A$1:$G$49,MATCH(orders!$D714,products!$A$1:$A$49,0),MATCH(L$1,products!$A$1:$G$1,0))</f>
        <v>8.25</v>
      </c>
      <c r="M714" s="6">
        <f t="shared" si="33"/>
        <v>16.5</v>
      </c>
      <c r="N714" t="str">
        <f t="shared" si="34"/>
        <v xml:space="preserve"> 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6">
        <f>INDEX(products!$A$1:$G$49,MATCH(orders!$D715,products!$A$1:$A$49,0),MATCH(L$1,products!$A$1:$G$1,0))</f>
        <v>2.9849999999999999</v>
      </c>
      <c r="M715" s="6">
        <f t="shared" si="33"/>
        <v>2.9849999999999999</v>
      </c>
      <c r="N715" t="str">
        <f t="shared" si="34"/>
        <v xml:space="preserve"> 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6">
        <f>INDEX(products!$A$1:$G$49,MATCH(orders!$D716,products!$A$1:$A$49,0),MATCH(L$1,products!$A$1:$G$1,0))</f>
        <v>3.645</v>
      </c>
      <c r="M716" s="6">
        <f t="shared" si="33"/>
        <v>14.58</v>
      </c>
      <c r="N716" t="str">
        <f t="shared" si="34"/>
        <v xml:space="preserve"> 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6">
        <f>INDEX(products!$A$1:$G$49,MATCH(orders!$D717,products!$A$1:$A$49,0),MATCH(L$1,products!$A$1:$G$1,0))</f>
        <v>14.85</v>
      </c>
      <c r="M717" s="6">
        <f t="shared" si="33"/>
        <v>89.1</v>
      </c>
      <c r="N717" t="str">
        <f t="shared" si="34"/>
        <v xml:space="preserve"> 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6">
        <f>INDEX(products!$A$1:$G$49,MATCH(orders!$D718,products!$A$1:$A$49,0),MATCH(L$1,products!$A$1:$G$1,0))</f>
        <v>11.95</v>
      </c>
      <c r="M718" s="6">
        <f t="shared" si="33"/>
        <v>35.849999999999994</v>
      </c>
      <c r="N718" t="str">
        <f t="shared" si="34"/>
        <v xml:space="preserve"> 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6">
        <f>INDEX(products!$A$1:$G$49,MATCH(orders!$D719,products!$A$1:$A$49,0),MATCH(L$1,products!$A$1:$G$1,0))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6">
        <f>INDEX(products!$A$1:$G$49,MATCH(orders!$D720,products!$A$1:$A$49,0),MATCH(L$1,products!$A$1:$G$1,0))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6">
        <f>INDEX(products!$A$1:$G$49,MATCH(orders!$D721,products!$A$1:$A$49,0),MATCH(L$1,products!$A$1:$G$1,0))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6">
        <f>INDEX(products!$A$1:$G$49,MATCH(orders!$D722,products!$A$1:$A$49,0),MATCH(L$1,products!$A$1:$G$1,0))</f>
        <v>7.29</v>
      </c>
      <c r="M722" s="6">
        <f t="shared" si="33"/>
        <v>36.450000000000003</v>
      </c>
      <c r="N722" t="str">
        <f t="shared" si="34"/>
        <v xml:space="preserve"> 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6">
        <f>INDEX(products!$A$1:$G$49,MATCH(orders!$D723,products!$A$1:$A$49,0),MATCH(L$1,products!$A$1:$G$1,0))</f>
        <v>2.9849999999999999</v>
      </c>
      <c r="M723" s="6">
        <f t="shared" si="33"/>
        <v>8.9550000000000001</v>
      </c>
      <c r="N723" t="str">
        <f t="shared" si="34"/>
        <v xml:space="preserve"> 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6">
        <f>INDEX(products!$A$1:$G$49,MATCH(orders!$D724,products!$A$1:$A$49,0),MATCH(L$1,products!$A$1:$G$1,0))</f>
        <v>12.15</v>
      </c>
      <c r="M724" s="6">
        <f t="shared" si="33"/>
        <v>24.3</v>
      </c>
      <c r="N724" t="str">
        <f t="shared" si="34"/>
        <v xml:space="preserve"> 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6">
        <f>INDEX(products!$A$1:$G$49,MATCH(orders!$D725,products!$A$1:$A$49,0),MATCH(L$1,products!$A$1:$G$1,0))</f>
        <v>31.624999999999996</v>
      </c>
      <c r="M725" s="6">
        <f t="shared" si="33"/>
        <v>63.249999999999993</v>
      </c>
      <c r="N725" t="str">
        <f t="shared" si="34"/>
        <v xml:space="preserve"> 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6">
        <f>INDEX(products!$A$1:$G$49,MATCH(orders!$D726,products!$A$1:$A$49,0),MATCH(L$1,products!$A$1:$G$1,0))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6">
        <f>INDEX(products!$A$1:$G$49,MATCH(orders!$D727,products!$A$1:$A$49,0),MATCH(L$1,products!$A$1:$G$1,0))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6">
        <f>INDEX(products!$A$1:$G$49,MATCH(orders!$D728,products!$A$1:$A$49,0),MATCH(L$1,products!$A$1:$G$1,0))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6">
        <f>INDEX(products!$A$1:$G$49,MATCH(orders!$D729,products!$A$1:$A$49,0),MATCH(L$1,products!$A$1:$G$1,0))</f>
        <v>5.97</v>
      </c>
      <c r="M729" s="6">
        <f t="shared" si="33"/>
        <v>29.849999999999998</v>
      </c>
      <c r="N729" t="str">
        <f t="shared" si="34"/>
        <v xml:space="preserve"> 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6">
        <f>INDEX(products!$A$1:$G$49,MATCH(orders!$D730,products!$A$1:$A$49,0),MATCH(L$1,products!$A$1:$G$1,0))</f>
        <v>7.29</v>
      </c>
      <c r="M730" s="6">
        <f t="shared" si="33"/>
        <v>21.87</v>
      </c>
      <c r="N730" t="str">
        <f t="shared" si="34"/>
        <v xml:space="preserve"> 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6">
        <f>INDEX(products!$A$1:$G$49,MATCH(orders!$D731,products!$A$1:$A$49,0),MATCH(L$1,products!$A$1:$G$1,0))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6">
        <f>INDEX(products!$A$1:$G$49,MATCH(orders!$D732,products!$A$1:$A$49,0),MATCH(L$1,products!$A$1:$G$1,0))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6">
        <f>INDEX(products!$A$1:$G$49,MATCH(orders!$D733,products!$A$1:$A$49,0),MATCH(L$1,products!$A$1:$G$1,0))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6">
        <f>INDEX(products!$A$1:$G$49,MATCH(orders!$D734,products!$A$1:$A$49,0),MATCH(L$1,products!$A$1:$G$1,0))</f>
        <v>4.4550000000000001</v>
      </c>
      <c r="M734" s="6">
        <f t="shared" si="33"/>
        <v>8.91</v>
      </c>
      <c r="N734" t="str">
        <f t="shared" si="34"/>
        <v xml:space="preserve"> 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6">
        <f>INDEX(products!$A$1:$G$49,MATCH(orders!$D735,products!$A$1:$A$49,0),MATCH(L$1,products!$A$1:$G$1,0))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6">
        <f>INDEX(products!$A$1:$G$49,MATCH(orders!$D736,products!$A$1:$A$49,0),MATCH(L$1,products!$A$1:$G$1,0))</f>
        <v>2.6849999999999996</v>
      </c>
      <c r="M736" s="6">
        <f t="shared" si="33"/>
        <v>13.424999999999997</v>
      </c>
      <c r="N736" t="str">
        <f t="shared" si="34"/>
        <v xml:space="preserve"> 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6">
        <f>INDEX(products!$A$1:$G$49,MATCH(orders!$D737,products!$A$1:$A$49,0),MATCH(L$1,products!$A$1:$G$1,0))</f>
        <v>3.645</v>
      </c>
      <c r="M737" s="6">
        <f t="shared" si="33"/>
        <v>21.87</v>
      </c>
      <c r="N737" t="str">
        <f t="shared" si="34"/>
        <v xml:space="preserve"> 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6">
        <f>INDEX(products!$A$1:$G$49,MATCH(orders!$D738,products!$A$1:$A$49,0),MATCH(L$1,products!$A$1:$G$1,0))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6">
        <f>INDEX(products!$A$1:$G$49,MATCH(orders!$D739,products!$A$1:$A$49,0),MATCH(L$1,products!$A$1:$G$1,0))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6">
        <f>INDEX(products!$A$1:$G$49,MATCH(orders!$D740,products!$A$1:$A$49,0),MATCH(L$1,products!$A$1:$G$1,0))</f>
        <v>3.5849999999999995</v>
      </c>
      <c r="M740" s="6">
        <f t="shared" si="33"/>
        <v>10.754999999999999</v>
      </c>
      <c r="N740" t="str">
        <f t="shared" si="34"/>
        <v xml:space="preserve"> 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6">
        <f>INDEX(products!$A$1:$G$49,MATCH(orders!$D741,products!$A$1:$A$49,0),MATCH(L$1,products!$A$1:$G$1,0))</f>
        <v>3.645</v>
      </c>
      <c r="M741" s="6">
        <f t="shared" si="33"/>
        <v>18.225000000000001</v>
      </c>
      <c r="N741" t="str">
        <f t="shared" si="34"/>
        <v xml:space="preserve"> 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6">
        <f>INDEX(products!$A$1:$G$49,MATCH(orders!$D742,products!$A$1:$A$49,0),MATCH(L$1,products!$A$1:$G$1,0))</f>
        <v>7.169999999999999</v>
      </c>
      <c r="M742" s="6">
        <f t="shared" si="33"/>
        <v>28.679999999999996</v>
      </c>
      <c r="N742" t="str">
        <f t="shared" si="34"/>
        <v xml:space="preserve"> 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6">
        <f>INDEX(products!$A$1:$G$49,MATCH(orders!$D743,products!$A$1:$A$49,0),MATCH(L$1,products!$A$1:$G$1,0))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6">
        <f>INDEX(products!$A$1:$G$49,MATCH(orders!$D744,products!$A$1:$A$49,0),MATCH(L$1,products!$A$1:$G$1,0))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6">
        <f>INDEX(products!$A$1:$G$49,MATCH(orders!$D745,products!$A$1:$A$49,0),MATCH(L$1,products!$A$1:$G$1,0))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6">
        <f>INDEX(products!$A$1:$G$49,MATCH(orders!$D746,products!$A$1:$A$49,0),MATCH(L$1,products!$A$1:$G$1,0))</f>
        <v>2.9849999999999999</v>
      </c>
      <c r="M746" s="6">
        <f t="shared" si="33"/>
        <v>17.91</v>
      </c>
      <c r="N746" t="str">
        <f t="shared" si="34"/>
        <v xml:space="preserve"> 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6">
        <f>INDEX(products!$A$1:$G$49,MATCH(orders!$D747,products!$A$1:$A$49,0),MATCH(L$1,products!$A$1:$G$1,0))</f>
        <v>7.29</v>
      </c>
      <c r="M747" s="6">
        <f t="shared" si="33"/>
        <v>14.58</v>
      </c>
      <c r="N747" t="str">
        <f t="shared" si="34"/>
        <v xml:space="preserve"> 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6">
        <f>INDEX(products!$A$1:$G$49,MATCH(orders!$D748,products!$A$1:$A$49,0),MATCH(L$1,products!$A$1:$G$1,0))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6">
        <f>INDEX(products!$A$1:$G$49,MATCH(orders!$D749,products!$A$1:$A$49,0),MATCH(L$1,products!$A$1:$G$1,0))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6">
        <f>INDEX(products!$A$1:$G$49,MATCH(orders!$D750,products!$A$1:$A$49,0),MATCH(L$1,products!$A$1:$G$1,0))</f>
        <v>7.29</v>
      </c>
      <c r="M750" s="6">
        <f t="shared" si="33"/>
        <v>14.58</v>
      </c>
      <c r="N750" t="str">
        <f t="shared" si="34"/>
        <v xml:space="preserve"> 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6">
        <f>INDEX(products!$A$1:$G$49,MATCH(orders!$D751,products!$A$1:$A$49,0),MATCH(L$1,products!$A$1:$G$1,0))</f>
        <v>2.6849999999999996</v>
      </c>
      <c r="M751" s="6">
        <f t="shared" si="33"/>
        <v>5.3699999999999992</v>
      </c>
      <c r="N751" t="str">
        <f t="shared" si="34"/>
        <v xml:space="preserve"> 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6">
        <f>INDEX(products!$A$1:$G$49,MATCH(orders!$D752,products!$A$1:$A$49,0),MATCH(L$1,products!$A$1:$G$1,0))</f>
        <v>5.97</v>
      </c>
      <c r="M752" s="6">
        <f t="shared" si="33"/>
        <v>5.97</v>
      </c>
      <c r="N752" t="str">
        <f t="shared" si="34"/>
        <v xml:space="preserve"> 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6">
        <f>INDEX(products!$A$1:$G$49,MATCH(orders!$D753,products!$A$1:$A$49,0),MATCH(L$1,products!$A$1:$G$1,0))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6">
        <f>INDEX(products!$A$1:$G$49,MATCH(orders!$D754,products!$A$1:$A$49,0),MATCH(L$1,products!$A$1:$G$1,0))</f>
        <v>13.75</v>
      </c>
      <c r="M754" s="6">
        <f t="shared" si="33"/>
        <v>27.5</v>
      </c>
      <c r="N754" t="str">
        <f t="shared" si="34"/>
        <v xml:space="preserve"> 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6">
        <f>INDEX(products!$A$1:$G$49,MATCH(orders!$D755,products!$A$1:$A$49,0),MATCH(L$1,products!$A$1:$G$1,0))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6">
        <f>INDEX(products!$A$1:$G$49,MATCH(orders!$D756,products!$A$1:$A$49,0),MATCH(L$1,products!$A$1:$G$1,0))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6">
        <f>INDEX(products!$A$1:$G$49,MATCH(orders!$D757,products!$A$1:$A$49,0),MATCH(L$1,products!$A$1:$G$1,0))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6">
        <f>INDEX(products!$A$1:$G$49,MATCH(orders!$D758,products!$A$1:$A$49,0),MATCH(L$1,products!$A$1:$G$1,0))</f>
        <v>8.9499999999999993</v>
      </c>
      <c r="M758" s="6">
        <f t="shared" si="33"/>
        <v>35.799999999999997</v>
      </c>
      <c r="N758" t="str">
        <f t="shared" si="34"/>
        <v xml:space="preserve"> 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6">
        <f>INDEX(products!$A$1:$G$49,MATCH(orders!$D759,products!$A$1:$A$49,0),MATCH(L$1,products!$A$1:$G$1,0))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6">
        <f>INDEX(products!$A$1:$G$49,MATCH(orders!$D760,products!$A$1:$A$49,0),MATCH(L$1,products!$A$1:$G$1,0))</f>
        <v>8.9499999999999993</v>
      </c>
      <c r="M760" s="6">
        <f t="shared" si="33"/>
        <v>8.9499999999999993</v>
      </c>
      <c r="N760" t="str">
        <f t="shared" si="34"/>
        <v xml:space="preserve"> 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6">
        <f>INDEX(products!$A$1:$G$49,MATCH(orders!$D761,products!$A$1:$A$49,0),MATCH(L$1,products!$A$1:$G$1,0))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6">
        <f>INDEX(products!$A$1:$G$49,MATCH(orders!$D762,products!$A$1:$A$49,0),MATCH(L$1,products!$A$1:$G$1,0))</f>
        <v>8.91</v>
      </c>
      <c r="M762" s="6">
        <f t="shared" si="33"/>
        <v>44.55</v>
      </c>
      <c r="N762" t="str">
        <f t="shared" si="34"/>
        <v xml:space="preserve"> 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6">
        <f>INDEX(products!$A$1:$G$49,MATCH(orders!$D763,products!$A$1:$A$49,0),MATCH(L$1,products!$A$1:$G$1,0))</f>
        <v>14.85</v>
      </c>
      <c r="M763" s="6">
        <f t="shared" si="33"/>
        <v>89.1</v>
      </c>
      <c r="N763" t="str">
        <f t="shared" si="34"/>
        <v xml:space="preserve"> 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6">
        <f>INDEX(products!$A$1:$G$49,MATCH(orders!$D764,products!$A$1:$A$49,0),MATCH(L$1,products!$A$1:$G$1,0))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6">
        <f>INDEX(products!$A$1:$G$49,MATCH(orders!$D765,products!$A$1:$A$49,0),MATCH(L$1,products!$A$1:$G$1,0))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6">
        <f>INDEX(products!$A$1:$G$49,MATCH(orders!$D766,products!$A$1:$A$49,0),MATCH(L$1,products!$A$1:$G$1,0))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6">
        <f>INDEX(products!$A$1:$G$49,MATCH(orders!$D767,products!$A$1:$A$49,0),MATCH(L$1,products!$A$1:$G$1,0))</f>
        <v>9.9499999999999993</v>
      </c>
      <c r="M767" s="6">
        <f t="shared" si="33"/>
        <v>59.699999999999996</v>
      </c>
      <c r="N767" t="str">
        <f t="shared" si="34"/>
        <v xml:space="preserve"> 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6">
        <f>INDEX(products!$A$1:$G$49,MATCH(orders!$D768,products!$A$1:$A$49,0),MATCH(L$1,products!$A$1:$G$1,0))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6">
        <f>INDEX(products!$A$1:$G$49,MATCH(orders!$D769,products!$A$1:$A$49,0),MATCH(L$1,products!$A$1:$G$1,0))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6">
        <f>INDEX(products!$A$1:$G$49,MATCH(orders!$D770,products!$A$1:$A$49,0),MATCH(L$1,products!$A$1:$G$1,0))</f>
        <v>11.95</v>
      </c>
      <c r="M770" s="6">
        <f t="shared" si="33"/>
        <v>23.9</v>
      </c>
      <c r="N770" t="str">
        <f t="shared" si="34"/>
        <v xml:space="preserve"> 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6">
        <f>INDEX(products!$A$1:$G$49,MATCH(orders!$D771,products!$A$1:$A$49,0),MATCH(L$1,products!$A$1:$G$1,0))</f>
        <v>22.884999999999998</v>
      </c>
      <c r="M771" s="6">
        <f t="shared" ref="M771:M834" si="36">L771*E771</f>
        <v>137.31</v>
      </c>
      <c r="N771" t="str">
        <f t="shared" ref="N771:N834" si="37">IF(I771="Rob"," Robusta",IF(I771="EXC"," Excelsa",IF(I771="Ara","Arabica",IF(I771="Lib","Liberica",""))))</f>
        <v xml:space="preserve"> Robusta</v>
      </c>
      <c r="O771" t="str">
        <f t="shared" ref="O771:O834" si="38">IF(J771="M", "Medium", IF(J771="L", "Light", 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6">
        <f>INDEX(products!$A$1:$G$49,MATCH(orders!$D772,products!$A$1:$A$49,0),MATCH(L$1,products!$A$1:$G$1,0))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6">
        <f>INDEX(products!$A$1:$G$49,MATCH(orders!$D773,products!$A$1:$A$49,0),MATCH(L$1,products!$A$1:$G$1,0))</f>
        <v>7.169999999999999</v>
      </c>
      <c r="M773" s="6">
        <f t="shared" si="36"/>
        <v>21.509999999999998</v>
      </c>
      <c r="N773" t="str">
        <f t="shared" si="37"/>
        <v xml:space="preserve"> 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6">
        <f>INDEX(products!$A$1:$G$49,MATCH(orders!$D774,products!$A$1:$A$49,0),MATCH(L$1,products!$A$1:$G$1,0))</f>
        <v>13.75</v>
      </c>
      <c r="M774" s="6">
        <f t="shared" si="36"/>
        <v>82.5</v>
      </c>
      <c r="N774" t="str">
        <f t="shared" si="37"/>
        <v xml:space="preserve"> 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6">
        <f>INDEX(products!$A$1:$G$49,MATCH(orders!$D775,products!$A$1:$A$49,0),MATCH(L$1,products!$A$1:$G$1,0))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6">
        <f>INDEX(products!$A$1:$G$49,MATCH(orders!$D776,products!$A$1:$A$49,0),MATCH(L$1,products!$A$1:$G$1,0))</f>
        <v>9.9499999999999993</v>
      </c>
      <c r="M776" s="6">
        <f t="shared" si="36"/>
        <v>19.899999999999999</v>
      </c>
      <c r="N776" t="str">
        <f t="shared" si="37"/>
        <v xml:space="preserve"> 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6">
        <f>INDEX(products!$A$1:$G$49,MATCH(orders!$D777,products!$A$1:$A$49,0),MATCH(L$1,products!$A$1:$G$1,0))</f>
        <v>8.91</v>
      </c>
      <c r="M777" s="6">
        <f t="shared" si="36"/>
        <v>17.82</v>
      </c>
      <c r="N777" t="str">
        <f t="shared" si="37"/>
        <v xml:space="preserve"> 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6">
        <f>INDEX(products!$A$1:$G$49,MATCH(orders!$D778,products!$A$1:$A$49,0),MATCH(L$1,products!$A$1:$G$1,0))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6">
        <f>INDEX(products!$A$1:$G$49,MATCH(orders!$D779,products!$A$1:$A$49,0),MATCH(L$1,products!$A$1:$G$1,0))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6">
        <f>INDEX(products!$A$1:$G$49,MATCH(orders!$D780,products!$A$1:$A$49,0),MATCH(L$1,products!$A$1:$G$1,0))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6">
        <f>INDEX(products!$A$1:$G$49,MATCH(orders!$D781,products!$A$1:$A$49,0),MATCH(L$1,products!$A$1:$G$1,0))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6">
        <f>INDEX(products!$A$1:$G$49,MATCH(orders!$D782,products!$A$1:$A$49,0),MATCH(L$1,products!$A$1:$G$1,0))</f>
        <v>13.75</v>
      </c>
      <c r="M782" s="6">
        <f t="shared" si="36"/>
        <v>41.25</v>
      </c>
      <c r="N782" t="str">
        <f t="shared" si="37"/>
        <v xml:space="preserve"> 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6">
        <f>INDEX(products!$A$1:$G$49,MATCH(orders!$D783,products!$A$1:$A$49,0),MATCH(L$1,products!$A$1:$G$1,0))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6">
        <f>INDEX(products!$A$1:$G$49,MATCH(orders!$D784,products!$A$1:$A$49,0),MATCH(L$1,products!$A$1:$G$1,0))</f>
        <v>4.4550000000000001</v>
      </c>
      <c r="M784" s="6">
        <f t="shared" si="36"/>
        <v>26.73</v>
      </c>
      <c r="N784" t="str">
        <f t="shared" si="37"/>
        <v xml:space="preserve"> 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6">
        <f>INDEX(products!$A$1:$G$49,MATCH(orders!$D785,products!$A$1:$A$49,0),MATCH(L$1,products!$A$1:$G$1,0))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6">
        <f>INDEX(products!$A$1:$G$49,MATCH(orders!$D786,products!$A$1:$A$49,0),MATCH(L$1,products!$A$1:$G$1,0))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6">
        <f>INDEX(products!$A$1:$G$49,MATCH(orders!$D787,products!$A$1:$A$49,0),MATCH(L$1,products!$A$1:$G$1,0))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6">
        <f>INDEX(products!$A$1:$G$49,MATCH(orders!$D788,products!$A$1:$A$49,0),MATCH(L$1,products!$A$1:$G$1,0))</f>
        <v>27.945</v>
      </c>
      <c r="M788" s="6">
        <f t="shared" si="36"/>
        <v>27.945</v>
      </c>
      <c r="N788" t="str">
        <f t="shared" si="37"/>
        <v xml:space="preserve"> 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6">
        <f>INDEX(products!$A$1:$G$49,MATCH(orders!$D789,products!$A$1:$A$49,0),MATCH(L$1,products!$A$1:$G$1,0))</f>
        <v>13.75</v>
      </c>
      <c r="M789" s="6">
        <f t="shared" si="36"/>
        <v>82.5</v>
      </c>
      <c r="N789" t="str">
        <f t="shared" si="37"/>
        <v xml:space="preserve"> 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6">
        <f>INDEX(products!$A$1:$G$49,MATCH(orders!$D790,products!$A$1:$A$49,0),MATCH(L$1,products!$A$1:$G$1,0))</f>
        <v>22.884999999999998</v>
      </c>
      <c r="M790" s="6">
        <f t="shared" si="36"/>
        <v>45.769999999999996</v>
      </c>
      <c r="N790" t="str">
        <f t="shared" si="37"/>
        <v xml:space="preserve"> 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6">
        <f>INDEX(products!$A$1:$G$49,MATCH(orders!$D791,products!$A$1:$A$49,0),MATCH(L$1,products!$A$1:$G$1,0))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6">
        <f>INDEX(products!$A$1:$G$49,MATCH(orders!$D792,products!$A$1:$A$49,0),MATCH(L$1,products!$A$1:$G$1,0))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6">
        <f>INDEX(products!$A$1:$G$49,MATCH(orders!$D793,products!$A$1:$A$49,0),MATCH(L$1,products!$A$1:$G$1,0))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6">
        <f>INDEX(products!$A$1:$G$49,MATCH(orders!$D794,products!$A$1:$A$49,0),MATCH(L$1,products!$A$1:$G$1,0))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6">
        <f>INDEX(products!$A$1:$G$49,MATCH(orders!$D795,products!$A$1:$A$49,0),MATCH(L$1,products!$A$1:$G$1,0))</f>
        <v>3.5849999999999995</v>
      </c>
      <c r="M795" s="6">
        <f t="shared" si="36"/>
        <v>17.924999999999997</v>
      </c>
      <c r="N795" t="str">
        <f t="shared" si="37"/>
        <v xml:space="preserve"> 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6">
        <f>INDEX(products!$A$1:$G$49,MATCH(orders!$D796,products!$A$1:$A$49,0),MATCH(L$1,products!$A$1:$G$1,0))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6">
        <f>INDEX(products!$A$1:$G$49,MATCH(orders!$D797,products!$A$1:$A$49,0),MATCH(L$1,products!$A$1:$G$1,0))</f>
        <v>7.169999999999999</v>
      </c>
      <c r="M797" s="6">
        <f t="shared" si="36"/>
        <v>28.679999999999996</v>
      </c>
      <c r="N797" t="str">
        <f t="shared" si="37"/>
        <v xml:space="preserve"> 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6">
        <f>INDEX(products!$A$1:$G$49,MATCH(orders!$D798,products!$A$1:$A$49,0),MATCH(L$1,products!$A$1:$G$1,0))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6">
        <f>INDEX(products!$A$1:$G$49,MATCH(orders!$D799,products!$A$1:$A$49,0),MATCH(L$1,products!$A$1:$G$1,0))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6">
        <f>INDEX(products!$A$1:$G$49,MATCH(orders!$D800,products!$A$1:$A$49,0),MATCH(L$1,products!$A$1:$G$1,0))</f>
        <v>2.6849999999999996</v>
      </c>
      <c r="M800" s="6">
        <f t="shared" si="36"/>
        <v>8.0549999999999997</v>
      </c>
      <c r="N800" t="str">
        <f t="shared" si="37"/>
        <v xml:space="preserve"> 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6">
        <f>INDEX(products!$A$1:$G$49,MATCH(orders!$D801,products!$A$1:$A$49,0),MATCH(L$1,products!$A$1:$G$1,0))</f>
        <v>12.15</v>
      </c>
      <c r="M801" s="6">
        <f t="shared" si="36"/>
        <v>36.450000000000003</v>
      </c>
      <c r="N801" t="str">
        <f t="shared" si="37"/>
        <v xml:space="preserve"> 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6">
        <f>INDEX(products!$A$1:$G$49,MATCH(orders!$D802,products!$A$1:$A$49,0),MATCH(L$1,products!$A$1:$G$1,0))</f>
        <v>2.6849999999999996</v>
      </c>
      <c r="M802" s="6">
        <f t="shared" si="36"/>
        <v>16.11</v>
      </c>
      <c r="N802" t="str">
        <f t="shared" si="37"/>
        <v xml:space="preserve"> 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6">
        <f>INDEX(products!$A$1:$G$49,MATCH(orders!$D803,products!$A$1:$A$49,0),MATCH(L$1,products!$A$1:$G$1,0))</f>
        <v>20.584999999999997</v>
      </c>
      <c r="M803" s="6">
        <f t="shared" si="36"/>
        <v>41.169999999999995</v>
      </c>
      <c r="N803" t="str">
        <f t="shared" si="37"/>
        <v xml:space="preserve"> 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6">
        <f>INDEX(products!$A$1:$G$49,MATCH(orders!$D804,products!$A$1:$A$49,0),MATCH(L$1,products!$A$1:$G$1,0))</f>
        <v>2.6849999999999996</v>
      </c>
      <c r="M804" s="6">
        <f t="shared" si="36"/>
        <v>10.739999999999998</v>
      </c>
      <c r="N804" t="str">
        <f t="shared" si="37"/>
        <v xml:space="preserve"> 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6">
        <f>INDEX(products!$A$1:$G$49,MATCH(orders!$D805,products!$A$1:$A$49,0),MATCH(L$1,products!$A$1:$G$1,0))</f>
        <v>31.624999999999996</v>
      </c>
      <c r="M805" s="6">
        <f t="shared" si="36"/>
        <v>126.49999999999999</v>
      </c>
      <c r="N805" t="str">
        <f t="shared" si="37"/>
        <v xml:space="preserve"> 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6">
        <f>INDEX(products!$A$1:$G$49,MATCH(orders!$D806,products!$A$1:$A$49,0),MATCH(L$1,products!$A$1:$G$1,0))</f>
        <v>11.95</v>
      </c>
      <c r="M806" s="6">
        <f t="shared" si="36"/>
        <v>23.9</v>
      </c>
      <c r="N806" t="str">
        <f t="shared" si="37"/>
        <v xml:space="preserve"> 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6">
        <f>INDEX(products!$A$1:$G$49,MATCH(orders!$D807,products!$A$1:$A$49,0),MATCH(L$1,products!$A$1:$G$1,0))</f>
        <v>5.97</v>
      </c>
      <c r="M807" s="6">
        <f t="shared" si="36"/>
        <v>5.97</v>
      </c>
      <c r="N807" t="str">
        <f t="shared" si="37"/>
        <v xml:space="preserve"> 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6">
        <f>INDEX(products!$A$1:$G$49,MATCH(orders!$D808,products!$A$1:$A$49,0),MATCH(L$1,products!$A$1:$G$1,0))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6">
        <f>INDEX(products!$A$1:$G$49,MATCH(orders!$D809,products!$A$1:$A$49,0),MATCH(L$1,products!$A$1:$G$1,0))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6">
        <f>INDEX(products!$A$1:$G$49,MATCH(orders!$D810,products!$A$1:$A$49,0),MATCH(L$1,products!$A$1:$G$1,0))</f>
        <v>27.484999999999996</v>
      </c>
      <c r="M810" s="6">
        <f t="shared" si="36"/>
        <v>137.42499999999998</v>
      </c>
      <c r="N810" t="str">
        <f t="shared" si="37"/>
        <v xml:space="preserve"> 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6">
        <f>INDEX(products!$A$1:$G$49,MATCH(orders!$D811,products!$A$1:$A$49,0),MATCH(L$1,products!$A$1:$G$1,0))</f>
        <v>2.6849999999999996</v>
      </c>
      <c r="M811" s="6">
        <f t="shared" si="36"/>
        <v>8.0549999999999997</v>
      </c>
      <c r="N811" t="str">
        <f t="shared" si="37"/>
        <v xml:space="preserve"> 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6">
        <f>INDEX(products!$A$1:$G$49,MATCH(orders!$D812,products!$A$1:$A$49,0),MATCH(L$1,products!$A$1:$G$1,0))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6">
        <f>INDEX(products!$A$1:$G$49,MATCH(orders!$D813,products!$A$1:$A$49,0),MATCH(L$1,products!$A$1:$G$1,0))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6">
        <f>INDEX(products!$A$1:$G$49,MATCH(orders!$D814,products!$A$1:$A$49,0),MATCH(L$1,products!$A$1:$G$1,0))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6">
        <f>INDEX(products!$A$1:$G$49,MATCH(orders!$D815,products!$A$1:$A$49,0),MATCH(L$1,products!$A$1:$G$1,0))</f>
        <v>31.624999999999996</v>
      </c>
      <c r="M815" s="6">
        <f t="shared" si="36"/>
        <v>31.624999999999996</v>
      </c>
      <c r="N815" t="str">
        <f t="shared" si="37"/>
        <v xml:space="preserve"> 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6">
        <f>INDEX(products!$A$1:$G$49,MATCH(orders!$D816,products!$A$1:$A$49,0),MATCH(L$1,products!$A$1:$G$1,0))</f>
        <v>4.4550000000000001</v>
      </c>
      <c r="M816" s="6">
        <f t="shared" si="36"/>
        <v>8.91</v>
      </c>
      <c r="N816" t="str">
        <f t="shared" si="37"/>
        <v xml:space="preserve"> 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6">
        <f>INDEX(products!$A$1:$G$49,MATCH(orders!$D817,products!$A$1:$A$49,0),MATCH(L$1,products!$A$1:$G$1,0))</f>
        <v>5.97</v>
      </c>
      <c r="M817" s="6">
        <f t="shared" si="36"/>
        <v>35.82</v>
      </c>
      <c r="N817" t="str">
        <f t="shared" si="37"/>
        <v xml:space="preserve"> 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6">
        <f>INDEX(products!$A$1:$G$49,MATCH(orders!$D818,products!$A$1:$A$49,0),MATCH(L$1,products!$A$1:$G$1,0))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6">
        <f>INDEX(products!$A$1:$G$49,MATCH(orders!$D819,products!$A$1:$A$49,0),MATCH(L$1,products!$A$1:$G$1,0))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6">
        <f>INDEX(products!$A$1:$G$49,MATCH(orders!$D820,products!$A$1:$A$49,0),MATCH(L$1,products!$A$1:$G$1,0))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6">
        <f>INDEX(products!$A$1:$G$49,MATCH(orders!$D821,products!$A$1:$A$49,0),MATCH(L$1,products!$A$1:$G$1,0))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6">
        <f>INDEX(products!$A$1:$G$49,MATCH(orders!$D822,products!$A$1:$A$49,0),MATCH(L$1,products!$A$1:$G$1,0))</f>
        <v>13.75</v>
      </c>
      <c r="M822" s="6">
        <f t="shared" si="36"/>
        <v>55</v>
      </c>
      <c r="N822" t="str">
        <f t="shared" si="37"/>
        <v xml:space="preserve"> 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6">
        <f>INDEX(products!$A$1:$G$49,MATCH(orders!$D823,products!$A$1:$A$49,0),MATCH(L$1,products!$A$1:$G$1,0))</f>
        <v>5.3699999999999992</v>
      </c>
      <c r="M823" s="6">
        <f t="shared" si="36"/>
        <v>26.849999999999994</v>
      </c>
      <c r="N823" t="str">
        <f t="shared" si="37"/>
        <v xml:space="preserve"> 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6">
        <f>INDEX(products!$A$1:$G$49,MATCH(orders!$D824,products!$A$1:$A$49,0),MATCH(L$1,products!$A$1:$G$1,0))</f>
        <v>34.154999999999994</v>
      </c>
      <c r="M824" s="6">
        <f t="shared" si="36"/>
        <v>136.61999999999998</v>
      </c>
      <c r="N824" t="str">
        <f t="shared" si="37"/>
        <v xml:space="preserve"> 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6">
        <f>INDEX(products!$A$1:$G$49,MATCH(orders!$D825,products!$A$1:$A$49,0),MATCH(L$1,products!$A$1:$G$1,0))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6">
        <f>INDEX(products!$A$1:$G$49,MATCH(orders!$D826,products!$A$1:$A$49,0),MATCH(L$1,products!$A$1:$G$1,0))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6">
        <f>INDEX(products!$A$1:$G$49,MATCH(orders!$D827,products!$A$1:$A$49,0),MATCH(L$1,products!$A$1:$G$1,0))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6">
        <f>INDEX(products!$A$1:$G$49,MATCH(orders!$D828,products!$A$1:$A$49,0),MATCH(L$1,products!$A$1:$G$1,0))</f>
        <v>8.25</v>
      </c>
      <c r="M828" s="6">
        <f t="shared" si="36"/>
        <v>41.25</v>
      </c>
      <c r="N828" t="str">
        <f t="shared" si="37"/>
        <v xml:space="preserve"> 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6">
        <f>INDEX(products!$A$1:$G$49,MATCH(orders!$D829,products!$A$1:$A$49,0),MATCH(L$1,products!$A$1:$G$1,0))</f>
        <v>4.125</v>
      </c>
      <c r="M829" s="6">
        <f t="shared" si="36"/>
        <v>20.625</v>
      </c>
      <c r="N829" t="str">
        <f t="shared" si="37"/>
        <v xml:space="preserve"> 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6">
        <f>INDEX(products!$A$1:$G$49,MATCH(orders!$D830,products!$A$1:$A$49,0),MATCH(L$1,products!$A$1:$G$1,0))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6">
        <f>INDEX(products!$A$1:$G$49,MATCH(orders!$D831,products!$A$1:$A$49,0),MATCH(L$1,products!$A$1:$G$1,0))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6">
        <f>INDEX(products!$A$1:$G$49,MATCH(orders!$D832,products!$A$1:$A$49,0),MATCH(L$1,products!$A$1:$G$1,0))</f>
        <v>13.75</v>
      </c>
      <c r="M832" s="6">
        <f t="shared" si="36"/>
        <v>27.5</v>
      </c>
      <c r="N832" t="str">
        <f t="shared" si="37"/>
        <v xml:space="preserve"> 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6">
        <f>INDEX(products!$A$1:$G$49,MATCH(orders!$D833,products!$A$1:$A$49,0),MATCH(L$1,products!$A$1:$G$1,0))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6">
        <f>INDEX(products!$A$1:$G$49,MATCH(orders!$D834,products!$A$1:$A$49,0),MATCH(L$1,products!$A$1:$G$1,0))</f>
        <v>9.9499999999999993</v>
      </c>
      <c r="M834" s="6">
        <f t="shared" si="36"/>
        <v>59.699999999999996</v>
      </c>
      <c r="N834" t="str">
        <f t="shared" si="37"/>
        <v xml:space="preserve"> 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6">
        <f>INDEX(products!$A$1:$G$49,MATCH(orders!$D835,products!$A$1:$A$49,0),MATCH(L$1,products!$A$1:$G$1,0))</f>
        <v>20.584999999999997</v>
      </c>
      <c r="M835" s="6">
        <f t="shared" ref="M835:M898" si="39">L835*E835</f>
        <v>82.339999999999989</v>
      </c>
      <c r="N835" t="str">
        <f t="shared" ref="N835:N898" si="40">IF(I835="Rob"," Robusta",IF(I835="EXC"," Excelsa",IF(I835="Ara","Arabica",IF(I835="Lib","Liberica",""))))</f>
        <v xml:space="preserve"> Robusta</v>
      </c>
      <c r="O835" t="str">
        <f t="shared" ref="O835:O898" si="41">IF(J835="M", "Medium", IF(J835="L", "Light", 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6">
        <f>INDEX(products!$A$1:$G$49,MATCH(orders!$D836,products!$A$1:$A$49,0),MATCH(L$1,products!$A$1:$G$1,0))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6">
        <f>INDEX(products!$A$1:$G$49,MATCH(orders!$D837,products!$A$1:$A$49,0),MATCH(L$1,products!$A$1:$G$1,0))</f>
        <v>8.91</v>
      </c>
      <c r="M837" s="6">
        <f t="shared" si="39"/>
        <v>8.91</v>
      </c>
      <c r="N837" t="str">
        <f t="shared" si="40"/>
        <v xml:space="preserve"> 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6">
        <f>INDEX(products!$A$1:$G$49,MATCH(orders!$D838,products!$A$1:$A$49,0),MATCH(L$1,products!$A$1:$G$1,0))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6">
        <f>INDEX(products!$A$1:$G$49,MATCH(orders!$D839,products!$A$1:$A$49,0),MATCH(L$1,products!$A$1:$G$1,0))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6">
        <f>INDEX(products!$A$1:$G$49,MATCH(orders!$D840,products!$A$1:$A$49,0),MATCH(L$1,products!$A$1:$G$1,0))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6">
        <f>INDEX(products!$A$1:$G$49,MATCH(orders!$D841,products!$A$1:$A$49,0),MATCH(L$1,products!$A$1:$G$1,0))</f>
        <v>8.25</v>
      </c>
      <c r="M841" s="6">
        <f t="shared" si="39"/>
        <v>41.25</v>
      </c>
      <c r="N841" t="str">
        <f t="shared" si="40"/>
        <v xml:space="preserve"> 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6">
        <f>INDEX(products!$A$1:$G$49,MATCH(orders!$D842,products!$A$1:$A$49,0),MATCH(L$1,products!$A$1:$G$1,0))</f>
        <v>7.169999999999999</v>
      </c>
      <c r="M842" s="6">
        <f t="shared" si="39"/>
        <v>28.679999999999996</v>
      </c>
      <c r="N842" t="str">
        <f t="shared" si="40"/>
        <v xml:space="preserve"> 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6">
        <f>INDEX(products!$A$1:$G$49,MATCH(orders!$D843,products!$A$1:$A$49,0),MATCH(L$1,products!$A$1:$G$1,0))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6">
        <f>INDEX(products!$A$1:$G$49,MATCH(orders!$D844,products!$A$1:$A$49,0),MATCH(L$1,products!$A$1:$G$1,0))</f>
        <v>4.125</v>
      </c>
      <c r="M844" s="6">
        <f t="shared" si="39"/>
        <v>8.25</v>
      </c>
      <c r="N844" t="str">
        <f t="shared" si="40"/>
        <v xml:space="preserve"> 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6">
        <f>INDEX(products!$A$1:$G$49,MATCH(orders!$D845,products!$A$1:$A$49,0),MATCH(L$1,products!$A$1:$G$1,0))</f>
        <v>4.125</v>
      </c>
      <c r="M845" s="6">
        <f t="shared" si="39"/>
        <v>8.25</v>
      </c>
      <c r="N845" t="str">
        <f t="shared" si="40"/>
        <v xml:space="preserve"> 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6">
        <f>INDEX(products!$A$1:$G$49,MATCH(orders!$D846,products!$A$1:$A$49,0),MATCH(L$1,products!$A$1:$G$1,0))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6">
        <f>INDEX(products!$A$1:$G$49,MATCH(orders!$D847,products!$A$1:$A$49,0),MATCH(L$1,products!$A$1:$G$1,0))</f>
        <v>27.945</v>
      </c>
      <c r="M847" s="6">
        <f t="shared" si="39"/>
        <v>167.67000000000002</v>
      </c>
      <c r="N847" t="str">
        <f t="shared" si="40"/>
        <v xml:space="preserve"> 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6">
        <f>INDEX(products!$A$1:$G$49,MATCH(orders!$D848,products!$A$1:$A$49,0),MATCH(L$1,products!$A$1:$G$1,0))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6">
        <f>INDEX(products!$A$1:$G$49,MATCH(orders!$D849,products!$A$1:$A$49,0),MATCH(L$1,products!$A$1:$G$1,0))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6">
        <f>INDEX(products!$A$1:$G$49,MATCH(orders!$D850,products!$A$1:$A$49,0),MATCH(L$1,products!$A$1:$G$1,0))</f>
        <v>8.91</v>
      </c>
      <c r="M850" s="6">
        <f t="shared" si="39"/>
        <v>53.46</v>
      </c>
      <c r="N850" t="str">
        <f t="shared" si="40"/>
        <v xml:space="preserve"> 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6">
        <f>INDEX(products!$A$1:$G$49,MATCH(orders!$D851,products!$A$1:$A$49,0),MATCH(L$1,products!$A$1:$G$1,0))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6">
        <f>INDEX(products!$A$1:$G$49,MATCH(orders!$D852,products!$A$1:$A$49,0),MATCH(L$1,products!$A$1:$G$1,0))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6">
        <f>INDEX(products!$A$1:$G$49,MATCH(orders!$D853,products!$A$1:$A$49,0),MATCH(L$1,products!$A$1:$G$1,0))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6">
        <f>INDEX(products!$A$1:$G$49,MATCH(orders!$D854,products!$A$1:$A$49,0),MATCH(L$1,products!$A$1:$G$1,0))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6">
        <f>INDEX(products!$A$1:$G$49,MATCH(orders!$D855,products!$A$1:$A$49,0),MATCH(L$1,products!$A$1:$G$1,0))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6">
        <f>INDEX(products!$A$1:$G$49,MATCH(orders!$D856,products!$A$1:$A$49,0),MATCH(L$1,products!$A$1:$G$1,0))</f>
        <v>7.169999999999999</v>
      </c>
      <c r="M856" s="6">
        <f t="shared" si="39"/>
        <v>35.849999999999994</v>
      </c>
      <c r="N856" t="str">
        <f t="shared" si="40"/>
        <v xml:space="preserve"> 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6">
        <f>INDEX(products!$A$1:$G$49,MATCH(orders!$D857,products!$A$1:$A$49,0),MATCH(L$1,products!$A$1:$G$1,0))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6">
        <f>INDEX(products!$A$1:$G$49,MATCH(orders!$D858,products!$A$1:$A$49,0),MATCH(L$1,products!$A$1:$G$1,0))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6">
        <f>INDEX(products!$A$1:$G$49,MATCH(orders!$D859,products!$A$1:$A$49,0),MATCH(L$1,products!$A$1:$G$1,0))</f>
        <v>27.484999999999996</v>
      </c>
      <c r="M859" s="6">
        <f t="shared" si="39"/>
        <v>137.42499999999998</v>
      </c>
      <c r="N859" t="str">
        <f t="shared" si="40"/>
        <v xml:space="preserve"> 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6">
        <f>INDEX(products!$A$1:$G$49,MATCH(orders!$D860,products!$A$1:$A$49,0),MATCH(L$1,products!$A$1:$G$1,0))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6">
        <f>INDEX(products!$A$1:$G$49,MATCH(orders!$D861,products!$A$1:$A$49,0),MATCH(L$1,products!$A$1:$G$1,0))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6">
        <f>INDEX(products!$A$1:$G$49,MATCH(orders!$D862,products!$A$1:$A$49,0),MATCH(L$1,products!$A$1:$G$1,0))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6">
        <f>INDEX(products!$A$1:$G$49,MATCH(orders!$D863,products!$A$1:$A$49,0),MATCH(L$1,products!$A$1:$G$1,0))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6">
        <f>INDEX(products!$A$1:$G$49,MATCH(orders!$D864,products!$A$1:$A$49,0),MATCH(L$1,products!$A$1:$G$1,0))</f>
        <v>9.9499999999999993</v>
      </c>
      <c r="M864" s="6">
        <f t="shared" si="39"/>
        <v>9.9499999999999993</v>
      </c>
      <c r="N864" t="str">
        <f t="shared" si="40"/>
        <v xml:space="preserve"> 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6">
        <f>INDEX(products!$A$1:$G$49,MATCH(orders!$D865,products!$A$1:$A$49,0),MATCH(L$1,products!$A$1:$G$1,0))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6">
        <f>INDEX(products!$A$1:$G$49,MATCH(orders!$D866,products!$A$1:$A$49,0),MATCH(L$1,products!$A$1:$G$1,0))</f>
        <v>3.5849999999999995</v>
      </c>
      <c r="M866" s="6">
        <f t="shared" si="39"/>
        <v>21.509999999999998</v>
      </c>
      <c r="N866" t="str">
        <f t="shared" si="40"/>
        <v xml:space="preserve"> 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6">
        <f>INDEX(products!$A$1:$G$49,MATCH(orders!$D867,products!$A$1:$A$49,0),MATCH(L$1,products!$A$1:$G$1,0))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6">
        <f>INDEX(products!$A$1:$G$49,MATCH(orders!$D868,products!$A$1:$A$49,0),MATCH(L$1,products!$A$1:$G$1,0))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6">
        <f>INDEX(products!$A$1:$G$49,MATCH(orders!$D869,products!$A$1:$A$49,0),MATCH(L$1,products!$A$1:$G$1,0))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6">
        <f>INDEX(products!$A$1:$G$49,MATCH(orders!$D870,products!$A$1:$A$49,0),MATCH(L$1,products!$A$1:$G$1,0))</f>
        <v>8.25</v>
      </c>
      <c r="M870" s="6">
        <f t="shared" si="39"/>
        <v>41.25</v>
      </c>
      <c r="N870" t="str">
        <f t="shared" si="40"/>
        <v xml:space="preserve"> 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6">
        <f>INDEX(products!$A$1:$G$49,MATCH(orders!$D871,products!$A$1:$A$49,0),MATCH(L$1,products!$A$1:$G$1,0))</f>
        <v>5.97</v>
      </c>
      <c r="M871" s="6">
        <f t="shared" si="39"/>
        <v>17.91</v>
      </c>
      <c r="N871" t="str">
        <f t="shared" si="40"/>
        <v xml:space="preserve"> 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6">
        <f>INDEX(products!$A$1:$G$49,MATCH(orders!$D872,products!$A$1:$A$49,0),MATCH(L$1,products!$A$1:$G$1,0))</f>
        <v>7.29</v>
      </c>
      <c r="M872" s="6">
        <f t="shared" si="39"/>
        <v>7.29</v>
      </c>
      <c r="N872" t="str">
        <f t="shared" si="40"/>
        <v xml:space="preserve"> 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6">
        <f>INDEX(products!$A$1:$G$49,MATCH(orders!$D873,products!$A$1:$A$49,0),MATCH(L$1,products!$A$1:$G$1,0))</f>
        <v>14.85</v>
      </c>
      <c r="M873" s="6">
        <f t="shared" si="39"/>
        <v>29.7</v>
      </c>
      <c r="N873" t="str">
        <f t="shared" si="40"/>
        <v xml:space="preserve"> 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6">
        <f>INDEX(products!$A$1:$G$49,MATCH(orders!$D874,products!$A$1:$A$49,0),MATCH(L$1,products!$A$1:$G$1,0))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6">
        <f>INDEX(products!$A$1:$G$49,MATCH(orders!$D875,products!$A$1:$A$49,0),MATCH(L$1,products!$A$1:$G$1,0))</f>
        <v>2.9849999999999999</v>
      </c>
      <c r="M875" s="6">
        <f t="shared" si="39"/>
        <v>11.94</v>
      </c>
      <c r="N875" t="str">
        <f t="shared" si="40"/>
        <v xml:space="preserve"> 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6">
        <f>INDEX(products!$A$1:$G$49,MATCH(orders!$D876,products!$A$1:$A$49,0),MATCH(L$1,products!$A$1:$G$1,0))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6">
        <f>INDEX(products!$A$1:$G$49,MATCH(orders!$D877,products!$A$1:$A$49,0),MATCH(L$1,products!$A$1:$G$1,0))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6">
        <f>INDEX(products!$A$1:$G$49,MATCH(orders!$D878,products!$A$1:$A$49,0),MATCH(L$1,products!$A$1:$G$1,0))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6">
        <f>INDEX(products!$A$1:$G$49,MATCH(orders!$D879,products!$A$1:$A$49,0),MATCH(L$1,products!$A$1:$G$1,0))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6">
        <f>INDEX(products!$A$1:$G$49,MATCH(orders!$D880,products!$A$1:$A$49,0),MATCH(L$1,products!$A$1:$G$1,0))</f>
        <v>27.484999999999996</v>
      </c>
      <c r="M880" s="6">
        <f t="shared" si="39"/>
        <v>27.484999999999996</v>
      </c>
      <c r="N880" t="str">
        <f t="shared" si="40"/>
        <v xml:space="preserve"> 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6">
        <f>INDEX(products!$A$1:$G$49,MATCH(orders!$D881,products!$A$1:$A$49,0),MATCH(L$1,products!$A$1:$G$1,0))</f>
        <v>3.645</v>
      </c>
      <c r="M881" s="6">
        <f t="shared" si="39"/>
        <v>10.935</v>
      </c>
      <c r="N881" t="str">
        <f t="shared" si="40"/>
        <v xml:space="preserve"> 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6">
        <f>INDEX(products!$A$1:$G$49,MATCH(orders!$D882,products!$A$1:$A$49,0),MATCH(L$1,products!$A$1:$G$1,0))</f>
        <v>3.5849999999999995</v>
      </c>
      <c r="M882" s="6">
        <f t="shared" si="39"/>
        <v>7.169999999999999</v>
      </c>
      <c r="N882" t="str">
        <f t="shared" si="40"/>
        <v xml:space="preserve"> 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6">
        <f>INDEX(products!$A$1:$G$49,MATCH(orders!$D883,products!$A$1:$A$49,0),MATCH(L$1,products!$A$1:$G$1,0))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6">
        <f>INDEX(products!$A$1:$G$49,MATCH(orders!$D884,products!$A$1:$A$49,0),MATCH(L$1,products!$A$1:$G$1,0))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6">
        <f>INDEX(products!$A$1:$G$49,MATCH(orders!$D885,products!$A$1:$A$49,0),MATCH(L$1,products!$A$1:$G$1,0))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6">
        <f>INDEX(products!$A$1:$G$49,MATCH(orders!$D886,products!$A$1:$A$49,0),MATCH(L$1,products!$A$1:$G$1,0))</f>
        <v>5.3699999999999992</v>
      </c>
      <c r="M886" s="6">
        <f t="shared" si="39"/>
        <v>5.3699999999999992</v>
      </c>
      <c r="N886" t="str">
        <f t="shared" si="40"/>
        <v xml:space="preserve"> 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6">
        <f>INDEX(products!$A$1:$G$49,MATCH(orders!$D887,products!$A$1:$A$49,0),MATCH(L$1,products!$A$1:$G$1,0))</f>
        <v>20.584999999999997</v>
      </c>
      <c r="M887" s="6">
        <f t="shared" si="39"/>
        <v>123.50999999999999</v>
      </c>
      <c r="N887" t="str">
        <f t="shared" si="40"/>
        <v xml:space="preserve"> 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6">
        <f>INDEX(products!$A$1:$G$49,MATCH(orders!$D888,products!$A$1:$A$49,0),MATCH(L$1,products!$A$1:$G$1,0))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6">
        <f>INDEX(products!$A$1:$G$49,MATCH(orders!$D889,products!$A$1:$A$49,0),MATCH(L$1,products!$A$1:$G$1,0))</f>
        <v>4.4550000000000001</v>
      </c>
      <c r="M889" s="6">
        <f t="shared" si="39"/>
        <v>13.365</v>
      </c>
      <c r="N889" t="str">
        <f t="shared" si="40"/>
        <v xml:space="preserve"> 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6">
        <f>INDEX(products!$A$1:$G$49,MATCH(orders!$D890,products!$A$1:$A$49,0),MATCH(L$1,products!$A$1:$G$1,0))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6">
        <f>INDEX(products!$A$1:$G$49,MATCH(orders!$D891,products!$A$1:$A$49,0),MATCH(L$1,products!$A$1:$G$1,0))</f>
        <v>2.6849999999999996</v>
      </c>
      <c r="M891" s="6">
        <f t="shared" si="39"/>
        <v>2.6849999999999996</v>
      </c>
      <c r="N891" t="str">
        <f t="shared" si="40"/>
        <v xml:space="preserve"> 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6">
        <f>INDEX(products!$A$1:$G$49,MATCH(orders!$D892,products!$A$1:$A$49,0),MATCH(L$1,products!$A$1:$G$1,0))</f>
        <v>20.584999999999997</v>
      </c>
      <c r="M892" s="6">
        <f t="shared" si="39"/>
        <v>20.584999999999997</v>
      </c>
      <c r="N892" t="str">
        <f t="shared" si="40"/>
        <v xml:space="preserve"> 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6">
        <f>INDEX(products!$A$1:$G$49,MATCH(orders!$D893,products!$A$1:$A$49,0),MATCH(L$1,products!$A$1:$G$1,0))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6">
        <f>INDEX(products!$A$1:$G$49,MATCH(orders!$D894,products!$A$1:$A$49,0),MATCH(L$1,products!$A$1:$G$1,0))</f>
        <v>4.125</v>
      </c>
      <c r="M894" s="6">
        <f t="shared" si="39"/>
        <v>20.625</v>
      </c>
      <c r="N894" t="str">
        <f t="shared" si="40"/>
        <v xml:space="preserve"> 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6">
        <f>INDEX(products!$A$1:$G$49,MATCH(orders!$D895,products!$A$1:$A$49,0),MATCH(L$1,products!$A$1:$G$1,0))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6">
        <f>INDEX(products!$A$1:$G$49,MATCH(orders!$D896,products!$A$1:$A$49,0),MATCH(L$1,products!$A$1:$G$1,0))</f>
        <v>20.584999999999997</v>
      </c>
      <c r="M896" s="6">
        <f t="shared" si="39"/>
        <v>82.339999999999989</v>
      </c>
      <c r="N896" t="str">
        <f t="shared" si="40"/>
        <v xml:space="preserve"> 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6">
        <f>INDEX(products!$A$1:$G$49,MATCH(orders!$D897,products!$A$1:$A$49,0),MATCH(L$1,products!$A$1:$G$1,0))</f>
        <v>31.624999999999996</v>
      </c>
      <c r="M897" s="6">
        <f t="shared" si="39"/>
        <v>158.12499999999997</v>
      </c>
      <c r="N897" t="str">
        <f t="shared" si="40"/>
        <v xml:space="preserve"> 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6">
        <f>INDEX(products!$A$1:$G$49,MATCH(orders!$D898,products!$A$1:$A$49,0),MATCH(L$1,products!$A$1:$G$1,0))</f>
        <v>5.3699999999999992</v>
      </c>
      <c r="M898" s="6">
        <f t="shared" si="39"/>
        <v>32.22</v>
      </c>
      <c r="N898" t="str">
        <f t="shared" si="40"/>
        <v xml:space="preserve"> 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6">
        <f>INDEX(products!$A$1:$G$49,MATCH(orders!$D899,products!$A$1:$A$49,0),MATCH(L$1,products!$A$1:$G$1,0))</f>
        <v>12.15</v>
      </c>
      <c r="M899" s="6">
        <f t="shared" ref="M899:M962" si="42">L899*E899</f>
        <v>24.3</v>
      </c>
      <c r="N899" t="str">
        <f t="shared" ref="N899:N962" si="43">IF(I899="Rob"," Robusta",IF(I899="EXC"," Excelsa",IF(I899="Ara","Arabica",IF(I899="Lib","Liberica",""))))</f>
        <v xml:space="preserve"> Excelsa</v>
      </c>
      <c r="O899" t="str">
        <f t="shared" ref="O899:O962" si="44">IF(J899="M", "Medium", IF(J899="L", "Light", 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6">
        <f>INDEX(products!$A$1:$G$49,MATCH(orders!$D900,products!$A$1:$A$49,0),MATCH(L$1,products!$A$1:$G$1,0))</f>
        <v>7.169999999999999</v>
      </c>
      <c r="M900" s="6">
        <f t="shared" si="42"/>
        <v>35.849999999999994</v>
      </c>
      <c r="N900" t="str">
        <f t="shared" si="43"/>
        <v xml:space="preserve"> 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6">
        <f>INDEX(products!$A$1:$G$49,MATCH(orders!$D901,products!$A$1:$A$49,0),MATCH(L$1,products!$A$1:$G$1,0))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6">
        <f>INDEX(products!$A$1:$G$49,MATCH(orders!$D902,products!$A$1:$A$49,0),MATCH(L$1,products!$A$1:$G$1,0))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6">
        <f>INDEX(products!$A$1:$G$49,MATCH(orders!$D903,products!$A$1:$A$49,0),MATCH(L$1,products!$A$1:$G$1,0))</f>
        <v>3.5849999999999995</v>
      </c>
      <c r="M903" s="6">
        <f t="shared" si="42"/>
        <v>3.5849999999999995</v>
      </c>
      <c r="N903" t="str">
        <f t="shared" si="43"/>
        <v xml:space="preserve"> 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6">
        <f>INDEX(products!$A$1:$G$49,MATCH(orders!$D904,products!$A$1:$A$49,0),MATCH(L$1,products!$A$1:$G$1,0))</f>
        <v>31.624999999999996</v>
      </c>
      <c r="M904" s="6">
        <f t="shared" si="42"/>
        <v>158.12499999999997</v>
      </c>
      <c r="N904" t="str">
        <f t="shared" si="43"/>
        <v xml:space="preserve"> 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6">
        <f>INDEX(products!$A$1:$G$49,MATCH(orders!$D905,products!$A$1:$A$49,0),MATCH(L$1,products!$A$1:$G$1,0))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6">
        <f>INDEX(products!$A$1:$G$49,MATCH(orders!$D906,products!$A$1:$A$49,0),MATCH(L$1,products!$A$1:$G$1,0))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6">
        <f>INDEX(products!$A$1:$G$49,MATCH(orders!$D907,products!$A$1:$A$49,0),MATCH(L$1,products!$A$1:$G$1,0))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6">
        <f>INDEX(products!$A$1:$G$49,MATCH(orders!$D908,products!$A$1:$A$49,0),MATCH(L$1,products!$A$1:$G$1,0))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6">
        <f>INDEX(products!$A$1:$G$49,MATCH(orders!$D909,products!$A$1:$A$49,0),MATCH(L$1,products!$A$1:$G$1,0))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6">
        <f>INDEX(products!$A$1:$G$49,MATCH(orders!$D910,products!$A$1:$A$49,0),MATCH(L$1,products!$A$1:$G$1,0))</f>
        <v>11.95</v>
      </c>
      <c r="M910" s="6">
        <f t="shared" si="42"/>
        <v>59.75</v>
      </c>
      <c r="N910" t="str">
        <f t="shared" si="43"/>
        <v xml:space="preserve"> 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6">
        <f>INDEX(products!$A$1:$G$49,MATCH(orders!$D911,products!$A$1:$A$49,0),MATCH(L$1,products!$A$1:$G$1,0))</f>
        <v>3.5849999999999995</v>
      </c>
      <c r="M911" s="6">
        <f t="shared" si="42"/>
        <v>10.754999999999999</v>
      </c>
      <c r="N911" t="str">
        <f t="shared" si="43"/>
        <v xml:space="preserve"> 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6">
        <f>INDEX(products!$A$1:$G$49,MATCH(orders!$D912,products!$A$1:$A$49,0),MATCH(L$1,products!$A$1:$G$1,0))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6">
        <f>INDEX(products!$A$1:$G$49,MATCH(orders!$D913,products!$A$1:$A$49,0),MATCH(L$1,products!$A$1:$G$1,0))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6">
        <f>INDEX(products!$A$1:$G$49,MATCH(orders!$D914,products!$A$1:$A$49,0),MATCH(L$1,products!$A$1:$G$1,0))</f>
        <v>22.884999999999998</v>
      </c>
      <c r="M914" s="6">
        <f t="shared" si="42"/>
        <v>137.31</v>
      </c>
      <c r="N914" t="str">
        <f t="shared" si="43"/>
        <v xml:space="preserve"> 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6">
        <f>INDEX(products!$A$1:$G$49,MATCH(orders!$D915,products!$A$1:$A$49,0),MATCH(L$1,products!$A$1:$G$1,0))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6">
        <f>INDEX(products!$A$1:$G$49,MATCH(orders!$D916,products!$A$1:$A$49,0),MATCH(L$1,products!$A$1:$G$1,0))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6">
        <f>INDEX(products!$A$1:$G$49,MATCH(orders!$D917,products!$A$1:$A$49,0),MATCH(L$1,products!$A$1:$G$1,0))</f>
        <v>27.945</v>
      </c>
      <c r="M917" s="6">
        <f t="shared" si="42"/>
        <v>83.835000000000008</v>
      </c>
      <c r="N917" t="str">
        <f t="shared" si="43"/>
        <v xml:space="preserve"> 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6">
        <f>INDEX(products!$A$1:$G$49,MATCH(orders!$D918,products!$A$1:$A$49,0),MATCH(L$1,products!$A$1:$G$1,0))</f>
        <v>3.645</v>
      </c>
      <c r="M918" s="6">
        <f t="shared" si="42"/>
        <v>3.645</v>
      </c>
      <c r="N918" t="str">
        <f t="shared" si="43"/>
        <v xml:space="preserve"> 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6">
        <f>INDEX(products!$A$1:$G$49,MATCH(orders!$D919,products!$A$1:$A$49,0),MATCH(L$1,products!$A$1:$G$1,0))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6">
        <f>INDEX(products!$A$1:$G$49,MATCH(orders!$D920,products!$A$1:$A$49,0),MATCH(L$1,products!$A$1:$G$1,0))</f>
        <v>7.29</v>
      </c>
      <c r="M920" s="6">
        <f t="shared" si="42"/>
        <v>21.87</v>
      </c>
      <c r="N920" t="str">
        <f t="shared" si="43"/>
        <v xml:space="preserve"> 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6">
        <f>INDEX(products!$A$1:$G$49,MATCH(orders!$D921,products!$A$1:$A$49,0),MATCH(L$1,products!$A$1:$G$1,0))</f>
        <v>2.6849999999999996</v>
      </c>
      <c r="M921" s="6">
        <f t="shared" si="42"/>
        <v>13.424999999999997</v>
      </c>
      <c r="N921" t="str">
        <f t="shared" si="43"/>
        <v xml:space="preserve"> 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6">
        <f>INDEX(products!$A$1:$G$49,MATCH(orders!$D922,products!$A$1:$A$49,0),MATCH(L$1,products!$A$1:$G$1,0))</f>
        <v>20.584999999999997</v>
      </c>
      <c r="M922" s="6">
        <f t="shared" si="42"/>
        <v>123.50999999999999</v>
      </c>
      <c r="N922" t="str">
        <f t="shared" si="43"/>
        <v xml:space="preserve"> 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6">
        <f>INDEX(products!$A$1:$G$49,MATCH(orders!$D923,products!$A$1:$A$49,0),MATCH(L$1,products!$A$1:$G$1,0))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6">
        <f>INDEX(products!$A$1:$G$49,MATCH(orders!$D924,products!$A$1:$A$49,0),MATCH(L$1,products!$A$1:$G$1,0))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6">
        <f>INDEX(products!$A$1:$G$49,MATCH(orders!$D925,products!$A$1:$A$49,0),MATCH(L$1,products!$A$1:$G$1,0))</f>
        <v>27.945</v>
      </c>
      <c r="M925" s="6">
        <f t="shared" si="42"/>
        <v>27.945</v>
      </c>
      <c r="N925" t="str">
        <f t="shared" si="43"/>
        <v xml:space="preserve"> 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6">
        <f>INDEX(products!$A$1:$G$49,MATCH(orders!$D926,products!$A$1:$A$49,0),MATCH(L$1,products!$A$1:$G$1,0))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6">
        <f>INDEX(products!$A$1:$G$49,MATCH(orders!$D927,products!$A$1:$A$49,0),MATCH(L$1,products!$A$1:$G$1,0))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6">
        <f>INDEX(products!$A$1:$G$49,MATCH(orders!$D928,products!$A$1:$A$49,0),MATCH(L$1,products!$A$1:$G$1,0))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6">
        <f>INDEX(products!$A$1:$G$49,MATCH(orders!$D929,products!$A$1:$A$49,0),MATCH(L$1,products!$A$1:$G$1,0))</f>
        <v>27.945</v>
      </c>
      <c r="M929" s="6">
        <f t="shared" si="42"/>
        <v>111.78</v>
      </c>
      <c r="N929" t="str">
        <f t="shared" si="43"/>
        <v xml:space="preserve"> 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6">
        <f>INDEX(products!$A$1:$G$49,MATCH(orders!$D930,products!$A$1:$A$49,0),MATCH(L$1,products!$A$1:$G$1,0))</f>
        <v>31.624999999999996</v>
      </c>
      <c r="M930" s="6">
        <f t="shared" si="42"/>
        <v>63.249999999999993</v>
      </c>
      <c r="N930" t="str">
        <f t="shared" si="43"/>
        <v xml:space="preserve"> 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6">
        <f>INDEX(products!$A$1:$G$49,MATCH(orders!$D931,products!$A$1:$A$49,0),MATCH(L$1,products!$A$1:$G$1,0))</f>
        <v>4.4550000000000001</v>
      </c>
      <c r="M931" s="6">
        <f t="shared" si="42"/>
        <v>8.91</v>
      </c>
      <c r="N931" t="str">
        <f t="shared" si="43"/>
        <v xml:space="preserve"> 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6">
        <f>INDEX(products!$A$1:$G$49,MATCH(orders!$D932,products!$A$1:$A$49,0),MATCH(L$1,products!$A$1:$G$1,0))</f>
        <v>12.15</v>
      </c>
      <c r="M932" s="6">
        <f t="shared" si="42"/>
        <v>12.15</v>
      </c>
      <c r="N932" t="str">
        <f t="shared" si="43"/>
        <v xml:space="preserve"> 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6">
        <f>INDEX(products!$A$1:$G$49,MATCH(orders!$D933,products!$A$1:$A$49,0),MATCH(L$1,products!$A$1:$G$1,0))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6">
        <f>INDEX(products!$A$1:$G$49,MATCH(orders!$D934,products!$A$1:$A$49,0),MATCH(L$1,products!$A$1:$G$1,0))</f>
        <v>13.75</v>
      </c>
      <c r="M934" s="6">
        <f t="shared" si="42"/>
        <v>55</v>
      </c>
      <c r="N934" t="str">
        <f t="shared" si="43"/>
        <v xml:space="preserve"> 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6">
        <f>INDEX(products!$A$1:$G$49,MATCH(orders!$D935,products!$A$1:$A$49,0),MATCH(L$1,products!$A$1:$G$1,0))</f>
        <v>8.9499999999999993</v>
      </c>
      <c r="M935" s="6">
        <f t="shared" si="42"/>
        <v>26.849999999999998</v>
      </c>
      <c r="N935" t="str">
        <f t="shared" si="43"/>
        <v xml:space="preserve"> 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6">
        <f>INDEX(products!$A$1:$G$49,MATCH(orders!$D936,products!$A$1:$A$49,0),MATCH(L$1,products!$A$1:$G$1,0))</f>
        <v>22.884999999999998</v>
      </c>
      <c r="M936" s="6">
        <f t="shared" si="42"/>
        <v>114.42499999999998</v>
      </c>
      <c r="N936" t="str">
        <f t="shared" si="43"/>
        <v xml:space="preserve"> 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6">
        <f>INDEX(products!$A$1:$G$49,MATCH(orders!$D937,products!$A$1:$A$49,0),MATCH(L$1,products!$A$1:$G$1,0))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6">
        <f>INDEX(products!$A$1:$G$49,MATCH(orders!$D938,products!$A$1:$A$49,0),MATCH(L$1,products!$A$1:$G$1,0))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6">
        <f>INDEX(products!$A$1:$G$49,MATCH(orders!$D939,products!$A$1:$A$49,0),MATCH(L$1,products!$A$1:$G$1,0))</f>
        <v>22.884999999999998</v>
      </c>
      <c r="M939" s="6">
        <f t="shared" si="42"/>
        <v>91.539999999999992</v>
      </c>
      <c r="N939" t="str">
        <f t="shared" si="43"/>
        <v xml:space="preserve"> 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6">
        <f>INDEX(products!$A$1:$G$49,MATCH(orders!$D940,products!$A$1:$A$49,0),MATCH(L$1,products!$A$1:$G$1,0))</f>
        <v>14.85</v>
      </c>
      <c r="M940" s="6">
        <f t="shared" si="42"/>
        <v>74.25</v>
      </c>
      <c r="N940" t="str">
        <f t="shared" si="43"/>
        <v xml:space="preserve"> 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6">
        <f>INDEX(products!$A$1:$G$49,MATCH(orders!$D941,products!$A$1:$A$49,0),MATCH(L$1,products!$A$1:$G$1,0))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6">
        <f>INDEX(products!$A$1:$G$49,MATCH(orders!$D942,products!$A$1:$A$49,0),MATCH(L$1,products!$A$1:$G$1,0))</f>
        <v>7.169999999999999</v>
      </c>
      <c r="M942" s="6">
        <f t="shared" si="42"/>
        <v>14.339999999999998</v>
      </c>
      <c r="N942" t="str">
        <f t="shared" si="43"/>
        <v xml:space="preserve"> 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6">
        <f>INDEX(products!$A$1:$G$49,MATCH(orders!$D943,products!$A$1:$A$49,0),MATCH(L$1,products!$A$1:$G$1,0))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6">
        <f>INDEX(products!$A$1:$G$49,MATCH(orders!$D944,products!$A$1:$A$49,0),MATCH(L$1,products!$A$1:$G$1,0))</f>
        <v>11.95</v>
      </c>
      <c r="M944" s="6">
        <f t="shared" si="42"/>
        <v>35.849999999999994</v>
      </c>
      <c r="N944" t="str">
        <f t="shared" si="43"/>
        <v xml:space="preserve"> 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6">
        <f>INDEX(products!$A$1:$G$49,MATCH(orders!$D945,products!$A$1:$A$49,0),MATCH(L$1,products!$A$1:$G$1,0))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6">
        <f>INDEX(products!$A$1:$G$49,MATCH(orders!$D946,products!$A$1:$A$49,0),MATCH(L$1,products!$A$1:$G$1,0))</f>
        <v>7.169999999999999</v>
      </c>
      <c r="M946" s="6">
        <f t="shared" si="42"/>
        <v>35.849999999999994</v>
      </c>
      <c r="N946" t="str">
        <f t="shared" si="43"/>
        <v xml:space="preserve"> 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6">
        <f>INDEX(products!$A$1:$G$49,MATCH(orders!$D947,products!$A$1:$A$49,0),MATCH(L$1,products!$A$1:$G$1,0))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6">
        <f>INDEX(products!$A$1:$G$49,MATCH(orders!$D948,products!$A$1:$A$49,0),MATCH(L$1,products!$A$1:$G$1,0))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6">
        <f>INDEX(products!$A$1:$G$49,MATCH(orders!$D949,products!$A$1:$A$49,0),MATCH(L$1,products!$A$1:$G$1,0))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6">
        <f>INDEX(products!$A$1:$G$49,MATCH(orders!$D950,products!$A$1:$A$49,0),MATCH(L$1,products!$A$1:$G$1,0))</f>
        <v>27.945</v>
      </c>
      <c r="M950" s="6">
        <f t="shared" si="42"/>
        <v>83.835000000000008</v>
      </c>
      <c r="N950" t="str">
        <f t="shared" si="43"/>
        <v xml:space="preserve"> 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6">
        <f>INDEX(products!$A$1:$G$49,MATCH(orders!$D951,products!$A$1:$A$49,0),MATCH(L$1,products!$A$1:$G$1,0))</f>
        <v>27.484999999999996</v>
      </c>
      <c r="M951" s="6">
        <f t="shared" si="42"/>
        <v>109.93999999999998</v>
      </c>
      <c r="N951" t="str">
        <f t="shared" si="43"/>
        <v xml:space="preserve"> 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6">
        <f>INDEX(products!$A$1:$G$49,MATCH(orders!$D952,products!$A$1:$A$49,0),MATCH(L$1,products!$A$1:$G$1,0))</f>
        <v>3.5849999999999995</v>
      </c>
      <c r="M952" s="6">
        <f t="shared" si="42"/>
        <v>14.339999999999998</v>
      </c>
      <c r="N952" t="str">
        <f t="shared" si="43"/>
        <v xml:space="preserve"> 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6">
        <f>INDEX(products!$A$1:$G$49,MATCH(orders!$D953,products!$A$1:$A$49,0),MATCH(L$1,products!$A$1:$G$1,0))</f>
        <v>3.5849999999999995</v>
      </c>
      <c r="M953" s="6">
        <f t="shared" si="42"/>
        <v>21.509999999999998</v>
      </c>
      <c r="N953" t="str">
        <f t="shared" si="43"/>
        <v xml:space="preserve"> 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6">
        <f>INDEX(products!$A$1:$G$49,MATCH(orders!$D954,products!$A$1:$A$49,0),MATCH(L$1,products!$A$1:$G$1,0))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6">
        <f>INDEX(products!$A$1:$G$49,MATCH(orders!$D955,products!$A$1:$A$49,0),MATCH(L$1,products!$A$1:$G$1,0))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6">
        <f>INDEX(products!$A$1:$G$49,MATCH(orders!$D956,products!$A$1:$A$49,0),MATCH(L$1,products!$A$1:$G$1,0))</f>
        <v>27.945</v>
      </c>
      <c r="M956" s="6">
        <f t="shared" si="42"/>
        <v>27.945</v>
      </c>
      <c r="N956" t="str">
        <f t="shared" si="43"/>
        <v xml:space="preserve"> 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6">
        <f>INDEX(products!$A$1:$G$49,MATCH(orders!$D957,products!$A$1:$A$49,0),MATCH(L$1,products!$A$1:$G$1,0))</f>
        <v>34.154999999999994</v>
      </c>
      <c r="M957" s="6">
        <f t="shared" si="42"/>
        <v>170.77499999999998</v>
      </c>
      <c r="N957" t="str">
        <f t="shared" si="43"/>
        <v xml:space="preserve"> 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6">
        <f>INDEX(products!$A$1:$G$49,MATCH(orders!$D958,products!$A$1:$A$49,0),MATCH(L$1,products!$A$1:$G$1,0))</f>
        <v>27.484999999999996</v>
      </c>
      <c r="M958" s="6">
        <f t="shared" si="42"/>
        <v>54.969999999999992</v>
      </c>
      <c r="N958" t="str">
        <f t="shared" si="43"/>
        <v xml:space="preserve"> 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6">
        <f>INDEX(products!$A$1:$G$49,MATCH(orders!$D959,products!$A$1:$A$49,0),MATCH(L$1,products!$A$1:$G$1,0))</f>
        <v>14.85</v>
      </c>
      <c r="M959" s="6">
        <f t="shared" si="42"/>
        <v>14.85</v>
      </c>
      <c r="N959" t="str">
        <f t="shared" si="43"/>
        <v xml:space="preserve"> 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6">
        <f>INDEX(products!$A$1:$G$49,MATCH(orders!$D960,products!$A$1:$A$49,0),MATCH(L$1,products!$A$1:$G$1,0))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6">
        <f>INDEX(products!$A$1:$G$49,MATCH(orders!$D961,products!$A$1:$A$49,0),MATCH(L$1,products!$A$1:$G$1,0))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6">
        <f>INDEX(products!$A$1:$G$49,MATCH(orders!$D962,products!$A$1:$A$49,0),MATCH(L$1,products!$A$1:$G$1,0))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6">
        <f>INDEX(products!$A$1:$G$49,MATCH(orders!$D963,products!$A$1:$A$49,0),MATCH(L$1,products!$A$1:$G$1,0))</f>
        <v>22.884999999999998</v>
      </c>
      <c r="M963" s="6">
        <f t="shared" ref="M963:M1001" si="45">L963*E963</f>
        <v>45.769999999999996</v>
      </c>
      <c r="N963" t="str">
        <f t="shared" ref="N963:N1001" si="46">IF(I963="Rob"," Robusta",IF(I963="EXC"," Excelsa",IF(I963="Ara","Arabica",IF(I963="Lib","Liberica",""))))</f>
        <v>Arabica</v>
      </c>
      <c r="O963" t="str">
        <f t="shared" ref="O963:O1001" si="47">IF(J963="M", "Medium", IF(J963="L", "Light", 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6">
        <f>INDEX(products!$A$1:$G$49,MATCH(orders!$D964,products!$A$1:$A$49,0),MATCH(L$1,products!$A$1:$G$1,0))</f>
        <v>8.9499999999999993</v>
      </c>
      <c r="M964" s="6">
        <f t="shared" si="45"/>
        <v>8.9499999999999993</v>
      </c>
      <c r="N964" t="str">
        <f t="shared" si="46"/>
        <v xml:space="preserve"> 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6">
        <f>INDEX(products!$A$1:$G$49,MATCH(orders!$D965,products!$A$1:$A$49,0),MATCH(L$1,products!$A$1:$G$1,0))</f>
        <v>5.97</v>
      </c>
      <c r="M965" s="6">
        <f t="shared" si="45"/>
        <v>23.88</v>
      </c>
      <c r="N965" t="str">
        <f t="shared" si="46"/>
        <v xml:space="preserve"> 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6">
        <f>INDEX(products!$A$1:$G$49,MATCH(orders!$D966,products!$A$1:$A$49,0),MATCH(L$1,products!$A$1:$G$1,0))</f>
        <v>4.4550000000000001</v>
      </c>
      <c r="M966" s="6">
        <f t="shared" si="45"/>
        <v>22.274999999999999</v>
      </c>
      <c r="N966" t="str">
        <f t="shared" si="46"/>
        <v xml:space="preserve"> 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6">
        <f>INDEX(products!$A$1:$G$49,MATCH(orders!$D967,products!$A$1:$A$49,0),MATCH(L$1,products!$A$1:$G$1,0))</f>
        <v>9.9499999999999993</v>
      </c>
      <c r="M967" s="6">
        <f t="shared" si="45"/>
        <v>29.849999999999998</v>
      </c>
      <c r="N967" t="str">
        <f t="shared" si="46"/>
        <v xml:space="preserve"> 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6">
        <f>INDEX(products!$A$1:$G$49,MATCH(orders!$D968,products!$A$1:$A$49,0),MATCH(L$1,products!$A$1:$G$1,0))</f>
        <v>8.91</v>
      </c>
      <c r="M968" s="6">
        <f t="shared" si="45"/>
        <v>53.46</v>
      </c>
      <c r="N968" t="str">
        <f t="shared" si="46"/>
        <v xml:space="preserve"> 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6">
        <f>INDEX(products!$A$1:$G$49,MATCH(orders!$D969,products!$A$1:$A$49,0),MATCH(L$1,products!$A$1:$G$1,0))</f>
        <v>2.6849999999999996</v>
      </c>
      <c r="M969" s="6">
        <f t="shared" si="45"/>
        <v>2.6849999999999996</v>
      </c>
      <c r="N969" t="str">
        <f t="shared" si="46"/>
        <v xml:space="preserve"> 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6">
        <f>INDEX(products!$A$1:$G$49,MATCH(orders!$D970,products!$A$1:$A$49,0),MATCH(L$1,products!$A$1:$G$1,0))</f>
        <v>2.9849999999999999</v>
      </c>
      <c r="M970" s="6">
        <f t="shared" si="45"/>
        <v>5.97</v>
      </c>
      <c r="N970" t="str">
        <f t="shared" si="46"/>
        <v xml:space="preserve"> 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6">
        <f>INDEX(products!$A$1:$G$49,MATCH(orders!$D971,products!$A$1:$A$49,0),MATCH(L$1,products!$A$1:$G$1,0))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6">
        <f>INDEX(products!$A$1:$G$49,MATCH(orders!$D972,products!$A$1:$A$49,0),MATCH(L$1,products!$A$1:$G$1,0))</f>
        <v>8.25</v>
      </c>
      <c r="M972" s="6">
        <f t="shared" si="45"/>
        <v>8.25</v>
      </c>
      <c r="N972" t="str">
        <f t="shared" si="46"/>
        <v xml:space="preserve"> 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6">
        <f>INDEX(products!$A$1:$G$49,MATCH(orders!$D973,products!$A$1:$A$49,0),MATCH(L$1,products!$A$1:$G$1,0))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6">
        <f>INDEX(products!$A$1:$G$49,MATCH(orders!$D974,products!$A$1:$A$49,0),MATCH(L$1,products!$A$1:$G$1,0))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6">
        <f>INDEX(products!$A$1:$G$49,MATCH(orders!$D975,products!$A$1:$A$49,0),MATCH(L$1,products!$A$1:$G$1,0))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6">
        <f>INDEX(products!$A$1:$G$49,MATCH(orders!$D976,products!$A$1:$A$49,0),MATCH(L$1,products!$A$1:$G$1,0))</f>
        <v>5.3699999999999992</v>
      </c>
      <c r="M976" s="6">
        <f t="shared" si="45"/>
        <v>5.3699999999999992</v>
      </c>
      <c r="N976" t="str">
        <f t="shared" si="46"/>
        <v xml:space="preserve"> 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6">
        <f>INDEX(products!$A$1:$G$49,MATCH(orders!$D977,products!$A$1:$A$49,0),MATCH(L$1,products!$A$1:$G$1,0))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6">
        <f>INDEX(products!$A$1:$G$49,MATCH(orders!$D978,products!$A$1:$A$49,0),MATCH(L$1,products!$A$1:$G$1,0))</f>
        <v>27.484999999999996</v>
      </c>
      <c r="M978" s="6">
        <f t="shared" si="45"/>
        <v>137.42499999999998</v>
      </c>
      <c r="N978" t="str">
        <f t="shared" si="46"/>
        <v xml:space="preserve"> 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6">
        <f>INDEX(products!$A$1:$G$49,MATCH(orders!$D979,products!$A$1:$A$49,0),MATCH(L$1,products!$A$1:$G$1,0))</f>
        <v>11.95</v>
      </c>
      <c r="M979" s="6">
        <f t="shared" si="45"/>
        <v>59.75</v>
      </c>
      <c r="N979" t="str">
        <f t="shared" si="46"/>
        <v xml:space="preserve"> 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6">
        <f>INDEX(products!$A$1:$G$49,MATCH(orders!$D980,products!$A$1:$A$49,0),MATCH(L$1,products!$A$1:$G$1,0))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6">
        <f>INDEX(products!$A$1:$G$49,MATCH(orders!$D981,products!$A$1:$A$49,0),MATCH(L$1,products!$A$1:$G$1,0))</f>
        <v>5.3699999999999992</v>
      </c>
      <c r="M981" s="6">
        <f t="shared" si="45"/>
        <v>10.739999999999998</v>
      </c>
      <c r="N981" t="str">
        <f t="shared" si="46"/>
        <v xml:space="preserve"> 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6">
        <f>INDEX(products!$A$1:$G$49,MATCH(orders!$D982,products!$A$1:$A$49,0),MATCH(L$1,products!$A$1:$G$1,0))</f>
        <v>27.945</v>
      </c>
      <c r="M982" s="6">
        <f t="shared" si="45"/>
        <v>167.67000000000002</v>
      </c>
      <c r="N982" t="str">
        <f t="shared" si="46"/>
        <v xml:space="preserve"> 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6">
        <f>INDEX(products!$A$1:$G$49,MATCH(orders!$D983,products!$A$1:$A$49,0),MATCH(L$1,products!$A$1:$G$1,0))</f>
        <v>3.645</v>
      </c>
      <c r="M983" s="6">
        <f t="shared" si="45"/>
        <v>21.87</v>
      </c>
      <c r="N983" t="str">
        <f t="shared" si="46"/>
        <v xml:space="preserve"> 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6">
        <f>INDEX(products!$A$1:$G$49,MATCH(orders!$D984,products!$A$1:$A$49,0),MATCH(L$1,products!$A$1:$G$1,0))</f>
        <v>11.95</v>
      </c>
      <c r="M984" s="6">
        <f t="shared" si="45"/>
        <v>23.9</v>
      </c>
      <c r="N984" t="str">
        <f t="shared" si="46"/>
        <v xml:space="preserve"> 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6">
        <f>INDEX(products!$A$1:$G$49,MATCH(orders!$D985,products!$A$1:$A$49,0),MATCH(L$1,products!$A$1:$G$1,0))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6">
        <f>INDEX(products!$A$1:$G$49,MATCH(orders!$D986,products!$A$1:$A$49,0),MATCH(L$1,products!$A$1:$G$1,0))</f>
        <v>31.624999999999996</v>
      </c>
      <c r="M986" s="6">
        <f t="shared" si="45"/>
        <v>31.624999999999996</v>
      </c>
      <c r="N986" t="str">
        <f t="shared" si="46"/>
        <v xml:space="preserve"> 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6">
        <f>INDEX(products!$A$1:$G$49,MATCH(orders!$D987,products!$A$1:$A$49,0),MATCH(L$1,products!$A$1:$G$1,0))</f>
        <v>11.95</v>
      </c>
      <c r="M987" s="6">
        <f t="shared" si="45"/>
        <v>47.8</v>
      </c>
      <c r="N987" t="str">
        <f t="shared" si="46"/>
        <v xml:space="preserve"> 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6">
        <f>INDEX(products!$A$1:$G$49,MATCH(orders!$D988,products!$A$1:$A$49,0),MATCH(L$1,products!$A$1:$G$1,0))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6">
        <f>INDEX(products!$A$1:$G$49,MATCH(orders!$D989,products!$A$1:$A$49,0),MATCH(L$1,products!$A$1:$G$1,0))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6">
        <f>INDEX(products!$A$1:$G$49,MATCH(orders!$D990,products!$A$1:$A$49,0),MATCH(L$1,products!$A$1:$G$1,0))</f>
        <v>9.9499999999999993</v>
      </c>
      <c r="M990" s="6">
        <f t="shared" si="45"/>
        <v>29.849999999999998</v>
      </c>
      <c r="N990" t="str">
        <f t="shared" si="46"/>
        <v xml:space="preserve"> 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6">
        <f>INDEX(products!$A$1:$G$49,MATCH(orders!$D991,products!$A$1:$A$49,0),MATCH(L$1,products!$A$1:$G$1,0))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6">
        <f>INDEX(products!$A$1:$G$49,MATCH(orders!$D992,products!$A$1:$A$49,0),MATCH(L$1,products!$A$1:$G$1,0))</f>
        <v>3.645</v>
      </c>
      <c r="M992" s="6">
        <f t="shared" si="45"/>
        <v>18.225000000000001</v>
      </c>
      <c r="N992" t="str">
        <f t="shared" si="46"/>
        <v xml:space="preserve"> 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6">
        <f>INDEX(products!$A$1:$G$49,MATCH(orders!$D993,products!$A$1:$A$49,0),MATCH(L$1,products!$A$1:$G$1,0))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6">
        <f>INDEX(products!$A$1:$G$49,MATCH(orders!$D994,products!$A$1:$A$49,0),MATCH(L$1,products!$A$1:$G$1,0))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6">
        <f>INDEX(products!$A$1:$G$49,MATCH(orders!$D995,products!$A$1:$A$49,0),MATCH(L$1,products!$A$1:$G$1,0))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6">
        <f>INDEX(products!$A$1:$G$49,MATCH(orders!$D996,products!$A$1:$A$49,0),MATCH(L$1,products!$A$1:$G$1,0))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6">
        <f>INDEX(products!$A$1:$G$49,MATCH(orders!$D997,products!$A$1:$A$49,0),MATCH(L$1,products!$A$1:$G$1,0))</f>
        <v>27.484999999999996</v>
      </c>
      <c r="M997" s="6">
        <f t="shared" si="45"/>
        <v>27.484999999999996</v>
      </c>
      <c r="N997" t="str">
        <f t="shared" si="46"/>
        <v xml:space="preserve"> 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6">
        <f>INDEX(products!$A$1:$G$49,MATCH(orders!$D998,products!$A$1:$A$49,0),MATCH(L$1,products!$A$1:$G$1,0))</f>
        <v>5.97</v>
      </c>
      <c r="M998" s="6">
        <f t="shared" si="45"/>
        <v>29.849999999999998</v>
      </c>
      <c r="N998" t="str">
        <f t="shared" si="46"/>
        <v xml:space="preserve"> 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6">
        <f>INDEX(products!$A$1:$G$49,MATCH(orders!$D999,products!$A$1:$A$49,0),MATCH(L$1,products!$A$1:$G$1,0))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6">
        <f>INDEX(products!$A$1:$G$49,MATCH(orders!$D1000,products!$A$1:$A$49,0),MATCH(L$1,products!$A$1:$G$1,0))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6">
        <f>INDEX(products!$A$1:$G$49,MATCH(orders!$D1001,products!$A$1:$A$49,0),MATCH(L$1,products!$A$1:$G$1,0))</f>
        <v>4.125</v>
      </c>
      <c r="M1001" s="6">
        <f t="shared" si="45"/>
        <v>12.375</v>
      </c>
      <c r="N1001" t="str">
        <f t="shared" si="46"/>
        <v xml:space="preserve"> 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16" sqref="B1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Z24" sqref="Z2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ADANNE OGBUAGU</dc:creator>
  <cp:keywords/>
  <dc:description/>
  <cp:lastModifiedBy>ADANNE OGBUAGU</cp:lastModifiedBy>
  <cp:revision/>
  <dcterms:created xsi:type="dcterms:W3CDTF">2022-11-26T09:51:45Z</dcterms:created>
  <dcterms:modified xsi:type="dcterms:W3CDTF">2023-12-17T00:40:47Z</dcterms:modified>
  <cp:category/>
  <cp:contentStatus/>
</cp:coreProperties>
</file>