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34823A0D-7B09-4293-846B-4A9339920917}" xr6:coauthVersionLast="36" xr6:coauthVersionMax="47" xr10:uidLastSave="{00000000-0000-0000-0000-000000000000}"/>
  <bookViews>
    <workbookView xWindow="14145" yWindow="30" windowWidth="14610" windowHeight="17295" firstSheet="18" activeTab="18" xr2:uid="{B1503FFB-9175-434E-8F72-56E044772CAF}"/>
  </bookViews>
  <sheets>
    <sheet name="11C_Cimbi-36(動態)" sheetId="11" r:id="rId1"/>
    <sheet name="11C_Cimbi-36(構造)" sheetId="10" r:id="rId2"/>
    <sheet name="11C_MDL 100907(動態)" sheetId="9" r:id="rId3"/>
    <sheet name="11C_MDL 100907(構造)" sheetId="3" r:id="rId4"/>
    <sheet name="18F_altanserin(動態)" sheetId="8" r:id="rId5"/>
    <sheet name="18F_altanserin(構造)" sheetId="4" r:id="rId6"/>
    <sheet name="11C_WAY-100635(動態)" sheetId="6" r:id="rId7"/>
    <sheet name="11C_WAY 100635(構造)" sheetId="2" r:id="rId8"/>
    <sheet name="11C_SB207145(動態)" sheetId="12" r:id="rId9"/>
    <sheet name="11C_SB207145(構造)" sheetId="13" r:id="rId10"/>
    <sheet name="11C_HTP(動態)" sheetId="14" r:id="rId11"/>
    <sheet name="11C_HTP(構造)" sheetId="15" r:id="rId12"/>
    <sheet name="18F_MH.MZ(動態)" sheetId="17" r:id="rId13"/>
    <sheet name="18F_MH.MZ(構造)" sheetId="16" r:id="rId14"/>
    <sheet name="11C_AZ10419369(動態)" sheetId="18" r:id="rId15"/>
    <sheet name="11C_AZ10419369(構造)" sheetId="25" r:id="rId16"/>
    <sheet name="11C_GSK215083(動態)" sheetId="22" r:id="rId17"/>
    <sheet name="11C_GSK215083(構造)" sheetId="23" r:id="rId18"/>
    <sheet name="11C_CUMI-101(kinetic)" sheetId="20" r:id="rId19"/>
    <sheet name="11C_CUMI-101(compound)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8" l="1"/>
  <c r="P16" i="9"/>
  <c r="P17" i="9"/>
  <c r="P18" i="9"/>
  <c r="P15" i="9"/>
  <c r="AH4" i="9"/>
  <c r="AH5" i="9"/>
  <c r="AH6" i="9"/>
  <c r="AH7" i="9"/>
  <c r="AH8" i="9"/>
  <c r="AH9" i="9"/>
  <c r="AH10" i="9"/>
  <c r="AH11" i="9"/>
  <c r="AH12" i="9"/>
  <c r="AH3" i="9"/>
  <c r="AG4" i="9"/>
  <c r="AG5" i="9"/>
  <c r="AG6" i="9"/>
  <c r="AG7" i="9"/>
  <c r="AG8" i="9"/>
  <c r="AG9" i="9"/>
  <c r="AG10" i="9"/>
  <c r="AG11" i="9"/>
  <c r="AG12" i="9"/>
  <c r="AG3" i="9"/>
  <c r="AD4" i="9"/>
  <c r="AD5" i="9"/>
  <c r="AD6" i="9"/>
  <c r="AD7" i="9"/>
  <c r="AD8" i="9"/>
  <c r="AD9" i="9"/>
  <c r="AD10" i="9"/>
  <c r="AD11" i="9"/>
  <c r="AD12" i="9"/>
  <c r="AD3" i="9"/>
  <c r="AA4" i="9"/>
  <c r="AA5" i="9"/>
  <c r="AA6" i="9"/>
  <c r="AA7" i="9"/>
  <c r="AA8" i="9"/>
  <c r="AA9" i="9"/>
  <c r="AA10" i="9"/>
  <c r="AA11" i="9"/>
  <c r="AA12" i="9"/>
  <c r="AA3" i="9"/>
  <c r="X4" i="9"/>
  <c r="X5" i="9"/>
  <c r="X6" i="9"/>
  <c r="X7" i="9"/>
  <c r="X8" i="9"/>
  <c r="X9" i="9"/>
  <c r="X10" i="9"/>
  <c r="X11" i="9"/>
  <c r="X12" i="9"/>
  <c r="X3" i="9"/>
  <c r="U4" i="9"/>
  <c r="U5" i="9"/>
  <c r="U6" i="9"/>
  <c r="U7" i="9"/>
  <c r="U8" i="9"/>
  <c r="U9" i="9"/>
  <c r="U10" i="9"/>
  <c r="U11" i="9"/>
  <c r="U12" i="9"/>
  <c r="U3" i="9"/>
  <c r="AF10" i="6"/>
  <c r="AF11" i="6"/>
  <c r="AF12" i="6"/>
  <c r="AF13" i="6"/>
  <c r="AF14" i="6"/>
  <c r="AF15" i="6"/>
  <c r="AF9" i="6"/>
  <c r="AC10" i="6"/>
  <c r="AC11" i="6"/>
  <c r="AC12" i="6"/>
  <c r="AC13" i="6"/>
  <c r="AC14" i="6"/>
  <c r="AC15" i="6"/>
  <c r="AC9" i="6"/>
  <c r="R10" i="22"/>
  <c r="R9" i="22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19" i="20"/>
  <c r="O4" i="20"/>
  <c r="O5" i="20"/>
  <c r="O6" i="20"/>
  <c r="O7" i="20"/>
  <c r="Q7" i="20" s="1"/>
  <c r="O8" i="20"/>
  <c r="O9" i="20"/>
  <c r="Q9" i="20" s="1"/>
  <c r="O10" i="20"/>
  <c r="O11" i="20"/>
  <c r="Q11" i="20" s="1"/>
  <c r="O12" i="20"/>
  <c r="O13" i="20"/>
  <c r="O14" i="20"/>
  <c r="O15" i="20"/>
  <c r="Q4" i="20"/>
  <c r="Q5" i="20"/>
  <c r="Q6" i="20"/>
  <c r="Q8" i="20"/>
  <c r="Q10" i="20"/>
  <c r="Q12" i="20"/>
  <c r="Q13" i="20"/>
  <c r="Q14" i="20"/>
  <c r="Q15" i="20"/>
  <c r="Q3" i="20"/>
  <c r="O3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19" i="20"/>
  <c r="AH6" i="18"/>
  <c r="AB6" i="18"/>
  <c r="AE6" i="18"/>
  <c r="Y6" i="18"/>
  <c r="V6" i="18"/>
  <c r="AA3" i="14"/>
  <c r="AD3" i="14"/>
  <c r="AA4" i="14"/>
  <c r="AD4" i="14"/>
  <c r="AA5" i="14"/>
  <c r="AD5" i="14"/>
  <c r="AA6" i="14"/>
  <c r="AD6" i="14"/>
  <c r="AA7" i="14"/>
  <c r="AD7" i="14"/>
  <c r="AA8" i="14"/>
  <c r="AD8" i="14"/>
  <c r="AA9" i="14"/>
  <c r="AD9" i="14"/>
  <c r="AA10" i="14"/>
  <c r="AD10" i="14"/>
  <c r="AA11" i="14"/>
  <c r="AD11" i="14"/>
  <c r="AA12" i="14"/>
  <c r="AD12" i="14"/>
  <c r="AA13" i="14"/>
  <c r="AD13" i="14"/>
  <c r="AA14" i="14"/>
  <c r="AD14" i="14"/>
  <c r="X4" i="14"/>
  <c r="X5" i="14"/>
  <c r="X6" i="14"/>
  <c r="X7" i="14"/>
  <c r="X8" i="14"/>
  <c r="X9" i="14"/>
  <c r="X10" i="14"/>
  <c r="X11" i="14"/>
  <c r="X12" i="14"/>
  <c r="X13" i="14"/>
  <c r="X14" i="14"/>
  <c r="X3" i="14"/>
  <c r="AF7" i="6"/>
  <c r="AF6" i="6"/>
  <c r="AF5" i="6"/>
  <c r="AF4" i="6"/>
  <c r="AF3" i="6"/>
</calcChain>
</file>

<file path=xl/sharedStrings.xml><?xml version="1.0" encoding="utf-8"?>
<sst xmlns="http://schemas.openxmlformats.org/spreadsheetml/2006/main" count="1270" uniqueCount="303">
  <si>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</si>
  <si>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</si>
  <si>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</si>
  <si>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</si>
  <si>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</si>
  <si>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</si>
  <si>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C25H34N4O2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</si>
  <si>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</si>
  <si>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</si>
  <si>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</si>
  <si>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</si>
  <si>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</si>
  <si>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</si>
  <si>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</si>
  <si>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</si>
  <si>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</si>
  <si>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48.9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</si>
  <si>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</si>
  <si>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</si>
  <si>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</si>
  <si>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</si>
  <si>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</si>
  <si>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</si>
  <si>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</si>
  <si>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</si>
  <si>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</si>
  <si>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</si>
  <si>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</si>
  <si>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</si>
  <si>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</si>
  <si>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</si>
  <si>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</si>
  <si>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</si>
  <si>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Human 5-HT1A receptor (5-Hydroxytryptamine receptors)</t>
  </si>
  <si>
    <t>転載</t>
    <rPh sb="0" eb="2">
      <t>テンサイ</t>
    </rPh>
    <phoneticPr fontId="1"/>
  </si>
  <si>
    <t>C22H28FNO3</t>
    <phoneticPr fontId="1"/>
  </si>
  <si>
    <r>
      <t>41.9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</si>
  <si>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>Antagonists at Human 5-Hydroxytryptamine receptor 5-HT2A</t>
  </si>
  <si>
    <t>Human 5-HT2A receptor (5-Hydroxytryptamine receptors)</t>
  </si>
  <si>
    <t>C22H22FN3O2S</t>
    <phoneticPr fontId="1"/>
  </si>
  <si>
    <r>
      <t>84.7</t>
    </r>
    <r>
      <rPr>
        <sz val="11"/>
        <color rgb="FF212121"/>
        <rFont val="Segoe UI Symbol"/>
        <family val="2"/>
      </rPr>
      <t>Å</t>
    </r>
    <r>
      <rPr>
        <vertAlign val="superscript"/>
        <sz val="11"/>
        <color rgb="FF212121"/>
        <rFont val="Segoe UI"/>
        <family val="2"/>
      </rPr>
      <t>2</t>
    </r>
    <phoneticPr fontId="1"/>
  </si>
  <si>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</si>
  <si>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</si>
  <si>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</si>
  <si>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</si>
  <si>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</si>
  <si>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</si>
  <si>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</si>
  <si>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</si>
  <si>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</si>
  <si>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</si>
  <si>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</si>
  <si>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</si>
  <si>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</si>
  <si>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</si>
  <si>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mean</t>
    <phoneticPr fontId="1"/>
  </si>
  <si>
    <t>s.d.</t>
    <phoneticPr fontId="1"/>
  </si>
  <si>
    <t>DVR</t>
    <phoneticPr fontId="1"/>
  </si>
  <si>
    <t>SUVR</t>
    <phoneticPr fontId="1"/>
  </si>
  <si>
    <t>BPND(DVR-1)</t>
    <phoneticPr fontId="1"/>
  </si>
  <si>
    <t>K1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</si>
  <si>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</si>
  <si>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</si>
  <si>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</si>
  <si>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</si>
  <si>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</si>
  <si>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備考</t>
    <rPh sb="0" eb="2">
      <t>ビコウ</t>
    </rPh>
    <phoneticPr fontId="1"/>
  </si>
  <si>
    <t>[11C]WAY-100635</t>
    <phoneticPr fontId="1"/>
  </si>
  <si>
    <t>Lars Farde</t>
    <phoneticPr fontId="1"/>
  </si>
  <si>
    <t>THE JOURNAL OF NUCLEAR MEDICINE</t>
    <phoneticPr fontId="1"/>
  </si>
  <si>
    <t>39,1965-1971</t>
    <phoneticPr fontId="1"/>
  </si>
  <si>
    <t>HC</t>
    <phoneticPr fontId="1"/>
  </si>
  <si>
    <t>20-42</t>
    <phoneticPr fontId="1"/>
  </si>
  <si>
    <t>3CM</t>
    <phoneticPr fontId="1"/>
  </si>
  <si>
    <t>CER</t>
    <phoneticPr fontId="1"/>
  </si>
  <si>
    <t>±</t>
    <phoneticPr fontId="1"/>
  </si>
  <si>
    <t>k5,k6あり</t>
    <phoneticPr fontId="1"/>
  </si>
  <si>
    <t>Raphe nucleus</t>
    <phoneticPr fontId="1"/>
  </si>
  <si>
    <t>MTC</t>
    <phoneticPr fontId="1"/>
  </si>
  <si>
    <t>LTC</t>
    <phoneticPr fontId="1"/>
  </si>
  <si>
    <t>Frontal cortex</t>
    <phoneticPr fontId="1"/>
  </si>
  <si>
    <t>[18F]altanserin</t>
    <phoneticPr fontId="1"/>
  </si>
  <si>
    <t>Gwenn S,Smith</t>
    <phoneticPr fontId="1"/>
  </si>
  <si>
    <t>WILEY ONLINE LIBRARY</t>
    <phoneticPr fontId="1"/>
  </si>
  <si>
    <t>30,380-392</t>
    <phoneticPr fontId="1"/>
  </si>
  <si>
    <t>4/4(F/M)</t>
    <phoneticPr fontId="1"/>
  </si>
  <si>
    <t>22±3.8</t>
    <phoneticPr fontId="1"/>
  </si>
  <si>
    <t>Logan DV</t>
    <phoneticPr fontId="1"/>
  </si>
  <si>
    <t>ACG</t>
    <phoneticPr fontId="1"/>
  </si>
  <si>
    <t>OFC</t>
    <phoneticPr fontId="1"/>
  </si>
  <si>
    <t>PFC</t>
    <phoneticPr fontId="1"/>
  </si>
  <si>
    <t>THL</t>
    <phoneticPr fontId="1"/>
  </si>
  <si>
    <t>Model DV</t>
    <phoneticPr fontId="1"/>
  </si>
  <si>
    <t>[11C]MDL 100907</t>
    <phoneticPr fontId="1"/>
  </si>
  <si>
    <t>Hitoshi Ito</t>
    <phoneticPr fontId="1"/>
  </si>
  <si>
    <t>39,208-214</t>
    <phoneticPr fontId="1"/>
  </si>
  <si>
    <t>male</t>
    <phoneticPr fontId="1"/>
  </si>
  <si>
    <t>20,23,35</t>
    <phoneticPr fontId="1"/>
  </si>
  <si>
    <t>3CM-4P</t>
    <phoneticPr fontId="1"/>
  </si>
  <si>
    <t>2CM</t>
    <phoneticPr fontId="1"/>
  </si>
  <si>
    <t>C18H22BrNO3</t>
    <phoneticPr fontId="1"/>
  </si>
  <si>
    <t>情報無</t>
    <rPh sb="0" eb="3">
      <t>ジョウホウナシ</t>
    </rPh>
    <phoneticPr fontId="1"/>
  </si>
  <si>
    <t>Vt</t>
    <phoneticPr fontId="1"/>
  </si>
  <si>
    <t>SD</t>
    <phoneticPr fontId="1"/>
  </si>
  <si>
    <t>K1/k2(Vt)</t>
    <phoneticPr fontId="1"/>
  </si>
  <si>
    <t>[11C] Cimbi-36</t>
    <phoneticPr fontId="1"/>
  </si>
  <si>
    <t>David Erritzoe et al.</t>
    <phoneticPr fontId="1"/>
  </si>
  <si>
    <t>Neurosychopharmacology</t>
  </si>
  <si>
    <t>45,804-810</t>
    <phoneticPr fontId="1"/>
  </si>
  <si>
    <t>2TCM</t>
    <phoneticPr fontId="1"/>
  </si>
  <si>
    <t>Frontal cx</t>
    <phoneticPr fontId="1"/>
  </si>
  <si>
    <t>PAR</t>
    <phoneticPr fontId="1"/>
  </si>
  <si>
    <t>TC</t>
    <phoneticPr fontId="1"/>
  </si>
  <si>
    <t>OCC</t>
    <phoneticPr fontId="1"/>
  </si>
  <si>
    <t>BPND(2TCM)</t>
    <phoneticPr fontId="1"/>
  </si>
  <si>
    <t>[11C]SB207145</t>
    <phoneticPr fontId="1"/>
  </si>
  <si>
    <t>Lisbeth Marner et al.</t>
    <phoneticPr fontId="1"/>
  </si>
  <si>
    <t>JNM</t>
    <phoneticPr fontId="1"/>
  </si>
  <si>
    <t>50,900-908</t>
    <phoneticPr fontId="1"/>
  </si>
  <si>
    <t>3/3(F/M)</t>
    <phoneticPr fontId="1"/>
  </si>
  <si>
    <t>21-44</t>
    <phoneticPr fontId="1"/>
  </si>
  <si>
    <t>2TC</t>
    <phoneticPr fontId="1"/>
  </si>
  <si>
    <t>Sup. Fr. Cx</t>
    <phoneticPr fontId="1"/>
  </si>
  <si>
    <t>Hippocumpus</t>
    <phoneticPr fontId="1"/>
  </si>
  <si>
    <t>Striatum</t>
    <phoneticPr fontId="1"/>
  </si>
  <si>
    <t>C16H21ClN2O4</t>
    <phoneticPr fontId="1"/>
  </si>
  <si>
    <t>Human 5-HT4 receptor (5-Hydroxytryptamine receptors)</t>
  </si>
  <si>
    <t>[11C]HTP</t>
    <phoneticPr fontId="1"/>
  </si>
  <si>
    <t>Gisela E. Hagberg</t>
    <phoneticPr fontId="1"/>
  </si>
  <si>
    <t>JCBFM</t>
    <phoneticPr fontId="1"/>
  </si>
  <si>
    <t>22,1352-1366</t>
    <phoneticPr fontId="1"/>
  </si>
  <si>
    <t>22-27</t>
    <phoneticPr fontId="1"/>
  </si>
  <si>
    <t>Caudal brain stem</t>
    <phoneticPr fontId="1"/>
  </si>
  <si>
    <t>Rostral brain stem</t>
    <phoneticPr fontId="1"/>
  </si>
  <si>
    <t>Putamen</t>
    <phoneticPr fontId="1"/>
  </si>
  <si>
    <t>Caudate nucleus</t>
    <phoneticPr fontId="1"/>
  </si>
  <si>
    <t>Thalamus</t>
    <phoneticPr fontId="1"/>
  </si>
  <si>
    <t>Superior frontal cx</t>
    <phoneticPr fontId="1"/>
  </si>
  <si>
    <t>Temporal gyrus</t>
    <phoneticPr fontId="1"/>
  </si>
  <si>
    <t>Medial occipitotemporal gyrus</t>
    <phoneticPr fontId="1"/>
  </si>
  <si>
    <t>Superior occipital gyrus</t>
    <phoneticPr fontId="1"/>
  </si>
  <si>
    <t>Anterior cingulate</t>
    <phoneticPr fontId="1"/>
  </si>
  <si>
    <t>White matter</t>
    <phoneticPr fontId="1"/>
  </si>
  <si>
    <t>C11H12N2O3</t>
    <phoneticPr fontId="1"/>
  </si>
  <si>
    <t>EC50</t>
  </si>
  <si>
    <t>EC50</t>
    <phoneticPr fontId="1"/>
  </si>
  <si>
    <t>Agonist activity at recombinant human 5HT2C-INI receptor expressed in Flp-In-293 cells assessed as calcium flux by FLIPR assay</t>
  </si>
  <si>
    <t>Ki</t>
    <phoneticPr fontId="1"/>
  </si>
  <si>
    <t>Displacement of [3H]-5-HT from human 5-HT1A receptor expressed in CHOK1 cells after 30 mins by liquid scintillation counting analysis</t>
  </si>
  <si>
    <t>Agonist activity at recombinant human 5HT2B receptor expressed in Flp-In-293 cells assessed as calcium flux by FLIPR assay</t>
  </si>
  <si>
    <t>R-[18F]MH.MZ</t>
    <phoneticPr fontId="1"/>
  </si>
  <si>
    <t>Vasko Kramer</t>
    <phoneticPr fontId="1"/>
  </si>
  <si>
    <t>EJNMMI</t>
    <phoneticPr fontId="1"/>
  </si>
  <si>
    <t>47,355-365</t>
    <phoneticPr fontId="1"/>
  </si>
  <si>
    <t>Medial inferior temporal gyrus</t>
    <phoneticPr fontId="1"/>
  </si>
  <si>
    <t>Orbito frontal cx</t>
    <phoneticPr fontId="1"/>
  </si>
  <si>
    <t>Temporal cx</t>
    <phoneticPr fontId="1"/>
  </si>
  <si>
    <t>Suoerior temporal gyrus</t>
    <phoneticPr fontId="1"/>
  </si>
  <si>
    <t>Insula</t>
    <phoneticPr fontId="1"/>
  </si>
  <si>
    <t>Medial inferior frontal gyrus</t>
    <phoneticPr fontId="1"/>
  </si>
  <si>
    <t>Superior frontal gyrus</t>
    <phoneticPr fontId="1"/>
  </si>
  <si>
    <t>Neocx</t>
    <phoneticPr fontId="1"/>
  </si>
  <si>
    <t>Posterior cingulate</t>
    <phoneticPr fontId="1"/>
  </si>
  <si>
    <t>Parietal cx</t>
    <phoneticPr fontId="1"/>
  </si>
  <si>
    <t>Hippocampus</t>
    <phoneticPr fontId="1"/>
  </si>
  <si>
    <t>[11C]AZ10419369</t>
    <phoneticPr fontId="1"/>
  </si>
  <si>
    <t>Katarina Varnas et al.</t>
    <phoneticPr fontId="1"/>
  </si>
  <si>
    <t>31,113-123</t>
    <phoneticPr fontId="1"/>
  </si>
  <si>
    <t>21-34</t>
    <phoneticPr fontId="1"/>
  </si>
  <si>
    <t>2-TC</t>
    <phoneticPr fontId="1"/>
  </si>
  <si>
    <t>Pallidum</t>
    <phoneticPr fontId="1"/>
  </si>
  <si>
    <t>Venteal striatum</t>
    <phoneticPr fontId="1"/>
  </si>
  <si>
    <t>Prefrontal cx</t>
    <phoneticPr fontId="1"/>
  </si>
  <si>
    <t>CAU</t>
    <phoneticPr fontId="1"/>
  </si>
  <si>
    <t>THA</t>
    <phoneticPr fontId="1"/>
  </si>
  <si>
    <t>sd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</si>
  <si>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</si>
  <si>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</si>
  <si>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</si>
  <si>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</si>
  <si>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</si>
  <si>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</si>
  <si>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</si>
  <si>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</si>
  <si>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</si>
  <si>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</si>
  <si>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2-TC(fixed K1/k2)</t>
    <phoneticPr fontId="1"/>
  </si>
  <si>
    <t>2TC(1)</t>
    <phoneticPr fontId="1"/>
  </si>
  <si>
    <t>BPND(k3/k4)</t>
    <phoneticPr fontId="1"/>
  </si>
  <si>
    <t>C26H30N4O4</t>
    <phoneticPr fontId="1"/>
  </si>
  <si>
    <t>Human 5-HT1B receptor (5-Hydroxytryptamine receptors)</t>
  </si>
  <si>
    <t>[11C]CUMI-101</t>
    <phoneticPr fontId="1"/>
  </si>
  <si>
    <t>LEGA</t>
    <phoneticPr fontId="1"/>
  </si>
  <si>
    <t>Entorhinal cortex</t>
  </si>
  <si>
    <t>Hippocampus</t>
  </si>
  <si>
    <t>Insula</t>
  </si>
  <si>
    <t>Posterior parahippocampal gyrus</t>
  </si>
  <si>
    <t>Temporal lobe</t>
    <phoneticPr fontId="1"/>
  </si>
  <si>
    <t>Amygdala</t>
  </si>
  <si>
    <t>Cingulate</t>
  </si>
  <si>
    <t>Medial prefrontal cortex</t>
  </si>
  <si>
    <t>Orbital prefrontal cortex</t>
  </si>
  <si>
    <t>Parietal lobe</t>
  </si>
  <si>
    <t>Dorsolateral prefrontal cortex</t>
  </si>
  <si>
    <t>Raphe</t>
  </si>
  <si>
    <t>Occipital lobe</t>
  </si>
  <si>
    <t>(1+k3/k4)*K1/k2</t>
    <phoneticPr fontId="1"/>
  </si>
  <si>
    <t>CGM(cerebellar gray matter)</t>
    <phoneticPr fontId="1"/>
  </si>
  <si>
    <t>Matthew S.Milak et al.</t>
    <phoneticPr fontId="1"/>
  </si>
  <si>
    <t>51,1892-1900</t>
    <phoneticPr fontId="1"/>
  </si>
  <si>
    <t>3/4(F/M)</t>
    <phoneticPr fontId="1"/>
  </si>
  <si>
    <t>32±7</t>
    <phoneticPr fontId="1"/>
  </si>
  <si>
    <t>C19H27N5O3</t>
    <phoneticPr fontId="1"/>
  </si>
  <si>
    <t>subtype</t>
    <phoneticPr fontId="1"/>
  </si>
  <si>
    <t>5-HT1B</t>
    <phoneticPr fontId="1"/>
  </si>
  <si>
    <t>20-47</t>
    <phoneticPr fontId="1"/>
  </si>
  <si>
    <t>SRTM</t>
    <phoneticPr fontId="1"/>
  </si>
  <si>
    <t>Logan</t>
    <phoneticPr fontId="1"/>
  </si>
  <si>
    <t>[11C]GSK215083</t>
    <phoneticPr fontId="1"/>
  </si>
  <si>
    <t>Christine A. Parker et al.</t>
    <phoneticPr fontId="1"/>
  </si>
  <si>
    <t>56,1901-1909</t>
    <phoneticPr fontId="1"/>
  </si>
  <si>
    <t>33±8</t>
    <phoneticPr fontId="1"/>
  </si>
  <si>
    <t>4k</t>
    <phoneticPr fontId="1"/>
  </si>
  <si>
    <t>PUT</t>
    <phoneticPr fontId="1"/>
  </si>
  <si>
    <t>FRC</t>
    <phoneticPr fontId="1"/>
  </si>
  <si>
    <t>HIP</t>
    <phoneticPr fontId="1"/>
  </si>
  <si>
    <t>FRTM</t>
    <phoneticPr fontId="1"/>
  </si>
  <si>
    <t>BP</t>
    <phoneticPr fontId="1"/>
  </si>
  <si>
    <t>Amygdala</t>
    <phoneticPr fontId="1"/>
  </si>
  <si>
    <t>Caudate</t>
    <phoneticPr fontId="1"/>
  </si>
  <si>
    <t>Palldum</t>
    <phoneticPr fontId="1"/>
  </si>
  <si>
    <t>Ventral striatum</t>
    <phoneticPr fontId="1"/>
  </si>
  <si>
    <t>Global cortical ROI</t>
    <phoneticPr fontId="1"/>
  </si>
  <si>
    <t>Rajiv Radhakrishnan et al.</t>
    <phoneticPr fontId="1"/>
  </si>
  <si>
    <t>59,1445-1450</t>
    <phoneticPr fontId="1"/>
  </si>
  <si>
    <t>36±9.3</t>
    <phoneticPr fontId="1"/>
  </si>
  <si>
    <t>C20H20FNO2S</t>
    <phoneticPr fontId="1"/>
  </si>
  <si>
    <t>HTR2A-5-Hydroxytryptamine receptor 2A(human)</t>
    <phoneticPr fontId="1"/>
  </si>
  <si>
    <t>HTR6-5-Hydroxytryptamine receptor 6(human)</t>
    <phoneticPr fontId="1"/>
  </si>
  <si>
    <t>Human 5-HT6 receptor (5-Hydroxytryptamine receptors)</t>
  </si>
  <si>
    <t>20-32</t>
    <phoneticPr fontId="1"/>
  </si>
  <si>
    <t>Bengt Andree et al.</t>
    <phoneticPr fontId="1"/>
  </si>
  <si>
    <t>43,292-303</t>
    <phoneticPr fontId="1"/>
  </si>
  <si>
    <t>frontal</t>
    <phoneticPr fontId="1"/>
  </si>
  <si>
    <t>Ant cingulate</t>
    <phoneticPr fontId="1"/>
  </si>
  <si>
    <t>Insular cx</t>
    <phoneticPr fontId="1"/>
  </si>
  <si>
    <t>Raphe</t>
    <phoneticPr fontId="1"/>
  </si>
  <si>
    <t>Cerebellar cx</t>
    <phoneticPr fontId="1"/>
  </si>
  <si>
    <t>Kd</t>
    <phoneticPr fontId="1"/>
  </si>
  <si>
    <t>pig,n=8,Striatum</t>
    <phoneticPr fontId="1"/>
  </si>
  <si>
    <t>論文DOI</t>
    <rPh sb="0" eb="2">
      <t>ロンブン</t>
    </rPh>
    <phoneticPr fontId="1"/>
  </si>
  <si>
    <t>pig,n=8,Hippocampus</t>
    <phoneticPr fontId="1"/>
  </si>
  <si>
    <t>pig,n=8,Mesencephalon</t>
    <phoneticPr fontId="1"/>
  </si>
  <si>
    <t>pig,n=8,Cortex</t>
    <phoneticPr fontId="1"/>
  </si>
  <si>
    <t>pig,n=8,Frontal cx</t>
    <phoneticPr fontId="1"/>
  </si>
  <si>
    <t xml:space="preserve"> 10.1038/jcbfm.2008.110</t>
    <phoneticPr fontId="1"/>
  </si>
  <si>
    <t>Activity Value, nM</t>
    <phoneticPr fontId="1"/>
  </si>
  <si>
    <t>Human,Transfected CHO Cell</t>
    <phoneticPr fontId="1"/>
  </si>
  <si>
    <t>10.1124/jpet.109.150722</t>
    <phoneticPr fontId="1"/>
  </si>
  <si>
    <t>Guinea Pig,Transfected HEK Cell</t>
    <phoneticPr fontId="1"/>
  </si>
  <si>
    <t>Monkey,Cortex</t>
    <phoneticPr fontId="1"/>
  </si>
  <si>
    <t>Guinea Pig,Cortex</t>
    <phoneticPr fontId="1"/>
  </si>
  <si>
    <t>Guinea Pig,Striatum</t>
    <phoneticPr fontId="1"/>
  </si>
  <si>
    <t>Guinea Pig,Substantia Nigra</t>
    <phoneticPr fontId="1"/>
  </si>
  <si>
    <t>rat,n=8,Cerebrum,</t>
    <phoneticPr fontId="1"/>
  </si>
  <si>
    <t>rat,n=5,Frontal cx</t>
    <phoneticPr fontId="1"/>
  </si>
  <si>
    <t>rat,n=3,Cerebellum</t>
    <phoneticPr fontId="1"/>
  </si>
  <si>
    <t>10.1002/syn.20205</t>
  </si>
  <si>
    <t>論文ROI</t>
    <rPh sb="0" eb="2">
      <t>ロンブン</t>
    </rPh>
    <phoneticPr fontId="1"/>
  </si>
  <si>
    <t>10.2967/jnumed.116.174151</t>
    <phoneticPr fontId="1"/>
  </si>
  <si>
    <t>10.2967/jnumed.111.093419</t>
  </si>
  <si>
    <r>
      <t xml:space="preserve">HeLa cell,vs </t>
    </r>
    <r>
      <rPr>
        <sz val="11"/>
        <color rgb="FF212121"/>
        <rFont val="ＭＳ Ｐゴシック"/>
        <family val="2"/>
        <charset val="128"/>
      </rPr>
      <t>記入無</t>
    </r>
    <rPh sb="13" eb="16">
      <t>キニュウナシ</t>
    </rPh>
    <phoneticPr fontId="1"/>
  </si>
  <si>
    <t>homogenate,n=5,Frontal cx</t>
    <phoneticPr fontId="1"/>
  </si>
  <si>
    <t>homogenate,n=6,Cerebrum</t>
    <phoneticPr fontId="1"/>
  </si>
  <si>
    <t>homogenate,n=4,Cerebellum</t>
    <phoneticPr fontId="1"/>
  </si>
  <si>
    <r>
      <t>human,Cerebeller tissue,vs 3H-prazosin,37</t>
    </r>
    <r>
      <rPr>
        <sz val="11"/>
        <color rgb="FF212121"/>
        <rFont val="Segoe UI Symbol"/>
        <family val="2"/>
      </rPr>
      <t>℃</t>
    </r>
    <phoneticPr fontId="1"/>
  </si>
  <si>
    <r>
      <t>human,Cerebeller tissue,vs 3H-prazosin,23</t>
    </r>
    <r>
      <rPr>
        <sz val="11"/>
        <color rgb="FF212121"/>
        <rFont val="Segoe UI Symbol"/>
        <family val="2"/>
      </rPr>
      <t>℃</t>
    </r>
    <phoneticPr fontId="1"/>
  </si>
  <si>
    <t>Monkey,Cerebeller tissue,vs 3H-prazosin,37℃</t>
    <phoneticPr fontId="1"/>
  </si>
  <si>
    <t>Rat,Cerebeller tissue,vs 3H-prazosin,37℃</t>
    <phoneticPr fontId="1"/>
  </si>
  <si>
    <t>Monkey,Cerebeller tissue,vs 3H-prazosin,23℃</t>
    <phoneticPr fontId="1"/>
  </si>
  <si>
    <t>Rat,Cerebeller tissue,vs 3H-prazosin,23℃</t>
    <phoneticPr fontId="1"/>
  </si>
  <si>
    <t>C23H28F2NO3</t>
    <phoneticPr fontId="1"/>
  </si>
  <si>
    <r>
      <t xml:space="preserve">cloned human receptors, vs </t>
    </r>
    <r>
      <rPr>
        <sz val="11"/>
        <color rgb="FF212121"/>
        <rFont val="ＭＳ Ｐゴシック"/>
        <family val="2"/>
        <charset val="128"/>
      </rPr>
      <t>未記入</t>
    </r>
    <rPh sb="27" eb="30">
      <t>ミキニュウ</t>
    </rPh>
    <phoneticPr fontId="1"/>
  </si>
  <si>
    <t>10.1016/j.nucmedbio.2009.01.012</t>
    <phoneticPr fontId="1"/>
  </si>
  <si>
    <t>rat,hippocampus</t>
    <phoneticPr fontId="1"/>
  </si>
  <si>
    <t>rat,septum</t>
    <phoneticPr fontId="1"/>
  </si>
  <si>
    <t>rat,anterior cx</t>
    <phoneticPr fontId="1"/>
  </si>
  <si>
    <t>rat,posterior cx</t>
    <phoneticPr fontId="1"/>
  </si>
  <si>
    <t>10.1016/0922-4106(95)90192-2</t>
    <phoneticPr fontId="1"/>
  </si>
  <si>
    <t>Superior temporal gyrus</t>
    <phoneticPr fontId="1"/>
  </si>
  <si>
    <t>temporal</t>
    <phoneticPr fontId="1"/>
  </si>
  <si>
    <t>par</t>
    <phoneticPr fontId="1"/>
  </si>
  <si>
    <t>occ</t>
    <phoneticPr fontId="1"/>
  </si>
  <si>
    <t>cingulate</t>
    <phoneticPr fontId="1"/>
  </si>
  <si>
    <t>purtamen</t>
    <phoneticPr fontId="1"/>
  </si>
  <si>
    <t>cau</t>
    <phoneticPr fontId="1"/>
  </si>
  <si>
    <t>tha</t>
    <phoneticPr fontId="1"/>
  </si>
  <si>
    <t>pons</t>
    <phoneticPr fontId="1"/>
  </si>
  <si>
    <t>cer</t>
    <phoneticPr fontId="1"/>
  </si>
  <si>
    <t>a</t>
    <phoneticPr fontId="1"/>
  </si>
  <si>
    <t>b</t>
    <phoneticPr fontId="1"/>
  </si>
  <si>
    <t>c</t>
    <phoneticPr fontId="1"/>
  </si>
  <si>
    <t>ROI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</si>
</sst>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_ "/>
    <numFmt numFmtId="179" formatCode="0.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212121"/>
      <name val="Segoe UI"/>
      <family val="2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rgb="FF212121"/>
      <name val="Segoe UI"/>
      <family val="2"/>
    </font>
    <font>
      <sz val="11"/>
      <color rgb="FF21212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7" xfId="0" applyBorder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0" fillId="0" borderId="6" xfId="0" applyBorder="1" applyAlignment="1">
      <alignment horizontal="center" vertical="top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6" xfId="0" applyFont="1" applyBorder="1">
      <alignment vertical="center"/>
    </xf>
    <xf numFmtId="0" fontId="0" fillId="0" borderId="4" xfId="0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0" fillId="0" borderId="6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>
      <alignment vertical="center"/>
    </xf>
    <xf numFmtId="0" fontId="0" fillId="0" borderId="14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23" xfId="0" applyBorder="1">
      <alignment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23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4" fillId="0" borderId="3" xfId="0" applyFont="1" applyBorder="1">
      <alignment vertical="center"/>
    </xf>
    <xf numFmtId="0" fontId="0" fillId="0" borderId="10" xfId="0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0" fontId="0" fillId="0" borderId="2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" xfId="0" applyFill="1" applyBorder="1">
      <alignment vertical="center"/>
    </xf>
    <xf numFmtId="0" fontId="0" fillId="0" borderId="29" xfId="0" applyBorder="1">
      <alignment vertical="center"/>
    </xf>
    <xf numFmtId="2" fontId="0" fillId="0" borderId="9" xfId="0" applyNumberFormat="1" applyBorder="1">
      <alignment vertical="center"/>
    </xf>
    <xf numFmtId="0" fontId="0" fillId="0" borderId="17" xfId="0" applyFill="1" applyBorder="1">
      <alignment vertical="center"/>
    </xf>
    <xf numFmtId="0" fontId="0" fillId="0" borderId="30" xfId="0" applyBorder="1">
      <alignment vertical="center"/>
    </xf>
    <xf numFmtId="0" fontId="0" fillId="0" borderId="8" xfId="0" applyFill="1" applyBorder="1">
      <alignment vertical="center"/>
    </xf>
    <xf numFmtId="0" fontId="0" fillId="0" borderId="8" xfId="0" applyBorder="1">
      <alignment vertical="center"/>
    </xf>
    <xf numFmtId="2" fontId="0" fillId="0" borderId="5" xfId="0" applyNumberFormat="1" applyFill="1" applyBorder="1">
      <alignment vertical="center"/>
    </xf>
    <xf numFmtId="0" fontId="0" fillId="0" borderId="13" xfId="0" applyFill="1" applyBorder="1">
      <alignment vertical="center"/>
    </xf>
    <xf numFmtId="2" fontId="0" fillId="0" borderId="5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3</xdr:row>
      <xdr:rowOff>219075</xdr:rowOff>
    </xdr:from>
    <xdr:to>
      <xdr:col>3</xdr:col>
      <xdr:colOff>1628775</xdr:colOff>
      <xdr:row>9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E454BB0-D762-4706-BACF-283E99093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933450"/>
          <a:ext cx="3381375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AEA0D-033C-479D-A33E-3776971D7DCB}">
  <dimension ref="A1:AQ17"/>
  <sheetViews>
    <sheetView workbookViewId="0">
      <selection activeCell="U3" sqref="U3"/>
    </sheetView>
  </sheetViews>
  <sheetFormatPr defaultRowHeight="18.75" x14ac:dyDescent="0.4"/>
  <cols>
    <col min="1" max="1" width="14.375" customWidth="1"/>
    <col min="5" max="5" width="10.125" customWidth="1"/>
  </cols>
  <sheetData>
    <row r="1" spans="1:43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26"/>
      <c r="AI1" s="26"/>
      <c r="AJ1" s="27"/>
      <c r="AK1" s="27"/>
      <c r="AL1" s="27"/>
      <c r="AM1" s="27"/>
      <c r="AN1" s="27"/>
      <c r="AO1" s="27"/>
      <c r="AP1" s="27"/>
    </row>
    <row r="2" spans="1:43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2" t="s">
        <v>55</v>
      </c>
      <c r="M2" s="32" t="s">
        <v>56</v>
      </c>
      <c r="N2" s="31" t="s">
        <v>57</v>
      </c>
      <c r="O2" s="31" t="s">
        <v>58</v>
      </c>
      <c r="P2" s="31"/>
      <c r="Q2" s="31" t="s">
        <v>102</v>
      </c>
      <c r="R2" s="31" t="s">
        <v>103</v>
      </c>
      <c r="S2" s="31"/>
      <c r="T2" s="31"/>
      <c r="U2" s="33" t="s">
        <v>114</v>
      </c>
      <c r="V2" s="33" t="s">
        <v>103</v>
      </c>
      <c r="W2" s="33"/>
      <c r="X2" s="31" t="s">
        <v>60</v>
      </c>
      <c r="Y2" s="31"/>
      <c r="Z2" s="31" t="s">
        <v>103</v>
      </c>
      <c r="AA2" s="31" t="s">
        <v>61</v>
      </c>
      <c r="AB2" s="31"/>
      <c r="AC2" s="31" t="s">
        <v>103</v>
      </c>
      <c r="AD2" s="31" t="s">
        <v>62</v>
      </c>
      <c r="AE2" s="31"/>
      <c r="AF2" s="31" t="s">
        <v>103</v>
      </c>
      <c r="AG2" s="31" t="s">
        <v>63</v>
      </c>
      <c r="AH2" s="31"/>
      <c r="AI2" s="31" t="s">
        <v>103</v>
      </c>
      <c r="AJ2" s="34" t="s">
        <v>64</v>
      </c>
      <c r="AK2" s="34"/>
      <c r="AL2" s="34"/>
      <c r="AM2" s="34" t="s">
        <v>104</v>
      </c>
      <c r="AN2" s="27"/>
      <c r="AO2" s="31" t="s">
        <v>103</v>
      </c>
      <c r="AQ2" s="26" t="s">
        <v>66</v>
      </c>
    </row>
    <row r="3" spans="1:43" x14ac:dyDescent="0.4">
      <c r="A3" s="107" t="s">
        <v>105</v>
      </c>
      <c r="B3" t="s">
        <v>106</v>
      </c>
      <c r="C3">
        <v>2019</v>
      </c>
      <c r="D3" t="s">
        <v>107</v>
      </c>
      <c r="E3" t="s">
        <v>108</v>
      </c>
      <c r="F3" s="107" t="s">
        <v>71</v>
      </c>
      <c r="G3">
        <v>17</v>
      </c>
      <c r="H3" t="s">
        <v>96</v>
      </c>
      <c r="J3" t="s">
        <v>109</v>
      </c>
      <c r="K3" t="s">
        <v>110</v>
      </c>
      <c r="Q3">
        <v>27.28</v>
      </c>
      <c r="R3">
        <v>5.57</v>
      </c>
      <c r="U3">
        <v>1.06</v>
      </c>
    </row>
    <row r="4" spans="1:43" x14ac:dyDescent="0.4">
      <c r="A4" s="109"/>
      <c r="F4" s="108"/>
      <c r="K4" t="s">
        <v>111</v>
      </c>
      <c r="Q4">
        <v>26.18</v>
      </c>
      <c r="R4">
        <v>5.22</v>
      </c>
      <c r="U4">
        <v>0.97</v>
      </c>
    </row>
    <row r="5" spans="1:43" x14ac:dyDescent="0.4">
      <c r="A5" s="109"/>
      <c r="F5" s="108"/>
      <c r="K5" t="s">
        <v>112</v>
      </c>
      <c r="Q5">
        <v>27.83</v>
      </c>
      <c r="R5">
        <v>4.97</v>
      </c>
      <c r="U5">
        <v>1.1000000000000001</v>
      </c>
    </row>
    <row r="6" spans="1:43" x14ac:dyDescent="0.4">
      <c r="A6" s="109"/>
      <c r="F6" s="108"/>
      <c r="K6" t="s">
        <v>113</v>
      </c>
      <c r="Q6">
        <v>27.14</v>
      </c>
      <c r="R6">
        <v>4.78</v>
      </c>
      <c r="U6">
        <v>1.05</v>
      </c>
    </row>
    <row r="7" spans="1:43" x14ac:dyDescent="0.4">
      <c r="A7" s="109"/>
      <c r="F7" s="108"/>
      <c r="K7" t="s">
        <v>74</v>
      </c>
      <c r="Q7">
        <v>13.25</v>
      </c>
      <c r="R7">
        <v>1.63</v>
      </c>
    </row>
    <row r="8" spans="1:43" x14ac:dyDescent="0.4">
      <c r="A8" s="109"/>
      <c r="F8" s="108"/>
    </row>
    <row r="9" spans="1:43" x14ac:dyDescent="0.4">
      <c r="A9" s="109"/>
      <c r="F9" s="108"/>
    </row>
    <row r="10" spans="1:43" x14ac:dyDescent="0.4">
      <c r="A10" s="109"/>
      <c r="F10" s="108"/>
    </row>
    <row r="11" spans="1:43" x14ac:dyDescent="0.4">
      <c r="A11" s="109"/>
      <c r="F11" s="108"/>
    </row>
    <row r="12" spans="1:43" x14ac:dyDescent="0.4">
      <c r="A12" s="109"/>
      <c r="F12" s="108"/>
    </row>
    <row r="13" spans="1:43" x14ac:dyDescent="0.4">
      <c r="A13" s="109"/>
      <c r="F13" s="108"/>
    </row>
    <row r="14" spans="1:43" x14ac:dyDescent="0.4">
      <c r="A14" s="109"/>
    </row>
    <row r="15" spans="1:43" x14ac:dyDescent="0.4">
      <c r="A15" s="109"/>
    </row>
    <row r="16" spans="1:43" x14ac:dyDescent="0.4">
      <c r="A16" s="109"/>
    </row>
    <row r="17" spans="1:1" x14ac:dyDescent="0.4">
      <c r="A17" s="109"/>
    </row>
  </sheetData>
  <mergeCells count="5">
    <mergeCell ref="A1:E1"/>
    <mergeCell ref="F1:I1"/>
    <mergeCell ref="J1:AG1"/>
    <mergeCell ref="F3:F13"/>
    <mergeCell ref="A3:A17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6D78-4949-4534-9F12-38746C5188A2}">
  <dimension ref="B2:G38"/>
  <sheetViews>
    <sheetView topLeftCell="A16" workbookViewId="0">
      <selection activeCell="C42" sqref="C42"/>
    </sheetView>
  </sheetViews>
  <sheetFormatPr defaultRowHeight="18.75" x14ac:dyDescent="0.4"/>
  <cols>
    <col min="2" max="2" width="30.875" customWidth="1"/>
    <col min="3" max="3" width="22.625" customWidth="1"/>
    <col min="4" max="4" width="47.625" customWidth="1"/>
    <col min="5" max="5" width="20" customWidth="1"/>
    <col min="6" max="6" width="19.75" customWidth="1"/>
    <col min="7" max="7" width="29.1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73755034</v>
      </c>
    </row>
    <row r="7" spans="2:3" ht="19.5" thickBot="1" x14ac:dyDescent="0.45">
      <c r="B7" s="5" t="s">
        <v>5</v>
      </c>
      <c r="C7" s="6" t="s">
        <v>125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339.8</v>
      </c>
    </row>
    <row r="12" spans="2:3" x14ac:dyDescent="0.4">
      <c r="B12" s="10" t="s">
        <v>9</v>
      </c>
      <c r="C12" s="11">
        <v>2.2000000000000002</v>
      </c>
    </row>
    <row r="13" spans="2:3" x14ac:dyDescent="0.4">
      <c r="B13" s="10" t="s">
        <v>10</v>
      </c>
      <c r="C13" s="12">
        <v>1</v>
      </c>
    </row>
    <row r="14" spans="2:3" x14ac:dyDescent="0.4">
      <c r="B14" s="10" t="s">
        <v>11</v>
      </c>
      <c r="C14" s="12">
        <v>6</v>
      </c>
    </row>
    <row r="15" spans="2:3" x14ac:dyDescent="0.4">
      <c r="B15" s="10" t="s">
        <v>12</v>
      </c>
      <c r="C15" s="12">
        <v>4</v>
      </c>
    </row>
    <row r="16" spans="2:3" x14ac:dyDescent="0.4">
      <c r="B16" s="10" t="s">
        <v>13</v>
      </c>
      <c r="C16" s="11">
        <v>339.1304174</v>
      </c>
    </row>
    <row r="17" spans="2:7" x14ac:dyDescent="0.4">
      <c r="B17" s="13" t="s">
        <v>14</v>
      </c>
      <c r="C17" s="11">
        <v>339.1304174</v>
      </c>
    </row>
    <row r="18" spans="2:7" x14ac:dyDescent="0.4">
      <c r="B18" s="10" t="s">
        <v>15</v>
      </c>
      <c r="C18" s="11">
        <v>74</v>
      </c>
    </row>
    <row r="19" spans="2:7" x14ac:dyDescent="0.4">
      <c r="B19" s="10" t="s">
        <v>17</v>
      </c>
      <c r="C19" s="12">
        <v>23</v>
      </c>
    </row>
    <row r="20" spans="2:7" x14ac:dyDescent="0.4">
      <c r="B20" s="10" t="s">
        <v>18</v>
      </c>
      <c r="C20" s="12">
        <v>0</v>
      </c>
    </row>
    <row r="21" spans="2:7" x14ac:dyDescent="0.4">
      <c r="B21" s="10" t="s">
        <v>19</v>
      </c>
      <c r="C21" s="12">
        <v>417</v>
      </c>
    </row>
    <row r="22" spans="2:7" x14ac:dyDescent="0.4">
      <c r="B22" s="10" t="s">
        <v>20</v>
      </c>
      <c r="C22" s="12">
        <v>1</v>
      </c>
    </row>
    <row r="23" spans="2:7" x14ac:dyDescent="0.4">
      <c r="B23" s="13" t="s">
        <v>21</v>
      </c>
      <c r="C23" s="12">
        <v>0</v>
      </c>
    </row>
    <row r="24" spans="2:7" x14ac:dyDescent="0.4">
      <c r="B24" s="13" t="s">
        <v>22</v>
      </c>
      <c r="C24" s="12">
        <v>0</v>
      </c>
    </row>
    <row r="25" spans="2:7" x14ac:dyDescent="0.4">
      <c r="B25" s="13" t="s">
        <v>23</v>
      </c>
      <c r="C25" s="12">
        <v>0</v>
      </c>
    </row>
    <row r="26" spans="2:7" x14ac:dyDescent="0.4">
      <c r="B26" s="13" t="s">
        <v>24</v>
      </c>
      <c r="C26" s="12">
        <v>0</v>
      </c>
    </row>
    <row r="27" spans="2:7" x14ac:dyDescent="0.4">
      <c r="B27" s="13" t="s">
        <v>25</v>
      </c>
      <c r="C27" s="12">
        <v>1</v>
      </c>
    </row>
    <row r="28" spans="2:7" ht="19.5" thickBot="1" x14ac:dyDescent="0.45">
      <c r="B28" s="14" t="s">
        <v>26</v>
      </c>
      <c r="C28" s="15" t="s">
        <v>27</v>
      </c>
    </row>
    <row r="31" spans="2:7" ht="19.5" thickBot="1" x14ac:dyDescent="0.45">
      <c r="B31" t="s">
        <v>28</v>
      </c>
    </row>
    <row r="32" spans="2:7" ht="19.5" thickBot="1" x14ac:dyDescent="0.45">
      <c r="B32" s="1" t="s">
        <v>256</v>
      </c>
      <c r="C32" s="16" t="s">
        <v>29</v>
      </c>
      <c r="D32" s="16" t="s">
        <v>30</v>
      </c>
      <c r="E32" s="16" t="s">
        <v>31</v>
      </c>
      <c r="F32" s="16" t="s">
        <v>32</v>
      </c>
      <c r="G32" s="87" t="s">
        <v>250</v>
      </c>
    </row>
    <row r="33" spans="2:7" ht="19.5" thickTop="1" x14ac:dyDescent="0.4">
      <c r="B33" s="3"/>
      <c r="C33" s="20"/>
      <c r="D33" s="21" t="s">
        <v>126</v>
      </c>
      <c r="E33" s="20">
        <v>1346953</v>
      </c>
      <c r="F33" s="20">
        <v>178100293</v>
      </c>
      <c r="G33" s="22"/>
    </row>
    <row r="34" spans="2:7" x14ac:dyDescent="0.4">
      <c r="B34" s="10">
        <v>0.39</v>
      </c>
      <c r="C34" s="51" t="s">
        <v>248</v>
      </c>
      <c r="D34" s="51" t="s">
        <v>249</v>
      </c>
      <c r="E34" s="51"/>
      <c r="F34" s="51"/>
      <c r="G34" s="110" t="s">
        <v>255</v>
      </c>
    </row>
    <row r="35" spans="2:7" x14ac:dyDescent="0.4">
      <c r="B35" s="10">
        <v>0.45</v>
      </c>
      <c r="C35" s="51" t="s">
        <v>248</v>
      </c>
      <c r="D35" s="51" t="s">
        <v>251</v>
      </c>
      <c r="E35" s="51"/>
      <c r="F35" s="51"/>
      <c r="G35" s="110"/>
    </row>
    <row r="36" spans="2:7" x14ac:dyDescent="0.4">
      <c r="B36" s="10">
        <v>0.68</v>
      </c>
      <c r="C36" s="51" t="s">
        <v>248</v>
      </c>
      <c r="D36" s="51" t="s">
        <v>252</v>
      </c>
      <c r="E36" s="51"/>
      <c r="F36" s="51"/>
      <c r="G36" s="110"/>
    </row>
    <row r="37" spans="2:7" x14ac:dyDescent="0.4">
      <c r="B37" s="10">
        <v>0.71</v>
      </c>
      <c r="C37" s="51" t="s">
        <v>248</v>
      </c>
      <c r="D37" s="51" t="s">
        <v>253</v>
      </c>
      <c r="E37" s="51"/>
      <c r="F37" s="51"/>
      <c r="G37" s="110"/>
    </row>
    <row r="38" spans="2:7" ht="19.5" thickBot="1" x14ac:dyDescent="0.45">
      <c r="B38" s="5">
        <v>0.35</v>
      </c>
      <c r="C38" s="23" t="s">
        <v>248</v>
      </c>
      <c r="D38" s="23" t="s">
        <v>254</v>
      </c>
      <c r="E38" s="23"/>
      <c r="F38" s="23"/>
      <c r="G38" s="111"/>
    </row>
  </sheetData>
  <mergeCells count="1">
    <mergeCell ref="G34:G38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0B5F-9661-4BD0-9714-15716EC730DB}">
  <dimension ref="A1:AN41"/>
  <sheetViews>
    <sheetView topLeftCell="K1" workbookViewId="0">
      <selection activeCell="Q13" sqref="Q13"/>
    </sheetView>
  </sheetViews>
  <sheetFormatPr defaultRowHeight="18.75" x14ac:dyDescent="0.4"/>
  <cols>
    <col min="16" max="16" width="3" customWidth="1"/>
    <col min="18" max="23" width="0" hidden="1" customWidth="1"/>
    <col min="25" max="25" width="2.75" customWidth="1"/>
    <col min="28" max="28" width="2.625" customWidth="1"/>
    <col min="31" max="31" width="2.75" customWidth="1"/>
  </cols>
  <sheetData>
    <row r="1" spans="1:40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55"/>
      <c r="AI1" s="55"/>
      <c r="AJ1" s="27"/>
      <c r="AK1" s="27"/>
      <c r="AL1" s="27"/>
    </row>
    <row r="2" spans="1:40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2" t="s">
        <v>55</v>
      </c>
      <c r="M2" s="32" t="s">
        <v>56</v>
      </c>
      <c r="N2" s="31" t="s">
        <v>57</v>
      </c>
      <c r="O2" s="31" t="s">
        <v>102</v>
      </c>
      <c r="P2" s="31"/>
      <c r="Q2" s="31" t="s">
        <v>103</v>
      </c>
      <c r="R2" s="31"/>
      <c r="S2" s="31" t="s">
        <v>58</v>
      </c>
      <c r="T2" s="33" t="s">
        <v>59</v>
      </c>
      <c r="U2" s="33"/>
      <c r="V2" s="33"/>
      <c r="W2" s="33"/>
      <c r="X2" s="31" t="s">
        <v>60</v>
      </c>
      <c r="Y2" s="31"/>
      <c r="Z2" s="31" t="s">
        <v>103</v>
      </c>
      <c r="AA2" s="31" t="s">
        <v>61</v>
      </c>
      <c r="AB2" s="31"/>
      <c r="AC2" s="31"/>
      <c r="AD2" s="31" t="s">
        <v>62</v>
      </c>
      <c r="AE2" s="31"/>
      <c r="AF2" s="31"/>
      <c r="AG2" s="31" t="s">
        <v>63</v>
      </c>
      <c r="AH2" s="31"/>
      <c r="AI2" s="31"/>
      <c r="AJ2" s="34" t="s">
        <v>64</v>
      </c>
      <c r="AK2" s="34"/>
      <c r="AL2" s="34"/>
      <c r="AM2" s="35" t="s">
        <v>65</v>
      </c>
      <c r="AN2" s="55" t="s">
        <v>66</v>
      </c>
    </row>
    <row r="3" spans="1:40" x14ac:dyDescent="0.4">
      <c r="A3" s="107" t="s">
        <v>127</v>
      </c>
      <c r="B3" t="s">
        <v>128</v>
      </c>
      <c r="C3">
        <v>2002</v>
      </c>
      <c r="D3" t="s">
        <v>129</v>
      </c>
      <c r="E3" t="s">
        <v>130</v>
      </c>
      <c r="F3" s="107" t="s">
        <v>71</v>
      </c>
      <c r="G3">
        <v>6</v>
      </c>
      <c r="H3" t="s">
        <v>119</v>
      </c>
      <c r="I3" t="s">
        <v>131</v>
      </c>
      <c r="J3" t="s">
        <v>99</v>
      </c>
      <c r="K3" t="s">
        <v>132</v>
      </c>
      <c r="O3">
        <v>0.3</v>
      </c>
      <c r="P3" t="s">
        <v>75</v>
      </c>
      <c r="Q3">
        <v>0.1</v>
      </c>
      <c r="X3" s="41">
        <f>(X17+X30)/2</f>
        <v>24</v>
      </c>
      <c r="Y3" s="41"/>
      <c r="Z3" s="41"/>
      <c r="AA3" s="41">
        <f t="shared" ref="AA3:AD3" si="0">(AA17+AA30)/2</f>
        <v>62</v>
      </c>
      <c r="AB3" s="41"/>
      <c r="AC3" s="41"/>
      <c r="AD3" s="41">
        <f t="shared" si="0"/>
        <v>21</v>
      </c>
    </row>
    <row r="4" spans="1:40" x14ac:dyDescent="0.4">
      <c r="A4" s="108"/>
      <c r="F4" s="108"/>
      <c r="K4" t="s">
        <v>133</v>
      </c>
      <c r="O4">
        <v>0.2</v>
      </c>
      <c r="P4" t="s">
        <v>75</v>
      </c>
      <c r="Q4">
        <v>0.1</v>
      </c>
      <c r="X4" s="41">
        <f t="shared" ref="X4:AD14" si="1">(X18+X31)/2</f>
        <v>21.5</v>
      </c>
      <c r="Y4" s="41"/>
      <c r="Z4" s="41"/>
      <c r="AA4" s="41">
        <f t="shared" si="1"/>
        <v>72.5</v>
      </c>
      <c r="AB4" s="41"/>
      <c r="AC4" s="41"/>
      <c r="AD4" s="41">
        <f t="shared" si="1"/>
        <v>34.5</v>
      </c>
    </row>
    <row r="5" spans="1:40" x14ac:dyDescent="0.4">
      <c r="A5" s="108"/>
      <c r="F5" s="108"/>
      <c r="K5" t="s">
        <v>134</v>
      </c>
      <c r="O5">
        <v>0.3</v>
      </c>
      <c r="P5" t="s">
        <v>75</v>
      </c>
      <c r="Q5">
        <v>0.1</v>
      </c>
      <c r="X5" s="41">
        <f t="shared" si="1"/>
        <v>25</v>
      </c>
      <c r="Y5" s="41"/>
      <c r="Z5" s="41"/>
      <c r="AA5" s="41">
        <f t="shared" si="1"/>
        <v>57.5</v>
      </c>
      <c r="AB5" s="41"/>
      <c r="AC5" s="41"/>
      <c r="AD5" s="41">
        <f t="shared" si="1"/>
        <v>55.5</v>
      </c>
    </row>
    <row r="6" spans="1:40" x14ac:dyDescent="0.4">
      <c r="A6" s="108"/>
      <c r="F6" s="108"/>
      <c r="K6" t="s">
        <v>135</v>
      </c>
      <c r="O6">
        <v>0.2</v>
      </c>
      <c r="P6" t="s">
        <v>75</v>
      </c>
      <c r="Q6">
        <v>0.1</v>
      </c>
      <c r="X6" s="41">
        <f t="shared" si="1"/>
        <v>26.5</v>
      </c>
      <c r="Y6" s="41"/>
      <c r="Z6" s="41"/>
      <c r="AA6" s="41">
        <f t="shared" si="1"/>
        <v>145</v>
      </c>
      <c r="AB6" s="41"/>
      <c r="AC6" s="41"/>
      <c r="AD6" s="41">
        <f t="shared" si="1"/>
        <v>95</v>
      </c>
    </row>
    <row r="7" spans="1:40" x14ac:dyDescent="0.4">
      <c r="A7" s="108"/>
      <c r="F7" s="108"/>
      <c r="K7" t="s">
        <v>136</v>
      </c>
      <c r="O7">
        <v>0.4</v>
      </c>
      <c r="P7" t="s">
        <v>75</v>
      </c>
      <c r="Q7">
        <v>0.2</v>
      </c>
      <c r="X7" s="41">
        <f t="shared" si="1"/>
        <v>25.5</v>
      </c>
      <c r="Y7" s="41"/>
      <c r="Z7" s="41"/>
      <c r="AA7" s="41">
        <f t="shared" si="1"/>
        <v>53.5</v>
      </c>
      <c r="AB7" s="41"/>
      <c r="AC7" s="41"/>
      <c r="AD7" s="41">
        <f t="shared" si="1"/>
        <v>24.5</v>
      </c>
    </row>
    <row r="8" spans="1:40" x14ac:dyDescent="0.4">
      <c r="A8" s="108"/>
      <c r="F8" s="108"/>
      <c r="K8" t="s">
        <v>137</v>
      </c>
      <c r="O8">
        <v>0.3</v>
      </c>
      <c r="P8" t="s">
        <v>75</v>
      </c>
      <c r="Q8">
        <v>0.1</v>
      </c>
      <c r="X8" s="41">
        <f t="shared" si="1"/>
        <v>23</v>
      </c>
      <c r="Y8" s="41"/>
      <c r="Z8" s="41"/>
      <c r="AA8" s="41">
        <f t="shared" si="1"/>
        <v>52</v>
      </c>
      <c r="AB8" s="41"/>
      <c r="AC8" s="41"/>
      <c r="AD8" s="41">
        <f t="shared" si="1"/>
        <v>23.5</v>
      </c>
    </row>
    <row r="9" spans="1:40" x14ac:dyDescent="0.4">
      <c r="A9" s="108"/>
      <c r="F9" s="108"/>
      <c r="K9" t="s">
        <v>138</v>
      </c>
      <c r="O9">
        <v>0.3</v>
      </c>
      <c r="P9" t="s">
        <v>75</v>
      </c>
      <c r="Q9">
        <v>0.1</v>
      </c>
      <c r="X9" s="41">
        <f t="shared" si="1"/>
        <v>23</v>
      </c>
      <c r="Y9" s="41"/>
      <c r="Z9" s="41"/>
      <c r="AA9" s="41">
        <f t="shared" si="1"/>
        <v>49</v>
      </c>
      <c r="AB9" s="41"/>
      <c r="AC9" s="41"/>
      <c r="AD9" s="41">
        <f t="shared" si="1"/>
        <v>25.5</v>
      </c>
    </row>
    <row r="10" spans="1:40" x14ac:dyDescent="0.4">
      <c r="A10" s="108"/>
      <c r="F10" s="108"/>
      <c r="K10" t="s">
        <v>139</v>
      </c>
      <c r="O10">
        <v>0.4</v>
      </c>
      <c r="P10" t="s">
        <v>75</v>
      </c>
      <c r="Q10">
        <v>0.1</v>
      </c>
      <c r="X10" s="41">
        <f t="shared" si="1"/>
        <v>34.5</v>
      </c>
      <c r="Y10" s="41"/>
      <c r="Z10" s="41"/>
      <c r="AA10" s="41">
        <f t="shared" si="1"/>
        <v>66</v>
      </c>
      <c r="AB10" s="41"/>
      <c r="AC10" s="41"/>
      <c r="AD10" s="41">
        <f t="shared" si="1"/>
        <v>18</v>
      </c>
    </row>
    <row r="11" spans="1:40" x14ac:dyDescent="0.4">
      <c r="A11" s="108"/>
      <c r="F11" s="108"/>
      <c r="K11" t="s">
        <v>140</v>
      </c>
      <c r="O11">
        <v>0.4</v>
      </c>
      <c r="P11" t="s">
        <v>75</v>
      </c>
      <c r="Q11">
        <v>0.1</v>
      </c>
      <c r="X11" s="41">
        <f t="shared" si="1"/>
        <v>25</v>
      </c>
      <c r="Y11" s="41"/>
      <c r="Z11" s="41"/>
      <c r="AA11" s="41">
        <f t="shared" si="1"/>
        <v>48</v>
      </c>
      <c r="AB11" s="41"/>
      <c r="AC11" s="41"/>
      <c r="AD11" s="41">
        <f t="shared" si="1"/>
        <v>20</v>
      </c>
    </row>
    <row r="12" spans="1:40" x14ac:dyDescent="0.4">
      <c r="A12" s="108"/>
      <c r="F12" s="108"/>
      <c r="K12" t="s">
        <v>141</v>
      </c>
      <c r="O12">
        <v>0.3</v>
      </c>
      <c r="P12" t="s">
        <v>75</v>
      </c>
      <c r="Q12">
        <v>0.1</v>
      </c>
      <c r="X12" s="41">
        <f t="shared" si="1"/>
        <v>23.5</v>
      </c>
      <c r="Y12" s="41"/>
      <c r="Z12" s="41"/>
      <c r="AA12" s="41">
        <f t="shared" si="1"/>
        <v>62.5</v>
      </c>
      <c r="AB12" s="41"/>
      <c r="AC12" s="41"/>
      <c r="AD12" s="41">
        <f t="shared" si="1"/>
        <v>36</v>
      </c>
    </row>
    <row r="13" spans="1:40" x14ac:dyDescent="0.4">
      <c r="A13" s="108"/>
      <c r="F13" s="108"/>
      <c r="K13" t="s">
        <v>74</v>
      </c>
      <c r="O13">
        <v>0.5</v>
      </c>
      <c r="P13" t="s">
        <v>75</v>
      </c>
      <c r="Q13">
        <v>0.1</v>
      </c>
      <c r="X13" s="41">
        <f t="shared" si="1"/>
        <v>29</v>
      </c>
      <c r="Y13" s="41"/>
      <c r="Z13" s="41"/>
      <c r="AA13" s="41">
        <f t="shared" si="1"/>
        <v>44.5</v>
      </c>
      <c r="AB13" s="41"/>
      <c r="AC13" s="41"/>
      <c r="AD13" s="41">
        <f t="shared" si="1"/>
        <v>17.5</v>
      </c>
    </row>
    <row r="14" spans="1:40" x14ac:dyDescent="0.4">
      <c r="K14" t="s">
        <v>142</v>
      </c>
      <c r="O14">
        <v>0.2</v>
      </c>
      <c r="P14" t="s">
        <v>75</v>
      </c>
      <c r="Q14">
        <v>0.1</v>
      </c>
      <c r="X14" s="41">
        <f t="shared" si="1"/>
        <v>12</v>
      </c>
      <c r="Y14" s="41"/>
      <c r="Z14" s="41"/>
      <c r="AA14" s="41">
        <f t="shared" si="1"/>
        <v>38.5</v>
      </c>
      <c r="AB14" s="41"/>
      <c r="AC14" s="41"/>
      <c r="AD14" s="41">
        <f t="shared" si="1"/>
        <v>30</v>
      </c>
    </row>
    <row r="17" spans="24:32" x14ac:dyDescent="0.4">
      <c r="X17" s="57">
        <v>25</v>
      </c>
      <c r="Y17" s="57" t="s">
        <v>75</v>
      </c>
      <c r="Z17" s="57">
        <v>6</v>
      </c>
      <c r="AA17" s="57">
        <v>56</v>
      </c>
      <c r="AB17" s="57" t="s">
        <v>75</v>
      </c>
      <c r="AC17" s="57">
        <v>9</v>
      </c>
      <c r="AD17" s="57">
        <v>17</v>
      </c>
      <c r="AE17" t="s">
        <v>75</v>
      </c>
      <c r="AF17" s="57">
        <v>3</v>
      </c>
    </row>
    <row r="18" spans="24:32" x14ac:dyDescent="0.4">
      <c r="X18" s="57">
        <v>21</v>
      </c>
      <c r="Y18" s="57" t="s">
        <v>75</v>
      </c>
      <c r="Z18" s="57">
        <v>3</v>
      </c>
      <c r="AA18" s="57">
        <v>61</v>
      </c>
      <c r="AB18" s="57" t="s">
        <v>75</v>
      </c>
      <c r="AC18" s="57">
        <v>12</v>
      </c>
      <c r="AD18" s="57">
        <v>30</v>
      </c>
      <c r="AE18" t="s">
        <v>75</v>
      </c>
      <c r="AF18" s="57">
        <v>9</v>
      </c>
    </row>
    <row r="19" spans="24:32" x14ac:dyDescent="0.4">
      <c r="X19" s="57">
        <v>26</v>
      </c>
      <c r="Y19" s="57" t="s">
        <v>75</v>
      </c>
      <c r="Z19" s="57">
        <v>5</v>
      </c>
      <c r="AA19" s="57">
        <v>55</v>
      </c>
      <c r="AB19" s="57" t="s">
        <v>75</v>
      </c>
      <c r="AC19" s="57">
        <v>23</v>
      </c>
      <c r="AD19" s="57">
        <v>56</v>
      </c>
      <c r="AE19" t="s">
        <v>75</v>
      </c>
      <c r="AF19" s="57">
        <v>32</v>
      </c>
    </row>
    <row r="20" spans="24:32" x14ac:dyDescent="0.4">
      <c r="X20" s="57">
        <v>28</v>
      </c>
      <c r="Y20" s="57" t="s">
        <v>75</v>
      </c>
      <c r="Z20" s="57">
        <v>9</v>
      </c>
      <c r="AA20" s="57">
        <v>137</v>
      </c>
      <c r="AB20" s="57" t="s">
        <v>75</v>
      </c>
      <c r="AC20" s="57">
        <v>151</v>
      </c>
      <c r="AD20" s="57">
        <v>94</v>
      </c>
      <c r="AE20" t="s">
        <v>75</v>
      </c>
      <c r="AF20" s="57">
        <v>51</v>
      </c>
    </row>
    <row r="21" spans="24:32" x14ac:dyDescent="0.4">
      <c r="X21" s="57">
        <v>26</v>
      </c>
      <c r="Y21" s="57" t="s">
        <v>75</v>
      </c>
      <c r="Z21" s="57">
        <v>5</v>
      </c>
      <c r="AA21" s="57">
        <v>43</v>
      </c>
      <c r="AB21" s="57" t="s">
        <v>75</v>
      </c>
      <c r="AC21" s="57">
        <v>13</v>
      </c>
      <c r="AD21" s="57">
        <v>16</v>
      </c>
      <c r="AE21" t="s">
        <v>75</v>
      </c>
      <c r="AF21" s="57">
        <v>10</v>
      </c>
    </row>
    <row r="22" spans="24:32" x14ac:dyDescent="0.4">
      <c r="X22" s="57">
        <v>24</v>
      </c>
      <c r="Y22" s="57" t="s">
        <v>75</v>
      </c>
      <c r="Z22" s="57">
        <v>4</v>
      </c>
      <c r="AA22" s="57">
        <v>47</v>
      </c>
      <c r="AB22" s="57" t="s">
        <v>75</v>
      </c>
      <c r="AC22" s="57">
        <v>8</v>
      </c>
      <c r="AD22" s="57">
        <v>22</v>
      </c>
      <c r="AE22" t="s">
        <v>75</v>
      </c>
      <c r="AF22" s="57">
        <v>3</v>
      </c>
    </row>
    <row r="23" spans="24:32" x14ac:dyDescent="0.4">
      <c r="X23" s="57">
        <v>24</v>
      </c>
      <c r="Y23" s="57" t="s">
        <v>75</v>
      </c>
      <c r="Z23" s="57">
        <v>3</v>
      </c>
      <c r="AA23" s="57">
        <v>45</v>
      </c>
      <c r="AB23" s="57" t="s">
        <v>75</v>
      </c>
      <c r="AC23" s="57">
        <v>10</v>
      </c>
      <c r="AD23" s="57">
        <v>23</v>
      </c>
      <c r="AE23" t="s">
        <v>75</v>
      </c>
      <c r="AF23" s="57">
        <v>6</v>
      </c>
    </row>
    <row r="24" spans="24:32" x14ac:dyDescent="0.4">
      <c r="X24" s="57">
        <v>36</v>
      </c>
      <c r="Y24" s="57" t="s">
        <v>75</v>
      </c>
      <c r="Z24" s="57">
        <v>6</v>
      </c>
      <c r="AA24" s="57">
        <v>64</v>
      </c>
      <c r="AB24" s="57" t="s">
        <v>75</v>
      </c>
      <c r="AC24" s="57">
        <v>10</v>
      </c>
      <c r="AD24" s="57">
        <v>17</v>
      </c>
      <c r="AE24" t="s">
        <v>75</v>
      </c>
      <c r="AF24" s="57">
        <v>5</v>
      </c>
    </row>
    <row r="25" spans="24:32" x14ac:dyDescent="0.4">
      <c r="X25" s="57">
        <v>26</v>
      </c>
      <c r="Y25" s="57" t="s">
        <v>75</v>
      </c>
      <c r="Z25" s="57">
        <v>4</v>
      </c>
      <c r="AA25" s="57">
        <v>45</v>
      </c>
      <c r="AB25" s="57" t="s">
        <v>75</v>
      </c>
      <c r="AC25" s="57">
        <v>4</v>
      </c>
      <c r="AD25" s="57">
        <v>18</v>
      </c>
      <c r="AE25" t="s">
        <v>75</v>
      </c>
      <c r="AF25" s="57">
        <v>3</v>
      </c>
    </row>
    <row r="26" spans="24:32" x14ac:dyDescent="0.4">
      <c r="X26" s="57">
        <v>24</v>
      </c>
      <c r="Y26" s="57" t="s">
        <v>75</v>
      </c>
      <c r="Z26" s="57">
        <v>2</v>
      </c>
      <c r="AA26" s="57">
        <v>51</v>
      </c>
      <c r="AB26" s="57" t="s">
        <v>75</v>
      </c>
      <c r="AC26" s="57">
        <v>9</v>
      </c>
      <c r="AD26" s="57">
        <v>28</v>
      </c>
      <c r="AE26" t="s">
        <v>75</v>
      </c>
      <c r="AF26" s="57">
        <v>8</v>
      </c>
    </row>
    <row r="27" spans="24:32" x14ac:dyDescent="0.4">
      <c r="X27" s="57">
        <v>31</v>
      </c>
      <c r="Y27" s="57" t="s">
        <v>75</v>
      </c>
      <c r="Z27" s="57">
        <v>6</v>
      </c>
      <c r="AA27" s="57">
        <v>43</v>
      </c>
      <c r="AB27" s="57" t="s">
        <v>75</v>
      </c>
      <c r="AC27" s="57">
        <v>4</v>
      </c>
      <c r="AD27" s="57">
        <v>16</v>
      </c>
      <c r="AE27" t="s">
        <v>75</v>
      </c>
      <c r="AF27" s="57">
        <v>1</v>
      </c>
    </row>
    <row r="28" spans="24:32" x14ac:dyDescent="0.4">
      <c r="X28" s="57">
        <v>12</v>
      </c>
      <c r="Y28" s="57" t="s">
        <v>75</v>
      </c>
      <c r="Z28" s="57">
        <v>2</v>
      </c>
      <c r="AA28" s="57">
        <v>34</v>
      </c>
      <c r="AB28" s="57" t="s">
        <v>75</v>
      </c>
      <c r="AC28" s="57">
        <v>7</v>
      </c>
      <c r="AD28" s="57">
        <v>26</v>
      </c>
      <c r="AE28" t="s">
        <v>75</v>
      </c>
      <c r="AF28" s="57">
        <v>5</v>
      </c>
    </row>
    <row r="30" spans="24:32" x14ac:dyDescent="0.4">
      <c r="X30" s="57">
        <v>23</v>
      </c>
      <c r="Y30" s="57" t="s">
        <v>75</v>
      </c>
      <c r="Z30" s="57">
        <v>4</v>
      </c>
      <c r="AA30" s="57">
        <v>68</v>
      </c>
      <c r="AB30" s="57" t="s">
        <v>75</v>
      </c>
      <c r="AC30" s="57">
        <v>12</v>
      </c>
      <c r="AD30" s="57">
        <v>25</v>
      </c>
      <c r="AE30" t="s">
        <v>75</v>
      </c>
      <c r="AF30" s="57">
        <v>4</v>
      </c>
    </row>
    <row r="31" spans="24:32" x14ac:dyDescent="0.4">
      <c r="X31" s="57">
        <v>22</v>
      </c>
      <c r="Y31" s="57" t="s">
        <v>75</v>
      </c>
      <c r="Z31" s="57">
        <v>7</v>
      </c>
      <c r="AA31" s="57">
        <v>84</v>
      </c>
      <c r="AB31" s="57" t="s">
        <v>75</v>
      </c>
      <c r="AC31" s="57">
        <v>43</v>
      </c>
      <c r="AD31" s="57">
        <v>39</v>
      </c>
      <c r="AE31" t="s">
        <v>75</v>
      </c>
      <c r="AF31" s="57">
        <v>13</v>
      </c>
    </row>
    <row r="32" spans="24:32" x14ac:dyDescent="0.4">
      <c r="X32" s="57">
        <v>24</v>
      </c>
      <c r="Y32" s="57" t="s">
        <v>75</v>
      </c>
      <c r="Z32" s="57">
        <v>6</v>
      </c>
      <c r="AA32" s="57">
        <v>60</v>
      </c>
      <c r="AB32" s="57" t="s">
        <v>75</v>
      </c>
      <c r="AC32" s="57">
        <v>31</v>
      </c>
      <c r="AD32" s="57">
        <v>55</v>
      </c>
      <c r="AE32" t="s">
        <v>75</v>
      </c>
      <c r="AF32" s="57">
        <v>18</v>
      </c>
    </row>
    <row r="33" spans="24:32" x14ac:dyDescent="0.4">
      <c r="X33" s="57">
        <v>25</v>
      </c>
      <c r="Y33" s="57" t="s">
        <v>75</v>
      </c>
      <c r="Z33" s="57">
        <v>13</v>
      </c>
      <c r="AA33" s="57">
        <v>153</v>
      </c>
      <c r="AB33" s="57" t="s">
        <v>75</v>
      </c>
      <c r="AC33" s="57">
        <v>174</v>
      </c>
      <c r="AD33" s="57">
        <v>96</v>
      </c>
      <c r="AE33" t="s">
        <v>75</v>
      </c>
      <c r="AF33" s="57">
        <v>71</v>
      </c>
    </row>
    <row r="34" spans="24:32" x14ac:dyDescent="0.4">
      <c r="X34" s="57">
        <v>25</v>
      </c>
      <c r="Y34" s="57" t="s">
        <v>75</v>
      </c>
      <c r="Z34" s="57">
        <v>4</v>
      </c>
      <c r="AA34" s="57">
        <v>64</v>
      </c>
      <c r="AB34" s="57" t="s">
        <v>75</v>
      </c>
      <c r="AC34" s="57">
        <v>22</v>
      </c>
      <c r="AD34" s="57">
        <v>33</v>
      </c>
      <c r="AE34" t="s">
        <v>75</v>
      </c>
      <c r="AF34" s="57">
        <v>11</v>
      </c>
    </row>
    <row r="35" spans="24:32" x14ac:dyDescent="0.4">
      <c r="X35" s="57">
        <v>22</v>
      </c>
      <c r="Y35" s="57" t="s">
        <v>75</v>
      </c>
      <c r="Z35" s="57">
        <v>3</v>
      </c>
      <c r="AA35" s="57">
        <v>57</v>
      </c>
      <c r="AB35" s="57" t="s">
        <v>75</v>
      </c>
      <c r="AC35" s="57">
        <v>15</v>
      </c>
      <c r="AD35" s="57">
        <v>25</v>
      </c>
      <c r="AE35" t="s">
        <v>75</v>
      </c>
      <c r="AF35" s="57">
        <v>7</v>
      </c>
    </row>
    <row r="36" spans="24:32" x14ac:dyDescent="0.4">
      <c r="X36" s="57">
        <v>22</v>
      </c>
      <c r="Y36" s="57" t="s">
        <v>75</v>
      </c>
      <c r="Z36" s="57">
        <v>3</v>
      </c>
      <c r="AA36" s="57">
        <v>53</v>
      </c>
      <c r="AB36" s="57" t="s">
        <v>75</v>
      </c>
      <c r="AC36" s="57">
        <v>15</v>
      </c>
      <c r="AD36" s="57">
        <v>28</v>
      </c>
      <c r="AE36" t="s">
        <v>75</v>
      </c>
      <c r="AF36" s="57">
        <v>10</v>
      </c>
    </row>
    <row r="37" spans="24:32" x14ac:dyDescent="0.4">
      <c r="X37" s="57">
        <v>33</v>
      </c>
      <c r="Y37" s="57" t="s">
        <v>75</v>
      </c>
      <c r="Z37" s="57">
        <v>4</v>
      </c>
      <c r="AA37" s="57">
        <v>68</v>
      </c>
      <c r="AB37" s="57" t="s">
        <v>75</v>
      </c>
      <c r="AC37" s="57">
        <v>12</v>
      </c>
      <c r="AD37" s="57">
        <v>19</v>
      </c>
      <c r="AE37" t="s">
        <v>75</v>
      </c>
      <c r="AF37" s="57">
        <v>5</v>
      </c>
    </row>
    <row r="38" spans="24:32" x14ac:dyDescent="0.4">
      <c r="X38" s="57">
        <v>24</v>
      </c>
      <c r="Y38" s="57" t="s">
        <v>75</v>
      </c>
      <c r="Z38" s="57">
        <v>4</v>
      </c>
      <c r="AA38" s="57">
        <v>51</v>
      </c>
      <c r="AB38" s="57" t="s">
        <v>75</v>
      </c>
      <c r="AC38" s="57">
        <v>12</v>
      </c>
      <c r="AD38" s="57">
        <v>22</v>
      </c>
      <c r="AE38" t="s">
        <v>75</v>
      </c>
      <c r="AF38" s="57">
        <v>6</v>
      </c>
    </row>
    <row r="39" spans="24:32" x14ac:dyDescent="0.4">
      <c r="X39" s="57">
        <v>23</v>
      </c>
      <c r="Y39" s="57" t="s">
        <v>75</v>
      </c>
      <c r="Z39" s="57">
        <v>4</v>
      </c>
      <c r="AA39" s="57">
        <v>74</v>
      </c>
      <c r="AB39" s="57" t="s">
        <v>75</v>
      </c>
      <c r="AC39" s="57">
        <v>21</v>
      </c>
      <c r="AD39" s="57">
        <v>44</v>
      </c>
      <c r="AE39" t="s">
        <v>75</v>
      </c>
      <c r="AF39" s="57">
        <v>13</v>
      </c>
    </row>
    <row r="40" spans="24:32" x14ac:dyDescent="0.4">
      <c r="X40" s="57">
        <v>27</v>
      </c>
      <c r="Y40" s="57" t="s">
        <v>75</v>
      </c>
      <c r="Z40" s="57">
        <v>6</v>
      </c>
      <c r="AA40" s="57">
        <v>46</v>
      </c>
      <c r="AB40" s="57" t="s">
        <v>75</v>
      </c>
      <c r="AC40" s="57">
        <v>9</v>
      </c>
      <c r="AD40" s="57">
        <v>19</v>
      </c>
      <c r="AE40" t="s">
        <v>75</v>
      </c>
      <c r="AF40" s="57">
        <v>4</v>
      </c>
    </row>
    <row r="41" spans="24:32" x14ac:dyDescent="0.4">
      <c r="X41" s="57">
        <v>12</v>
      </c>
      <c r="Y41" s="57" t="s">
        <v>75</v>
      </c>
      <c r="Z41" s="57">
        <v>3</v>
      </c>
      <c r="AA41" s="57">
        <v>43</v>
      </c>
      <c r="AB41" s="57" t="s">
        <v>75</v>
      </c>
      <c r="AC41" s="57">
        <v>23</v>
      </c>
      <c r="AD41" s="57">
        <v>34</v>
      </c>
      <c r="AE41" t="s">
        <v>75</v>
      </c>
      <c r="AF41" s="57">
        <v>13</v>
      </c>
    </row>
  </sheetData>
  <mergeCells count="5">
    <mergeCell ref="A1:E1"/>
    <mergeCell ref="F1:I1"/>
    <mergeCell ref="J1:AG1"/>
    <mergeCell ref="A3:A13"/>
    <mergeCell ref="F3:F13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2D02-C2AA-43DC-B5F4-D478EFB3B668}">
  <dimension ref="B2:F36"/>
  <sheetViews>
    <sheetView workbookViewId="0">
      <selection activeCell="C34" sqref="C34"/>
    </sheetView>
  </sheetViews>
  <sheetFormatPr defaultRowHeight="18.75" x14ac:dyDescent="0.4"/>
  <cols>
    <col min="2" max="2" width="31.125" customWidth="1"/>
    <col min="3" max="3" width="26.5" customWidth="1"/>
    <col min="4" max="4" width="19.625" customWidth="1"/>
    <col min="5" max="5" width="21" customWidth="1"/>
    <col min="6" max="6" width="18.8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439280</v>
      </c>
    </row>
    <row r="7" spans="2:3" ht="19.5" thickBot="1" x14ac:dyDescent="0.45">
      <c r="B7" s="5" t="s">
        <v>5</v>
      </c>
      <c r="C7" s="6" t="s">
        <v>143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220.22</v>
      </c>
    </row>
    <row r="12" spans="2:3" x14ac:dyDescent="0.4">
      <c r="B12" s="10" t="s">
        <v>9</v>
      </c>
      <c r="C12" s="11">
        <v>-1.2</v>
      </c>
    </row>
    <row r="13" spans="2:3" x14ac:dyDescent="0.4">
      <c r="B13" s="10" t="s">
        <v>10</v>
      </c>
      <c r="C13" s="12">
        <v>4</v>
      </c>
    </row>
    <row r="14" spans="2:3" x14ac:dyDescent="0.4">
      <c r="B14" s="10" t="s">
        <v>11</v>
      </c>
      <c r="C14" s="12">
        <v>4</v>
      </c>
    </row>
    <row r="15" spans="2:3" x14ac:dyDescent="0.4">
      <c r="B15" s="10" t="s">
        <v>12</v>
      </c>
      <c r="C15" s="12">
        <v>3</v>
      </c>
    </row>
    <row r="16" spans="2:3" x14ac:dyDescent="0.4">
      <c r="B16" s="10" t="s">
        <v>13</v>
      </c>
      <c r="C16" s="11">
        <v>220.08479224999999</v>
      </c>
    </row>
    <row r="17" spans="2:6" x14ac:dyDescent="0.4">
      <c r="B17" s="13" t="s">
        <v>14</v>
      </c>
      <c r="C17" s="11">
        <v>220.08479224999999</v>
      </c>
    </row>
    <row r="18" spans="2:6" x14ac:dyDescent="0.4">
      <c r="B18" s="10" t="s">
        <v>15</v>
      </c>
      <c r="C18" s="11">
        <v>99.3</v>
      </c>
    </row>
    <row r="19" spans="2:6" x14ac:dyDescent="0.4">
      <c r="B19" s="10" t="s">
        <v>17</v>
      </c>
      <c r="C19" s="12">
        <v>16</v>
      </c>
    </row>
    <row r="20" spans="2:6" x14ac:dyDescent="0.4">
      <c r="B20" s="10" t="s">
        <v>18</v>
      </c>
      <c r="C20" s="12">
        <v>0</v>
      </c>
    </row>
    <row r="21" spans="2:6" x14ac:dyDescent="0.4">
      <c r="B21" s="10" t="s">
        <v>19</v>
      </c>
      <c r="C21" s="12">
        <v>272</v>
      </c>
    </row>
    <row r="22" spans="2:6" x14ac:dyDescent="0.4">
      <c r="B22" s="10" t="s">
        <v>20</v>
      </c>
      <c r="C22" s="12">
        <v>0</v>
      </c>
    </row>
    <row r="23" spans="2:6" x14ac:dyDescent="0.4">
      <c r="B23" s="13" t="s">
        <v>21</v>
      </c>
      <c r="C23" s="12">
        <v>1</v>
      </c>
    </row>
    <row r="24" spans="2:6" x14ac:dyDescent="0.4">
      <c r="B24" s="13" t="s">
        <v>22</v>
      </c>
      <c r="C24" s="12">
        <v>0</v>
      </c>
    </row>
    <row r="25" spans="2:6" x14ac:dyDescent="0.4">
      <c r="B25" s="13" t="s">
        <v>23</v>
      </c>
      <c r="C25" s="12">
        <v>0</v>
      </c>
    </row>
    <row r="26" spans="2:6" x14ac:dyDescent="0.4">
      <c r="B26" s="13" t="s">
        <v>24</v>
      </c>
      <c r="C26" s="12">
        <v>0</v>
      </c>
    </row>
    <row r="27" spans="2:6" x14ac:dyDescent="0.4">
      <c r="B27" s="13" t="s">
        <v>25</v>
      </c>
      <c r="C27" s="12">
        <v>1</v>
      </c>
    </row>
    <row r="28" spans="2:6" ht="19.5" thickBot="1" x14ac:dyDescent="0.45">
      <c r="B28" s="14" t="s">
        <v>26</v>
      </c>
      <c r="C28" s="15" t="s">
        <v>27</v>
      </c>
    </row>
    <row r="31" spans="2:6" ht="19.5" thickBot="1" x14ac:dyDescent="0.45">
      <c r="B31" t="s">
        <v>28</v>
      </c>
    </row>
    <row r="32" spans="2:6" ht="19.5" thickBot="1" x14ac:dyDescent="0.45">
      <c r="B32" s="1" t="s">
        <v>256</v>
      </c>
      <c r="C32" s="16" t="s">
        <v>29</v>
      </c>
      <c r="D32" s="16" t="s">
        <v>30</v>
      </c>
      <c r="E32" s="16" t="s">
        <v>31</v>
      </c>
      <c r="F32" s="2" t="s">
        <v>32</v>
      </c>
    </row>
    <row r="33" spans="2:6" ht="19.5" thickTop="1" x14ac:dyDescent="0.4">
      <c r="B33" s="64">
        <v>0.18</v>
      </c>
      <c r="C33" s="21" t="s">
        <v>144</v>
      </c>
      <c r="D33" s="21" t="s">
        <v>146</v>
      </c>
      <c r="E33" s="20">
        <v>1280452</v>
      </c>
      <c r="F33" s="22">
        <v>103407870</v>
      </c>
    </row>
    <row r="34" spans="2:6" x14ac:dyDescent="0.4">
      <c r="B34" s="10">
        <v>0.21879999999999999</v>
      </c>
      <c r="C34" s="54" t="s">
        <v>145</v>
      </c>
      <c r="D34" s="54" t="s">
        <v>146</v>
      </c>
      <c r="E34" s="51">
        <v>1280452</v>
      </c>
      <c r="F34" s="65">
        <v>103407870</v>
      </c>
    </row>
    <row r="35" spans="2:6" x14ac:dyDescent="0.4">
      <c r="B35" s="10">
        <v>0.91</v>
      </c>
      <c r="C35" s="63" t="s">
        <v>147</v>
      </c>
      <c r="D35" s="54" t="s">
        <v>148</v>
      </c>
      <c r="E35" s="51">
        <v>1193845</v>
      </c>
      <c r="F35" s="65">
        <v>103407870</v>
      </c>
    </row>
    <row r="36" spans="2:6" ht="19.5" thickBot="1" x14ac:dyDescent="0.45">
      <c r="B36" s="5">
        <v>1</v>
      </c>
      <c r="C36" s="24" t="s">
        <v>144</v>
      </c>
      <c r="D36" s="24" t="s">
        <v>149</v>
      </c>
      <c r="E36" s="23">
        <v>1280454</v>
      </c>
      <c r="F36" s="25">
        <v>103407870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948D-9587-4902-A45B-A005571A027E}">
  <dimension ref="A1:AL37"/>
  <sheetViews>
    <sheetView topLeftCell="J1" workbookViewId="0">
      <selection activeCell="Q32" sqref="Q32"/>
    </sheetView>
  </sheetViews>
  <sheetFormatPr defaultRowHeight="18.75" x14ac:dyDescent="0.4"/>
  <cols>
    <col min="1" max="2" width="15.5" customWidth="1"/>
    <col min="6" max="6" width="10.25" customWidth="1"/>
    <col min="15" max="15" width="2.75" customWidth="1"/>
    <col min="19" max="19" width="2.875" customWidth="1"/>
  </cols>
  <sheetData>
    <row r="1" spans="1:38" x14ac:dyDescent="0.4">
      <c r="A1" s="104" t="s">
        <v>41</v>
      </c>
      <c r="B1" s="104"/>
      <c r="C1" s="104"/>
      <c r="D1" s="104"/>
      <c r="E1" s="104"/>
      <c r="F1" s="104"/>
      <c r="G1" s="105" t="s">
        <v>42</v>
      </c>
      <c r="H1" s="105"/>
      <c r="I1" s="105"/>
      <c r="J1" s="105"/>
      <c r="K1" s="106" t="s">
        <v>43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58"/>
      <c r="AG1" s="58"/>
      <c r="AH1" s="27"/>
      <c r="AI1" s="27"/>
      <c r="AJ1" s="27"/>
    </row>
    <row r="2" spans="1:38" ht="38.25" thickBot="1" x14ac:dyDescent="0.45">
      <c r="A2" s="28" t="s">
        <v>44</v>
      </c>
      <c r="B2" s="28"/>
      <c r="C2" s="29" t="s">
        <v>45</v>
      </c>
      <c r="D2" s="29" t="s">
        <v>46</v>
      </c>
      <c r="E2" s="29" t="s">
        <v>47</v>
      </c>
      <c r="F2" s="29" t="s">
        <v>48</v>
      </c>
      <c r="G2" s="30" t="s">
        <v>49</v>
      </c>
      <c r="H2" s="30" t="s">
        <v>50</v>
      </c>
      <c r="I2" s="30" t="s">
        <v>51</v>
      </c>
      <c r="J2" s="30" t="s">
        <v>52</v>
      </c>
      <c r="K2" s="31" t="s">
        <v>53</v>
      </c>
      <c r="L2" s="114" t="s">
        <v>54</v>
      </c>
      <c r="M2" s="114"/>
      <c r="N2" s="31" t="s">
        <v>102</v>
      </c>
      <c r="O2" s="31"/>
      <c r="P2" s="31"/>
      <c r="Q2" s="31"/>
      <c r="R2" s="33" t="s">
        <v>59</v>
      </c>
      <c r="S2" s="33"/>
      <c r="T2" s="33"/>
      <c r="U2" s="33"/>
      <c r="V2" s="31" t="s">
        <v>60</v>
      </c>
      <c r="W2" s="31"/>
      <c r="X2" s="31" t="s">
        <v>103</v>
      </c>
      <c r="Y2" s="31" t="s">
        <v>61</v>
      </c>
      <c r="Z2" s="31"/>
      <c r="AA2" s="31"/>
      <c r="AB2" s="31" t="s">
        <v>62</v>
      </c>
      <c r="AC2" s="31"/>
      <c r="AD2" s="31"/>
      <c r="AE2" s="31" t="s">
        <v>63</v>
      </c>
      <c r="AF2" s="31"/>
      <c r="AG2" s="31"/>
      <c r="AH2" s="34" t="s">
        <v>64</v>
      </c>
      <c r="AI2" s="34"/>
      <c r="AJ2" s="34"/>
      <c r="AK2" s="35" t="s">
        <v>65</v>
      </c>
      <c r="AL2" s="58" t="s">
        <v>66</v>
      </c>
    </row>
    <row r="3" spans="1:38" x14ac:dyDescent="0.4">
      <c r="A3" s="107" t="s">
        <v>150</v>
      </c>
      <c r="B3" s="61"/>
      <c r="C3" t="s">
        <v>151</v>
      </c>
      <c r="D3">
        <v>2020</v>
      </c>
      <c r="E3" t="s">
        <v>152</v>
      </c>
      <c r="F3" t="s">
        <v>153</v>
      </c>
      <c r="G3" s="107" t="s">
        <v>71</v>
      </c>
      <c r="H3">
        <v>3</v>
      </c>
      <c r="I3" t="s">
        <v>96</v>
      </c>
      <c r="J3" t="s">
        <v>215</v>
      </c>
      <c r="K3" t="s">
        <v>109</v>
      </c>
      <c r="L3" t="s">
        <v>154</v>
      </c>
      <c r="N3" s="59">
        <v>5.09</v>
      </c>
      <c r="O3" s="59" t="s">
        <v>75</v>
      </c>
      <c r="P3" s="59">
        <v>1.72</v>
      </c>
      <c r="R3" s="59">
        <v>0.94</v>
      </c>
      <c r="S3" s="59" t="s">
        <v>75</v>
      </c>
      <c r="T3" s="59">
        <v>0.13</v>
      </c>
    </row>
    <row r="4" spans="1:38" x14ac:dyDescent="0.4">
      <c r="A4" s="108"/>
      <c r="B4" s="97"/>
      <c r="G4" s="108"/>
      <c r="L4" t="s">
        <v>155</v>
      </c>
      <c r="N4" s="59">
        <v>4.97</v>
      </c>
      <c r="O4" s="59" t="s">
        <v>75</v>
      </c>
      <c r="P4" s="59">
        <v>1.81</v>
      </c>
      <c r="R4" s="59">
        <v>0.88</v>
      </c>
      <c r="S4" s="59" t="s">
        <v>75</v>
      </c>
      <c r="T4" s="59">
        <v>0.13</v>
      </c>
    </row>
    <row r="5" spans="1:38" x14ac:dyDescent="0.4">
      <c r="A5" s="108"/>
      <c r="B5" s="97"/>
      <c r="G5" s="108"/>
      <c r="L5" t="s">
        <v>156</v>
      </c>
      <c r="N5" s="59">
        <v>4.58</v>
      </c>
      <c r="O5" s="59" t="s">
        <v>75</v>
      </c>
      <c r="P5" s="60">
        <v>1.6</v>
      </c>
      <c r="R5" s="59">
        <v>0.74</v>
      </c>
      <c r="S5" s="59" t="s">
        <v>75</v>
      </c>
      <c r="T5" s="60">
        <v>0.1</v>
      </c>
    </row>
    <row r="6" spans="1:38" x14ac:dyDescent="0.4">
      <c r="A6" s="108"/>
      <c r="B6" s="97"/>
      <c r="G6" s="108"/>
      <c r="L6" t="s">
        <v>141</v>
      </c>
      <c r="N6" s="59">
        <v>4.6399999999999997</v>
      </c>
      <c r="O6" s="59" t="s">
        <v>75</v>
      </c>
      <c r="P6" s="59">
        <v>1.31</v>
      </c>
      <c r="R6" s="59">
        <v>0.79</v>
      </c>
      <c r="S6" s="59" t="s">
        <v>75</v>
      </c>
      <c r="T6" s="60">
        <v>0.2</v>
      </c>
    </row>
    <row r="7" spans="1:38" x14ac:dyDescent="0.4">
      <c r="A7" s="108"/>
      <c r="B7" s="97"/>
      <c r="G7" s="108"/>
      <c r="L7" t="s">
        <v>289</v>
      </c>
      <c r="N7" s="59">
        <v>4.8899999999999997</v>
      </c>
      <c r="O7" s="59" t="s">
        <v>75</v>
      </c>
      <c r="P7" s="59">
        <v>1.92</v>
      </c>
      <c r="R7" s="59">
        <v>0.84</v>
      </c>
      <c r="S7" s="59" t="s">
        <v>75</v>
      </c>
      <c r="T7" s="59">
        <v>0.16</v>
      </c>
    </row>
    <row r="8" spans="1:38" x14ac:dyDescent="0.4">
      <c r="A8" s="108"/>
      <c r="B8" s="97"/>
      <c r="G8" s="108"/>
      <c r="L8" t="s">
        <v>158</v>
      </c>
      <c r="N8" s="60">
        <v>4.3</v>
      </c>
      <c r="O8" s="59" t="s">
        <v>75</v>
      </c>
      <c r="P8" s="59">
        <v>1.71</v>
      </c>
      <c r="R8" s="59">
        <v>0.62</v>
      </c>
      <c r="S8" s="59" t="s">
        <v>75</v>
      </c>
      <c r="T8" s="59">
        <v>0.11</v>
      </c>
    </row>
    <row r="9" spans="1:38" x14ac:dyDescent="0.4">
      <c r="A9" s="108"/>
      <c r="B9" s="97"/>
      <c r="G9" s="108"/>
      <c r="L9" t="s">
        <v>159</v>
      </c>
      <c r="N9" s="59">
        <v>5.18</v>
      </c>
      <c r="O9" s="59" t="s">
        <v>75</v>
      </c>
      <c r="P9" s="59">
        <v>1.62</v>
      </c>
      <c r="R9" s="59">
        <v>0.99</v>
      </c>
      <c r="S9" s="59" t="s">
        <v>75</v>
      </c>
      <c r="T9" s="60">
        <v>0.2</v>
      </c>
    </row>
    <row r="10" spans="1:38" x14ac:dyDescent="0.4">
      <c r="A10" s="108"/>
      <c r="B10" s="97"/>
      <c r="G10" s="108"/>
      <c r="L10" t="s">
        <v>110</v>
      </c>
      <c r="N10" s="59">
        <v>5.14</v>
      </c>
      <c r="O10" s="59" t="s">
        <v>75</v>
      </c>
      <c r="P10" s="59">
        <v>1.88</v>
      </c>
      <c r="R10" s="59">
        <v>0.95</v>
      </c>
      <c r="S10" s="59" t="s">
        <v>75</v>
      </c>
      <c r="T10" s="59">
        <v>0.17</v>
      </c>
    </row>
    <row r="11" spans="1:38" x14ac:dyDescent="0.4">
      <c r="A11" s="108"/>
      <c r="B11" s="97"/>
      <c r="G11" s="108"/>
      <c r="L11" t="s">
        <v>160</v>
      </c>
      <c r="N11" s="59">
        <v>5.14</v>
      </c>
      <c r="O11" s="59" t="s">
        <v>75</v>
      </c>
      <c r="P11" s="59">
        <v>1.86</v>
      </c>
      <c r="R11" s="59">
        <v>0.95</v>
      </c>
      <c r="S11" s="59" t="s">
        <v>75</v>
      </c>
      <c r="T11" s="60">
        <v>0.2</v>
      </c>
    </row>
    <row r="12" spans="1:38" x14ac:dyDescent="0.4">
      <c r="A12" s="108"/>
      <c r="B12" s="97"/>
      <c r="G12" s="108"/>
      <c r="L12" t="s">
        <v>161</v>
      </c>
      <c r="N12" s="59">
        <v>4.92</v>
      </c>
      <c r="O12" s="59" t="s">
        <v>75</v>
      </c>
      <c r="P12" s="59">
        <v>1.76</v>
      </c>
      <c r="R12" s="59">
        <v>0.87</v>
      </c>
      <c r="S12" s="59" t="s">
        <v>75</v>
      </c>
      <c r="T12" s="59">
        <v>0.14000000000000001</v>
      </c>
    </row>
    <row r="13" spans="1:38" x14ac:dyDescent="0.4">
      <c r="A13" s="108"/>
      <c r="B13" s="97"/>
      <c r="G13" s="108"/>
      <c r="L13" t="s">
        <v>162</v>
      </c>
      <c r="N13" s="59">
        <v>5.37</v>
      </c>
      <c r="O13" s="59" t="s">
        <v>75</v>
      </c>
      <c r="P13" s="60">
        <v>1.7</v>
      </c>
      <c r="R13" s="59">
        <v>1.06</v>
      </c>
      <c r="S13" s="59" t="s">
        <v>75</v>
      </c>
      <c r="T13" s="59">
        <v>0.23</v>
      </c>
    </row>
    <row r="14" spans="1:38" x14ac:dyDescent="0.4">
      <c r="L14" t="s">
        <v>163</v>
      </c>
      <c r="N14" s="59">
        <v>4.8600000000000003</v>
      </c>
      <c r="O14" s="59" t="s">
        <v>75</v>
      </c>
      <c r="P14" s="59">
        <v>1.72</v>
      </c>
      <c r="R14" s="59">
        <v>0.85</v>
      </c>
      <c r="S14" s="59" t="s">
        <v>75</v>
      </c>
      <c r="T14" s="59">
        <v>0.18</v>
      </c>
    </row>
    <row r="15" spans="1:38" x14ac:dyDescent="0.4">
      <c r="L15" t="s">
        <v>113</v>
      </c>
      <c r="N15" s="59">
        <v>5.03</v>
      </c>
      <c r="O15" s="59" t="s">
        <v>75</v>
      </c>
      <c r="P15" s="59">
        <v>1.82</v>
      </c>
      <c r="R15" s="60">
        <v>0.9</v>
      </c>
      <c r="S15" s="59" t="s">
        <v>75</v>
      </c>
      <c r="T15" s="59">
        <v>0.09</v>
      </c>
    </row>
    <row r="16" spans="1:38" x14ac:dyDescent="0.4">
      <c r="L16" t="s">
        <v>164</v>
      </c>
      <c r="N16" s="59">
        <v>2.98</v>
      </c>
      <c r="O16" s="59" t="s">
        <v>75</v>
      </c>
      <c r="P16" s="60">
        <v>1</v>
      </c>
      <c r="R16" s="59">
        <v>0.13</v>
      </c>
      <c r="S16" s="59" t="s">
        <v>75</v>
      </c>
      <c r="T16" s="59">
        <v>0.04</v>
      </c>
    </row>
    <row r="17" spans="11:20" x14ac:dyDescent="0.4">
      <c r="L17" t="s">
        <v>136</v>
      </c>
      <c r="N17" s="59">
        <v>2.79</v>
      </c>
      <c r="O17" s="59" t="s">
        <v>75</v>
      </c>
      <c r="P17" s="59">
        <v>0.84</v>
      </c>
      <c r="R17" s="59">
        <v>7.0000000000000007E-2</v>
      </c>
      <c r="S17" s="59" t="s">
        <v>75</v>
      </c>
      <c r="T17" s="59">
        <v>7.0000000000000007E-2</v>
      </c>
    </row>
    <row r="18" spans="11:20" x14ac:dyDescent="0.4">
      <c r="L18" t="s">
        <v>124</v>
      </c>
      <c r="N18" s="59">
        <v>2.69</v>
      </c>
      <c r="O18" s="59" t="s">
        <v>75</v>
      </c>
      <c r="P18" s="59">
        <v>0.99</v>
      </c>
      <c r="R18" s="59">
        <v>0.01</v>
      </c>
      <c r="S18" s="59" t="s">
        <v>75</v>
      </c>
      <c r="T18" s="59">
        <v>0.02</v>
      </c>
    </row>
    <row r="19" spans="11:20" x14ac:dyDescent="0.4">
      <c r="L19" t="s">
        <v>74</v>
      </c>
      <c r="N19" s="59">
        <v>2.66</v>
      </c>
      <c r="O19" s="59" t="s">
        <v>75</v>
      </c>
      <c r="P19" s="59">
        <v>0.98</v>
      </c>
      <c r="S19" t="s">
        <v>75</v>
      </c>
    </row>
    <row r="21" spans="11:20" x14ac:dyDescent="0.4">
      <c r="K21" t="s">
        <v>216</v>
      </c>
      <c r="L21" t="s">
        <v>154</v>
      </c>
      <c r="R21" s="69">
        <v>1.46</v>
      </c>
      <c r="S21" s="69" t="s">
        <v>75</v>
      </c>
      <c r="T21" s="69">
        <v>0.19</v>
      </c>
    </row>
    <row r="22" spans="11:20" x14ac:dyDescent="0.4">
      <c r="L22" t="s">
        <v>155</v>
      </c>
      <c r="R22" s="69">
        <v>1.36</v>
      </c>
      <c r="S22" s="69" t="s">
        <v>75</v>
      </c>
      <c r="T22" s="69">
        <v>0.23</v>
      </c>
    </row>
    <row r="23" spans="11:20" x14ac:dyDescent="0.4">
      <c r="L23" t="s">
        <v>156</v>
      </c>
      <c r="R23" s="69">
        <v>1.21</v>
      </c>
      <c r="S23" s="69" t="s">
        <v>75</v>
      </c>
      <c r="T23" s="69">
        <v>0.15</v>
      </c>
    </row>
    <row r="24" spans="11:20" x14ac:dyDescent="0.4">
      <c r="L24" t="s">
        <v>141</v>
      </c>
      <c r="R24" s="69">
        <v>1.34</v>
      </c>
      <c r="S24" s="69" t="s">
        <v>75</v>
      </c>
      <c r="T24" s="69">
        <v>0.37</v>
      </c>
    </row>
    <row r="25" spans="11:20" x14ac:dyDescent="0.4">
      <c r="L25" t="s">
        <v>157</v>
      </c>
      <c r="R25" s="69">
        <v>1.32</v>
      </c>
      <c r="S25" s="69" t="s">
        <v>75</v>
      </c>
      <c r="T25" s="69">
        <v>0.19</v>
      </c>
    </row>
    <row r="26" spans="11:20" x14ac:dyDescent="0.4">
      <c r="L26" t="s">
        <v>158</v>
      </c>
      <c r="R26" s="69">
        <v>1.1299999999999999</v>
      </c>
      <c r="S26" s="69" t="s">
        <v>75</v>
      </c>
      <c r="T26" s="69">
        <v>0.22</v>
      </c>
    </row>
    <row r="27" spans="11:20" x14ac:dyDescent="0.4">
      <c r="L27" t="s">
        <v>159</v>
      </c>
      <c r="R27" s="69">
        <v>1.6</v>
      </c>
      <c r="S27" s="69" t="s">
        <v>75</v>
      </c>
      <c r="T27" s="69">
        <v>0.36</v>
      </c>
    </row>
    <row r="28" spans="11:20" x14ac:dyDescent="0.4">
      <c r="L28" t="s">
        <v>110</v>
      </c>
      <c r="R28" s="69">
        <v>1.45</v>
      </c>
      <c r="S28" s="69" t="s">
        <v>75</v>
      </c>
      <c r="T28" s="60">
        <v>0.3</v>
      </c>
    </row>
    <row r="29" spans="11:20" x14ac:dyDescent="0.4">
      <c r="L29" t="s">
        <v>160</v>
      </c>
      <c r="R29" s="69">
        <v>1.47</v>
      </c>
      <c r="S29" s="69" t="s">
        <v>75</v>
      </c>
      <c r="T29" s="60">
        <v>0.4</v>
      </c>
    </row>
    <row r="30" spans="11:20" x14ac:dyDescent="0.4">
      <c r="L30" t="s">
        <v>161</v>
      </c>
      <c r="R30" s="69">
        <v>1.34</v>
      </c>
      <c r="S30" s="69" t="s">
        <v>75</v>
      </c>
      <c r="T30" s="60">
        <v>0.22</v>
      </c>
    </row>
    <row r="31" spans="11:20" x14ac:dyDescent="0.4">
      <c r="L31" t="s">
        <v>162</v>
      </c>
      <c r="R31" s="69">
        <v>1.65</v>
      </c>
      <c r="S31" s="69" t="s">
        <v>75</v>
      </c>
      <c r="T31" s="60">
        <v>0.39</v>
      </c>
    </row>
    <row r="32" spans="11:20" x14ac:dyDescent="0.4">
      <c r="L32" t="s">
        <v>163</v>
      </c>
      <c r="R32" s="69">
        <v>1.34</v>
      </c>
      <c r="S32" s="69" t="s">
        <v>75</v>
      </c>
      <c r="T32" s="60">
        <v>0.24</v>
      </c>
    </row>
    <row r="33" spans="12:20" x14ac:dyDescent="0.4">
      <c r="L33" t="s">
        <v>113</v>
      </c>
      <c r="R33" s="69">
        <v>1.33</v>
      </c>
      <c r="S33" s="69" t="s">
        <v>75</v>
      </c>
      <c r="T33" s="60">
        <v>0.16</v>
      </c>
    </row>
    <row r="34" spans="12:20" x14ac:dyDescent="0.4">
      <c r="L34" t="s">
        <v>164</v>
      </c>
      <c r="R34" s="69">
        <v>0.3</v>
      </c>
      <c r="S34" s="69" t="s">
        <v>75</v>
      </c>
      <c r="T34" s="60">
        <v>0.1</v>
      </c>
    </row>
    <row r="35" spans="12:20" x14ac:dyDescent="0.4">
      <c r="L35" t="s">
        <v>136</v>
      </c>
      <c r="R35" s="69">
        <v>0.09</v>
      </c>
      <c r="S35" s="69" t="s">
        <v>75</v>
      </c>
      <c r="T35" s="60">
        <v>0.05</v>
      </c>
    </row>
    <row r="36" spans="12:20" x14ac:dyDescent="0.4">
      <c r="L36" t="s">
        <v>124</v>
      </c>
      <c r="R36" s="69">
        <v>0.16</v>
      </c>
      <c r="S36" s="69" t="s">
        <v>75</v>
      </c>
      <c r="T36" s="60">
        <v>0.4</v>
      </c>
    </row>
    <row r="37" spans="12:20" x14ac:dyDescent="0.4">
      <c r="L37" t="s">
        <v>74</v>
      </c>
    </row>
  </sheetData>
  <mergeCells count="6">
    <mergeCell ref="A1:F1"/>
    <mergeCell ref="G1:J1"/>
    <mergeCell ref="K1:AE1"/>
    <mergeCell ref="A3:A13"/>
    <mergeCell ref="G3:G13"/>
    <mergeCell ref="L2:M2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8800-0F94-409A-8E22-010ABDEF97FD}">
  <dimension ref="C12:H19"/>
  <sheetViews>
    <sheetView topLeftCell="B1" workbookViewId="0">
      <selection activeCell="E24" sqref="E24"/>
    </sheetView>
  </sheetViews>
  <sheetFormatPr defaultRowHeight="18.75" x14ac:dyDescent="0.4"/>
  <cols>
    <col min="3" max="3" width="19.75" customWidth="1"/>
    <col min="4" max="4" width="22.125" customWidth="1"/>
    <col min="5" max="5" width="17.75" customWidth="1"/>
    <col min="6" max="6" width="20.375" customWidth="1"/>
    <col min="7" max="7" width="16.375" customWidth="1"/>
    <col min="8" max="8" width="30.625" customWidth="1"/>
  </cols>
  <sheetData>
    <row r="12" spans="3:8" x14ac:dyDescent="0.4">
      <c r="C12" t="s">
        <v>281</v>
      </c>
    </row>
    <row r="14" spans="3:8" ht="19.5" thickBot="1" x14ac:dyDescent="0.45">
      <c r="C14" t="s">
        <v>28</v>
      </c>
    </row>
    <row r="15" spans="3:8" x14ac:dyDescent="0.4">
      <c r="C15" s="8" t="s">
        <v>256</v>
      </c>
      <c r="D15" s="91" t="s">
        <v>29</v>
      </c>
      <c r="E15" s="91" t="s">
        <v>30</v>
      </c>
      <c r="F15" s="91" t="s">
        <v>31</v>
      </c>
      <c r="G15" s="91" t="s">
        <v>32</v>
      </c>
      <c r="H15" s="92" t="s">
        <v>250</v>
      </c>
    </row>
    <row r="16" spans="3:8" x14ac:dyDescent="0.4">
      <c r="C16" s="13">
        <v>3</v>
      </c>
      <c r="D16" s="54" t="s">
        <v>147</v>
      </c>
      <c r="E16" s="54" t="s">
        <v>282</v>
      </c>
      <c r="F16" s="51"/>
      <c r="G16" s="51"/>
      <c r="H16" s="65" t="s">
        <v>283</v>
      </c>
    </row>
    <row r="17" spans="3:8" x14ac:dyDescent="0.4">
      <c r="C17" s="10"/>
      <c r="D17" s="54"/>
      <c r="E17" s="54"/>
      <c r="F17" s="51"/>
      <c r="G17" s="51"/>
      <c r="H17" s="65"/>
    </row>
    <row r="18" spans="3:8" x14ac:dyDescent="0.4">
      <c r="C18" s="10"/>
      <c r="D18" s="63"/>
      <c r="E18" s="54"/>
      <c r="F18" s="51"/>
      <c r="G18" s="51"/>
      <c r="H18" s="65"/>
    </row>
    <row r="19" spans="3:8" ht="19.5" thickBot="1" x14ac:dyDescent="0.45">
      <c r="C19" s="5"/>
      <c r="D19" s="24"/>
      <c r="E19" s="24"/>
      <c r="F19" s="23"/>
      <c r="G19" s="23"/>
      <c r="H19" s="25"/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F7C5-CD81-4E08-BD49-9F889ED1768C}">
  <dimension ref="A1:AX24"/>
  <sheetViews>
    <sheetView topLeftCell="Z1" workbookViewId="0">
      <selection activeCell="AK7" sqref="AK7"/>
    </sheetView>
  </sheetViews>
  <sheetFormatPr defaultRowHeight="18.75" x14ac:dyDescent="0.4"/>
  <cols>
    <col min="11" max="11" width="16.625" customWidth="1"/>
    <col min="15" max="15" width="2.5" customWidth="1"/>
    <col min="19" max="19" width="2.5" customWidth="1"/>
    <col min="34" max="34" width="11.125" bestFit="1" customWidth="1"/>
  </cols>
  <sheetData>
    <row r="1" spans="1:50" x14ac:dyDescent="0.4">
      <c r="A1" s="104" t="s">
        <v>41</v>
      </c>
      <c r="B1" s="104"/>
      <c r="C1" s="104"/>
      <c r="D1" s="104"/>
      <c r="E1" s="104"/>
      <c r="F1" s="104"/>
      <c r="G1" s="105" t="s">
        <v>42</v>
      </c>
      <c r="H1" s="105"/>
      <c r="I1" s="105"/>
      <c r="J1" s="105"/>
      <c r="K1" s="106" t="s">
        <v>43</v>
      </c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66"/>
      <c r="AG1" s="66"/>
      <c r="AH1" s="27"/>
      <c r="AI1" s="27"/>
      <c r="AJ1" s="27"/>
    </row>
    <row r="2" spans="1:50" ht="38.25" thickBot="1" x14ac:dyDescent="0.45">
      <c r="A2" s="28" t="s">
        <v>44</v>
      </c>
      <c r="B2" s="28" t="s">
        <v>213</v>
      </c>
      <c r="C2" s="29" t="s">
        <v>45</v>
      </c>
      <c r="D2" s="29" t="s">
        <v>46</v>
      </c>
      <c r="E2" s="29" t="s">
        <v>47</v>
      </c>
      <c r="F2" s="29" t="s">
        <v>48</v>
      </c>
      <c r="G2" s="30" t="s">
        <v>49</v>
      </c>
      <c r="H2" s="30" t="s">
        <v>50</v>
      </c>
      <c r="I2" s="30" t="s">
        <v>51</v>
      </c>
      <c r="J2" s="30" t="s">
        <v>52</v>
      </c>
      <c r="K2" s="31" t="s">
        <v>53</v>
      </c>
      <c r="L2" s="32" t="s">
        <v>54</v>
      </c>
      <c r="M2" s="31" t="s">
        <v>57</v>
      </c>
      <c r="N2" s="31" t="s">
        <v>102</v>
      </c>
      <c r="O2" s="31"/>
      <c r="P2" s="31" t="s">
        <v>175</v>
      </c>
      <c r="Q2" s="31" t="s">
        <v>58</v>
      </c>
      <c r="R2" s="33" t="s">
        <v>59</v>
      </c>
      <c r="S2" s="33"/>
      <c r="T2" s="33"/>
      <c r="U2" s="33"/>
      <c r="V2" s="31" t="s">
        <v>60</v>
      </c>
      <c r="W2" s="31"/>
      <c r="X2" s="31" t="s">
        <v>103</v>
      </c>
      <c r="Y2" s="31" t="s">
        <v>61</v>
      </c>
      <c r="Z2" s="31"/>
      <c r="AA2" s="31"/>
      <c r="AB2" s="31" t="s">
        <v>62</v>
      </c>
      <c r="AC2" s="31"/>
      <c r="AD2" s="31"/>
      <c r="AE2" s="31" t="s">
        <v>63</v>
      </c>
      <c r="AF2" s="31"/>
      <c r="AG2" s="31"/>
      <c r="AH2" s="34" t="s">
        <v>188</v>
      </c>
      <c r="AI2" s="34"/>
      <c r="AJ2" s="34"/>
      <c r="AK2" s="35" t="s">
        <v>65</v>
      </c>
      <c r="AL2" s="66" t="s">
        <v>66</v>
      </c>
    </row>
    <row r="3" spans="1:50" x14ac:dyDescent="0.4">
      <c r="A3" s="107" t="s">
        <v>165</v>
      </c>
      <c r="B3" s="61" t="s">
        <v>214</v>
      </c>
      <c r="C3" t="s">
        <v>166</v>
      </c>
      <c r="D3">
        <v>2011</v>
      </c>
      <c r="E3" t="s">
        <v>129</v>
      </c>
      <c r="F3" t="s">
        <v>167</v>
      </c>
      <c r="G3" s="107" t="s">
        <v>71</v>
      </c>
      <c r="H3">
        <v>10</v>
      </c>
      <c r="I3" t="s">
        <v>96</v>
      </c>
      <c r="J3" t="s">
        <v>168</v>
      </c>
      <c r="K3" t="s">
        <v>186</v>
      </c>
      <c r="L3" t="s">
        <v>170</v>
      </c>
      <c r="N3">
        <v>1.52</v>
      </c>
      <c r="O3" t="s">
        <v>75</v>
      </c>
      <c r="P3" s="49">
        <v>1.08</v>
      </c>
      <c r="R3">
        <v>2.56</v>
      </c>
      <c r="S3" t="s">
        <v>75</v>
      </c>
      <c r="T3">
        <v>0.74</v>
      </c>
    </row>
    <row r="4" spans="1:50" x14ac:dyDescent="0.4">
      <c r="A4" s="108"/>
      <c r="B4" s="69"/>
      <c r="G4" s="108"/>
      <c r="L4" t="s">
        <v>171</v>
      </c>
      <c r="N4">
        <v>1.33</v>
      </c>
      <c r="O4" t="s">
        <v>75</v>
      </c>
      <c r="P4" s="49">
        <v>1.1000000000000001</v>
      </c>
      <c r="R4">
        <v>1.95</v>
      </c>
      <c r="S4" t="s">
        <v>75</v>
      </c>
      <c r="T4">
        <v>0.37</v>
      </c>
    </row>
    <row r="5" spans="1:50" x14ac:dyDescent="0.4">
      <c r="A5" s="108"/>
      <c r="B5" s="69"/>
      <c r="G5" s="108"/>
      <c r="L5" t="s">
        <v>113</v>
      </c>
      <c r="N5" s="49">
        <v>1.1000000000000001</v>
      </c>
      <c r="O5" t="s">
        <v>75</v>
      </c>
      <c r="P5" s="49">
        <v>0.87</v>
      </c>
      <c r="R5">
        <v>1.48</v>
      </c>
      <c r="S5" t="s">
        <v>75</v>
      </c>
      <c r="T5">
        <v>0.25</v>
      </c>
    </row>
    <row r="6" spans="1:50" x14ac:dyDescent="0.4">
      <c r="A6" s="108"/>
      <c r="B6" s="69"/>
      <c r="G6" s="108"/>
      <c r="L6" t="s">
        <v>172</v>
      </c>
      <c r="N6">
        <v>1.01</v>
      </c>
      <c r="O6" t="s">
        <v>75</v>
      </c>
      <c r="P6" s="49">
        <v>0.8</v>
      </c>
      <c r="R6">
        <v>1.32</v>
      </c>
      <c r="S6" t="s">
        <v>75</v>
      </c>
      <c r="T6">
        <v>0.22</v>
      </c>
      <c r="V6" s="50">
        <f>SUM(AL15:AL24)/10</f>
        <v>0.13</v>
      </c>
      <c r="Y6">
        <f>SUM(AO15:AO24)/10</f>
        <v>1.1870000000000001</v>
      </c>
      <c r="AB6">
        <f>SUM(AR15:AR24)/10</f>
        <v>0.41699999999999998</v>
      </c>
      <c r="AE6">
        <f>SUM(AU15:AU24)/10</f>
        <v>1.2929999999999999</v>
      </c>
      <c r="AH6" s="50">
        <f>(0.44+0.01+0.02+0.02)/8</f>
        <v>6.1250000000000006E-2</v>
      </c>
      <c r="AK6">
        <f>V6/Y6</f>
        <v>0.10951979780960404</v>
      </c>
    </row>
    <row r="7" spans="1:50" x14ac:dyDescent="0.4">
      <c r="A7" s="108"/>
      <c r="B7" s="69"/>
      <c r="G7" s="108"/>
      <c r="L7" t="s">
        <v>134</v>
      </c>
      <c r="N7">
        <v>0.99</v>
      </c>
      <c r="O7" t="s">
        <v>75</v>
      </c>
      <c r="P7" s="49">
        <v>0.83</v>
      </c>
      <c r="R7">
        <v>1.17</v>
      </c>
      <c r="S7" t="s">
        <v>75</v>
      </c>
      <c r="T7">
        <v>0.25</v>
      </c>
    </row>
    <row r="8" spans="1:50" x14ac:dyDescent="0.4">
      <c r="A8" s="108"/>
      <c r="B8" s="69"/>
      <c r="G8" s="108"/>
      <c r="L8" t="s">
        <v>173</v>
      </c>
      <c r="N8">
        <v>0.92</v>
      </c>
      <c r="O8" t="s">
        <v>75</v>
      </c>
      <c r="P8" s="49">
        <v>0.76</v>
      </c>
      <c r="R8">
        <v>1.07</v>
      </c>
      <c r="S8" t="s">
        <v>75</v>
      </c>
      <c r="T8">
        <v>0.22</v>
      </c>
    </row>
    <row r="9" spans="1:50" x14ac:dyDescent="0.4">
      <c r="A9" s="108"/>
      <c r="B9" s="69"/>
      <c r="G9" s="108"/>
      <c r="L9" t="s">
        <v>156</v>
      </c>
      <c r="N9">
        <v>0.86</v>
      </c>
      <c r="O9" t="s">
        <v>75</v>
      </c>
      <c r="P9" s="49">
        <v>0.64</v>
      </c>
      <c r="R9">
        <v>0.99</v>
      </c>
      <c r="S9" t="s">
        <v>75</v>
      </c>
      <c r="T9">
        <v>0.15</v>
      </c>
    </row>
    <row r="10" spans="1:50" x14ac:dyDescent="0.4">
      <c r="A10" s="108"/>
      <c r="B10" s="69"/>
      <c r="G10" s="108"/>
      <c r="L10" t="s">
        <v>174</v>
      </c>
      <c r="N10">
        <v>0.62</v>
      </c>
      <c r="O10" t="s">
        <v>75</v>
      </c>
      <c r="P10" s="49">
        <v>0.47</v>
      </c>
      <c r="R10">
        <v>0.41</v>
      </c>
      <c r="S10" t="s">
        <v>75</v>
      </c>
      <c r="T10">
        <v>0.12</v>
      </c>
    </row>
    <row r="11" spans="1:50" x14ac:dyDescent="0.4">
      <c r="A11" s="108"/>
      <c r="B11" s="69"/>
      <c r="G11" s="108"/>
      <c r="L11" t="s">
        <v>74</v>
      </c>
    </row>
    <row r="12" spans="1:50" x14ac:dyDescent="0.4">
      <c r="A12" s="108"/>
      <c r="B12" s="69"/>
      <c r="G12" s="108"/>
    </row>
    <row r="13" spans="1:50" x14ac:dyDescent="0.4">
      <c r="A13" s="108"/>
      <c r="B13" s="69"/>
      <c r="G13" s="108"/>
      <c r="K13" t="s">
        <v>217</v>
      </c>
      <c r="L13" t="s">
        <v>170</v>
      </c>
      <c r="N13">
        <v>1.37</v>
      </c>
      <c r="O13" t="s">
        <v>75</v>
      </c>
      <c r="P13" s="49">
        <v>0.96</v>
      </c>
      <c r="R13">
        <v>1.96</v>
      </c>
      <c r="S13" t="s">
        <v>75</v>
      </c>
      <c r="T13">
        <v>0.59</v>
      </c>
    </row>
    <row r="14" spans="1:50" x14ac:dyDescent="0.4">
      <c r="L14" t="s">
        <v>171</v>
      </c>
      <c r="N14">
        <v>1.31</v>
      </c>
      <c r="O14" t="s">
        <v>75</v>
      </c>
      <c r="P14" s="49">
        <v>1.1100000000000001</v>
      </c>
      <c r="R14" s="49">
        <v>1.7</v>
      </c>
      <c r="S14" t="s">
        <v>75</v>
      </c>
      <c r="T14">
        <v>0.34</v>
      </c>
      <c r="AL14" t="s">
        <v>187</v>
      </c>
    </row>
    <row r="15" spans="1:50" x14ac:dyDescent="0.4">
      <c r="L15" t="s">
        <v>113</v>
      </c>
      <c r="N15">
        <v>1.07</v>
      </c>
      <c r="O15" t="s">
        <v>75</v>
      </c>
      <c r="P15" s="49">
        <v>0.83</v>
      </c>
      <c r="R15">
        <v>1.27</v>
      </c>
      <c r="S15" t="s">
        <v>75</v>
      </c>
      <c r="T15" s="49">
        <v>0.2</v>
      </c>
      <c r="AJ15" t="s">
        <v>172</v>
      </c>
      <c r="AK15" t="s">
        <v>176</v>
      </c>
      <c r="AL15">
        <v>0.06</v>
      </c>
      <c r="AO15">
        <v>0.06</v>
      </c>
      <c r="AR15">
        <v>0.03</v>
      </c>
      <c r="AU15">
        <v>7.0000000000000007E-2</v>
      </c>
      <c r="AX15">
        <v>0.44</v>
      </c>
    </row>
    <row r="16" spans="1:50" x14ac:dyDescent="0.4">
      <c r="L16" t="s">
        <v>172</v>
      </c>
      <c r="N16">
        <v>0.99</v>
      </c>
      <c r="O16" t="s">
        <v>75</v>
      </c>
      <c r="P16" s="49">
        <v>0.78</v>
      </c>
      <c r="R16">
        <v>1.1299999999999999</v>
      </c>
      <c r="S16" t="s">
        <v>75</v>
      </c>
      <c r="T16">
        <v>0.15</v>
      </c>
      <c r="AK16" t="s">
        <v>177</v>
      </c>
      <c r="AL16">
        <v>0.06</v>
      </c>
      <c r="AO16">
        <v>0.08</v>
      </c>
      <c r="AR16">
        <v>0</v>
      </c>
      <c r="AU16">
        <v>1.46</v>
      </c>
      <c r="AX16">
        <v>0</v>
      </c>
    </row>
    <row r="17" spans="12:50" x14ac:dyDescent="0.4">
      <c r="L17" t="s">
        <v>134</v>
      </c>
      <c r="N17">
        <v>0.96</v>
      </c>
      <c r="O17" t="s">
        <v>75</v>
      </c>
      <c r="P17" s="49">
        <v>0.8</v>
      </c>
      <c r="R17">
        <v>0.99</v>
      </c>
      <c r="S17" t="s">
        <v>75</v>
      </c>
      <c r="T17">
        <v>0.18</v>
      </c>
      <c r="AK17" t="s">
        <v>178</v>
      </c>
      <c r="AL17">
        <v>7.0000000000000007E-2</v>
      </c>
      <c r="AO17">
        <v>0.08</v>
      </c>
      <c r="AR17">
        <v>0</v>
      </c>
      <c r="AU17">
        <v>1.45</v>
      </c>
      <c r="AX17">
        <v>0</v>
      </c>
    </row>
    <row r="18" spans="12:50" x14ac:dyDescent="0.4">
      <c r="L18" t="s">
        <v>173</v>
      </c>
      <c r="N18" s="49">
        <v>0.9</v>
      </c>
      <c r="O18" t="s">
        <v>75</v>
      </c>
      <c r="P18" s="49">
        <v>0.73</v>
      </c>
      <c r="R18" s="49">
        <v>0.9</v>
      </c>
      <c r="S18" t="s">
        <v>75</v>
      </c>
      <c r="T18">
        <v>0.14000000000000001</v>
      </c>
      <c r="AK18" t="s">
        <v>179</v>
      </c>
      <c r="AL18">
        <v>0.13</v>
      </c>
      <c r="AO18">
        <v>0.09</v>
      </c>
      <c r="AR18">
        <v>0</v>
      </c>
      <c r="AU18">
        <v>0.06</v>
      </c>
      <c r="AX18">
        <v>0</v>
      </c>
    </row>
    <row r="19" spans="12:50" x14ac:dyDescent="0.4">
      <c r="L19" t="s">
        <v>156</v>
      </c>
      <c r="N19">
        <v>0.85</v>
      </c>
      <c r="O19" t="s">
        <v>75</v>
      </c>
      <c r="P19" s="49">
        <v>0.62</v>
      </c>
      <c r="R19">
        <v>0.86</v>
      </c>
      <c r="S19" t="s">
        <v>75</v>
      </c>
      <c r="T19">
        <v>0.14000000000000001</v>
      </c>
      <c r="AK19" t="s">
        <v>180</v>
      </c>
      <c r="AL19">
        <v>0.46</v>
      </c>
      <c r="AO19">
        <v>6.23</v>
      </c>
      <c r="AR19">
        <v>2.15</v>
      </c>
      <c r="AU19">
        <v>0.06</v>
      </c>
    </row>
    <row r="20" spans="12:50" x14ac:dyDescent="0.4">
      <c r="L20" t="s">
        <v>174</v>
      </c>
      <c r="N20">
        <v>0.61</v>
      </c>
      <c r="O20" t="s">
        <v>75</v>
      </c>
      <c r="P20" s="49">
        <v>0.45</v>
      </c>
      <c r="R20">
        <v>0.31</v>
      </c>
      <c r="S20" t="s">
        <v>75</v>
      </c>
      <c r="T20">
        <v>0.08</v>
      </c>
      <c r="AK20" t="s">
        <v>181</v>
      </c>
      <c r="AL20">
        <v>0.05</v>
      </c>
      <c r="AO20" s="49">
        <v>0.1</v>
      </c>
      <c r="AR20">
        <v>0.02</v>
      </c>
      <c r="AU20">
        <v>1.61</v>
      </c>
      <c r="AX20">
        <v>0.01</v>
      </c>
    </row>
    <row r="21" spans="12:50" x14ac:dyDescent="0.4">
      <c r="L21" t="s">
        <v>74</v>
      </c>
      <c r="N21">
        <v>0.46</v>
      </c>
      <c r="O21" t="s">
        <v>75</v>
      </c>
      <c r="P21" s="49">
        <v>0.35</v>
      </c>
      <c r="AK21" t="s">
        <v>182</v>
      </c>
      <c r="AL21">
        <v>0.04</v>
      </c>
      <c r="AO21">
        <v>0.05</v>
      </c>
      <c r="AR21">
        <v>0</v>
      </c>
      <c r="AU21">
        <v>0.14000000000000001</v>
      </c>
      <c r="AX21">
        <v>0.02</v>
      </c>
    </row>
    <row r="22" spans="12:50" x14ac:dyDescent="0.4">
      <c r="AK22" t="s">
        <v>183</v>
      </c>
      <c r="AL22">
        <v>0.38</v>
      </c>
      <c r="AO22">
        <v>5.03</v>
      </c>
      <c r="AR22">
        <v>1.97</v>
      </c>
      <c r="AU22">
        <v>0.09</v>
      </c>
    </row>
    <row r="23" spans="12:50" x14ac:dyDescent="0.4">
      <c r="AK23" t="s">
        <v>184</v>
      </c>
      <c r="AL23">
        <v>0.03</v>
      </c>
      <c r="AO23">
        <v>0.08</v>
      </c>
      <c r="AR23">
        <v>0</v>
      </c>
      <c r="AU23">
        <v>7.99</v>
      </c>
      <c r="AX23">
        <v>0</v>
      </c>
    </row>
    <row r="24" spans="12:50" x14ac:dyDescent="0.4">
      <c r="AK24" t="s">
        <v>185</v>
      </c>
      <c r="AL24">
        <v>0.02</v>
      </c>
      <c r="AO24">
        <v>7.0000000000000007E-2</v>
      </c>
      <c r="AR24">
        <v>0</v>
      </c>
      <c r="AU24">
        <v>0</v>
      </c>
      <c r="AX24">
        <v>0.02</v>
      </c>
    </row>
  </sheetData>
  <mergeCells count="5">
    <mergeCell ref="A1:F1"/>
    <mergeCell ref="G1:J1"/>
    <mergeCell ref="K1:AE1"/>
    <mergeCell ref="A3:A13"/>
    <mergeCell ref="G3:G13"/>
  </mergeCells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7135-3BBA-401E-B3AB-5073973EFAEC}">
  <dimension ref="B2:G39"/>
  <sheetViews>
    <sheetView topLeftCell="B7" workbookViewId="0">
      <selection activeCell="B33" sqref="B33"/>
    </sheetView>
  </sheetViews>
  <sheetFormatPr defaultRowHeight="18.75" x14ac:dyDescent="0.4"/>
  <cols>
    <col min="2" max="2" width="30.125" customWidth="1"/>
    <col min="3" max="3" width="21.625" customWidth="1"/>
    <col min="4" max="4" width="25.125" customWidth="1"/>
    <col min="5" max="5" width="25.25" customWidth="1"/>
    <col min="6" max="6" width="17.875" customWidth="1"/>
    <col min="7" max="7" width="22.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42608431</v>
      </c>
    </row>
    <row r="7" spans="2:3" ht="19.5" thickBot="1" x14ac:dyDescent="0.45">
      <c r="B7" s="5" t="s">
        <v>5</v>
      </c>
      <c r="C7" s="100" t="s">
        <v>189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461.5</v>
      </c>
    </row>
    <row r="12" spans="2:3" x14ac:dyDescent="0.4">
      <c r="B12" s="10" t="s">
        <v>9</v>
      </c>
      <c r="C12" s="11">
        <v>2.6</v>
      </c>
    </row>
    <row r="13" spans="2:3" x14ac:dyDescent="0.4">
      <c r="B13" s="10" t="s">
        <v>10</v>
      </c>
      <c r="C13" s="99">
        <v>1</v>
      </c>
    </row>
    <row r="14" spans="2:3" x14ac:dyDescent="0.4">
      <c r="B14" s="10" t="s">
        <v>11</v>
      </c>
      <c r="C14" s="99">
        <v>7</v>
      </c>
    </row>
    <row r="15" spans="2:3" x14ac:dyDescent="0.4">
      <c r="B15" s="10" t="s">
        <v>12</v>
      </c>
      <c r="C15" s="99">
        <v>4</v>
      </c>
    </row>
    <row r="16" spans="2:3" x14ac:dyDescent="0.4">
      <c r="B16" s="10" t="s">
        <v>13</v>
      </c>
      <c r="C16" s="11">
        <v>461.23823800000002</v>
      </c>
    </row>
    <row r="17" spans="2:7" x14ac:dyDescent="0.4">
      <c r="B17" s="13" t="s">
        <v>14</v>
      </c>
      <c r="C17" s="11">
        <v>461.23823800000002</v>
      </c>
    </row>
    <row r="18" spans="2:7" x14ac:dyDescent="0.4">
      <c r="B18" s="10" t="s">
        <v>15</v>
      </c>
      <c r="C18" s="11">
        <v>74.400000000000006</v>
      </c>
    </row>
    <row r="19" spans="2:7" x14ac:dyDescent="0.4">
      <c r="B19" s="10" t="s">
        <v>17</v>
      </c>
      <c r="C19" s="99">
        <v>34</v>
      </c>
    </row>
    <row r="20" spans="2:7" x14ac:dyDescent="0.4">
      <c r="B20" s="10" t="s">
        <v>18</v>
      </c>
      <c r="C20" s="99">
        <v>0</v>
      </c>
    </row>
    <row r="21" spans="2:7" x14ac:dyDescent="0.4">
      <c r="B21" s="10" t="s">
        <v>19</v>
      </c>
      <c r="C21" s="99">
        <v>767</v>
      </c>
    </row>
    <row r="22" spans="2:7" x14ac:dyDescent="0.4">
      <c r="B22" s="10" t="s">
        <v>20</v>
      </c>
      <c r="C22" s="99">
        <v>1</v>
      </c>
    </row>
    <row r="23" spans="2:7" x14ac:dyDescent="0.4">
      <c r="B23" s="13" t="s">
        <v>21</v>
      </c>
      <c r="C23" s="99">
        <v>0</v>
      </c>
    </row>
    <row r="24" spans="2:7" x14ac:dyDescent="0.4">
      <c r="B24" s="13" t="s">
        <v>22</v>
      </c>
      <c r="C24" s="99">
        <v>0</v>
      </c>
    </row>
    <row r="25" spans="2:7" x14ac:dyDescent="0.4">
      <c r="B25" s="13" t="s">
        <v>23</v>
      </c>
      <c r="C25" s="99">
        <v>0</v>
      </c>
    </row>
    <row r="26" spans="2:7" x14ac:dyDescent="0.4">
      <c r="B26" s="13" t="s">
        <v>24</v>
      </c>
      <c r="C26" s="99">
        <v>0</v>
      </c>
    </row>
    <row r="27" spans="2:7" x14ac:dyDescent="0.4">
      <c r="B27" s="13" t="s">
        <v>25</v>
      </c>
      <c r="C27" s="99">
        <v>1</v>
      </c>
    </row>
    <row r="28" spans="2:7" ht="19.5" thickBot="1" x14ac:dyDescent="0.45">
      <c r="B28" s="14" t="s">
        <v>26</v>
      </c>
      <c r="C28" s="15" t="s">
        <v>27</v>
      </c>
    </row>
    <row r="31" spans="2:7" x14ac:dyDescent="0.4">
      <c r="B31" t="s">
        <v>28</v>
      </c>
    </row>
    <row r="32" spans="2:7" ht="19.5" thickBot="1" x14ac:dyDescent="0.45">
      <c r="B32" s="85" t="s">
        <v>256</v>
      </c>
      <c r="C32" s="86" t="s">
        <v>29</v>
      </c>
      <c r="D32" s="86" t="s">
        <v>30</v>
      </c>
      <c r="E32" s="86" t="s">
        <v>31</v>
      </c>
      <c r="F32" s="86" t="s">
        <v>32</v>
      </c>
      <c r="G32" s="88" t="s">
        <v>250</v>
      </c>
    </row>
    <row r="33" spans="2:7" ht="19.5" thickTop="1" x14ac:dyDescent="0.4">
      <c r="B33" s="64"/>
      <c r="C33" s="21"/>
      <c r="D33" s="21" t="s">
        <v>190</v>
      </c>
      <c r="E33" s="20">
        <v>1346264</v>
      </c>
      <c r="F33" s="20">
        <v>178100755</v>
      </c>
      <c r="G33" s="22"/>
    </row>
    <row r="34" spans="2:7" x14ac:dyDescent="0.4">
      <c r="B34" s="10">
        <v>0.37</v>
      </c>
      <c r="C34" s="54" t="s">
        <v>248</v>
      </c>
      <c r="D34" s="54" t="s">
        <v>257</v>
      </c>
      <c r="E34" s="51"/>
      <c r="F34" s="51"/>
      <c r="G34" s="110" t="s">
        <v>258</v>
      </c>
    </row>
    <row r="35" spans="2:7" x14ac:dyDescent="0.4">
      <c r="B35" s="10">
        <v>0.38</v>
      </c>
      <c r="C35" s="54" t="s">
        <v>248</v>
      </c>
      <c r="D35" s="54" t="s">
        <v>259</v>
      </c>
      <c r="E35" s="51"/>
      <c r="F35" s="51"/>
      <c r="G35" s="110"/>
    </row>
    <row r="36" spans="2:7" x14ac:dyDescent="0.4">
      <c r="B36" s="10">
        <v>3.85</v>
      </c>
      <c r="C36" s="54" t="s">
        <v>248</v>
      </c>
      <c r="D36" s="54" t="s">
        <v>260</v>
      </c>
      <c r="E36" s="51"/>
      <c r="F36" s="51"/>
      <c r="G36" s="110"/>
    </row>
    <row r="37" spans="2:7" x14ac:dyDescent="0.4">
      <c r="B37" s="10">
        <v>8.1</v>
      </c>
      <c r="C37" s="54" t="s">
        <v>248</v>
      </c>
      <c r="D37" s="51" t="s">
        <v>261</v>
      </c>
      <c r="E37" s="51"/>
      <c r="F37" s="51"/>
      <c r="G37" s="110"/>
    </row>
    <row r="38" spans="2:7" x14ac:dyDescent="0.4">
      <c r="B38" s="10">
        <v>1.9</v>
      </c>
      <c r="C38" s="54" t="s">
        <v>248</v>
      </c>
      <c r="D38" s="51" t="s">
        <v>262</v>
      </c>
      <c r="E38" s="51"/>
      <c r="F38" s="51"/>
      <c r="G38" s="110"/>
    </row>
    <row r="39" spans="2:7" ht="19.5" thickBot="1" x14ac:dyDescent="0.45">
      <c r="B39" s="5">
        <v>1.5</v>
      </c>
      <c r="C39" s="24" t="s">
        <v>248</v>
      </c>
      <c r="D39" s="23" t="s">
        <v>263</v>
      </c>
      <c r="E39" s="23"/>
      <c r="F39" s="23"/>
      <c r="G39" s="111"/>
    </row>
  </sheetData>
  <mergeCells count="1">
    <mergeCell ref="G34:G39"/>
  </mergeCells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495B-2D2B-4671-83E7-6106122DC594}">
  <dimension ref="A1:AO18"/>
  <sheetViews>
    <sheetView workbookViewId="0">
      <selection activeCell="S15" sqref="S15:U15"/>
    </sheetView>
  </sheetViews>
  <sheetFormatPr defaultRowHeight="18.75" x14ac:dyDescent="0.4"/>
  <cols>
    <col min="1" max="1" width="16" customWidth="1"/>
    <col min="14" max="14" width="3.125" customWidth="1"/>
    <col min="18" max="18" width="10" bestFit="1" customWidth="1"/>
    <col min="20" max="20" width="2.875" customWidth="1"/>
  </cols>
  <sheetData>
    <row r="1" spans="1:41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67"/>
      <c r="AH1" s="67"/>
      <c r="AI1" s="27"/>
      <c r="AJ1" s="27"/>
      <c r="AK1" s="27"/>
    </row>
    <row r="2" spans="1:41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1" t="s">
        <v>57</v>
      </c>
      <c r="M2" s="31" t="s">
        <v>102</v>
      </c>
      <c r="N2" s="31"/>
      <c r="O2" s="31" t="s">
        <v>103</v>
      </c>
      <c r="P2" s="31" t="s">
        <v>57</v>
      </c>
      <c r="Q2" s="31" t="s">
        <v>58</v>
      </c>
      <c r="R2" s="31" t="s">
        <v>227</v>
      </c>
      <c r="S2" s="33" t="s">
        <v>59</v>
      </c>
      <c r="T2" s="33"/>
      <c r="U2" s="33"/>
      <c r="V2" s="33"/>
      <c r="W2" s="31" t="s">
        <v>60</v>
      </c>
      <c r="X2" s="31"/>
      <c r="Y2" s="31" t="s">
        <v>103</v>
      </c>
      <c r="Z2" s="31" t="s">
        <v>61</v>
      </c>
      <c r="AA2" s="31"/>
      <c r="AB2" s="31"/>
      <c r="AC2" s="31" t="s">
        <v>62</v>
      </c>
      <c r="AD2" s="31"/>
      <c r="AE2" s="31"/>
      <c r="AF2" s="31" t="s">
        <v>63</v>
      </c>
      <c r="AG2" s="31"/>
      <c r="AH2" s="31"/>
      <c r="AI2" s="34" t="s">
        <v>188</v>
      </c>
      <c r="AJ2" s="34"/>
      <c r="AK2" s="34"/>
      <c r="AL2" s="35" t="s">
        <v>65</v>
      </c>
      <c r="AM2" s="67" t="s">
        <v>66</v>
      </c>
    </row>
    <row r="3" spans="1:41" x14ac:dyDescent="0.4">
      <c r="A3" s="107" t="s">
        <v>218</v>
      </c>
      <c r="B3" t="s">
        <v>219</v>
      </c>
      <c r="C3">
        <v>2015</v>
      </c>
      <c r="D3" t="s">
        <v>117</v>
      </c>
      <c r="E3" t="s">
        <v>220</v>
      </c>
      <c r="F3" s="107" t="s">
        <v>71</v>
      </c>
      <c r="G3">
        <v>14</v>
      </c>
      <c r="I3" t="s">
        <v>221</v>
      </c>
      <c r="J3" t="s">
        <v>222</v>
      </c>
      <c r="K3" t="s">
        <v>173</v>
      </c>
      <c r="M3" s="69">
        <v>18</v>
      </c>
      <c r="N3" s="69" t="s">
        <v>75</v>
      </c>
      <c r="O3" s="69">
        <v>11.2</v>
      </c>
      <c r="AO3">
        <v>0.86499999999999999</v>
      </c>
    </row>
    <row r="4" spans="1:41" x14ac:dyDescent="0.4">
      <c r="A4" s="108"/>
      <c r="F4" s="108"/>
      <c r="K4" t="s">
        <v>223</v>
      </c>
      <c r="M4" s="69">
        <v>17.2</v>
      </c>
      <c r="N4" s="69" t="s">
        <v>75</v>
      </c>
      <c r="O4" s="69">
        <v>8.82</v>
      </c>
      <c r="AO4">
        <v>1.196</v>
      </c>
    </row>
    <row r="5" spans="1:41" x14ac:dyDescent="0.4">
      <c r="A5" s="108"/>
      <c r="F5" s="108"/>
      <c r="K5" t="s">
        <v>224</v>
      </c>
      <c r="M5" s="69">
        <v>9.2799999999999994</v>
      </c>
      <c r="N5" s="69" t="s">
        <v>75</v>
      </c>
      <c r="O5" s="69">
        <v>3.78</v>
      </c>
      <c r="AO5">
        <v>1.466</v>
      </c>
    </row>
    <row r="6" spans="1:41" x14ac:dyDescent="0.4">
      <c r="A6" s="108"/>
      <c r="F6" s="108"/>
      <c r="K6" t="s">
        <v>225</v>
      </c>
      <c r="M6" s="69">
        <v>6.69</v>
      </c>
      <c r="N6" s="69" t="s">
        <v>75</v>
      </c>
      <c r="O6" s="69">
        <v>2.04</v>
      </c>
      <c r="AO6">
        <v>1.4490000000000001</v>
      </c>
    </row>
    <row r="7" spans="1:41" x14ac:dyDescent="0.4">
      <c r="A7" s="108"/>
      <c r="F7" s="108"/>
      <c r="K7" t="s">
        <v>74</v>
      </c>
      <c r="M7" s="69">
        <v>6.12</v>
      </c>
      <c r="N7" s="69" t="s">
        <v>75</v>
      </c>
      <c r="O7" s="69">
        <v>2.72</v>
      </c>
      <c r="AO7">
        <v>1.02</v>
      </c>
    </row>
    <row r="8" spans="1:41" x14ac:dyDescent="0.4">
      <c r="A8" s="108"/>
      <c r="F8" s="108"/>
      <c r="AO8">
        <v>0.83699999999999997</v>
      </c>
    </row>
    <row r="9" spans="1:41" x14ac:dyDescent="0.4">
      <c r="A9" s="108"/>
      <c r="F9" s="108"/>
      <c r="G9">
        <v>6</v>
      </c>
      <c r="I9" t="s">
        <v>221</v>
      </c>
      <c r="J9" t="s">
        <v>226</v>
      </c>
      <c r="K9" t="s">
        <v>223</v>
      </c>
      <c r="R9" s="50">
        <f>(SUM(AO3:AO8)/6)</f>
        <v>1.1388333333333334</v>
      </c>
    </row>
    <row r="10" spans="1:41" x14ac:dyDescent="0.4">
      <c r="A10" s="108"/>
      <c r="F10" s="108"/>
      <c r="K10" t="s">
        <v>173</v>
      </c>
      <c r="R10" s="50">
        <f>(SUM(AO10:AO15))/6</f>
        <v>0.91266666666666663</v>
      </c>
      <c r="AO10">
        <v>0.65500000000000003</v>
      </c>
    </row>
    <row r="11" spans="1:41" x14ac:dyDescent="0.4">
      <c r="A11" s="108"/>
      <c r="F11" s="108"/>
      <c r="AO11">
        <v>0.76800000000000002</v>
      </c>
    </row>
    <row r="12" spans="1:41" x14ac:dyDescent="0.4">
      <c r="A12" s="108"/>
      <c r="B12" s="76" t="s">
        <v>233</v>
      </c>
      <c r="C12" s="76">
        <v>2018</v>
      </c>
      <c r="D12" s="76" t="s">
        <v>117</v>
      </c>
      <c r="E12" s="76" t="s">
        <v>234</v>
      </c>
      <c r="F12" s="108"/>
      <c r="G12" s="76">
        <v>28</v>
      </c>
      <c r="H12" s="76" t="s">
        <v>96</v>
      </c>
      <c r="I12" s="76" t="s">
        <v>235</v>
      </c>
      <c r="J12" s="76"/>
      <c r="K12" s="76" t="s">
        <v>228</v>
      </c>
      <c r="L12" s="76"/>
      <c r="M12" s="76"/>
      <c r="N12" s="76"/>
      <c r="O12" s="76"/>
      <c r="P12" s="76"/>
      <c r="Q12" s="76"/>
      <c r="R12" s="76"/>
      <c r="S12" s="76">
        <v>0.37</v>
      </c>
      <c r="T12" s="76" t="s">
        <v>75</v>
      </c>
      <c r="U12" s="76">
        <v>0.11</v>
      </c>
      <c r="V12" s="76"/>
      <c r="W12" s="76"/>
      <c r="X12" s="76"/>
      <c r="Y12" s="76"/>
      <c r="Z12" s="76"/>
      <c r="AA12" s="76"/>
      <c r="AB12" s="76"/>
      <c r="AC12" s="76"/>
      <c r="AO12" s="76">
        <v>0.54600000000000004</v>
      </c>
    </row>
    <row r="13" spans="1:41" x14ac:dyDescent="0.4">
      <c r="A13" s="108"/>
      <c r="F13" s="108"/>
      <c r="G13" s="77"/>
      <c r="H13" s="77"/>
      <c r="I13" s="77"/>
      <c r="J13" s="77"/>
      <c r="K13" s="77" t="s">
        <v>229</v>
      </c>
      <c r="L13" s="77"/>
      <c r="M13" s="77"/>
      <c r="N13" s="77"/>
      <c r="O13" s="77"/>
      <c r="P13" s="77"/>
      <c r="Q13" s="77"/>
      <c r="R13" s="77"/>
      <c r="S13" s="77">
        <v>1.08</v>
      </c>
      <c r="T13" s="69" t="s">
        <v>75</v>
      </c>
      <c r="U13" s="79">
        <v>0.4</v>
      </c>
      <c r="V13" s="77"/>
      <c r="W13" s="77"/>
      <c r="X13" s="77"/>
      <c r="Y13" s="77"/>
      <c r="Z13" s="77"/>
      <c r="AA13" s="77"/>
      <c r="AB13" s="77"/>
      <c r="AC13" s="77"/>
      <c r="AO13" s="77">
        <v>1.839</v>
      </c>
    </row>
    <row r="14" spans="1:41" x14ac:dyDescent="0.4">
      <c r="G14" s="77"/>
      <c r="H14" s="77"/>
      <c r="I14" s="77"/>
      <c r="J14" s="77"/>
      <c r="K14" s="77" t="s">
        <v>164</v>
      </c>
      <c r="L14" s="77"/>
      <c r="M14" s="77"/>
      <c r="N14" s="77"/>
      <c r="O14" s="77"/>
      <c r="P14" s="77"/>
      <c r="Q14" s="77"/>
      <c r="R14" s="77"/>
      <c r="S14" s="77">
        <v>0.28000000000000003</v>
      </c>
      <c r="T14" s="69" t="s">
        <v>75</v>
      </c>
      <c r="U14" s="77">
        <v>0.12</v>
      </c>
      <c r="V14" s="77"/>
      <c r="W14" s="77"/>
      <c r="X14" s="77"/>
      <c r="Y14" s="77"/>
      <c r="Z14" s="77"/>
      <c r="AA14" s="77"/>
      <c r="AB14" s="77"/>
      <c r="AC14" s="77"/>
      <c r="AO14" s="77">
        <v>0.95499999999999996</v>
      </c>
    </row>
    <row r="15" spans="1:41" x14ac:dyDescent="0.4">
      <c r="G15" s="77"/>
      <c r="H15" s="77"/>
      <c r="I15" s="77"/>
      <c r="J15" s="77"/>
      <c r="K15" s="77" t="s">
        <v>134</v>
      </c>
      <c r="L15" s="77"/>
      <c r="M15" s="77"/>
      <c r="N15" s="77"/>
      <c r="O15" s="77"/>
      <c r="P15" s="77"/>
      <c r="Q15" s="77"/>
      <c r="R15" s="77"/>
      <c r="S15">
        <v>1.51</v>
      </c>
      <c r="T15" s="98" t="s">
        <v>75</v>
      </c>
      <c r="U15">
        <v>0.37</v>
      </c>
      <c r="V15" s="77"/>
      <c r="W15" s="77"/>
      <c r="X15" s="77"/>
      <c r="Y15" s="77"/>
      <c r="Z15" s="77"/>
      <c r="AA15" s="77"/>
      <c r="AB15" s="77"/>
      <c r="AC15" s="77"/>
      <c r="AO15" s="77">
        <v>0.71299999999999997</v>
      </c>
    </row>
    <row r="16" spans="1:41" x14ac:dyDescent="0.4">
      <c r="G16" s="77"/>
      <c r="H16" s="77"/>
      <c r="I16" s="77"/>
      <c r="J16" s="77"/>
      <c r="K16" s="77" t="s">
        <v>230</v>
      </c>
      <c r="L16" s="77"/>
      <c r="M16" s="77"/>
      <c r="N16" s="77"/>
      <c r="O16" s="77"/>
      <c r="P16" s="77"/>
      <c r="Q16" s="77"/>
      <c r="R16" s="77"/>
      <c r="S16" s="78">
        <v>0.84</v>
      </c>
      <c r="T16" s="69" t="s">
        <v>75</v>
      </c>
      <c r="U16" s="77">
        <v>0.24</v>
      </c>
      <c r="V16" s="77"/>
      <c r="W16" s="77"/>
      <c r="X16" s="77"/>
      <c r="Y16" s="77"/>
      <c r="Z16" s="77"/>
      <c r="AA16" s="77"/>
      <c r="AB16" s="77"/>
      <c r="AC16" s="77"/>
    </row>
    <row r="17" spans="7:29" x14ac:dyDescent="0.4">
      <c r="G17" s="77"/>
      <c r="H17" s="77"/>
      <c r="I17" s="77"/>
      <c r="J17" s="77"/>
      <c r="K17" s="77" t="s">
        <v>231</v>
      </c>
      <c r="L17" s="77"/>
      <c r="M17" s="77"/>
      <c r="N17" s="77"/>
      <c r="O17" s="77"/>
      <c r="P17" s="77"/>
      <c r="Q17" s="77"/>
      <c r="R17" s="77"/>
      <c r="S17" s="49">
        <v>1.2</v>
      </c>
      <c r="T17" s="98" t="s">
        <v>75</v>
      </c>
      <c r="U17">
        <v>0.44</v>
      </c>
      <c r="V17" s="77"/>
      <c r="W17" s="77"/>
      <c r="X17" s="77"/>
      <c r="Y17" s="77"/>
      <c r="Z17" s="77"/>
      <c r="AA17" s="77"/>
      <c r="AB17" s="77"/>
      <c r="AC17" s="77"/>
    </row>
    <row r="18" spans="7:29" x14ac:dyDescent="0.4">
      <c r="K18" t="s">
        <v>232</v>
      </c>
      <c r="S18" s="78">
        <v>0.48</v>
      </c>
      <c r="T18" s="69" t="s">
        <v>75</v>
      </c>
      <c r="U18" s="78">
        <v>0.11</v>
      </c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053A-0133-4226-830D-C61211049DD6}">
  <dimension ref="B2:G34"/>
  <sheetViews>
    <sheetView workbookViewId="0">
      <selection activeCell="B31" sqref="B31"/>
    </sheetView>
  </sheetViews>
  <sheetFormatPr defaultRowHeight="18.75" x14ac:dyDescent="0.4"/>
  <cols>
    <col min="2" max="2" width="33.5" customWidth="1"/>
    <col min="3" max="3" width="20.625" customWidth="1"/>
    <col min="4" max="4" width="19.5" customWidth="1"/>
    <col min="6" max="6" width="10.5" bestFit="1" customWidth="1"/>
    <col min="7" max="7" width="25.5" customWidth="1"/>
  </cols>
  <sheetData>
    <row r="2" spans="2:3" ht="19.5" thickBot="1" x14ac:dyDescent="0.45">
      <c r="B2" t="s">
        <v>1</v>
      </c>
    </row>
    <row r="3" spans="2:3" ht="19.5" thickBot="1" x14ac:dyDescent="0.45">
      <c r="B3" s="1" t="s">
        <v>2</v>
      </c>
      <c r="C3" s="2" t="s">
        <v>3</v>
      </c>
    </row>
    <row r="4" spans="2:3" ht="19.5" thickTop="1" x14ac:dyDescent="0.4">
      <c r="B4" s="3" t="s">
        <v>4</v>
      </c>
      <c r="C4" s="4">
        <v>11696674</v>
      </c>
    </row>
    <row r="5" spans="2:3" ht="19.5" thickBot="1" x14ac:dyDescent="0.45">
      <c r="B5" s="5" t="s">
        <v>5</v>
      </c>
      <c r="C5" s="6" t="s">
        <v>236</v>
      </c>
    </row>
    <row r="8" spans="2:3" ht="19.5" thickBot="1" x14ac:dyDescent="0.45">
      <c r="B8" s="7" t="s">
        <v>7</v>
      </c>
    </row>
    <row r="9" spans="2:3" x14ac:dyDescent="0.4">
      <c r="B9" s="8" t="s">
        <v>8</v>
      </c>
      <c r="C9" s="9">
        <v>384.5</v>
      </c>
    </row>
    <row r="10" spans="2:3" x14ac:dyDescent="0.4">
      <c r="B10" s="10" t="s">
        <v>9</v>
      </c>
      <c r="C10" s="11">
        <v>3</v>
      </c>
    </row>
    <row r="11" spans="2:3" x14ac:dyDescent="0.4">
      <c r="B11" s="10" t="s">
        <v>10</v>
      </c>
      <c r="C11" s="12">
        <v>0</v>
      </c>
    </row>
    <row r="12" spans="2:3" x14ac:dyDescent="0.4">
      <c r="B12" s="10" t="s">
        <v>11</v>
      </c>
      <c r="C12" s="12">
        <v>6</v>
      </c>
    </row>
    <row r="13" spans="2:3" x14ac:dyDescent="0.4">
      <c r="B13" s="10" t="s">
        <v>12</v>
      </c>
      <c r="C13" s="12">
        <v>3</v>
      </c>
    </row>
    <row r="14" spans="2:3" x14ac:dyDescent="0.4">
      <c r="B14" s="10" t="s">
        <v>13</v>
      </c>
      <c r="C14" s="11">
        <v>384.13745879999999</v>
      </c>
    </row>
    <row r="15" spans="2:3" x14ac:dyDescent="0.4">
      <c r="B15" s="13" t="s">
        <v>14</v>
      </c>
      <c r="C15" s="11">
        <v>384.13745879999999</v>
      </c>
    </row>
    <row r="16" spans="2:3" x14ac:dyDescent="0.4">
      <c r="B16" s="10" t="s">
        <v>15</v>
      </c>
      <c r="C16" s="11">
        <v>61.9</v>
      </c>
    </row>
    <row r="17" spans="2:7" x14ac:dyDescent="0.4">
      <c r="B17" s="10" t="s">
        <v>17</v>
      </c>
      <c r="C17" s="12">
        <v>27</v>
      </c>
    </row>
    <row r="18" spans="2:7" x14ac:dyDescent="0.4">
      <c r="B18" s="10" t="s">
        <v>18</v>
      </c>
      <c r="C18" s="12">
        <v>0</v>
      </c>
    </row>
    <row r="19" spans="2:7" x14ac:dyDescent="0.4">
      <c r="B19" s="10" t="s">
        <v>19</v>
      </c>
      <c r="C19" s="12">
        <v>663</v>
      </c>
    </row>
    <row r="20" spans="2:7" x14ac:dyDescent="0.4">
      <c r="B20" s="10" t="s">
        <v>20</v>
      </c>
      <c r="C20" s="12">
        <v>1</v>
      </c>
    </row>
    <row r="21" spans="2:7" x14ac:dyDescent="0.4">
      <c r="B21" s="13" t="s">
        <v>21</v>
      </c>
      <c r="C21" s="12">
        <v>0</v>
      </c>
    </row>
    <row r="22" spans="2:7" x14ac:dyDescent="0.4">
      <c r="B22" s="13" t="s">
        <v>22</v>
      </c>
      <c r="C22" s="12">
        <v>0</v>
      </c>
    </row>
    <row r="23" spans="2:7" x14ac:dyDescent="0.4">
      <c r="B23" s="13" t="s">
        <v>23</v>
      </c>
      <c r="C23" s="12">
        <v>0</v>
      </c>
    </row>
    <row r="24" spans="2:7" x14ac:dyDescent="0.4">
      <c r="B24" s="13" t="s">
        <v>24</v>
      </c>
      <c r="C24" s="12">
        <v>0</v>
      </c>
    </row>
    <row r="25" spans="2:7" x14ac:dyDescent="0.4">
      <c r="B25" s="13" t="s">
        <v>25</v>
      </c>
      <c r="C25" s="12">
        <v>1</v>
      </c>
    </row>
    <row r="26" spans="2:7" ht="19.5" thickBot="1" x14ac:dyDescent="0.45">
      <c r="B26" s="14" t="s">
        <v>26</v>
      </c>
      <c r="C26" s="15" t="s">
        <v>27</v>
      </c>
    </row>
    <row r="29" spans="2:7" ht="19.5" thickBot="1" x14ac:dyDescent="0.45">
      <c r="B29" t="s">
        <v>28</v>
      </c>
    </row>
    <row r="30" spans="2:7" ht="19.5" thickBot="1" x14ac:dyDescent="0.45">
      <c r="B30" s="1" t="s">
        <v>256</v>
      </c>
      <c r="C30" s="16" t="s">
        <v>29</v>
      </c>
      <c r="D30" s="16" t="s">
        <v>30</v>
      </c>
      <c r="E30" s="16" t="s">
        <v>31</v>
      </c>
      <c r="F30" s="16" t="s">
        <v>32</v>
      </c>
      <c r="G30" s="87" t="s">
        <v>268</v>
      </c>
    </row>
    <row r="31" spans="2:7" ht="19.5" thickTop="1" x14ac:dyDescent="0.4">
      <c r="B31" s="64"/>
      <c r="C31" s="21" t="s">
        <v>237</v>
      </c>
      <c r="D31" s="21" t="s">
        <v>38</v>
      </c>
      <c r="E31" s="21">
        <v>1259419</v>
      </c>
      <c r="F31" s="20">
        <v>252166640</v>
      </c>
      <c r="G31" s="22"/>
    </row>
    <row r="32" spans="2:7" x14ac:dyDescent="0.4">
      <c r="B32" s="10"/>
      <c r="C32" s="54" t="s">
        <v>238</v>
      </c>
      <c r="D32" s="54" t="s">
        <v>239</v>
      </c>
      <c r="E32" s="54">
        <v>1345170</v>
      </c>
      <c r="F32" s="51">
        <v>252166640</v>
      </c>
      <c r="G32" s="65"/>
    </row>
    <row r="33" spans="2:7" x14ac:dyDescent="0.4">
      <c r="B33" s="10">
        <v>0.16</v>
      </c>
      <c r="C33" s="63" t="s">
        <v>147</v>
      </c>
      <c r="D33" s="54" t="s">
        <v>271</v>
      </c>
      <c r="E33" s="51"/>
      <c r="F33" s="51"/>
      <c r="G33" s="65" t="s">
        <v>270</v>
      </c>
    </row>
    <row r="34" spans="2:7" ht="19.5" thickBot="1" x14ac:dyDescent="0.45">
      <c r="B34" s="5"/>
      <c r="C34" s="24"/>
      <c r="D34" s="24"/>
      <c r="E34" s="23"/>
      <c r="F34" s="23"/>
      <c r="G34" s="25"/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610B-2347-44B0-AB67-68F7C180FD05}">
  <dimension ref="A1:AK34"/>
  <sheetViews>
    <sheetView tabSelected="1" workbookViewId="0">
      <selection activeCell="I23" sqref="I23"/>
    </sheetView>
  </sheetViews>
  <sheetFormatPr defaultRowHeight="18.75" x14ac:dyDescent="0.4"/>
  <cols>
    <col min="13" max="14" width="9" customWidth="1"/>
    <col min="15" max="15" width="10" customWidth="1"/>
    <col min="16" max="16" width="9" customWidth="1"/>
    <col min="17" max="17" width="10.75" customWidth="1"/>
    <col min="18" max="20" width="9" customWidth="1"/>
    <col min="22" max="22" width="2.75" customWidth="1"/>
    <col min="25" max="25" width="2.25" customWidth="1"/>
    <col min="28" max="28" width="2.875" customWidth="1"/>
    <col min="31" max="31" width="2.5" customWidth="1"/>
    <col min="33" max="33" width="10" bestFit="1" customWidth="1"/>
  </cols>
  <sheetData>
    <row r="1" spans="1:37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66"/>
      <c r="AF1" s="66"/>
      <c r="AG1" s="27"/>
      <c r="AH1" s="27"/>
      <c r="AI1" s="27"/>
    </row>
    <row r="2" spans="1:37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1" t="s">
        <v>57</v>
      </c>
      <c r="M2" s="31" t="s">
        <v>102</v>
      </c>
      <c r="N2" s="31"/>
      <c r="O2" s="31" t="s">
        <v>57</v>
      </c>
      <c r="P2" s="31" t="s">
        <v>58</v>
      </c>
      <c r="Q2" s="33" t="s">
        <v>59</v>
      </c>
      <c r="R2" s="33"/>
      <c r="S2" s="33"/>
      <c r="T2" s="33"/>
      <c r="U2" s="31" t="s">
        <v>60</v>
      </c>
      <c r="V2" s="31"/>
      <c r="W2" s="31" t="s">
        <v>103</v>
      </c>
      <c r="X2" s="31" t="s">
        <v>61</v>
      </c>
      <c r="Y2" s="31"/>
      <c r="Z2" s="31"/>
      <c r="AA2" s="31" t="s">
        <v>62</v>
      </c>
      <c r="AB2" s="31"/>
      <c r="AC2" s="31"/>
      <c r="AD2" s="31" t="s">
        <v>63</v>
      </c>
      <c r="AE2" s="31"/>
      <c r="AF2" s="31"/>
      <c r="AG2" s="34" t="s">
        <v>188</v>
      </c>
      <c r="AH2" s="34"/>
      <c r="AI2" s="34"/>
      <c r="AJ2" s="35" t="s">
        <v>65</v>
      </c>
      <c r="AK2" s="66"/>
    </row>
    <row r="3" spans="1:37" x14ac:dyDescent="0.4">
      <c r="A3" s="107" t="s">
        <v>191</v>
      </c>
      <c r="B3" t="s">
        <v>208</v>
      </c>
      <c r="C3">
        <v>2010</v>
      </c>
      <c r="D3" t="s">
        <v>117</v>
      </c>
      <c r="E3" t="s">
        <v>209</v>
      </c>
      <c r="F3" s="107" t="s">
        <v>71</v>
      </c>
      <c r="G3">
        <v>7</v>
      </c>
      <c r="H3" t="s">
        <v>210</v>
      </c>
      <c r="I3" t="s">
        <v>211</v>
      </c>
      <c r="J3" t="s">
        <v>192</v>
      </c>
      <c r="K3" t="s">
        <v>193</v>
      </c>
      <c r="M3">
        <v>15.41</v>
      </c>
      <c r="O3" s="49">
        <f>M3/5.77</f>
        <v>2.6707105719237436</v>
      </c>
      <c r="Q3" s="73">
        <f>O3-1</f>
        <v>1.6707105719237436</v>
      </c>
    </row>
    <row r="4" spans="1:37" x14ac:dyDescent="0.4">
      <c r="A4" s="108"/>
      <c r="F4" s="108"/>
      <c r="K4" t="s">
        <v>194</v>
      </c>
      <c r="M4">
        <v>15.17</v>
      </c>
      <c r="O4" s="49">
        <f t="shared" ref="O4:O15" si="0">M4/5.77</f>
        <v>2.6291161178509532</v>
      </c>
      <c r="Q4" s="73">
        <f t="shared" ref="Q4:Q31" si="1">O4-1</f>
        <v>1.6291161178509532</v>
      </c>
    </row>
    <row r="5" spans="1:37" x14ac:dyDescent="0.4">
      <c r="A5" s="108"/>
      <c r="F5" s="108"/>
      <c r="K5" t="s">
        <v>195</v>
      </c>
      <c r="M5">
        <v>14.25</v>
      </c>
      <c r="O5" s="49">
        <f t="shared" si="0"/>
        <v>2.4696707105719238</v>
      </c>
      <c r="Q5" s="73">
        <f t="shared" si="1"/>
        <v>1.4696707105719238</v>
      </c>
    </row>
    <row r="6" spans="1:37" x14ac:dyDescent="0.4">
      <c r="A6" s="108"/>
      <c r="F6" s="108"/>
      <c r="K6" t="s">
        <v>196</v>
      </c>
      <c r="M6">
        <v>13.53</v>
      </c>
      <c r="O6" s="49">
        <f t="shared" si="0"/>
        <v>2.3448873483535531</v>
      </c>
      <c r="Q6" s="73">
        <f t="shared" si="1"/>
        <v>1.3448873483535531</v>
      </c>
    </row>
    <row r="7" spans="1:37" x14ac:dyDescent="0.4">
      <c r="A7" s="108"/>
      <c r="F7" s="108"/>
      <c r="K7" t="s">
        <v>197</v>
      </c>
      <c r="M7">
        <v>13.36</v>
      </c>
      <c r="O7" s="49">
        <f t="shared" si="0"/>
        <v>2.3154246100519931</v>
      </c>
      <c r="Q7" s="73">
        <f t="shared" si="1"/>
        <v>1.3154246100519931</v>
      </c>
    </row>
    <row r="8" spans="1:37" x14ac:dyDescent="0.4">
      <c r="A8" s="108"/>
      <c r="F8" s="108"/>
      <c r="K8" t="s">
        <v>198</v>
      </c>
      <c r="M8">
        <v>12.03</v>
      </c>
      <c r="O8" s="49">
        <f t="shared" si="0"/>
        <v>2.0849220103986137</v>
      </c>
      <c r="Q8" s="73">
        <f t="shared" si="1"/>
        <v>1.0849220103986137</v>
      </c>
    </row>
    <row r="9" spans="1:37" x14ac:dyDescent="0.4">
      <c r="A9" s="108"/>
      <c r="F9" s="108"/>
      <c r="K9" t="s">
        <v>199</v>
      </c>
      <c r="M9">
        <v>11.27</v>
      </c>
      <c r="O9" s="49">
        <f t="shared" si="0"/>
        <v>1.9532062391681111</v>
      </c>
      <c r="Q9" s="73">
        <f t="shared" si="1"/>
        <v>0.95320623916811109</v>
      </c>
    </row>
    <row r="10" spans="1:37" x14ac:dyDescent="0.4">
      <c r="A10" s="108"/>
      <c r="F10" s="108"/>
      <c r="K10" t="s">
        <v>200</v>
      </c>
      <c r="M10">
        <v>10.87</v>
      </c>
      <c r="O10" s="49">
        <f t="shared" si="0"/>
        <v>1.8838821490467939</v>
      </c>
      <c r="Q10" s="73">
        <f t="shared" si="1"/>
        <v>0.88388214904679385</v>
      </c>
    </row>
    <row r="11" spans="1:37" x14ac:dyDescent="0.4">
      <c r="A11" s="108"/>
      <c r="F11" s="108"/>
      <c r="K11" t="s">
        <v>201</v>
      </c>
      <c r="M11">
        <v>10.210000000000001</v>
      </c>
      <c r="O11" s="49">
        <f t="shared" si="0"/>
        <v>1.7694974003466206</v>
      </c>
      <c r="Q11" s="73">
        <f t="shared" si="1"/>
        <v>0.76949740034662062</v>
      </c>
    </row>
    <row r="12" spans="1:37" x14ac:dyDescent="0.4">
      <c r="A12" s="108"/>
      <c r="F12" s="108"/>
      <c r="K12" t="s">
        <v>202</v>
      </c>
      <c r="M12">
        <v>9.9499999999999993</v>
      </c>
      <c r="O12" s="49">
        <f t="shared" si="0"/>
        <v>1.7244367417677644</v>
      </c>
      <c r="Q12" s="73">
        <f t="shared" si="1"/>
        <v>0.7244367417677644</v>
      </c>
    </row>
    <row r="13" spans="1:37" x14ac:dyDescent="0.4">
      <c r="A13" s="108"/>
      <c r="F13" s="108"/>
      <c r="K13" t="s">
        <v>203</v>
      </c>
      <c r="M13">
        <v>9.85</v>
      </c>
      <c r="O13" s="49">
        <f t="shared" si="0"/>
        <v>1.707105719237435</v>
      </c>
      <c r="Q13" s="73">
        <f t="shared" si="1"/>
        <v>0.70710571923743504</v>
      </c>
    </row>
    <row r="14" spans="1:37" x14ac:dyDescent="0.4">
      <c r="K14" t="s">
        <v>204</v>
      </c>
      <c r="M14">
        <v>9.49</v>
      </c>
      <c r="O14" s="49">
        <f t="shared" si="0"/>
        <v>1.6447140381282497</v>
      </c>
      <c r="Q14" s="73">
        <f t="shared" si="1"/>
        <v>0.64471403812824968</v>
      </c>
    </row>
    <row r="15" spans="1:37" x14ac:dyDescent="0.4">
      <c r="K15" t="s">
        <v>205</v>
      </c>
      <c r="M15">
        <v>8.65</v>
      </c>
      <c r="O15" s="49">
        <f t="shared" si="0"/>
        <v>1.4991334488734838</v>
      </c>
      <c r="Q15" s="73">
        <f t="shared" si="1"/>
        <v>0.49913344887348376</v>
      </c>
    </row>
    <row r="16" spans="1:37" x14ac:dyDescent="0.4">
      <c r="K16" t="s">
        <v>207</v>
      </c>
      <c r="M16">
        <v>5.77</v>
      </c>
      <c r="O16" s="49"/>
      <c r="Q16" s="73"/>
    </row>
    <row r="17" spans="10:33" x14ac:dyDescent="0.4">
      <c r="O17" s="49"/>
      <c r="Q17" s="73"/>
    </row>
    <row r="18" spans="10:33" x14ac:dyDescent="0.4">
      <c r="O18" s="49"/>
      <c r="Q18" s="73"/>
    </row>
    <row r="19" spans="10:33" x14ac:dyDescent="0.4">
      <c r="J19" t="s">
        <v>169</v>
      </c>
      <c r="K19" t="s">
        <v>193</v>
      </c>
      <c r="M19" s="49">
        <f>(AA19/AD19+1)*U19/X19</f>
        <v>15.5</v>
      </c>
      <c r="O19" s="49">
        <f>M19/5.6</f>
        <v>2.7678571428571432</v>
      </c>
      <c r="Q19" s="73">
        <f t="shared" si="1"/>
        <v>1.7678571428571432</v>
      </c>
      <c r="U19" s="61">
        <v>0.31</v>
      </c>
      <c r="V19" s="61" t="s">
        <v>75</v>
      </c>
      <c r="W19" s="45">
        <v>0.18</v>
      </c>
      <c r="X19" s="48">
        <v>0.08</v>
      </c>
      <c r="Y19" s="61" t="s">
        <v>75</v>
      </c>
      <c r="Z19" s="45">
        <v>0.11</v>
      </c>
      <c r="AA19" s="48">
        <v>0.09</v>
      </c>
      <c r="AB19" s="61" t="s">
        <v>75</v>
      </c>
      <c r="AC19" s="47">
        <v>0.1</v>
      </c>
      <c r="AD19" s="48">
        <v>0.03</v>
      </c>
      <c r="AE19" s="61" t="s">
        <v>75</v>
      </c>
      <c r="AF19" s="45">
        <v>0.02</v>
      </c>
      <c r="AG19" s="49">
        <f>AA19/AD19</f>
        <v>3</v>
      </c>
    </row>
    <row r="20" spans="10:33" x14ac:dyDescent="0.4">
      <c r="K20" t="s">
        <v>194</v>
      </c>
      <c r="M20" s="49">
        <f t="shared" ref="M20:M32" si="2">(AA20/AD20+1)*U20/X20</f>
        <v>15.111111111111114</v>
      </c>
      <c r="O20" s="49">
        <f t="shared" ref="O20:O31" si="3">M20/5.6</f>
        <v>2.698412698412699</v>
      </c>
      <c r="Q20" s="73">
        <f t="shared" si="1"/>
        <v>1.698412698412699</v>
      </c>
      <c r="U20" s="61">
        <v>0.34</v>
      </c>
      <c r="V20" s="61" t="s">
        <v>75</v>
      </c>
      <c r="W20" s="47">
        <v>0.2</v>
      </c>
      <c r="X20" s="48">
        <v>0.12</v>
      </c>
      <c r="Y20" s="61" t="s">
        <v>75</v>
      </c>
      <c r="Z20" s="45">
        <v>0.11</v>
      </c>
      <c r="AA20" s="48">
        <v>0.13</v>
      </c>
      <c r="AB20" s="61" t="s">
        <v>75</v>
      </c>
      <c r="AC20" s="47">
        <v>0.1</v>
      </c>
      <c r="AD20" s="48">
        <v>0.03</v>
      </c>
      <c r="AE20" s="61" t="s">
        <v>75</v>
      </c>
      <c r="AF20" s="45">
        <v>0.01</v>
      </c>
      <c r="AG20" s="49">
        <f t="shared" ref="AG20:AG32" si="4">AA20/AD20</f>
        <v>4.3333333333333339</v>
      </c>
    </row>
    <row r="21" spans="10:33" x14ac:dyDescent="0.4">
      <c r="K21" t="s">
        <v>195</v>
      </c>
      <c r="M21" s="49">
        <f t="shared" si="2"/>
        <v>14.181818181818182</v>
      </c>
      <c r="O21" s="49">
        <f t="shared" si="3"/>
        <v>2.5324675324675328</v>
      </c>
      <c r="Q21" s="73">
        <f t="shared" si="1"/>
        <v>1.5324675324675328</v>
      </c>
      <c r="U21" s="61">
        <v>0.39</v>
      </c>
      <c r="V21" s="61" t="s">
        <v>75</v>
      </c>
      <c r="W21" s="45">
        <v>0.17</v>
      </c>
      <c r="X21" s="48">
        <v>0.11</v>
      </c>
      <c r="Y21" s="61" t="s">
        <v>75</v>
      </c>
      <c r="Z21" s="45">
        <v>0.08</v>
      </c>
      <c r="AA21" s="48">
        <v>0.12</v>
      </c>
      <c r="AB21" s="61" t="s">
        <v>75</v>
      </c>
      <c r="AC21" s="45">
        <v>0.09</v>
      </c>
      <c r="AD21" s="48">
        <v>0.04</v>
      </c>
      <c r="AE21" s="61" t="s">
        <v>75</v>
      </c>
      <c r="AF21" s="45">
        <v>0.02</v>
      </c>
      <c r="AG21" s="49">
        <f t="shared" si="4"/>
        <v>3</v>
      </c>
    </row>
    <row r="22" spans="10:33" x14ac:dyDescent="0.4">
      <c r="K22" t="s">
        <v>196</v>
      </c>
      <c r="M22" s="49">
        <f t="shared" si="2"/>
        <v>12.75</v>
      </c>
      <c r="O22" s="49">
        <f t="shared" si="3"/>
        <v>2.2767857142857144</v>
      </c>
      <c r="Q22" s="73">
        <f t="shared" si="1"/>
        <v>1.2767857142857144</v>
      </c>
      <c r="U22" s="61">
        <v>0.34</v>
      </c>
      <c r="V22" s="61" t="s">
        <v>75</v>
      </c>
      <c r="W22" s="45">
        <v>0.16</v>
      </c>
      <c r="X22" s="48">
        <v>0.08</v>
      </c>
      <c r="Y22" s="61" t="s">
        <v>75</v>
      </c>
      <c r="Z22" s="45">
        <v>0.08</v>
      </c>
      <c r="AA22" s="48">
        <v>0.08</v>
      </c>
      <c r="AB22" s="61" t="s">
        <v>75</v>
      </c>
      <c r="AC22" s="45">
        <v>7.0000000000000007E-2</v>
      </c>
      <c r="AD22" s="48">
        <v>0.04</v>
      </c>
      <c r="AE22" s="61" t="s">
        <v>75</v>
      </c>
      <c r="AF22" s="45">
        <v>0.02</v>
      </c>
      <c r="AG22" s="49">
        <f t="shared" si="4"/>
        <v>2</v>
      </c>
    </row>
    <row r="23" spans="10:33" x14ac:dyDescent="0.4">
      <c r="K23" t="s">
        <v>197</v>
      </c>
      <c r="M23" s="49">
        <f t="shared" si="2"/>
        <v>12.000000000000002</v>
      </c>
      <c r="O23" s="49">
        <f t="shared" si="3"/>
        <v>2.1428571428571432</v>
      </c>
      <c r="Q23" s="73">
        <f t="shared" si="1"/>
        <v>1.1428571428571432</v>
      </c>
      <c r="U23" s="70">
        <v>0.4</v>
      </c>
      <c r="V23" s="61" t="s">
        <v>75</v>
      </c>
      <c r="W23" s="45">
        <v>0.24</v>
      </c>
      <c r="X23" s="48">
        <v>0.1</v>
      </c>
      <c r="Y23" s="61" t="s">
        <v>75</v>
      </c>
      <c r="Z23" s="47">
        <v>0.1</v>
      </c>
      <c r="AA23" s="46">
        <v>0.1</v>
      </c>
      <c r="AB23" s="61" t="s">
        <v>75</v>
      </c>
      <c r="AC23" s="45">
        <v>0.06</v>
      </c>
      <c r="AD23" s="48">
        <v>0.05</v>
      </c>
      <c r="AE23" s="61" t="s">
        <v>75</v>
      </c>
      <c r="AF23" s="45">
        <v>0.02</v>
      </c>
      <c r="AG23" s="49">
        <f t="shared" si="4"/>
        <v>2</v>
      </c>
    </row>
    <row r="24" spans="10:33" x14ac:dyDescent="0.4">
      <c r="K24" t="s">
        <v>198</v>
      </c>
      <c r="M24" s="49">
        <f t="shared" si="2"/>
        <v>14.285714285714285</v>
      </c>
      <c r="O24" s="49">
        <f t="shared" si="3"/>
        <v>2.5510204081632653</v>
      </c>
      <c r="Q24" s="73">
        <f t="shared" si="1"/>
        <v>1.5510204081632653</v>
      </c>
      <c r="U24" s="70">
        <v>0.3</v>
      </c>
      <c r="V24" s="61" t="s">
        <v>75</v>
      </c>
      <c r="W24" s="45">
        <v>0.17</v>
      </c>
      <c r="X24" s="48">
        <v>7.0000000000000007E-2</v>
      </c>
      <c r="Y24" s="61" t="s">
        <v>75</v>
      </c>
      <c r="Z24" s="45">
        <v>0.08</v>
      </c>
      <c r="AA24" s="48">
        <v>7.0000000000000007E-2</v>
      </c>
      <c r="AB24" s="61" t="s">
        <v>75</v>
      </c>
      <c r="AC24" s="45">
        <v>0.09</v>
      </c>
      <c r="AD24" s="48">
        <v>0.03</v>
      </c>
      <c r="AE24" s="61" t="s">
        <v>75</v>
      </c>
      <c r="AF24" s="45">
        <v>0.02</v>
      </c>
      <c r="AG24" s="49">
        <f t="shared" si="4"/>
        <v>2.3333333333333335</v>
      </c>
    </row>
    <row r="25" spans="10:33" x14ac:dyDescent="0.4">
      <c r="K25" t="s">
        <v>199</v>
      </c>
      <c r="M25" s="49">
        <f t="shared" si="2"/>
        <v>10.436363636363636</v>
      </c>
      <c r="O25" s="49">
        <f t="shared" si="3"/>
        <v>1.8636363636363635</v>
      </c>
      <c r="Q25" s="73">
        <f t="shared" si="1"/>
        <v>0.86363636363636354</v>
      </c>
      <c r="U25" s="61">
        <v>0.41</v>
      </c>
      <c r="V25" s="61" t="s">
        <v>75</v>
      </c>
      <c r="W25" s="45">
        <v>0.19</v>
      </c>
      <c r="X25" s="48">
        <v>0.11</v>
      </c>
      <c r="Y25" s="61" t="s">
        <v>75</v>
      </c>
      <c r="Z25" s="45">
        <v>0.08</v>
      </c>
      <c r="AA25" s="48">
        <v>0.09</v>
      </c>
      <c r="AB25" s="61" t="s">
        <v>75</v>
      </c>
      <c r="AC25" s="45">
        <v>0.05</v>
      </c>
      <c r="AD25" s="48">
        <v>0.05</v>
      </c>
      <c r="AE25" s="61" t="s">
        <v>75</v>
      </c>
      <c r="AF25" s="45">
        <v>0.02</v>
      </c>
      <c r="AG25" s="49">
        <f t="shared" si="4"/>
        <v>1.7999999999999998</v>
      </c>
    </row>
    <row r="26" spans="10:33" x14ac:dyDescent="0.4">
      <c r="K26" t="s">
        <v>200</v>
      </c>
      <c r="M26" s="49">
        <f t="shared" si="2"/>
        <v>10.5</v>
      </c>
      <c r="O26" s="49">
        <f t="shared" si="3"/>
        <v>1.8750000000000002</v>
      </c>
      <c r="Q26" s="73">
        <f t="shared" si="1"/>
        <v>0.87500000000000022</v>
      </c>
      <c r="U26" s="61">
        <v>0.42</v>
      </c>
      <c r="V26" s="61" t="s">
        <v>75</v>
      </c>
      <c r="W26" s="47">
        <v>0.2</v>
      </c>
      <c r="X26" s="48">
        <v>0.1</v>
      </c>
      <c r="Y26" s="61" t="s">
        <v>75</v>
      </c>
      <c r="Z26" s="45">
        <v>7.0000000000000007E-2</v>
      </c>
      <c r="AA26" s="48">
        <v>0.09</v>
      </c>
      <c r="AB26" s="61" t="s">
        <v>75</v>
      </c>
      <c r="AC26" s="45">
        <v>0.06</v>
      </c>
      <c r="AD26" s="48">
        <v>0.06</v>
      </c>
      <c r="AE26" s="61" t="s">
        <v>75</v>
      </c>
      <c r="AF26" s="45">
        <v>0.03</v>
      </c>
      <c r="AG26" s="49">
        <f t="shared" si="4"/>
        <v>1.5</v>
      </c>
    </row>
    <row r="27" spans="10:33" x14ac:dyDescent="0.4">
      <c r="K27" t="s">
        <v>201</v>
      </c>
      <c r="M27" s="49">
        <f t="shared" si="2"/>
        <v>10.139999999999997</v>
      </c>
      <c r="O27" s="49">
        <f t="shared" si="3"/>
        <v>1.8107142857142853</v>
      </c>
      <c r="Q27" s="73">
        <f t="shared" si="1"/>
        <v>0.81071428571428528</v>
      </c>
      <c r="U27" s="61">
        <v>0.39</v>
      </c>
      <c r="V27" s="61" t="s">
        <v>75</v>
      </c>
      <c r="W27" s="47">
        <v>0.2</v>
      </c>
      <c r="X27" s="48">
        <v>0.1</v>
      </c>
      <c r="Y27" s="61" t="s">
        <v>75</v>
      </c>
      <c r="Z27" s="45">
        <v>0.09</v>
      </c>
      <c r="AA27" s="48">
        <v>0.08</v>
      </c>
      <c r="AB27" s="61" t="s">
        <v>75</v>
      </c>
      <c r="AC27" s="45">
        <v>7.0000000000000007E-2</v>
      </c>
      <c r="AD27" s="48">
        <v>0.05</v>
      </c>
      <c r="AE27" s="61" t="s">
        <v>75</v>
      </c>
      <c r="AF27" s="45">
        <v>0.02</v>
      </c>
      <c r="AG27" s="49">
        <f t="shared" si="4"/>
        <v>1.5999999999999999</v>
      </c>
    </row>
    <row r="28" spans="10:33" x14ac:dyDescent="0.4">
      <c r="K28" t="s">
        <v>202</v>
      </c>
      <c r="M28" s="49">
        <f t="shared" si="2"/>
        <v>9.0256410256410273</v>
      </c>
      <c r="O28" s="49">
        <f t="shared" si="3"/>
        <v>1.6117216117216122</v>
      </c>
      <c r="Q28" s="73">
        <f t="shared" si="1"/>
        <v>0.61172161172161221</v>
      </c>
      <c r="U28" s="61">
        <v>0.44</v>
      </c>
      <c r="V28" s="61" t="s">
        <v>75</v>
      </c>
      <c r="W28" s="45">
        <v>0.22</v>
      </c>
      <c r="X28" s="48">
        <v>0.13</v>
      </c>
      <c r="Y28" s="61" t="s">
        <v>75</v>
      </c>
      <c r="Z28" s="47">
        <v>0.1</v>
      </c>
      <c r="AA28" s="46">
        <v>0.1</v>
      </c>
      <c r="AB28" s="61" t="s">
        <v>75</v>
      </c>
      <c r="AC28" s="45">
        <v>7.0000000000000007E-2</v>
      </c>
      <c r="AD28" s="48">
        <v>0.06</v>
      </c>
      <c r="AE28" s="61" t="s">
        <v>75</v>
      </c>
      <c r="AF28" s="45">
        <v>0.02</v>
      </c>
      <c r="AG28" s="49">
        <f t="shared" si="4"/>
        <v>1.6666666666666667</v>
      </c>
    </row>
    <row r="29" spans="10:33" x14ac:dyDescent="0.4">
      <c r="K29" t="s">
        <v>203</v>
      </c>
      <c r="M29" s="49">
        <f t="shared" si="2"/>
        <v>9.3181818181818166</v>
      </c>
      <c r="O29" s="49">
        <f t="shared" si="3"/>
        <v>1.6639610389610389</v>
      </c>
      <c r="Q29" s="73">
        <f t="shared" si="1"/>
        <v>0.66396103896103886</v>
      </c>
      <c r="U29" s="61">
        <v>0.41</v>
      </c>
      <c r="V29" s="61" t="s">
        <v>75</v>
      </c>
      <c r="W29" s="45">
        <v>0.19</v>
      </c>
      <c r="X29" s="48">
        <v>0.11</v>
      </c>
      <c r="Y29" s="61" t="s">
        <v>75</v>
      </c>
      <c r="Z29" s="45">
        <v>0.08</v>
      </c>
      <c r="AA29" s="48">
        <v>0.09</v>
      </c>
      <c r="AB29" s="61" t="s">
        <v>75</v>
      </c>
      <c r="AC29" s="45">
        <v>7.0000000000000007E-2</v>
      </c>
      <c r="AD29" s="48">
        <v>0.06</v>
      </c>
      <c r="AE29" s="61" t="s">
        <v>75</v>
      </c>
      <c r="AF29" s="45">
        <v>0.02</v>
      </c>
      <c r="AG29" s="49">
        <f t="shared" si="4"/>
        <v>1.5</v>
      </c>
    </row>
    <row r="30" spans="10:33" x14ac:dyDescent="0.4">
      <c r="K30" t="s">
        <v>204</v>
      </c>
      <c r="M30" s="49">
        <f t="shared" si="2"/>
        <v>8.5</v>
      </c>
      <c r="O30" s="49">
        <f t="shared" si="3"/>
        <v>1.517857142857143</v>
      </c>
      <c r="Q30" s="73">
        <f t="shared" si="1"/>
        <v>0.51785714285714302</v>
      </c>
      <c r="U30" s="61">
        <v>0.34</v>
      </c>
      <c r="V30" s="61" t="s">
        <v>75</v>
      </c>
      <c r="W30" s="45">
        <v>0.21</v>
      </c>
      <c r="X30" s="48">
        <v>0.11</v>
      </c>
      <c r="Y30" s="61" t="s">
        <v>75</v>
      </c>
      <c r="Z30" s="47">
        <v>0.1</v>
      </c>
      <c r="AA30" s="48">
        <v>7.0000000000000007E-2</v>
      </c>
      <c r="AB30" s="61" t="s">
        <v>75</v>
      </c>
      <c r="AC30" s="45">
        <v>0.08</v>
      </c>
      <c r="AD30" s="48">
        <v>0.04</v>
      </c>
      <c r="AE30" s="61" t="s">
        <v>75</v>
      </c>
      <c r="AF30" s="45">
        <v>0.02</v>
      </c>
      <c r="AG30" s="49">
        <f t="shared" si="4"/>
        <v>1.7500000000000002</v>
      </c>
    </row>
    <row r="31" spans="10:33" x14ac:dyDescent="0.4">
      <c r="K31" t="s">
        <v>205</v>
      </c>
      <c r="M31" s="49">
        <f t="shared" si="2"/>
        <v>7.8</v>
      </c>
      <c r="O31" s="49">
        <f t="shared" si="3"/>
        <v>1.392857142857143</v>
      </c>
      <c r="Q31" s="73">
        <f t="shared" si="1"/>
        <v>0.39285714285714302</v>
      </c>
      <c r="U31" s="61">
        <v>0.45</v>
      </c>
      <c r="V31" s="61" t="s">
        <v>75</v>
      </c>
      <c r="W31" s="45">
        <v>0.23</v>
      </c>
      <c r="X31" s="48">
        <v>0.15</v>
      </c>
      <c r="Y31" s="61" t="s">
        <v>75</v>
      </c>
      <c r="Z31" s="47">
        <v>0.1</v>
      </c>
      <c r="AA31" s="48">
        <v>0.08</v>
      </c>
      <c r="AB31" s="61" t="s">
        <v>75</v>
      </c>
      <c r="AC31" s="45">
        <v>0.06</v>
      </c>
      <c r="AD31" s="48">
        <v>0.05</v>
      </c>
      <c r="AE31" s="61" t="s">
        <v>75</v>
      </c>
      <c r="AF31" s="45">
        <v>0.02</v>
      </c>
      <c r="AG31" s="49">
        <f t="shared" si="4"/>
        <v>1.5999999999999999</v>
      </c>
    </row>
    <row r="32" spans="10:33" x14ac:dyDescent="0.4">
      <c r="K32" t="s">
        <v>207</v>
      </c>
      <c r="M32" s="49">
        <f t="shared" si="2"/>
        <v>5.6</v>
      </c>
      <c r="O32" s="49"/>
      <c r="U32" s="71">
        <v>0.42</v>
      </c>
      <c r="V32" s="71" t="s">
        <v>75</v>
      </c>
      <c r="W32" s="72">
        <v>0.22</v>
      </c>
      <c r="X32" s="48">
        <v>0.15</v>
      </c>
      <c r="Y32" s="61" t="s">
        <v>75</v>
      </c>
      <c r="Z32" s="47">
        <v>0.1</v>
      </c>
      <c r="AA32" s="48">
        <v>0.05</v>
      </c>
      <c r="AB32" s="61" t="s">
        <v>75</v>
      </c>
      <c r="AC32" s="45">
        <v>0.03</v>
      </c>
      <c r="AD32" s="48">
        <v>0.05</v>
      </c>
      <c r="AE32" s="61" t="s">
        <v>75</v>
      </c>
      <c r="AF32" s="45">
        <v>0.02</v>
      </c>
      <c r="AG32" s="49">
        <f t="shared" si="4"/>
        <v>1</v>
      </c>
    </row>
    <row r="34" spans="13:13" x14ac:dyDescent="0.4">
      <c r="M34" t="s">
        <v>206</v>
      </c>
    </row>
  </sheetData>
  <mergeCells count="5">
    <mergeCell ref="A1:E1"/>
    <mergeCell ref="F1:I1"/>
    <mergeCell ref="J1:AD1"/>
    <mergeCell ref="A3:A13"/>
    <mergeCell ref="F3:F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6E53-BD49-4529-9952-0850A894D65B}">
  <dimension ref="B2:G32"/>
  <sheetViews>
    <sheetView workbookViewId="0">
      <selection activeCell="D8" sqref="D8"/>
    </sheetView>
  </sheetViews>
  <sheetFormatPr defaultRowHeight="18.75" x14ac:dyDescent="0.4"/>
  <cols>
    <col min="2" max="2" width="32.5" customWidth="1"/>
    <col min="3" max="3" width="25.625" customWidth="1"/>
    <col min="4" max="4" width="39.625" customWidth="1"/>
    <col min="5" max="5" width="18.25" customWidth="1"/>
    <col min="6" max="6" width="16.5" customWidth="1"/>
    <col min="7" max="7" width="28.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50937472</v>
      </c>
    </row>
    <row r="7" spans="2:3" ht="19.5" thickBot="1" x14ac:dyDescent="0.45">
      <c r="B7" s="5" t="s">
        <v>5</v>
      </c>
      <c r="C7" s="6" t="s">
        <v>100</v>
      </c>
    </row>
    <row r="10" spans="2:3" x14ac:dyDescent="0.4">
      <c r="B10" s="7" t="s">
        <v>7</v>
      </c>
    </row>
    <row r="11" spans="2:3" x14ac:dyDescent="0.4">
      <c r="B11" s="51" t="s">
        <v>8</v>
      </c>
      <c r="C11" s="52">
        <v>379.3</v>
      </c>
    </row>
    <row r="12" spans="2:3" x14ac:dyDescent="0.4">
      <c r="B12" s="51" t="s">
        <v>9</v>
      </c>
      <c r="C12" s="52">
        <v>3.9</v>
      </c>
    </row>
    <row r="13" spans="2:3" x14ac:dyDescent="0.4">
      <c r="B13" s="51" t="s">
        <v>10</v>
      </c>
      <c r="C13" s="53">
        <v>1</v>
      </c>
    </row>
    <row r="14" spans="2:3" x14ac:dyDescent="0.4">
      <c r="B14" s="51" t="s">
        <v>11</v>
      </c>
      <c r="C14" s="53">
        <v>4</v>
      </c>
    </row>
    <row r="15" spans="2:3" x14ac:dyDescent="0.4">
      <c r="B15" s="51" t="s">
        <v>12</v>
      </c>
      <c r="C15" s="53">
        <v>8</v>
      </c>
    </row>
    <row r="16" spans="2:3" x14ac:dyDescent="0.4">
      <c r="B16" s="51" t="s">
        <v>13</v>
      </c>
      <c r="C16" s="52">
        <v>378.08974000000001</v>
      </c>
    </row>
    <row r="17" spans="2:7" x14ac:dyDescent="0.4">
      <c r="B17" s="54" t="s">
        <v>14</v>
      </c>
      <c r="C17" s="52">
        <v>378.08974000000001</v>
      </c>
    </row>
    <row r="18" spans="2:7" x14ac:dyDescent="0.4">
      <c r="B18" s="51" t="s">
        <v>15</v>
      </c>
      <c r="C18" s="52">
        <v>39.700000000000003</v>
      </c>
    </row>
    <row r="19" spans="2:7" x14ac:dyDescent="0.4">
      <c r="B19" s="51" t="s">
        <v>17</v>
      </c>
      <c r="C19" s="52">
        <v>23</v>
      </c>
    </row>
    <row r="20" spans="2:7" x14ac:dyDescent="0.4">
      <c r="B20" s="51" t="s">
        <v>18</v>
      </c>
      <c r="C20" s="52">
        <v>0</v>
      </c>
    </row>
    <row r="21" spans="2:7" x14ac:dyDescent="0.4">
      <c r="B21" s="51" t="s">
        <v>19</v>
      </c>
      <c r="C21" s="53">
        <v>331</v>
      </c>
    </row>
    <row r="22" spans="2:7" x14ac:dyDescent="0.4">
      <c r="B22" s="51" t="s">
        <v>20</v>
      </c>
      <c r="C22" s="53">
        <v>1</v>
      </c>
    </row>
    <row r="23" spans="2:7" x14ac:dyDescent="0.4">
      <c r="B23" s="54" t="s">
        <v>21</v>
      </c>
      <c r="C23" s="53">
        <v>0</v>
      </c>
    </row>
    <row r="24" spans="2:7" x14ac:dyDescent="0.4">
      <c r="B24" s="54" t="s">
        <v>22</v>
      </c>
      <c r="C24" s="53">
        <v>0</v>
      </c>
    </row>
    <row r="25" spans="2:7" x14ac:dyDescent="0.4">
      <c r="B25" s="54" t="s">
        <v>23</v>
      </c>
      <c r="C25" s="53">
        <v>0</v>
      </c>
    </row>
    <row r="26" spans="2:7" x14ac:dyDescent="0.4">
      <c r="B26" s="54" t="s">
        <v>24</v>
      </c>
      <c r="C26" s="53">
        <v>0</v>
      </c>
    </row>
    <row r="27" spans="2:7" x14ac:dyDescent="0.4">
      <c r="B27" s="54" t="s">
        <v>25</v>
      </c>
      <c r="C27" s="53">
        <v>1</v>
      </c>
    </row>
    <row r="28" spans="2:7" x14ac:dyDescent="0.4">
      <c r="B28" s="54" t="s">
        <v>26</v>
      </c>
      <c r="C28" s="53" t="s">
        <v>27</v>
      </c>
    </row>
    <row r="30" spans="2:7" ht="19.5" thickBot="1" x14ac:dyDescent="0.45">
      <c r="B30" t="s">
        <v>28</v>
      </c>
      <c r="C30" t="s">
        <v>101</v>
      </c>
    </row>
    <row r="31" spans="2:7" ht="19.5" thickBot="1" x14ac:dyDescent="0.45">
      <c r="B31" s="1" t="s">
        <v>256</v>
      </c>
      <c r="C31" s="16" t="s">
        <v>29</v>
      </c>
      <c r="D31" s="16" t="s">
        <v>30</v>
      </c>
      <c r="E31" s="16" t="s">
        <v>31</v>
      </c>
      <c r="F31" s="16" t="s">
        <v>32</v>
      </c>
      <c r="G31" s="87" t="s">
        <v>268</v>
      </c>
    </row>
    <row r="32" spans="2:7" ht="20.25" thickTop="1" thickBot="1" x14ac:dyDescent="0.45">
      <c r="B32" s="17"/>
      <c r="C32" s="95"/>
      <c r="D32" s="18"/>
      <c r="E32" s="18"/>
      <c r="F32" s="18"/>
      <c r="G32" s="19"/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1DEE-E350-4AFC-99FC-6848DCB21481}">
  <dimension ref="B2:G38"/>
  <sheetViews>
    <sheetView workbookViewId="0">
      <selection activeCell="G33" sqref="G33:G38"/>
    </sheetView>
  </sheetViews>
  <sheetFormatPr defaultRowHeight="18.75" x14ac:dyDescent="0.4"/>
  <cols>
    <col min="2" max="2" width="30.5" customWidth="1"/>
    <col min="3" max="3" width="20.25" customWidth="1"/>
    <col min="4" max="4" width="15.5" customWidth="1"/>
    <col min="5" max="5" width="13.75" customWidth="1"/>
    <col min="6" max="6" width="17.875" customWidth="1"/>
    <col min="7" max="7" width="9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11603174</v>
      </c>
    </row>
    <row r="7" spans="2:3" ht="19.5" thickBot="1" x14ac:dyDescent="0.45">
      <c r="B7" s="5" t="s">
        <v>5</v>
      </c>
      <c r="C7" s="6" t="s">
        <v>212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372.5</v>
      </c>
    </row>
    <row r="12" spans="2:3" x14ac:dyDescent="0.4">
      <c r="B12" s="10" t="s">
        <v>9</v>
      </c>
      <c r="C12" s="11">
        <v>1.8</v>
      </c>
    </row>
    <row r="13" spans="2:3" x14ac:dyDescent="0.4">
      <c r="B13" s="10" t="s">
        <v>10</v>
      </c>
      <c r="C13" s="12">
        <v>0</v>
      </c>
    </row>
    <row r="14" spans="2:3" x14ac:dyDescent="0.4">
      <c r="B14" s="10" t="s">
        <v>11</v>
      </c>
      <c r="C14" s="12">
        <v>6</v>
      </c>
    </row>
    <row r="15" spans="2:3" x14ac:dyDescent="0.4">
      <c r="B15" s="10" t="s">
        <v>12</v>
      </c>
      <c r="C15" s="12">
        <v>7</v>
      </c>
    </row>
    <row r="16" spans="2:3" x14ac:dyDescent="0.4">
      <c r="B16" s="10" t="s">
        <v>13</v>
      </c>
      <c r="C16" s="11">
        <v>372.22282230000002</v>
      </c>
    </row>
    <row r="17" spans="2:7" x14ac:dyDescent="0.4">
      <c r="B17" s="13" t="s">
        <v>14</v>
      </c>
      <c r="C17" s="11">
        <v>372.22282230000002</v>
      </c>
    </row>
    <row r="18" spans="2:7" x14ac:dyDescent="0.4">
      <c r="B18" s="10" t="s">
        <v>15</v>
      </c>
      <c r="C18" s="11">
        <v>68.7</v>
      </c>
    </row>
    <row r="19" spans="2:7" x14ac:dyDescent="0.4">
      <c r="B19" s="10" t="s">
        <v>17</v>
      </c>
      <c r="C19" s="12">
        <v>27</v>
      </c>
    </row>
    <row r="20" spans="2:7" x14ac:dyDescent="0.4">
      <c r="B20" s="10" t="s">
        <v>18</v>
      </c>
      <c r="C20" s="12">
        <v>0</v>
      </c>
    </row>
    <row r="21" spans="2:7" x14ac:dyDescent="0.4">
      <c r="B21" s="10" t="s">
        <v>19</v>
      </c>
      <c r="C21" s="12">
        <v>548</v>
      </c>
    </row>
    <row r="22" spans="2:7" x14ac:dyDescent="0.4">
      <c r="B22" s="10" t="s">
        <v>20</v>
      </c>
      <c r="C22" s="12">
        <v>1</v>
      </c>
    </row>
    <row r="23" spans="2:7" x14ac:dyDescent="0.4">
      <c r="B23" s="13" t="s">
        <v>21</v>
      </c>
      <c r="C23" s="12">
        <v>0</v>
      </c>
    </row>
    <row r="24" spans="2:7" x14ac:dyDescent="0.4">
      <c r="B24" s="13" t="s">
        <v>22</v>
      </c>
      <c r="C24" s="12">
        <v>0</v>
      </c>
    </row>
    <row r="25" spans="2:7" x14ac:dyDescent="0.4">
      <c r="B25" s="13" t="s">
        <v>23</v>
      </c>
      <c r="C25" s="12">
        <v>0</v>
      </c>
    </row>
    <row r="26" spans="2:7" x14ac:dyDescent="0.4">
      <c r="B26" s="13" t="s">
        <v>24</v>
      </c>
      <c r="C26" s="12">
        <v>0</v>
      </c>
    </row>
    <row r="27" spans="2:7" x14ac:dyDescent="0.4">
      <c r="B27" s="13" t="s">
        <v>25</v>
      </c>
      <c r="C27" s="12">
        <v>1</v>
      </c>
    </row>
    <row r="28" spans="2:7" ht="19.5" thickBot="1" x14ac:dyDescent="0.45">
      <c r="B28" s="14" t="s">
        <v>26</v>
      </c>
      <c r="C28" s="15" t="s">
        <v>27</v>
      </c>
    </row>
    <row r="31" spans="2:7" ht="19.5" thickBot="1" x14ac:dyDescent="0.45">
      <c r="B31" t="s">
        <v>28</v>
      </c>
    </row>
    <row r="32" spans="2:7" x14ac:dyDescent="0.4">
      <c r="B32" s="8" t="s">
        <v>256</v>
      </c>
      <c r="C32" s="91" t="s">
        <v>29</v>
      </c>
      <c r="D32" s="91" t="s">
        <v>30</v>
      </c>
      <c r="E32" s="91" t="s">
        <v>31</v>
      </c>
      <c r="F32" s="91" t="s">
        <v>32</v>
      </c>
      <c r="G32" s="92" t="s">
        <v>302</v>
      </c>
    </row>
    <row r="33" spans="2:7" x14ac:dyDescent="0.4">
      <c r="B33" s="89">
        <v>2.8</v>
      </c>
      <c r="C33" s="51" t="s">
        <v>147</v>
      </c>
      <c r="D33" s="54" t="s">
        <v>275</v>
      </c>
      <c r="E33" s="51"/>
      <c r="F33" s="51"/>
      <c r="G33" s="110" t="s">
        <v>269</v>
      </c>
    </row>
    <row r="34" spans="2:7" x14ac:dyDescent="0.4">
      <c r="B34" s="89">
        <v>0.64</v>
      </c>
      <c r="C34" s="51" t="s">
        <v>147</v>
      </c>
      <c r="D34" s="54" t="s">
        <v>276</v>
      </c>
      <c r="E34" s="51"/>
      <c r="F34" s="51"/>
      <c r="G34" s="110"/>
    </row>
    <row r="35" spans="2:7" x14ac:dyDescent="0.4">
      <c r="B35" s="89">
        <v>3.5</v>
      </c>
      <c r="C35" s="63" t="s">
        <v>147</v>
      </c>
      <c r="D35" s="51" t="s">
        <v>277</v>
      </c>
      <c r="E35" s="51"/>
      <c r="F35" s="51"/>
      <c r="G35" s="110"/>
    </row>
    <row r="36" spans="2:7" x14ac:dyDescent="0.4">
      <c r="B36" s="89">
        <v>0.4</v>
      </c>
      <c r="C36" s="51" t="s">
        <v>147</v>
      </c>
      <c r="D36" s="51" t="s">
        <v>279</v>
      </c>
      <c r="E36" s="51"/>
      <c r="F36" s="51"/>
      <c r="G36" s="110"/>
    </row>
    <row r="37" spans="2:7" x14ac:dyDescent="0.4">
      <c r="B37" s="89">
        <v>5</v>
      </c>
      <c r="C37" s="63" t="s">
        <v>147</v>
      </c>
      <c r="D37" s="51" t="s">
        <v>278</v>
      </c>
      <c r="E37" s="51"/>
      <c r="F37" s="51"/>
      <c r="G37" s="110"/>
    </row>
    <row r="38" spans="2:7" ht="19.5" thickBot="1" x14ac:dyDescent="0.45">
      <c r="B38" s="94">
        <v>0.8</v>
      </c>
      <c r="C38" s="23" t="s">
        <v>147</v>
      </c>
      <c r="D38" s="23" t="s">
        <v>280</v>
      </c>
      <c r="E38" s="23"/>
      <c r="F38" s="23"/>
      <c r="G38" s="111"/>
    </row>
  </sheetData>
  <mergeCells count="1">
    <mergeCell ref="G33:G3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7059-3064-4F6C-B4AA-17353F15CA99}">
  <dimension ref="A1:AI18"/>
  <sheetViews>
    <sheetView topLeftCell="G1" workbookViewId="0">
      <selection activeCell="N6" sqref="N6"/>
    </sheetView>
  </sheetViews>
  <sheetFormatPr defaultRowHeight="18.75" x14ac:dyDescent="0.4"/>
  <cols>
    <col min="1" max="1" width="17.625" customWidth="1"/>
    <col min="4" max="4" width="36.25" customWidth="1"/>
    <col min="5" max="5" width="11.375" customWidth="1"/>
    <col min="10" max="10" width="8.75" customWidth="1"/>
    <col min="16" max="16" width="11.125" bestFit="1" customWidth="1"/>
  </cols>
  <sheetData>
    <row r="1" spans="1:35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26"/>
      <c r="AD1" s="26"/>
      <c r="AE1" s="27"/>
      <c r="AF1" s="27"/>
      <c r="AG1" s="27"/>
    </row>
    <row r="2" spans="1:35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2" t="s">
        <v>102</v>
      </c>
      <c r="M2" s="32"/>
      <c r="N2" s="31"/>
      <c r="O2" s="31" t="s">
        <v>58</v>
      </c>
      <c r="P2" s="33" t="s">
        <v>59</v>
      </c>
      <c r="Q2" s="33"/>
      <c r="R2" s="33"/>
      <c r="S2" s="31" t="s">
        <v>60</v>
      </c>
      <c r="T2" s="31"/>
      <c r="U2" s="31"/>
      <c r="V2" s="31" t="s">
        <v>61</v>
      </c>
      <c r="W2" s="31"/>
      <c r="X2" s="31"/>
      <c r="Y2" s="31" t="s">
        <v>62</v>
      </c>
      <c r="Z2" s="31"/>
      <c r="AA2" s="31"/>
      <c r="AB2" s="31" t="s">
        <v>63</v>
      </c>
      <c r="AC2" s="31"/>
      <c r="AD2" s="31"/>
      <c r="AE2" s="34" t="s">
        <v>64</v>
      </c>
      <c r="AF2" s="34"/>
      <c r="AG2" s="34"/>
      <c r="AH2" s="35" t="s">
        <v>65</v>
      </c>
      <c r="AI2" s="26" t="s">
        <v>66</v>
      </c>
    </row>
    <row r="3" spans="1:35" x14ac:dyDescent="0.4">
      <c r="A3" s="107" t="s">
        <v>93</v>
      </c>
      <c r="B3" t="s">
        <v>94</v>
      </c>
      <c r="C3">
        <v>1998</v>
      </c>
      <c r="D3" t="s">
        <v>69</v>
      </c>
      <c r="E3" t="s">
        <v>95</v>
      </c>
      <c r="F3" s="107" t="s">
        <v>71</v>
      </c>
      <c r="G3">
        <v>3</v>
      </c>
      <c r="H3" t="s">
        <v>96</v>
      </c>
      <c r="I3" t="s">
        <v>97</v>
      </c>
      <c r="J3" t="s">
        <v>98</v>
      </c>
      <c r="K3" t="s">
        <v>243</v>
      </c>
      <c r="S3">
        <v>0.52</v>
      </c>
      <c r="T3">
        <v>0.55000000000000004</v>
      </c>
      <c r="U3" s="49">
        <f>(S3+T3)/2</f>
        <v>0.53500000000000003</v>
      </c>
      <c r="V3">
        <v>0.03</v>
      </c>
      <c r="W3">
        <v>0.04</v>
      </c>
      <c r="X3" s="50">
        <f>(V3+W3)/2</f>
        <v>3.5000000000000003E-2</v>
      </c>
      <c r="Y3">
        <v>0.08</v>
      </c>
      <c r="Z3">
        <v>0.22</v>
      </c>
      <c r="AA3">
        <f>(Y3+Z3)/2</f>
        <v>0.15</v>
      </c>
      <c r="AB3">
        <v>0.01</v>
      </c>
      <c r="AC3">
        <v>0.02</v>
      </c>
      <c r="AD3" s="50">
        <f>(AB3+AC3)/2</f>
        <v>1.4999999999999999E-2</v>
      </c>
      <c r="AE3">
        <v>5.8</v>
      </c>
      <c r="AF3">
        <v>8.8000000000000007</v>
      </c>
      <c r="AG3" s="102">
        <f>(AE3+AF3)/2</f>
        <v>7.3000000000000007</v>
      </c>
      <c r="AH3" s="49">
        <f>U3/X3</f>
        <v>15.285714285714285</v>
      </c>
    </row>
    <row r="4" spans="1:35" x14ac:dyDescent="0.4">
      <c r="A4" s="108"/>
      <c r="F4" s="108"/>
      <c r="K4" t="s">
        <v>290</v>
      </c>
      <c r="S4">
        <v>0.51</v>
      </c>
      <c r="T4">
        <v>0.6</v>
      </c>
      <c r="U4" s="49">
        <f t="shared" ref="U4:U12" si="0">(S4+T4)/2</f>
        <v>0.55499999999999994</v>
      </c>
      <c r="V4">
        <v>0.04</v>
      </c>
      <c r="W4">
        <v>7.0000000000000007E-2</v>
      </c>
      <c r="X4" s="50">
        <f t="shared" ref="X4:X12" si="1">(V4+W4)/2</f>
        <v>5.5000000000000007E-2</v>
      </c>
      <c r="Y4">
        <v>0.12</v>
      </c>
      <c r="Z4">
        <v>0.3</v>
      </c>
      <c r="AA4">
        <f t="shared" ref="AA4:AA12" si="2">(Y4+Z4)/2</f>
        <v>0.21</v>
      </c>
      <c r="AB4">
        <v>0.01</v>
      </c>
      <c r="AC4">
        <v>0.03</v>
      </c>
      <c r="AD4" s="50">
        <f t="shared" ref="AD4:AD12" si="3">(AB4+AC4)/2</f>
        <v>0.02</v>
      </c>
      <c r="AE4">
        <v>8.9</v>
      </c>
      <c r="AF4">
        <v>13.3</v>
      </c>
      <c r="AG4" s="102">
        <f t="shared" ref="AG4:AG12" si="4">(AE4+AF4)/2</f>
        <v>11.100000000000001</v>
      </c>
      <c r="AH4" s="49">
        <f t="shared" ref="AH4:AH12" si="5">U4/X4</f>
        <v>10.090909090909088</v>
      </c>
    </row>
    <row r="5" spans="1:35" x14ac:dyDescent="0.4">
      <c r="A5" s="108"/>
      <c r="F5" s="108"/>
      <c r="K5" t="s">
        <v>291</v>
      </c>
      <c r="S5">
        <v>0.5</v>
      </c>
      <c r="T5">
        <v>0.55000000000000004</v>
      </c>
      <c r="U5" s="49">
        <f t="shared" si="0"/>
        <v>0.52500000000000002</v>
      </c>
      <c r="V5">
        <v>0.05</v>
      </c>
      <c r="W5">
        <v>0.06</v>
      </c>
      <c r="X5" s="50">
        <f t="shared" si="1"/>
        <v>5.5E-2</v>
      </c>
      <c r="Y5">
        <v>0.18</v>
      </c>
      <c r="Z5">
        <v>0.28000000000000003</v>
      </c>
      <c r="AA5">
        <f t="shared" si="2"/>
        <v>0.23</v>
      </c>
      <c r="AB5">
        <v>0.02</v>
      </c>
      <c r="AC5">
        <v>0.03</v>
      </c>
      <c r="AD5" s="50">
        <f t="shared" si="3"/>
        <v>2.5000000000000001E-2</v>
      </c>
      <c r="AE5">
        <v>7.3</v>
      </c>
      <c r="AF5">
        <v>13.4</v>
      </c>
      <c r="AG5" s="102">
        <f t="shared" si="4"/>
        <v>10.35</v>
      </c>
      <c r="AH5" s="49">
        <f t="shared" si="5"/>
        <v>9.545454545454545</v>
      </c>
    </row>
    <row r="6" spans="1:35" x14ac:dyDescent="0.4">
      <c r="A6" s="108"/>
      <c r="F6" s="108"/>
      <c r="K6" t="s">
        <v>292</v>
      </c>
      <c r="S6">
        <v>0.67</v>
      </c>
      <c r="T6">
        <v>0.7</v>
      </c>
      <c r="U6" s="49">
        <f t="shared" si="0"/>
        <v>0.68500000000000005</v>
      </c>
      <c r="V6">
        <v>0.08</v>
      </c>
      <c r="W6">
        <v>0.11</v>
      </c>
      <c r="X6" s="50">
        <f t="shared" si="1"/>
        <v>9.5000000000000001E-2</v>
      </c>
      <c r="Y6">
        <v>0.16</v>
      </c>
      <c r="Z6">
        <v>0.33</v>
      </c>
      <c r="AA6">
        <f t="shared" si="2"/>
        <v>0.245</v>
      </c>
      <c r="AB6">
        <v>0.01</v>
      </c>
      <c r="AC6">
        <v>0.02</v>
      </c>
      <c r="AD6" s="50">
        <f t="shared" si="3"/>
        <v>1.4999999999999999E-2</v>
      </c>
      <c r="AE6">
        <v>9.9</v>
      </c>
      <c r="AF6">
        <v>15.9</v>
      </c>
      <c r="AG6" s="102">
        <f t="shared" si="4"/>
        <v>12.9</v>
      </c>
      <c r="AH6" s="49">
        <f t="shared" si="5"/>
        <v>7.2105263157894743</v>
      </c>
    </row>
    <row r="7" spans="1:35" x14ac:dyDescent="0.4">
      <c r="A7" s="108"/>
      <c r="F7" s="108"/>
      <c r="K7" t="s">
        <v>293</v>
      </c>
      <c r="S7">
        <v>0.6</v>
      </c>
      <c r="T7">
        <v>0.65</v>
      </c>
      <c r="U7" s="49">
        <f t="shared" si="0"/>
        <v>0.625</v>
      </c>
      <c r="V7">
        <v>0.05</v>
      </c>
      <c r="W7">
        <v>0.09</v>
      </c>
      <c r="X7" s="50">
        <f t="shared" si="1"/>
        <v>7.0000000000000007E-2</v>
      </c>
      <c r="Y7">
        <v>0.1</v>
      </c>
      <c r="Z7">
        <v>0.25</v>
      </c>
      <c r="AA7">
        <f t="shared" si="2"/>
        <v>0.17499999999999999</v>
      </c>
      <c r="AB7">
        <v>0.01</v>
      </c>
      <c r="AC7">
        <v>0.02</v>
      </c>
      <c r="AD7" s="50">
        <f t="shared" si="3"/>
        <v>1.4999999999999999E-2</v>
      </c>
      <c r="AE7">
        <v>8.1999999999999993</v>
      </c>
      <c r="AF7">
        <v>15.5</v>
      </c>
      <c r="AG7" s="102">
        <f t="shared" si="4"/>
        <v>11.85</v>
      </c>
      <c r="AH7" s="49">
        <f t="shared" si="5"/>
        <v>8.928571428571427</v>
      </c>
    </row>
    <row r="8" spans="1:35" x14ac:dyDescent="0.4">
      <c r="A8" s="108"/>
      <c r="F8" s="108"/>
      <c r="K8" t="s">
        <v>294</v>
      </c>
      <c r="S8">
        <v>0.6</v>
      </c>
      <c r="T8">
        <v>0.64</v>
      </c>
      <c r="U8" s="49">
        <f t="shared" si="0"/>
        <v>0.62</v>
      </c>
      <c r="V8">
        <v>0.06</v>
      </c>
      <c r="W8">
        <v>0.08</v>
      </c>
      <c r="X8" s="50">
        <f t="shared" si="1"/>
        <v>7.0000000000000007E-2</v>
      </c>
      <c r="Y8">
        <v>0.06</v>
      </c>
      <c r="Z8">
        <v>0.09</v>
      </c>
      <c r="AA8">
        <f t="shared" si="2"/>
        <v>7.4999999999999997E-2</v>
      </c>
      <c r="AB8">
        <v>0.02</v>
      </c>
      <c r="AC8">
        <v>0.04</v>
      </c>
      <c r="AD8" s="50">
        <f t="shared" si="3"/>
        <v>0.03</v>
      </c>
      <c r="AE8">
        <v>1.6</v>
      </c>
      <c r="AF8">
        <v>3.4</v>
      </c>
      <c r="AG8" s="102">
        <f t="shared" si="4"/>
        <v>2.5</v>
      </c>
      <c r="AH8" s="49">
        <f t="shared" si="5"/>
        <v>8.8571428571428559</v>
      </c>
    </row>
    <row r="9" spans="1:35" x14ac:dyDescent="0.4">
      <c r="A9" s="108"/>
      <c r="F9" s="108"/>
      <c r="K9" t="s">
        <v>295</v>
      </c>
      <c r="S9">
        <v>0.54</v>
      </c>
      <c r="T9">
        <v>0.62</v>
      </c>
      <c r="U9" s="49">
        <f t="shared" si="0"/>
        <v>0.58000000000000007</v>
      </c>
      <c r="V9">
        <v>0.04</v>
      </c>
      <c r="W9">
        <v>7.0000000000000007E-2</v>
      </c>
      <c r="X9" s="50">
        <f t="shared" si="1"/>
        <v>5.5000000000000007E-2</v>
      </c>
      <c r="Y9">
        <v>0.02</v>
      </c>
      <c r="Z9">
        <v>0.12</v>
      </c>
      <c r="AA9">
        <f t="shared" si="2"/>
        <v>6.9999999999999993E-2</v>
      </c>
      <c r="AB9">
        <v>0.01</v>
      </c>
      <c r="AC9">
        <v>0.05</v>
      </c>
      <c r="AD9" s="50">
        <f t="shared" si="3"/>
        <v>3.0000000000000002E-2</v>
      </c>
      <c r="AE9">
        <v>2.2999999999999998</v>
      </c>
      <c r="AF9">
        <v>3</v>
      </c>
      <c r="AG9" s="102">
        <f t="shared" si="4"/>
        <v>2.65</v>
      </c>
      <c r="AH9" s="49">
        <f t="shared" si="5"/>
        <v>10.545454545454545</v>
      </c>
    </row>
    <row r="10" spans="1:35" x14ac:dyDescent="0.4">
      <c r="A10" s="108"/>
      <c r="F10" s="108"/>
      <c r="K10" t="s">
        <v>296</v>
      </c>
      <c r="S10">
        <v>0.53</v>
      </c>
      <c r="T10">
        <v>0.64</v>
      </c>
      <c r="U10" s="49">
        <f t="shared" si="0"/>
        <v>0.58499999999999996</v>
      </c>
      <c r="V10">
        <v>0.04</v>
      </c>
      <c r="W10">
        <v>7.0000000000000007E-2</v>
      </c>
      <c r="X10" s="50">
        <f t="shared" si="1"/>
        <v>5.5000000000000007E-2</v>
      </c>
      <c r="Y10">
        <v>0.05</v>
      </c>
      <c r="Z10">
        <v>0.11</v>
      </c>
      <c r="AA10">
        <f t="shared" si="2"/>
        <v>0.08</v>
      </c>
      <c r="AB10">
        <v>0.04</v>
      </c>
      <c r="AC10">
        <v>0.04</v>
      </c>
      <c r="AD10" s="50">
        <f t="shared" si="3"/>
        <v>0.04</v>
      </c>
      <c r="AE10">
        <v>1.3</v>
      </c>
      <c r="AF10">
        <v>2.6</v>
      </c>
      <c r="AG10" s="102">
        <f t="shared" si="4"/>
        <v>1.9500000000000002</v>
      </c>
      <c r="AH10" s="49">
        <f t="shared" si="5"/>
        <v>10.636363636363635</v>
      </c>
    </row>
    <row r="11" spans="1:35" x14ac:dyDescent="0.4">
      <c r="A11" s="108"/>
      <c r="F11" s="108"/>
      <c r="K11" t="s">
        <v>297</v>
      </c>
      <c r="S11">
        <v>0.41</v>
      </c>
      <c r="T11">
        <v>0.46</v>
      </c>
      <c r="U11" s="49">
        <f t="shared" si="0"/>
        <v>0.435</v>
      </c>
      <c r="V11">
        <v>0.04</v>
      </c>
      <c r="W11">
        <v>0.11</v>
      </c>
      <c r="X11" s="50">
        <f t="shared" si="1"/>
        <v>7.4999999999999997E-2</v>
      </c>
      <c r="Y11">
        <v>0.03</v>
      </c>
      <c r="Z11">
        <v>0.12</v>
      </c>
      <c r="AA11">
        <f t="shared" si="2"/>
        <v>7.4999999999999997E-2</v>
      </c>
      <c r="AB11">
        <v>0.01</v>
      </c>
      <c r="AC11">
        <v>0.03</v>
      </c>
      <c r="AD11" s="50">
        <f t="shared" si="3"/>
        <v>0.02</v>
      </c>
      <c r="AE11">
        <v>1.8</v>
      </c>
      <c r="AF11">
        <v>4.2</v>
      </c>
      <c r="AG11" s="102">
        <f t="shared" si="4"/>
        <v>3</v>
      </c>
      <c r="AH11" s="49">
        <f t="shared" si="5"/>
        <v>5.8</v>
      </c>
    </row>
    <row r="12" spans="1:35" x14ac:dyDescent="0.4">
      <c r="A12" s="108"/>
      <c r="F12" s="108"/>
      <c r="K12" t="s">
        <v>298</v>
      </c>
      <c r="S12">
        <v>0.56000000000000005</v>
      </c>
      <c r="T12">
        <v>0.56999999999999995</v>
      </c>
      <c r="U12" s="49">
        <f t="shared" si="0"/>
        <v>0.56499999999999995</v>
      </c>
      <c r="V12">
        <v>0.05</v>
      </c>
      <c r="W12">
        <v>7.0000000000000007E-2</v>
      </c>
      <c r="X12" s="50">
        <f t="shared" si="1"/>
        <v>6.0000000000000005E-2</v>
      </c>
      <c r="Y12">
        <v>0.04</v>
      </c>
      <c r="Z12">
        <v>0.08</v>
      </c>
      <c r="AA12">
        <f t="shared" si="2"/>
        <v>0.06</v>
      </c>
      <c r="AB12">
        <v>0.02</v>
      </c>
      <c r="AC12">
        <v>0.03</v>
      </c>
      <c r="AD12" s="50">
        <f t="shared" si="3"/>
        <v>2.5000000000000001E-2</v>
      </c>
      <c r="AE12" s="101">
        <v>2</v>
      </c>
      <c r="AF12">
        <v>2.7</v>
      </c>
      <c r="AG12" s="102">
        <f t="shared" si="4"/>
        <v>2.35</v>
      </c>
      <c r="AH12" s="49">
        <f t="shared" si="5"/>
        <v>9.4166666666666643</v>
      </c>
    </row>
    <row r="13" spans="1:35" x14ac:dyDescent="0.4">
      <c r="A13" s="108"/>
      <c r="F13" s="108"/>
    </row>
    <row r="14" spans="1:35" x14ac:dyDescent="0.4">
      <c r="M14" t="s">
        <v>299</v>
      </c>
      <c r="N14" t="s">
        <v>300</v>
      </c>
      <c r="O14" t="s">
        <v>301</v>
      </c>
    </row>
    <row r="15" spans="1:35" x14ac:dyDescent="0.4">
      <c r="L15" t="s">
        <v>243</v>
      </c>
      <c r="M15">
        <v>81</v>
      </c>
      <c r="N15">
        <v>92</v>
      </c>
      <c r="O15">
        <v>125</v>
      </c>
      <c r="P15" s="103">
        <f>AVERAGE(M15,N15,O15)</f>
        <v>99.333333333333329</v>
      </c>
    </row>
    <row r="16" spans="1:35" x14ac:dyDescent="0.4">
      <c r="L16" t="s">
        <v>290</v>
      </c>
      <c r="M16">
        <v>113</v>
      </c>
      <c r="N16">
        <v>108</v>
      </c>
      <c r="O16">
        <v>119</v>
      </c>
      <c r="P16" s="103">
        <f t="shared" ref="P16:P18" si="6">AVERAGE(M16,N16,O16)</f>
        <v>113.33333333333333</v>
      </c>
    </row>
    <row r="17" spans="12:16" x14ac:dyDescent="0.4">
      <c r="L17" t="s">
        <v>292</v>
      </c>
      <c r="M17">
        <v>86</v>
      </c>
      <c r="N17">
        <v>116</v>
      </c>
      <c r="O17">
        <v>109</v>
      </c>
      <c r="P17" s="103">
        <f t="shared" si="6"/>
        <v>103.66666666666667</v>
      </c>
    </row>
    <row r="18" spans="12:16" x14ac:dyDescent="0.4">
      <c r="L18" t="s">
        <v>298</v>
      </c>
      <c r="M18">
        <v>29</v>
      </c>
      <c r="N18">
        <v>32</v>
      </c>
      <c r="O18">
        <v>31</v>
      </c>
      <c r="P18" s="103">
        <f t="shared" si="6"/>
        <v>30.666666666666668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144A-D75F-4B99-ADCB-364872E18185}">
  <dimension ref="B2:G37"/>
  <sheetViews>
    <sheetView topLeftCell="A16" workbookViewId="0">
      <selection activeCell="C41" sqref="C41"/>
    </sheetView>
  </sheetViews>
  <sheetFormatPr defaultRowHeight="18.75" x14ac:dyDescent="0.4"/>
  <cols>
    <col min="2" max="2" width="36.625" customWidth="1"/>
    <col min="3" max="3" width="29.875" customWidth="1"/>
    <col min="4" max="4" width="52.25" customWidth="1"/>
    <col min="5" max="5" width="24.375" customWidth="1"/>
    <col min="6" max="6" width="19" customWidth="1"/>
    <col min="7" max="7" width="17.3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449851</v>
      </c>
    </row>
    <row r="7" spans="2:3" ht="19.5" thickBot="1" x14ac:dyDescent="0.45">
      <c r="B7" s="5" t="s">
        <v>5</v>
      </c>
      <c r="C7" s="6" t="s">
        <v>35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372.5</v>
      </c>
    </row>
    <row r="12" spans="2:3" x14ac:dyDescent="0.4">
      <c r="B12" s="10" t="s">
        <v>9</v>
      </c>
      <c r="C12" s="11">
        <v>3.9</v>
      </c>
    </row>
    <row r="13" spans="2:3" x14ac:dyDescent="0.4">
      <c r="B13" s="10" t="s">
        <v>10</v>
      </c>
      <c r="C13" s="12">
        <v>1</v>
      </c>
    </row>
    <row r="14" spans="2:3" x14ac:dyDescent="0.4">
      <c r="B14" s="10" t="s">
        <v>11</v>
      </c>
      <c r="C14" s="12">
        <v>5</v>
      </c>
    </row>
    <row r="15" spans="2:3" x14ac:dyDescent="0.4">
      <c r="B15" s="10" t="s">
        <v>12</v>
      </c>
      <c r="C15" s="12">
        <v>7</v>
      </c>
    </row>
    <row r="16" spans="2:3" x14ac:dyDescent="0.4">
      <c r="B16" s="10" t="s">
        <v>13</v>
      </c>
      <c r="C16" s="11">
        <v>372.21675449999998</v>
      </c>
    </row>
    <row r="17" spans="2:7" x14ac:dyDescent="0.4">
      <c r="B17" s="13" t="s">
        <v>14</v>
      </c>
      <c r="C17" s="11">
        <v>372.21675449999998</v>
      </c>
    </row>
    <row r="18" spans="2:7" x14ac:dyDescent="0.4">
      <c r="B18" s="10" t="s">
        <v>15</v>
      </c>
      <c r="C18" s="11" t="s">
        <v>36</v>
      </c>
    </row>
    <row r="19" spans="2:7" x14ac:dyDescent="0.4">
      <c r="B19" s="10" t="s">
        <v>17</v>
      </c>
      <c r="C19" s="12">
        <v>27</v>
      </c>
    </row>
    <row r="20" spans="2:7" x14ac:dyDescent="0.4">
      <c r="B20" s="10" t="s">
        <v>18</v>
      </c>
      <c r="C20" s="12">
        <v>0</v>
      </c>
    </row>
    <row r="21" spans="2:7" x14ac:dyDescent="0.4">
      <c r="B21" s="10" t="s">
        <v>19</v>
      </c>
      <c r="C21" s="12">
        <v>422</v>
      </c>
    </row>
    <row r="22" spans="2:7" x14ac:dyDescent="0.4">
      <c r="B22" s="10" t="s">
        <v>20</v>
      </c>
      <c r="C22" s="12">
        <v>1</v>
      </c>
    </row>
    <row r="23" spans="2:7" x14ac:dyDescent="0.4">
      <c r="B23" s="13" t="s">
        <v>21</v>
      </c>
      <c r="C23" s="12">
        <v>1</v>
      </c>
    </row>
    <row r="24" spans="2:7" x14ac:dyDescent="0.4">
      <c r="B24" s="13" t="s">
        <v>22</v>
      </c>
      <c r="C24" s="12">
        <v>0</v>
      </c>
    </row>
    <row r="25" spans="2:7" x14ac:dyDescent="0.4">
      <c r="B25" s="13" t="s">
        <v>23</v>
      </c>
      <c r="C25" s="12">
        <v>0</v>
      </c>
    </row>
    <row r="26" spans="2:7" x14ac:dyDescent="0.4">
      <c r="B26" s="13" t="s">
        <v>24</v>
      </c>
      <c r="C26" s="12">
        <v>0</v>
      </c>
    </row>
    <row r="27" spans="2:7" x14ac:dyDescent="0.4">
      <c r="B27" s="13" t="s">
        <v>25</v>
      </c>
      <c r="C27" s="12">
        <v>1</v>
      </c>
    </row>
    <row r="28" spans="2:7" ht="19.5" thickBot="1" x14ac:dyDescent="0.45">
      <c r="B28" s="14" t="s">
        <v>26</v>
      </c>
      <c r="C28" s="15" t="s">
        <v>27</v>
      </c>
    </row>
    <row r="31" spans="2:7" ht="19.5" thickBot="1" x14ac:dyDescent="0.45">
      <c r="B31" t="s">
        <v>28</v>
      </c>
    </row>
    <row r="32" spans="2:7" x14ac:dyDescent="0.4">
      <c r="B32" s="8" t="s">
        <v>256</v>
      </c>
      <c r="C32" s="91" t="s">
        <v>29</v>
      </c>
      <c r="D32" s="91" t="s">
        <v>30</v>
      </c>
      <c r="E32" s="91" t="s">
        <v>31</v>
      </c>
      <c r="F32" s="91" t="s">
        <v>32</v>
      </c>
      <c r="G32" s="93" t="s">
        <v>268</v>
      </c>
    </row>
    <row r="33" spans="2:7" x14ac:dyDescent="0.4">
      <c r="B33" s="10"/>
      <c r="C33" s="51"/>
      <c r="D33" s="54" t="s">
        <v>37</v>
      </c>
      <c r="E33" s="51">
        <v>624223</v>
      </c>
      <c r="F33" s="51">
        <v>135651096</v>
      </c>
      <c r="G33" s="65"/>
    </row>
    <row r="34" spans="2:7" x14ac:dyDescent="0.4">
      <c r="B34" s="10"/>
      <c r="C34" s="51"/>
      <c r="D34" s="54" t="s">
        <v>38</v>
      </c>
      <c r="E34" s="51">
        <v>1259419</v>
      </c>
      <c r="F34" s="51">
        <v>135651096</v>
      </c>
      <c r="G34" s="65"/>
    </row>
    <row r="35" spans="2:7" x14ac:dyDescent="0.4">
      <c r="B35" s="10">
        <v>0.24</v>
      </c>
      <c r="C35" s="51" t="s">
        <v>248</v>
      </c>
      <c r="D35" s="63" t="s">
        <v>273</v>
      </c>
      <c r="E35" s="51"/>
      <c r="F35" s="51"/>
      <c r="G35" s="110" t="s">
        <v>267</v>
      </c>
    </row>
    <row r="36" spans="2:7" x14ac:dyDescent="0.4">
      <c r="B36" s="10">
        <v>0.32</v>
      </c>
      <c r="C36" s="51" t="s">
        <v>248</v>
      </c>
      <c r="D36" s="51" t="s">
        <v>272</v>
      </c>
      <c r="E36" s="51"/>
      <c r="F36" s="51"/>
      <c r="G36" s="110"/>
    </row>
    <row r="37" spans="2:7" ht="19.5" thickBot="1" x14ac:dyDescent="0.45">
      <c r="B37" s="5">
        <v>0.48</v>
      </c>
      <c r="C37" s="23" t="s">
        <v>248</v>
      </c>
      <c r="D37" s="23" t="s">
        <v>274</v>
      </c>
      <c r="E37" s="23"/>
      <c r="F37" s="23"/>
      <c r="G37" s="111"/>
    </row>
  </sheetData>
  <mergeCells count="1">
    <mergeCell ref="G35:G3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F390-5ACD-4955-97EF-49562FE27B75}">
  <dimension ref="A1:AI17"/>
  <sheetViews>
    <sheetView workbookViewId="0">
      <selection activeCell="J11" sqref="J11"/>
    </sheetView>
  </sheetViews>
  <sheetFormatPr defaultRowHeight="18.75" x14ac:dyDescent="0.4"/>
  <cols>
    <col min="1" max="1" width="15.875" customWidth="1"/>
    <col min="2" max="2" width="13.875" customWidth="1"/>
    <col min="4" max="4" width="22.875" customWidth="1"/>
    <col min="5" max="5" width="11.625" customWidth="1"/>
  </cols>
  <sheetData>
    <row r="1" spans="1:35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26"/>
      <c r="AD1" s="26"/>
      <c r="AE1" s="27"/>
      <c r="AF1" s="27"/>
      <c r="AG1" s="27"/>
    </row>
    <row r="2" spans="1:35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2" t="s">
        <v>102</v>
      </c>
      <c r="M2" s="32" t="s">
        <v>56</v>
      </c>
      <c r="N2" s="31" t="s">
        <v>57</v>
      </c>
      <c r="O2" s="31" t="s">
        <v>58</v>
      </c>
      <c r="P2" s="33" t="s">
        <v>59</v>
      </c>
      <c r="Q2" s="33"/>
      <c r="R2" s="33"/>
      <c r="S2" s="31" t="s">
        <v>60</v>
      </c>
      <c r="T2" s="31"/>
      <c r="U2" s="31"/>
      <c r="V2" s="31" t="s">
        <v>61</v>
      </c>
      <c r="W2" s="31"/>
      <c r="X2" s="31"/>
      <c r="Y2" s="31" t="s">
        <v>62</v>
      </c>
      <c r="Z2" s="31"/>
      <c r="AA2" s="31"/>
      <c r="AB2" s="31" t="s">
        <v>63</v>
      </c>
      <c r="AC2" s="31"/>
      <c r="AD2" s="31"/>
      <c r="AE2" s="34" t="s">
        <v>64</v>
      </c>
      <c r="AF2" s="34"/>
      <c r="AG2" s="34"/>
      <c r="AH2" s="35" t="s">
        <v>65</v>
      </c>
      <c r="AI2" s="26" t="s">
        <v>66</v>
      </c>
    </row>
    <row r="3" spans="1:35" x14ac:dyDescent="0.4">
      <c r="A3" s="107" t="s">
        <v>81</v>
      </c>
      <c r="B3" t="s">
        <v>82</v>
      </c>
      <c r="C3">
        <v>1998</v>
      </c>
      <c r="D3" t="s">
        <v>83</v>
      </c>
      <c r="E3" t="s">
        <v>84</v>
      </c>
      <c r="F3" s="107" t="s">
        <v>71</v>
      </c>
      <c r="G3">
        <v>8</v>
      </c>
      <c r="H3" t="s">
        <v>85</v>
      </c>
      <c r="I3" t="s">
        <v>86</v>
      </c>
      <c r="J3" t="s">
        <v>87</v>
      </c>
      <c r="K3" t="s">
        <v>74</v>
      </c>
      <c r="L3">
        <v>1.33</v>
      </c>
      <c r="M3">
        <v>0.38</v>
      </c>
    </row>
    <row r="4" spans="1:35" x14ac:dyDescent="0.4">
      <c r="A4" s="108"/>
      <c r="F4" s="108"/>
      <c r="K4" t="s">
        <v>88</v>
      </c>
      <c r="L4">
        <v>3.32</v>
      </c>
      <c r="M4">
        <v>0.96</v>
      </c>
    </row>
    <row r="5" spans="1:35" x14ac:dyDescent="0.4">
      <c r="A5" s="108"/>
      <c r="F5" s="108"/>
      <c r="K5" t="s">
        <v>79</v>
      </c>
      <c r="L5">
        <v>3.24</v>
      </c>
      <c r="M5">
        <v>0.97</v>
      </c>
    </row>
    <row r="6" spans="1:35" x14ac:dyDescent="0.4">
      <c r="A6" s="108"/>
      <c r="F6" s="108"/>
      <c r="K6" t="s">
        <v>78</v>
      </c>
      <c r="L6">
        <v>2.21</v>
      </c>
      <c r="M6">
        <v>0.63</v>
      </c>
    </row>
    <row r="7" spans="1:35" x14ac:dyDescent="0.4">
      <c r="A7" s="108"/>
      <c r="F7" s="108"/>
      <c r="K7" t="s">
        <v>89</v>
      </c>
      <c r="L7">
        <v>3.34</v>
      </c>
      <c r="M7">
        <v>1.0900000000000001</v>
      </c>
    </row>
    <row r="8" spans="1:35" x14ac:dyDescent="0.4">
      <c r="A8" s="108"/>
      <c r="F8" s="108"/>
      <c r="K8" t="s">
        <v>90</v>
      </c>
      <c r="L8">
        <v>3.2</v>
      </c>
      <c r="M8">
        <v>0.94</v>
      </c>
    </row>
    <row r="9" spans="1:35" x14ac:dyDescent="0.4">
      <c r="A9" s="108"/>
      <c r="F9" s="108"/>
      <c r="K9" t="s">
        <v>91</v>
      </c>
      <c r="L9">
        <v>1.69</v>
      </c>
      <c r="M9">
        <v>0.54</v>
      </c>
    </row>
    <row r="10" spans="1:35" x14ac:dyDescent="0.4">
      <c r="A10" s="108"/>
      <c r="F10" s="108"/>
    </row>
    <row r="11" spans="1:35" x14ac:dyDescent="0.4">
      <c r="A11" s="108"/>
      <c r="F11" s="108"/>
      <c r="J11" t="s">
        <v>92</v>
      </c>
      <c r="K11" t="s">
        <v>74</v>
      </c>
      <c r="L11">
        <v>1.47</v>
      </c>
      <c r="M11">
        <v>0.61</v>
      </c>
    </row>
    <row r="12" spans="1:35" x14ac:dyDescent="0.4">
      <c r="A12" s="108"/>
      <c r="F12" s="108"/>
      <c r="K12" t="s">
        <v>88</v>
      </c>
      <c r="L12">
        <v>3.51</v>
      </c>
      <c r="M12">
        <v>1.1599999999999999</v>
      </c>
    </row>
    <row r="13" spans="1:35" x14ac:dyDescent="0.4">
      <c r="A13" s="108"/>
      <c r="F13" s="108"/>
      <c r="K13" t="s">
        <v>79</v>
      </c>
      <c r="L13">
        <v>3.43</v>
      </c>
      <c r="M13">
        <v>1.19</v>
      </c>
    </row>
    <row r="14" spans="1:35" x14ac:dyDescent="0.4">
      <c r="K14" t="s">
        <v>78</v>
      </c>
      <c r="L14">
        <v>2.39</v>
      </c>
      <c r="M14">
        <v>0.85</v>
      </c>
    </row>
    <row r="15" spans="1:35" x14ac:dyDescent="0.4">
      <c r="K15" t="s">
        <v>89</v>
      </c>
      <c r="L15">
        <v>3.54</v>
      </c>
      <c r="M15">
        <v>1.32</v>
      </c>
    </row>
    <row r="16" spans="1:35" x14ac:dyDescent="0.4">
      <c r="K16" t="s">
        <v>90</v>
      </c>
      <c r="L16">
        <v>3.38</v>
      </c>
      <c r="M16">
        <v>1.17</v>
      </c>
    </row>
    <row r="17" spans="11:13" x14ac:dyDescent="0.4">
      <c r="K17" t="s">
        <v>91</v>
      </c>
      <c r="L17">
        <v>1.86</v>
      </c>
      <c r="M17">
        <v>0.77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B818-C2AC-4793-B30D-E5563113EF82}">
  <dimension ref="B2:G36"/>
  <sheetViews>
    <sheetView topLeftCell="A9" workbookViewId="0">
      <selection activeCell="B32" sqref="B32"/>
    </sheetView>
  </sheetViews>
  <sheetFormatPr defaultRowHeight="18.75" x14ac:dyDescent="0.4"/>
  <cols>
    <col min="2" max="2" width="31.75" customWidth="1"/>
    <col min="3" max="3" width="27.25" customWidth="1"/>
    <col min="4" max="4" width="52.5" customWidth="1"/>
    <col min="5" max="5" width="22.375" customWidth="1"/>
    <col min="6" max="6" width="16.875" customWidth="1"/>
    <col min="7" max="7" width="19.87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5312287</v>
      </c>
    </row>
    <row r="7" spans="2:3" ht="19.5" thickBot="1" x14ac:dyDescent="0.45">
      <c r="B7" s="5" t="s">
        <v>5</v>
      </c>
      <c r="C7" s="6" t="s">
        <v>39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410.5</v>
      </c>
    </row>
    <row r="12" spans="2:3" x14ac:dyDescent="0.4">
      <c r="B12" s="10" t="s">
        <v>9</v>
      </c>
      <c r="C12" s="11">
        <v>3.2</v>
      </c>
    </row>
    <row r="13" spans="2:3" x14ac:dyDescent="0.4">
      <c r="B13" s="10" t="s">
        <v>10</v>
      </c>
      <c r="C13" s="12">
        <v>1</v>
      </c>
    </row>
    <row r="14" spans="2:3" x14ac:dyDescent="0.4">
      <c r="B14" s="10" t="s">
        <v>11</v>
      </c>
      <c r="C14" s="12">
        <v>5</v>
      </c>
    </row>
    <row r="15" spans="2:3" x14ac:dyDescent="0.4">
      <c r="B15" s="10" t="s">
        <v>12</v>
      </c>
      <c r="C15" s="12">
        <v>5</v>
      </c>
    </row>
    <row r="16" spans="2:3" x14ac:dyDescent="0.4">
      <c r="B16" s="10" t="s">
        <v>13</v>
      </c>
      <c r="C16" s="11">
        <v>410.14420999999999</v>
      </c>
    </row>
    <row r="17" spans="2:7" x14ac:dyDescent="0.4">
      <c r="B17" s="13" t="s">
        <v>14</v>
      </c>
      <c r="C17" s="11">
        <v>410.14420999999999</v>
      </c>
    </row>
    <row r="18" spans="2:7" x14ac:dyDescent="0.4">
      <c r="B18" s="10" t="s">
        <v>15</v>
      </c>
      <c r="C18" s="11" t="s">
        <v>40</v>
      </c>
    </row>
    <row r="19" spans="2:7" x14ac:dyDescent="0.4">
      <c r="B19" s="10" t="s">
        <v>17</v>
      </c>
      <c r="C19" s="12">
        <v>29</v>
      </c>
    </row>
    <row r="20" spans="2:7" x14ac:dyDescent="0.4">
      <c r="B20" s="10" t="s">
        <v>18</v>
      </c>
      <c r="C20" s="12">
        <v>0</v>
      </c>
    </row>
    <row r="21" spans="2:7" x14ac:dyDescent="0.4">
      <c r="B21" s="10" t="s">
        <v>19</v>
      </c>
      <c r="C21" s="12">
        <v>630</v>
      </c>
    </row>
    <row r="22" spans="2:7" x14ac:dyDescent="0.4">
      <c r="B22" s="10" t="s">
        <v>20</v>
      </c>
      <c r="C22" s="12">
        <v>1</v>
      </c>
    </row>
    <row r="23" spans="2:7" x14ac:dyDescent="0.4">
      <c r="B23" s="13" t="s">
        <v>21</v>
      </c>
      <c r="C23" s="12">
        <v>0</v>
      </c>
    </row>
    <row r="24" spans="2:7" x14ac:dyDescent="0.4">
      <c r="B24" s="13" t="s">
        <v>22</v>
      </c>
      <c r="C24" s="12">
        <v>0</v>
      </c>
    </row>
    <row r="25" spans="2:7" x14ac:dyDescent="0.4">
      <c r="B25" s="13" t="s">
        <v>23</v>
      </c>
      <c r="C25" s="12">
        <v>0</v>
      </c>
    </row>
    <row r="26" spans="2:7" x14ac:dyDescent="0.4">
      <c r="B26" s="13" t="s">
        <v>24</v>
      </c>
      <c r="C26" s="12">
        <v>0</v>
      </c>
    </row>
    <row r="27" spans="2:7" x14ac:dyDescent="0.4">
      <c r="B27" s="13" t="s">
        <v>25</v>
      </c>
      <c r="C27" s="12">
        <v>1</v>
      </c>
    </row>
    <row r="28" spans="2:7" ht="19.5" thickBot="1" x14ac:dyDescent="0.45">
      <c r="B28" s="14" t="s">
        <v>26</v>
      </c>
      <c r="C28" s="15" t="s">
        <v>27</v>
      </c>
    </row>
    <row r="30" spans="2:7" ht="19.5" thickBot="1" x14ac:dyDescent="0.45">
      <c r="B30" t="s">
        <v>28</v>
      </c>
    </row>
    <row r="31" spans="2:7" ht="19.5" thickBot="1" x14ac:dyDescent="0.45">
      <c r="B31" s="1" t="s">
        <v>256</v>
      </c>
      <c r="C31" s="16" t="s">
        <v>29</v>
      </c>
      <c r="D31" s="16" t="s">
        <v>30</v>
      </c>
      <c r="E31" s="16" t="s">
        <v>31</v>
      </c>
      <c r="F31" s="16" t="s">
        <v>32</v>
      </c>
      <c r="G31" s="87" t="s">
        <v>250</v>
      </c>
    </row>
    <row r="32" spans="2:7" ht="19.5" thickTop="1" x14ac:dyDescent="0.4">
      <c r="B32" s="3"/>
      <c r="C32" s="20"/>
      <c r="D32" s="21" t="s">
        <v>37</v>
      </c>
      <c r="E32" s="20">
        <v>624223</v>
      </c>
      <c r="F32" s="20">
        <v>135651121</v>
      </c>
      <c r="G32" s="22"/>
    </row>
    <row r="33" spans="2:7" x14ac:dyDescent="0.4">
      <c r="B33" s="10"/>
      <c r="C33" s="51"/>
      <c r="D33" s="54" t="s">
        <v>38</v>
      </c>
      <c r="E33" s="51">
        <v>1259419</v>
      </c>
      <c r="F33" s="51">
        <v>135651121</v>
      </c>
      <c r="G33" s="65"/>
    </row>
    <row r="34" spans="2:7" x14ac:dyDescent="0.4">
      <c r="B34" s="89">
        <v>0.3</v>
      </c>
      <c r="C34" s="51" t="s">
        <v>248</v>
      </c>
      <c r="D34" s="63" t="s">
        <v>264</v>
      </c>
      <c r="E34" s="51"/>
      <c r="F34" s="51"/>
      <c r="G34" s="110" t="s">
        <v>267</v>
      </c>
    </row>
    <row r="35" spans="2:7" x14ac:dyDescent="0.4">
      <c r="B35" s="10">
        <v>0.24</v>
      </c>
      <c r="C35" s="51" t="s">
        <v>248</v>
      </c>
      <c r="D35" s="63" t="s">
        <v>265</v>
      </c>
      <c r="E35" s="51"/>
      <c r="F35" s="51"/>
      <c r="G35" s="110"/>
    </row>
    <row r="36" spans="2:7" ht="19.5" thickBot="1" x14ac:dyDescent="0.45">
      <c r="B36" s="5">
        <v>0.33</v>
      </c>
      <c r="C36" s="23" t="s">
        <v>248</v>
      </c>
      <c r="D36" s="90" t="s">
        <v>266</v>
      </c>
      <c r="E36" s="23"/>
      <c r="F36" s="23"/>
      <c r="G36" s="111"/>
    </row>
  </sheetData>
  <mergeCells count="1">
    <mergeCell ref="G34:G36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75C3-DD15-4665-A055-4D66B73F3C83}">
  <dimension ref="A1:AG16"/>
  <sheetViews>
    <sheetView workbookViewId="0">
      <selection activeCell="K12" sqref="K12"/>
    </sheetView>
  </sheetViews>
  <sheetFormatPr defaultRowHeight="18.75" x14ac:dyDescent="0.4"/>
  <cols>
    <col min="1" max="1" width="14" customWidth="1"/>
    <col min="2" max="2" width="10" customWidth="1"/>
    <col min="4" max="4" width="8.375" customWidth="1"/>
    <col min="11" max="11" width="13.75" customWidth="1"/>
    <col min="18" max="18" width="2.75" customWidth="1"/>
    <col min="21" max="21" width="2.75" customWidth="1"/>
    <col min="24" max="24" width="2.25" customWidth="1"/>
    <col min="27" max="27" width="2.25" customWidth="1"/>
    <col min="30" max="30" width="3.375" customWidth="1"/>
    <col min="32" max="32" width="10" bestFit="1" customWidth="1"/>
  </cols>
  <sheetData>
    <row r="1" spans="1:33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26"/>
      <c r="AB1" s="26"/>
      <c r="AC1" s="27"/>
      <c r="AD1" s="27"/>
      <c r="AE1" s="27"/>
    </row>
    <row r="2" spans="1:33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1" t="s">
        <v>57</v>
      </c>
      <c r="M2" s="31" t="s">
        <v>58</v>
      </c>
      <c r="N2" s="33" t="s">
        <v>59</v>
      </c>
      <c r="O2" s="33"/>
      <c r="P2" s="33"/>
      <c r="Q2" s="31" t="s">
        <v>60</v>
      </c>
      <c r="R2" s="31"/>
      <c r="S2" s="31"/>
      <c r="T2" s="31" t="s">
        <v>61</v>
      </c>
      <c r="U2" s="31"/>
      <c r="V2" s="31"/>
      <c r="W2" s="31" t="s">
        <v>62</v>
      </c>
      <c r="X2" s="31"/>
      <c r="Y2" s="31"/>
      <c r="Z2" s="31" t="s">
        <v>63</v>
      </c>
      <c r="AA2" s="31"/>
      <c r="AB2" s="31"/>
      <c r="AC2" s="34" t="s">
        <v>64</v>
      </c>
      <c r="AD2" s="34"/>
      <c r="AE2" s="34"/>
      <c r="AF2" s="35" t="s">
        <v>65</v>
      </c>
      <c r="AG2" s="26" t="s">
        <v>66</v>
      </c>
    </row>
    <row r="3" spans="1:33" x14ac:dyDescent="0.4">
      <c r="A3" s="107" t="s">
        <v>67</v>
      </c>
      <c r="B3" t="s">
        <v>68</v>
      </c>
      <c r="C3">
        <v>1998</v>
      </c>
      <c r="D3" t="s">
        <v>117</v>
      </c>
      <c r="E3" t="s">
        <v>70</v>
      </c>
      <c r="F3" s="107" t="s">
        <v>71</v>
      </c>
      <c r="G3">
        <v>6</v>
      </c>
      <c r="H3" t="s">
        <v>96</v>
      </c>
      <c r="I3" t="s">
        <v>72</v>
      </c>
      <c r="J3" t="s">
        <v>73</v>
      </c>
      <c r="K3" t="s">
        <v>74</v>
      </c>
      <c r="Q3" s="36">
        <v>0.17</v>
      </c>
      <c r="R3" s="36" t="s">
        <v>75</v>
      </c>
      <c r="S3" s="37">
        <v>0.04</v>
      </c>
      <c r="T3" s="38">
        <v>0.39</v>
      </c>
      <c r="U3" s="36" t="s">
        <v>75</v>
      </c>
      <c r="V3" s="39">
        <v>0.05</v>
      </c>
      <c r="W3" s="40">
        <v>0.05</v>
      </c>
      <c r="X3" s="36" t="s">
        <v>75</v>
      </c>
      <c r="Y3" s="37">
        <v>0.02</v>
      </c>
      <c r="Z3" s="40">
        <v>0.05</v>
      </c>
      <c r="AA3" s="36" t="s">
        <v>75</v>
      </c>
      <c r="AB3" s="37">
        <v>0.05</v>
      </c>
      <c r="AC3" s="41">
        <v>1</v>
      </c>
      <c r="AD3" s="42" t="s">
        <v>75</v>
      </c>
      <c r="AE3" s="41">
        <v>0.3</v>
      </c>
      <c r="AF3" s="43">
        <f>Q3/T3</f>
        <v>0.4358974358974359</v>
      </c>
      <c r="AG3" t="s">
        <v>76</v>
      </c>
    </row>
    <row r="4" spans="1:33" x14ac:dyDescent="0.4">
      <c r="A4" s="108"/>
      <c r="F4" s="108"/>
      <c r="K4" t="s">
        <v>77</v>
      </c>
      <c r="Q4" s="44">
        <v>0.14000000000000001</v>
      </c>
      <c r="R4" s="44" t="s">
        <v>75</v>
      </c>
      <c r="S4" s="45">
        <v>0.06</v>
      </c>
      <c r="T4" s="46">
        <v>0.41</v>
      </c>
      <c r="U4" s="44" t="s">
        <v>75</v>
      </c>
      <c r="V4" s="47">
        <v>0.24</v>
      </c>
      <c r="W4" s="48">
        <v>0.16</v>
      </c>
      <c r="X4" s="44" t="s">
        <v>75</v>
      </c>
      <c r="Y4" s="45">
        <v>7.0000000000000007E-2</v>
      </c>
      <c r="Z4" s="48">
        <v>0.02</v>
      </c>
      <c r="AA4" s="44" t="s">
        <v>75</v>
      </c>
      <c r="AB4" s="45">
        <v>0.04</v>
      </c>
      <c r="AC4" s="41">
        <v>9.6</v>
      </c>
      <c r="AD4" s="41" t="s">
        <v>75</v>
      </c>
      <c r="AE4" s="41">
        <v>2.6</v>
      </c>
      <c r="AF4" s="43">
        <f t="shared" ref="AF4:AF7" si="0">Q4/T4</f>
        <v>0.34146341463414637</v>
      </c>
    </row>
    <row r="5" spans="1:33" x14ac:dyDescent="0.4">
      <c r="A5" s="108"/>
      <c r="F5" s="108"/>
      <c r="K5" t="s">
        <v>78</v>
      </c>
      <c r="Q5" s="44">
        <v>0.14000000000000001</v>
      </c>
      <c r="R5" s="44" t="s">
        <v>75</v>
      </c>
      <c r="S5" s="45">
        <v>0.04</v>
      </c>
      <c r="T5" s="46">
        <v>0.3</v>
      </c>
      <c r="U5" s="44" t="s">
        <v>75</v>
      </c>
      <c r="V5" s="47">
        <v>0.1</v>
      </c>
      <c r="W5" s="48">
        <v>0.27</v>
      </c>
      <c r="X5" s="44" t="s">
        <v>75</v>
      </c>
      <c r="Y5" s="45">
        <v>0.06</v>
      </c>
      <c r="Z5" s="48">
        <v>0.02</v>
      </c>
      <c r="AA5" s="44" t="s">
        <v>75</v>
      </c>
      <c r="AB5" s="45">
        <v>0.03</v>
      </c>
      <c r="AC5" s="41">
        <v>14.3</v>
      </c>
      <c r="AD5" s="41" t="s">
        <v>75</v>
      </c>
      <c r="AE5" s="41">
        <v>3.1</v>
      </c>
      <c r="AF5" s="43">
        <f t="shared" si="0"/>
        <v>0.46666666666666673</v>
      </c>
    </row>
    <row r="6" spans="1:33" x14ac:dyDescent="0.4">
      <c r="A6" s="108"/>
      <c r="F6" s="108"/>
      <c r="K6" t="s">
        <v>79</v>
      </c>
      <c r="Q6" s="44">
        <v>0.15</v>
      </c>
      <c r="R6" s="44" t="s">
        <v>75</v>
      </c>
      <c r="S6" s="45">
        <v>0.03</v>
      </c>
      <c r="T6" s="46">
        <v>0.31</v>
      </c>
      <c r="U6" s="44" t="s">
        <v>75</v>
      </c>
      <c r="V6" s="47">
        <v>0.06</v>
      </c>
      <c r="W6" s="48">
        <v>0.22</v>
      </c>
      <c r="X6" s="44" t="s">
        <v>75</v>
      </c>
      <c r="Y6" s="45">
        <v>0.03</v>
      </c>
      <c r="Z6" s="48">
        <v>0.02</v>
      </c>
      <c r="AA6" s="44" t="s">
        <v>75</v>
      </c>
      <c r="AB6" s="45">
        <v>0.04</v>
      </c>
      <c r="AC6" s="41">
        <v>10.4</v>
      </c>
      <c r="AD6" s="41" t="s">
        <v>75</v>
      </c>
      <c r="AE6" s="41">
        <v>2.6</v>
      </c>
      <c r="AF6" s="43">
        <f t="shared" si="0"/>
        <v>0.48387096774193544</v>
      </c>
    </row>
    <row r="7" spans="1:33" x14ac:dyDescent="0.4">
      <c r="A7" s="108"/>
      <c r="F7" s="108"/>
      <c r="K7" t="s">
        <v>80</v>
      </c>
      <c r="Q7" s="44">
        <v>0.16</v>
      </c>
      <c r="R7" s="44" t="s">
        <v>75</v>
      </c>
      <c r="S7" s="45">
        <v>0.04</v>
      </c>
      <c r="T7" s="46">
        <v>0.36</v>
      </c>
      <c r="U7" s="44" t="s">
        <v>75</v>
      </c>
      <c r="V7" s="47">
        <v>0.05</v>
      </c>
      <c r="W7" s="48">
        <v>0.19</v>
      </c>
      <c r="X7" s="44" t="s">
        <v>75</v>
      </c>
      <c r="Y7" s="45">
        <v>0.03</v>
      </c>
      <c r="Z7" s="48">
        <v>0.02</v>
      </c>
      <c r="AA7" s="44" t="s">
        <v>75</v>
      </c>
      <c r="AB7" s="45">
        <v>0.02</v>
      </c>
      <c r="AC7" s="41">
        <v>7.8</v>
      </c>
      <c r="AD7" s="41" t="s">
        <v>75</v>
      </c>
      <c r="AE7" s="41">
        <v>0.7</v>
      </c>
      <c r="AF7" s="43">
        <f t="shared" si="0"/>
        <v>0.44444444444444448</v>
      </c>
    </row>
    <row r="8" spans="1:33" x14ac:dyDescent="0.4">
      <c r="A8" s="108"/>
      <c r="F8" s="108"/>
      <c r="R8" s="77"/>
    </row>
    <row r="9" spans="1:33" x14ac:dyDescent="0.4">
      <c r="A9" s="108"/>
      <c r="B9" t="s">
        <v>241</v>
      </c>
      <c r="C9">
        <v>2002</v>
      </c>
      <c r="D9" t="s">
        <v>117</v>
      </c>
      <c r="E9" t="s">
        <v>242</v>
      </c>
      <c r="F9" s="108"/>
      <c r="G9">
        <v>6</v>
      </c>
      <c r="H9" t="s">
        <v>96</v>
      </c>
      <c r="I9" t="s">
        <v>240</v>
      </c>
      <c r="J9" t="s">
        <v>73</v>
      </c>
      <c r="K9" t="s">
        <v>243</v>
      </c>
      <c r="Q9" s="61">
        <v>0.14000000000000001</v>
      </c>
      <c r="R9" s="61" t="s">
        <v>75</v>
      </c>
      <c r="S9" s="80">
        <v>0.05</v>
      </c>
      <c r="T9" s="81">
        <v>0.25</v>
      </c>
      <c r="U9" s="61" t="s">
        <v>75</v>
      </c>
      <c r="V9" s="82">
        <v>0.09</v>
      </c>
      <c r="W9" s="83">
        <v>0.17</v>
      </c>
      <c r="X9" s="61" t="s">
        <v>75</v>
      </c>
      <c r="Y9" s="80">
        <v>0.03</v>
      </c>
      <c r="Z9" s="75">
        <v>0.02</v>
      </c>
      <c r="AA9" s="61" t="s">
        <v>75</v>
      </c>
      <c r="AB9" s="82">
        <v>0</v>
      </c>
      <c r="AC9">
        <f>W9/Z9</f>
        <v>8.5</v>
      </c>
      <c r="AF9" s="43">
        <f>Q9/T9</f>
        <v>0.56000000000000005</v>
      </c>
    </row>
    <row r="10" spans="1:33" x14ac:dyDescent="0.4">
      <c r="A10" s="108"/>
      <c r="F10" s="108"/>
      <c r="K10" t="s">
        <v>244</v>
      </c>
      <c r="Q10" s="61">
        <v>0.14000000000000001</v>
      </c>
      <c r="R10" s="61" t="s">
        <v>75</v>
      </c>
      <c r="S10" s="80">
        <v>0.05</v>
      </c>
      <c r="T10" s="81">
        <v>0.25</v>
      </c>
      <c r="U10" s="61" t="s">
        <v>75</v>
      </c>
      <c r="V10" s="82">
        <v>0.1</v>
      </c>
      <c r="W10" s="83">
        <v>0.19</v>
      </c>
      <c r="X10" s="61" t="s">
        <v>75</v>
      </c>
      <c r="Y10" s="80">
        <v>0.04</v>
      </c>
      <c r="Z10" s="75">
        <v>0.02</v>
      </c>
      <c r="AA10" s="61" t="s">
        <v>75</v>
      </c>
      <c r="AB10" s="82">
        <v>0.01</v>
      </c>
      <c r="AC10">
        <f t="shared" ref="AC10:AC15" si="1">W10/Z10</f>
        <v>9.5</v>
      </c>
      <c r="AF10" s="43">
        <f t="shared" ref="AF10:AF15" si="2">Q10/T10</f>
        <v>0.56000000000000005</v>
      </c>
    </row>
    <row r="11" spans="1:33" x14ac:dyDescent="0.4">
      <c r="A11" s="108"/>
      <c r="F11" s="108"/>
      <c r="K11" t="s">
        <v>156</v>
      </c>
      <c r="Q11" s="61">
        <v>0.14000000000000001</v>
      </c>
      <c r="R11" s="61" t="s">
        <v>75</v>
      </c>
      <c r="S11" s="80">
        <v>0.06</v>
      </c>
      <c r="T11" s="81">
        <v>0.24</v>
      </c>
      <c r="U11" s="61" t="s">
        <v>75</v>
      </c>
      <c r="V11" s="82">
        <v>0.1</v>
      </c>
      <c r="W11" s="83">
        <v>0.17</v>
      </c>
      <c r="X11" s="61" t="s">
        <v>75</v>
      </c>
      <c r="Y11" s="80">
        <v>0.02</v>
      </c>
      <c r="Z11" s="75">
        <v>0.02</v>
      </c>
      <c r="AA11" s="61" t="s">
        <v>75</v>
      </c>
      <c r="AB11" s="82">
        <v>0</v>
      </c>
      <c r="AC11">
        <f t="shared" si="1"/>
        <v>8.5</v>
      </c>
      <c r="AF11" s="43">
        <f t="shared" si="2"/>
        <v>0.58333333333333337</v>
      </c>
    </row>
    <row r="12" spans="1:33" x14ac:dyDescent="0.4">
      <c r="A12" s="108"/>
      <c r="F12" s="108"/>
      <c r="K12" t="s">
        <v>245</v>
      </c>
      <c r="Q12" s="61">
        <v>0.15</v>
      </c>
      <c r="R12" s="61" t="s">
        <v>75</v>
      </c>
      <c r="S12" s="80">
        <v>0.05</v>
      </c>
      <c r="T12" s="81">
        <v>0.26</v>
      </c>
      <c r="U12" s="61" t="s">
        <v>75</v>
      </c>
      <c r="V12" s="82">
        <v>0.11</v>
      </c>
      <c r="W12" s="81">
        <v>0.2</v>
      </c>
      <c r="X12" s="61" t="s">
        <v>75</v>
      </c>
      <c r="Y12" s="80">
        <v>0.03</v>
      </c>
      <c r="Z12" s="75">
        <v>0.02</v>
      </c>
      <c r="AA12" s="61" t="s">
        <v>75</v>
      </c>
      <c r="AB12" s="82">
        <v>0</v>
      </c>
      <c r="AC12">
        <f t="shared" si="1"/>
        <v>10</v>
      </c>
      <c r="AF12" s="43">
        <f t="shared" si="2"/>
        <v>0.57692307692307687</v>
      </c>
    </row>
    <row r="13" spans="1:33" x14ac:dyDescent="0.4">
      <c r="A13" s="108"/>
      <c r="F13" s="108"/>
      <c r="K13" t="s">
        <v>164</v>
      </c>
      <c r="Q13" s="61">
        <v>0.11</v>
      </c>
      <c r="R13" s="61" t="s">
        <v>75</v>
      </c>
      <c r="S13" s="80">
        <v>0.04</v>
      </c>
      <c r="T13" s="81">
        <v>0.15</v>
      </c>
      <c r="U13" s="61" t="s">
        <v>75</v>
      </c>
      <c r="V13" s="82">
        <v>0.08</v>
      </c>
      <c r="W13" s="83">
        <v>0.21</v>
      </c>
      <c r="X13" s="61" t="s">
        <v>75</v>
      </c>
      <c r="Y13" s="80">
        <v>0.03</v>
      </c>
      <c r="Z13" s="75">
        <v>0.03</v>
      </c>
      <c r="AA13" s="61" t="s">
        <v>75</v>
      </c>
      <c r="AB13" s="80">
        <v>0.02</v>
      </c>
      <c r="AC13">
        <f t="shared" si="1"/>
        <v>7</v>
      </c>
      <c r="AF13" s="43">
        <f t="shared" si="2"/>
        <v>0.73333333333333339</v>
      </c>
    </row>
    <row r="14" spans="1:33" x14ac:dyDescent="0.4">
      <c r="K14" t="s">
        <v>246</v>
      </c>
      <c r="Q14" s="61">
        <v>0.12</v>
      </c>
      <c r="R14" s="61" t="s">
        <v>75</v>
      </c>
      <c r="S14" s="80">
        <v>0.05</v>
      </c>
      <c r="T14" s="81">
        <v>0.54</v>
      </c>
      <c r="U14" s="61" t="s">
        <v>75</v>
      </c>
      <c r="V14" s="82">
        <v>0.55000000000000004</v>
      </c>
      <c r="W14" s="83">
        <v>0.24</v>
      </c>
      <c r="X14" s="61" t="s">
        <v>75</v>
      </c>
      <c r="Y14" s="80">
        <v>0.23</v>
      </c>
      <c r="Z14" s="75">
        <v>0.01</v>
      </c>
      <c r="AA14" s="61" t="s">
        <v>75</v>
      </c>
      <c r="AB14" s="80">
        <v>0.01</v>
      </c>
      <c r="AC14">
        <f t="shared" si="1"/>
        <v>24</v>
      </c>
      <c r="AF14" s="43">
        <f t="shared" si="2"/>
        <v>0.22222222222222221</v>
      </c>
    </row>
    <row r="15" spans="1:33" x14ac:dyDescent="0.4">
      <c r="K15" t="s">
        <v>247</v>
      </c>
      <c r="Q15" s="61">
        <v>0.16</v>
      </c>
      <c r="R15" s="61" t="s">
        <v>75</v>
      </c>
      <c r="S15" s="80">
        <v>0.06</v>
      </c>
      <c r="T15" s="81">
        <v>0.33</v>
      </c>
      <c r="U15" s="61" t="s">
        <v>75</v>
      </c>
      <c r="V15" s="82">
        <v>0.09</v>
      </c>
      <c r="W15" s="83">
        <v>0.03</v>
      </c>
      <c r="X15" s="61" t="s">
        <v>75</v>
      </c>
      <c r="Y15" s="80">
        <v>0.01</v>
      </c>
      <c r="Z15" s="75">
        <v>0.04</v>
      </c>
      <c r="AA15" s="61" t="s">
        <v>75</v>
      </c>
      <c r="AB15" s="80">
        <v>0.01</v>
      </c>
      <c r="AC15">
        <f t="shared" si="1"/>
        <v>0.75</v>
      </c>
      <c r="AF15" s="43">
        <f t="shared" si="2"/>
        <v>0.48484848484848486</v>
      </c>
    </row>
    <row r="16" spans="1:33" x14ac:dyDescent="0.4">
      <c r="Z16" s="77"/>
      <c r="AA16" s="77"/>
      <c r="AB16" s="84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0982-83EC-4DAD-8D8C-FEBF064EBA95}">
  <dimension ref="B2:G48"/>
  <sheetViews>
    <sheetView topLeftCell="A10" workbookViewId="0">
      <selection activeCell="G28" sqref="G28"/>
    </sheetView>
  </sheetViews>
  <sheetFormatPr defaultRowHeight="18.75" x14ac:dyDescent="0.4"/>
  <cols>
    <col min="2" max="2" width="34.375" customWidth="1"/>
    <col min="3" max="3" width="30.5" customWidth="1"/>
    <col min="4" max="4" width="48.875" customWidth="1"/>
    <col min="5" max="5" width="25.25" customWidth="1"/>
    <col min="6" max="6" width="16.125" customWidth="1"/>
    <col min="7" max="7" width="28.125" customWidth="1"/>
  </cols>
  <sheetData>
    <row r="2" spans="2:3" x14ac:dyDescent="0.4">
      <c r="B2" t="s">
        <v>0</v>
      </c>
    </row>
    <row r="4" spans="2:3" ht="19.5" thickBot="1" x14ac:dyDescent="0.45">
      <c r="B4" t="s">
        <v>1</v>
      </c>
    </row>
    <row r="5" spans="2:3" ht="19.5" thickBot="1" x14ac:dyDescent="0.45">
      <c r="B5" s="1" t="s">
        <v>2</v>
      </c>
      <c r="C5" s="2" t="s">
        <v>3</v>
      </c>
    </row>
    <row r="6" spans="2:3" ht="19.5" thickTop="1" x14ac:dyDescent="0.4">
      <c r="B6" s="3" t="s">
        <v>4</v>
      </c>
      <c r="C6" s="4">
        <v>449645</v>
      </c>
    </row>
    <row r="7" spans="2:3" ht="19.5" thickBot="1" x14ac:dyDescent="0.45">
      <c r="B7" s="5" t="s">
        <v>5</v>
      </c>
      <c r="C7" s="6" t="s">
        <v>6</v>
      </c>
    </row>
    <row r="10" spans="2:3" ht="19.5" thickBot="1" x14ac:dyDescent="0.45">
      <c r="B10" s="7" t="s">
        <v>7</v>
      </c>
    </row>
    <row r="11" spans="2:3" x14ac:dyDescent="0.4">
      <c r="B11" s="8" t="s">
        <v>8</v>
      </c>
      <c r="C11" s="9">
        <v>421.6</v>
      </c>
    </row>
    <row r="12" spans="2:3" x14ac:dyDescent="0.4">
      <c r="B12" s="10" t="s">
        <v>9</v>
      </c>
      <c r="C12" s="11">
        <v>4.2</v>
      </c>
    </row>
    <row r="13" spans="2:3" x14ac:dyDescent="0.4">
      <c r="B13" s="10" t="s">
        <v>10</v>
      </c>
      <c r="C13" s="12">
        <v>0</v>
      </c>
    </row>
    <row r="14" spans="2:3" x14ac:dyDescent="0.4">
      <c r="B14" s="10" t="s">
        <v>11</v>
      </c>
      <c r="C14" s="12">
        <v>5</v>
      </c>
    </row>
    <row r="15" spans="2:3" x14ac:dyDescent="0.4">
      <c r="B15" s="10" t="s">
        <v>12</v>
      </c>
      <c r="C15" s="12">
        <v>7</v>
      </c>
    </row>
    <row r="16" spans="2:3" x14ac:dyDescent="0.4">
      <c r="B16" s="10" t="s">
        <v>13</v>
      </c>
      <c r="C16" s="11">
        <v>421.27960890000003</v>
      </c>
    </row>
    <row r="17" spans="2:7" x14ac:dyDescent="0.4">
      <c r="B17" s="13" t="s">
        <v>14</v>
      </c>
      <c r="C17" s="11">
        <v>421.27960890000003</v>
      </c>
    </row>
    <row r="18" spans="2:7" x14ac:dyDescent="0.4">
      <c r="B18" s="10" t="s">
        <v>15</v>
      </c>
      <c r="C18" s="11" t="s">
        <v>16</v>
      </c>
    </row>
    <row r="19" spans="2:7" x14ac:dyDescent="0.4">
      <c r="B19" s="10" t="s">
        <v>17</v>
      </c>
      <c r="C19" s="12">
        <v>31</v>
      </c>
    </row>
    <row r="20" spans="2:7" x14ac:dyDescent="0.4">
      <c r="B20" s="10" t="s">
        <v>18</v>
      </c>
      <c r="C20" s="12">
        <v>0</v>
      </c>
    </row>
    <row r="21" spans="2:7" x14ac:dyDescent="0.4">
      <c r="B21" s="10" t="s">
        <v>19</v>
      </c>
      <c r="C21" s="12">
        <v>546</v>
      </c>
    </row>
    <row r="22" spans="2:7" x14ac:dyDescent="0.4">
      <c r="B22" s="10" t="s">
        <v>20</v>
      </c>
      <c r="C22" s="12">
        <v>1</v>
      </c>
    </row>
    <row r="23" spans="2:7" x14ac:dyDescent="0.4">
      <c r="B23" s="13" t="s">
        <v>21</v>
      </c>
      <c r="C23" s="12">
        <v>0</v>
      </c>
    </row>
    <row r="24" spans="2:7" x14ac:dyDescent="0.4">
      <c r="B24" s="13" t="s">
        <v>22</v>
      </c>
      <c r="C24" s="12">
        <v>0</v>
      </c>
    </row>
    <row r="25" spans="2:7" x14ac:dyDescent="0.4">
      <c r="B25" s="13" t="s">
        <v>23</v>
      </c>
      <c r="C25" s="12">
        <v>0</v>
      </c>
    </row>
    <row r="26" spans="2:7" x14ac:dyDescent="0.4">
      <c r="B26" s="13" t="s">
        <v>24</v>
      </c>
      <c r="C26" s="12">
        <v>0</v>
      </c>
    </row>
    <row r="27" spans="2:7" x14ac:dyDescent="0.4">
      <c r="B27" s="13" t="s">
        <v>25</v>
      </c>
      <c r="C27" s="12">
        <v>1</v>
      </c>
    </row>
    <row r="28" spans="2:7" ht="19.5" thickBot="1" x14ac:dyDescent="0.45">
      <c r="B28" s="14" t="s">
        <v>26</v>
      </c>
      <c r="C28" s="15" t="s">
        <v>27</v>
      </c>
    </row>
    <row r="31" spans="2:7" ht="19.5" thickBot="1" x14ac:dyDescent="0.45">
      <c r="B31" t="s">
        <v>28</v>
      </c>
    </row>
    <row r="32" spans="2:7" ht="19.5" thickBot="1" x14ac:dyDescent="0.45">
      <c r="B32" s="1" t="s">
        <v>256</v>
      </c>
      <c r="C32" s="16" t="s">
        <v>29</v>
      </c>
      <c r="D32" s="16" t="s">
        <v>30</v>
      </c>
      <c r="E32" s="16" t="s">
        <v>31</v>
      </c>
      <c r="F32" s="16" t="s">
        <v>32</v>
      </c>
      <c r="G32" s="87" t="s">
        <v>250</v>
      </c>
    </row>
    <row r="33" spans="2:7" ht="19.5" thickTop="1" x14ac:dyDescent="0.4">
      <c r="B33" s="3"/>
      <c r="C33" s="20"/>
      <c r="D33" s="21" t="s">
        <v>33</v>
      </c>
      <c r="E33" s="20">
        <v>1345615</v>
      </c>
      <c r="F33" s="20">
        <v>178100297</v>
      </c>
      <c r="G33" s="22"/>
    </row>
    <row r="34" spans="2:7" x14ac:dyDescent="0.4">
      <c r="B34" s="10">
        <v>0.12</v>
      </c>
      <c r="C34" s="51" t="s">
        <v>248</v>
      </c>
      <c r="D34" s="51" t="s">
        <v>284</v>
      </c>
      <c r="E34" s="51"/>
      <c r="F34" s="51"/>
      <c r="G34" s="112" t="s">
        <v>288</v>
      </c>
    </row>
    <row r="35" spans="2:7" x14ac:dyDescent="0.4">
      <c r="B35" s="10">
        <v>0.12</v>
      </c>
      <c r="C35" s="51" t="s">
        <v>248</v>
      </c>
      <c r="D35" s="51" t="s">
        <v>285</v>
      </c>
      <c r="E35" s="51"/>
      <c r="F35" s="51"/>
      <c r="G35" s="112"/>
    </row>
    <row r="36" spans="2:7" x14ac:dyDescent="0.4">
      <c r="B36" s="10">
        <v>0.11</v>
      </c>
      <c r="C36" s="51" t="s">
        <v>248</v>
      </c>
      <c r="D36" s="51" t="s">
        <v>286</v>
      </c>
      <c r="E36" s="51"/>
      <c r="F36" s="51"/>
      <c r="G36" s="112"/>
    </row>
    <row r="37" spans="2:7" ht="19.5" thickBot="1" x14ac:dyDescent="0.45">
      <c r="B37" s="96">
        <v>0.1</v>
      </c>
      <c r="C37" s="23" t="s">
        <v>248</v>
      </c>
      <c r="D37" s="23" t="s">
        <v>287</v>
      </c>
      <c r="E37" s="23"/>
      <c r="F37" s="23"/>
      <c r="G37" s="113"/>
    </row>
    <row r="48" spans="2:7" x14ac:dyDescent="0.4">
      <c r="D48" t="s">
        <v>34</v>
      </c>
    </row>
  </sheetData>
  <mergeCells count="1">
    <mergeCell ref="G34:G37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95BC-FF06-4E1E-BD27-7FBED7896E1E}">
  <dimension ref="A1:AM16"/>
  <sheetViews>
    <sheetView workbookViewId="0">
      <selection activeCell="V14" sqref="V14"/>
    </sheetView>
  </sheetViews>
  <sheetFormatPr defaultRowHeight="18.75" x14ac:dyDescent="0.4"/>
  <cols>
    <col min="1" max="1" width="13.375" customWidth="1"/>
    <col min="5" max="5" width="10.125" customWidth="1"/>
    <col min="16" max="16" width="3.125" customWidth="1"/>
    <col min="17" max="17" width="10" customWidth="1"/>
    <col min="20" max="20" width="2.5" customWidth="1"/>
    <col min="24" max="24" width="2.875" customWidth="1"/>
    <col min="27" max="27" width="3.375" customWidth="1"/>
    <col min="30" max="30" width="3" customWidth="1"/>
    <col min="33" max="33" width="2.875" customWidth="1"/>
  </cols>
  <sheetData>
    <row r="1" spans="1:39" x14ac:dyDescent="0.4">
      <c r="A1" s="104" t="s">
        <v>41</v>
      </c>
      <c r="B1" s="104"/>
      <c r="C1" s="104"/>
      <c r="D1" s="104"/>
      <c r="E1" s="104"/>
      <c r="F1" s="105" t="s">
        <v>42</v>
      </c>
      <c r="G1" s="105"/>
      <c r="H1" s="105"/>
      <c r="I1" s="105"/>
      <c r="J1" s="106" t="s">
        <v>43</v>
      </c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55"/>
      <c r="AH1" s="55"/>
      <c r="AI1" s="27"/>
      <c r="AJ1" s="27"/>
      <c r="AK1" s="27"/>
    </row>
    <row r="2" spans="1:39" ht="38.25" thickBot="1" x14ac:dyDescent="0.45">
      <c r="A2" s="28" t="s">
        <v>44</v>
      </c>
      <c r="B2" s="29" t="s">
        <v>45</v>
      </c>
      <c r="C2" s="29" t="s">
        <v>46</v>
      </c>
      <c r="D2" s="29" t="s">
        <v>47</v>
      </c>
      <c r="E2" s="29" t="s">
        <v>48</v>
      </c>
      <c r="F2" s="30" t="s">
        <v>49</v>
      </c>
      <c r="G2" s="30" t="s">
        <v>50</v>
      </c>
      <c r="H2" s="30" t="s">
        <v>51</v>
      </c>
      <c r="I2" s="30" t="s">
        <v>52</v>
      </c>
      <c r="J2" s="31" t="s">
        <v>53</v>
      </c>
      <c r="K2" s="32" t="s">
        <v>54</v>
      </c>
      <c r="L2" s="32" t="s">
        <v>55</v>
      </c>
      <c r="M2" s="32" t="s">
        <v>56</v>
      </c>
      <c r="N2" s="31" t="s">
        <v>57</v>
      </c>
      <c r="O2" s="31" t="s">
        <v>102</v>
      </c>
      <c r="P2" s="31"/>
      <c r="Q2" s="31"/>
      <c r="R2" s="31" t="s">
        <v>58</v>
      </c>
      <c r="S2" s="33" t="s">
        <v>59</v>
      </c>
      <c r="T2" s="33"/>
      <c r="U2" s="33"/>
      <c r="V2" s="33"/>
      <c r="W2" s="31" t="s">
        <v>60</v>
      </c>
      <c r="X2" s="31"/>
      <c r="Y2" s="31"/>
      <c r="Z2" s="31" t="s">
        <v>61</v>
      </c>
      <c r="AA2" s="31"/>
      <c r="AB2" s="31"/>
      <c r="AC2" s="31" t="s">
        <v>62</v>
      </c>
      <c r="AD2" s="31"/>
      <c r="AE2" s="31"/>
      <c r="AF2" s="31" t="s">
        <v>63</v>
      </c>
      <c r="AG2" s="31"/>
      <c r="AH2" s="31"/>
      <c r="AI2" s="34" t="s">
        <v>64</v>
      </c>
      <c r="AJ2" s="34"/>
      <c r="AK2" s="34"/>
      <c r="AL2" s="35" t="s">
        <v>65</v>
      </c>
      <c r="AM2" s="55" t="s">
        <v>66</v>
      </c>
    </row>
    <row r="3" spans="1:39" x14ac:dyDescent="0.4">
      <c r="A3" s="107" t="s">
        <v>115</v>
      </c>
      <c r="B3" t="s">
        <v>116</v>
      </c>
      <c r="C3">
        <v>2009</v>
      </c>
      <c r="D3" t="s">
        <v>117</v>
      </c>
      <c r="E3" t="s">
        <v>118</v>
      </c>
      <c r="F3" s="107" t="s">
        <v>71</v>
      </c>
      <c r="G3">
        <v>6</v>
      </c>
      <c r="H3" t="s">
        <v>119</v>
      </c>
      <c r="I3" t="s">
        <v>120</v>
      </c>
      <c r="J3" t="s">
        <v>121</v>
      </c>
      <c r="K3" t="s">
        <v>74</v>
      </c>
      <c r="O3" s="60">
        <v>9.5</v>
      </c>
      <c r="P3" s="60" t="s">
        <v>75</v>
      </c>
      <c r="Q3" s="60">
        <v>2.58</v>
      </c>
      <c r="T3" s="60"/>
      <c r="W3" s="56">
        <v>0.24</v>
      </c>
      <c r="X3" s="56" t="s">
        <v>75</v>
      </c>
      <c r="Y3" s="37">
        <v>0.08</v>
      </c>
      <c r="Z3" s="40">
        <v>5.6000000000000001E-2</v>
      </c>
      <c r="AA3" s="56" t="s">
        <v>75</v>
      </c>
      <c r="AB3" s="37">
        <v>8.9999999999999993E-3</v>
      </c>
      <c r="AC3" s="40">
        <v>2.1000000000000001E-2</v>
      </c>
      <c r="AD3" s="56" t="s">
        <v>75</v>
      </c>
      <c r="AE3" s="37">
        <v>6.0000000000000001E-3</v>
      </c>
      <c r="AF3" s="57">
        <v>1.7999999999999999E-2</v>
      </c>
      <c r="AG3" s="57" t="s">
        <v>75</v>
      </c>
      <c r="AH3" s="57">
        <v>3.0000000000000001E-3</v>
      </c>
    </row>
    <row r="4" spans="1:39" x14ac:dyDescent="0.4">
      <c r="A4" s="108"/>
      <c r="F4" s="108"/>
      <c r="K4" t="s">
        <v>111</v>
      </c>
      <c r="O4" s="60">
        <v>12.3</v>
      </c>
      <c r="P4" s="60" t="s">
        <v>75</v>
      </c>
      <c r="Q4" s="60">
        <v>3.42</v>
      </c>
      <c r="S4" s="60">
        <v>0.3</v>
      </c>
      <c r="T4" s="60" t="s">
        <v>75</v>
      </c>
      <c r="U4" s="60">
        <v>0.08</v>
      </c>
      <c r="W4" s="61">
        <v>0.23</v>
      </c>
      <c r="X4" s="61" t="s">
        <v>75</v>
      </c>
      <c r="Y4" s="45">
        <v>0.08</v>
      </c>
      <c r="Z4" s="48">
        <v>5.3999999999999999E-2</v>
      </c>
      <c r="AA4" s="61" t="s">
        <v>75</v>
      </c>
      <c r="AB4" s="45">
        <v>1.9E-2</v>
      </c>
      <c r="AC4" s="48">
        <v>9.9000000000000005E-2</v>
      </c>
      <c r="AD4" s="61" t="s">
        <v>75</v>
      </c>
      <c r="AE4" s="45">
        <v>7.9000000000000001E-2</v>
      </c>
      <c r="AF4" s="43">
        <v>0.05</v>
      </c>
      <c r="AG4" s="57" t="s">
        <v>75</v>
      </c>
      <c r="AH4" s="57">
        <v>2.3E-2</v>
      </c>
    </row>
    <row r="5" spans="1:39" x14ac:dyDescent="0.4">
      <c r="A5" s="108"/>
      <c r="F5" s="108"/>
      <c r="K5" t="s">
        <v>122</v>
      </c>
      <c r="O5" s="60">
        <v>11.7</v>
      </c>
      <c r="P5" s="60" t="s">
        <v>75</v>
      </c>
      <c r="Q5" s="60">
        <v>3.32</v>
      </c>
      <c r="S5" s="57">
        <v>0.23</v>
      </c>
      <c r="T5" s="60" t="s">
        <v>75</v>
      </c>
      <c r="U5" s="60">
        <v>0.08</v>
      </c>
      <c r="W5" s="61">
        <v>0.22</v>
      </c>
      <c r="X5" s="61" t="s">
        <v>75</v>
      </c>
      <c r="Y5" s="45">
        <v>0.08</v>
      </c>
      <c r="Z5" s="48">
        <v>5.7000000000000002E-2</v>
      </c>
      <c r="AA5" s="61" t="s">
        <v>75</v>
      </c>
      <c r="AB5" s="45">
        <v>2.1000000000000001E-2</v>
      </c>
      <c r="AC5" s="48">
        <v>0.108</v>
      </c>
      <c r="AD5" s="61" t="s">
        <v>75</v>
      </c>
      <c r="AE5" s="45">
        <v>8.3000000000000004E-2</v>
      </c>
      <c r="AF5" s="43">
        <v>0.05</v>
      </c>
      <c r="AG5" s="57" t="s">
        <v>75</v>
      </c>
      <c r="AH5" s="57">
        <v>2.3E-2</v>
      </c>
    </row>
    <row r="6" spans="1:39" x14ac:dyDescent="0.4">
      <c r="A6" s="108"/>
      <c r="F6" s="108"/>
      <c r="K6" t="s">
        <v>123</v>
      </c>
      <c r="O6" s="60">
        <v>17.3</v>
      </c>
      <c r="P6" s="60" t="s">
        <v>75</v>
      </c>
      <c r="Q6" s="60">
        <v>5.01</v>
      </c>
      <c r="S6" s="57">
        <v>0.82</v>
      </c>
      <c r="T6" s="60" t="s">
        <v>75</v>
      </c>
      <c r="U6" s="60">
        <v>0.19</v>
      </c>
      <c r="W6" s="61">
        <v>0.23</v>
      </c>
      <c r="X6" s="61" t="s">
        <v>75</v>
      </c>
      <c r="Y6" s="45">
        <v>7.0000000000000007E-2</v>
      </c>
      <c r="Z6" s="62">
        <v>0.11</v>
      </c>
      <c r="AA6" s="61" t="s">
        <v>75</v>
      </c>
      <c r="AB6" s="45">
        <v>3.2000000000000001E-2</v>
      </c>
      <c r="AC6" s="48">
        <v>0.17799999999999999</v>
      </c>
      <c r="AD6" s="61" t="s">
        <v>75</v>
      </c>
      <c r="AE6" s="45">
        <v>5.8000000000000003E-2</v>
      </c>
      <c r="AF6" s="57">
        <v>2.5999999999999999E-2</v>
      </c>
      <c r="AG6" s="57" t="s">
        <v>75</v>
      </c>
      <c r="AH6" s="57">
        <v>8.0000000000000002E-3</v>
      </c>
    </row>
    <row r="7" spans="1:39" x14ac:dyDescent="0.4">
      <c r="A7" s="108"/>
      <c r="F7" s="108"/>
      <c r="K7" t="s">
        <v>124</v>
      </c>
      <c r="O7" s="60">
        <v>41.4</v>
      </c>
      <c r="P7" s="60" t="s">
        <v>75</v>
      </c>
      <c r="Q7" s="41">
        <v>12</v>
      </c>
      <c r="S7" s="57">
        <v>3.38</v>
      </c>
      <c r="T7" s="60" t="s">
        <v>75</v>
      </c>
      <c r="U7" s="60">
        <v>0.72</v>
      </c>
      <c r="W7" s="61">
        <v>0.27</v>
      </c>
      <c r="X7" s="61" t="s">
        <v>75</v>
      </c>
      <c r="Y7" s="45">
        <v>0.09</v>
      </c>
      <c r="Z7" s="48">
        <v>6.6000000000000003E-2</v>
      </c>
      <c r="AA7" s="61" t="s">
        <v>75</v>
      </c>
      <c r="AB7" s="45">
        <v>3.2000000000000001E-2</v>
      </c>
      <c r="AC7" s="48">
        <v>0.36399999999999999</v>
      </c>
      <c r="AD7" s="61" t="s">
        <v>75</v>
      </c>
      <c r="AE7" s="45">
        <v>0.13300000000000001</v>
      </c>
      <c r="AF7" s="43">
        <v>0.06</v>
      </c>
      <c r="AG7" s="57" t="s">
        <v>75</v>
      </c>
      <c r="AH7" s="57">
        <v>6.3E-2</v>
      </c>
    </row>
    <row r="8" spans="1:39" ht="19.5" thickBot="1" x14ac:dyDescent="0.45">
      <c r="A8" s="108"/>
      <c r="F8" s="108"/>
    </row>
    <row r="9" spans="1:39" x14ac:dyDescent="0.4">
      <c r="A9" s="108"/>
      <c r="F9" s="108"/>
      <c r="J9" t="s">
        <v>216</v>
      </c>
      <c r="K9" t="s">
        <v>74</v>
      </c>
      <c r="Z9" s="75">
        <v>1.6E-2</v>
      </c>
      <c r="AA9" s="68" t="s">
        <v>75</v>
      </c>
      <c r="AB9" s="75">
        <v>1.2E-2</v>
      </c>
    </row>
    <row r="10" spans="1:39" x14ac:dyDescent="0.4">
      <c r="A10" s="108"/>
      <c r="F10" s="108"/>
      <c r="K10" t="s">
        <v>111</v>
      </c>
      <c r="S10" s="69">
        <v>0.36</v>
      </c>
      <c r="U10" s="60">
        <v>0.06</v>
      </c>
      <c r="Z10" s="75">
        <v>6.9000000000000006E-2</v>
      </c>
      <c r="AA10" s="61" t="s">
        <v>75</v>
      </c>
      <c r="AB10" s="75">
        <v>1.0999999999999999E-2</v>
      </c>
    </row>
    <row r="11" spans="1:39" x14ac:dyDescent="0.4">
      <c r="A11" s="108"/>
      <c r="F11" s="108"/>
      <c r="K11" t="s">
        <v>122</v>
      </c>
      <c r="S11" s="60">
        <v>0.3</v>
      </c>
      <c r="U11" s="60">
        <v>7.0000000000000007E-2</v>
      </c>
      <c r="Z11" s="75">
        <v>6.7000000000000004E-2</v>
      </c>
      <c r="AA11" s="61" t="s">
        <v>75</v>
      </c>
      <c r="AB11" s="75">
        <v>8.0000000000000002E-3</v>
      </c>
    </row>
    <row r="12" spans="1:39" x14ac:dyDescent="0.4">
      <c r="A12" s="108"/>
      <c r="F12" s="108"/>
      <c r="K12" t="s">
        <v>123</v>
      </c>
      <c r="S12" s="60">
        <v>0.7</v>
      </c>
      <c r="U12" s="60">
        <v>0.13</v>
      </c>
      <c r="Z12" s="75">
        <v>3.6999999999999998E-2</v>
      </c>
      <c r="AA12" s="61" t="s">
        <v>75</v>
      </c>
      <c r="AB12" s="75">
        <v>5.0000000000000001E-3</v>
      </c>
    </row>
    <row r="13" spans="1:39" x14ac:dyDescent="0.4">
      <c r="A13" s="108"/>
      <c r="F13" s="108"/>
      <c r="K13" t="s">
        <v>124</v>
      </c>
      <c r="S13" s="69">
        <v>2.21</v>
      </c>
      <c r="U13" s="60">
        <v>0.21</v>
      </c>
      <c r="Z13" s="75">
        <v>5.3999999999999999E-2</v>
      </c>
      <c r="AA13" s="61" t="s">
        <v>75</v>
      </c>
      <c r="AB13" s="75">
        <v>4.0000000000000001E-3</v>
      </c>
    </row>
    <row r="16" spans="1:39" x14ac:dyDescent="0.4">
      <c r="R16" s="74"/>
    </row>
  </sheetData>
  <mergeCells count="5">
    <mergeCell ref="A1:E1"/>
    <mergeCell ref="F1:I1"/>
    <mergeCell ref="J1:AF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11C_Cimbi-36(動態)</vt:lpstr>
      <vt:lpstr>11C_Cimbi-36(構造)</vt:lpstr>
      <vt:lpstr>11C_MDL 100907(動態)</vt:lpstr>
      <vt:lpstr>11C_MDL 100907(構造)</vt:lpstr>
      <vt:lpstr>18F_altanserin(動態)</vt:lpstr>
      <vt:lpstr>18F_altanserin(構造)</vt:lpstr>
      <vt:lpstr>11C_WAY-100635(動態)</vt:lpstr>
      <vt:lpstr>11C_WAY 100635(構造)</vt:lpstr>
      <vt:lpstr>11C_SB207145(動態)</vt:lpstr>
      <vt:lpstr>11C_SB207145(構造)</vt:lpstr>
      <vt:lpstr>11C_HTP(動態)</vt:lpstr>
      <vt:lpstr>11C_HTP(構造)</vt:lpstr>
      <vt:lpstr>18F_MH.MZ(動態)</vt:lpstr>
      <vt:lpstr>18F_MH.MZ(構造)</vt:lpstr>
      <vt:lpstr>11C_AZ10419369(動態)</vt:lpstr>
      <vt:lpstr>11C_AZ10419369(構造)</vt:lpstr>
      <vt:lpstr>11C_GSK215083(動態)</vt:lpstr>
      <vt:lpstr>11C_GSK215083(構造)</vt:lpstr>
      <vt:lpstr>11C_CUMI-101(kinetic)</vt:lpstr>
      <vt:lpstr>11C_CUMI-101(compound)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2021-07-12T06:47:05Z</dcterms:created>
  <dcterms:modified xsi:type="dcterms:W3CDTF">2022-10-14T05:05:07Z</dcterms:modified>
</cp:coreProperties>
</file>