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Beta-secretase 1\"/>
    </mc:Choice>
  </mc:AlternateContent>
  <xr:revisionPtr revIDLastSave="0" documentId="13_ncr:1_{12F2A64E-AF89-4D47-BCF7-EF853098CC54}" xr6:coauthVersionLast="36" xr6:coauthVersionMax="36" xr10:uidLastSave="{00000000-0000-0000-0000-000000000000}"/>
  <bookViews>
    <workbookView xWindow="945" yWindow="15" windowWidth="15000" windowHeight="17280" xr2:uid="{666BC7CE-D0A8-4F8C-A65E-5E37EDDADD61}"/>
  </bookViews>
  <sheets>
    <sheet name="18F_PF-06684511(kinetic)" sheetId="1" r:id="rId1"/>
    <sheet name="18F_PF-06684511(kinetic) (raw)" sheetId="3" r:id="rId2"/>
    <sheet name="18F_PF-06684511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10" i="1"/>
  <c r="AJ13" i="1"/>
  <c r="AJ12" i="1"/>
  <c r="AJ4" i="1"/>
  <c r="AJ3" i="1"/>
  <c r="AJ11" i="1"/>
  <c r="AJ16" i="1"/>
  <c r="AJ15" i="1"/>
  <c r="AJ14" i="1"/>
  <c r="AJ6" i="1"/>
  <c r="AF5" i="1"/>
  <c r="AF10" i="1"/>
  <c r="AF13" i="1"/>
  <c r="AF12" i="1"/>
  <c r="AF4" i="1"/>
  <c r="AF3" i="1"/>
  <c r="AF11" i="1"/>
  <c r="AF16" i="1"/>
  <c r="AF15" i="1"/>
  <c r="AF14" i="1"/>
  <c r="AF6" i="1"/>
  <c r="AB5" i="1"/>
  <c r="AB10" i="1"/>
  <c r="AB13" i="1"/>
  <c r="AB12" i="1"/>
  <c r="AB4" i="1"/>
  <c r="AB3" i="1"/>
  <c r="AB11" i="1"/>
  <c r="AB16" i="1"/>
  <c r="AB15" i="1"/>
  <c r="AB14" i="1"/>
  <c r="AB6" i="1"/>
  <c r="S9" i="3"/>
  <c r="X4" i="1" s="1"/>
  <c r="P13" i="1"/>
  <c r="M3" i="3"/>
  <c r="P11" i="3" s="1"/>
  <c r="R11" i="3" s="1"/>
  <c r="T13" i="1" s="1"/>
  <c r="S3" i="3"/>
  <c r="X6" i="1" s="1"/>
  <c r="V3" i="3"/>
  <c r="AH3" i="3" s="1"/>
  <c r="Y3" i="3"/>
  <c r="AB3" i="3"/>
  <c r="M4" i="3"/>
  <c r="S4" i="3"/>
  <c r="X14" i="1" s="1"/>
  <c r="V4" i="3"/>
  <c r="AH4" i="3" s="1"/>
  <c r="Y4" i="3"/>
  <c r="AB4" i="3"/>
  <c r="M5" i="3"/>
  <c r="P15" i="1" s="1"/>
  <c r="S5" i="3"/>
  <c r="X15" i="1" s="1"/>
  <c r="V5" i="3"/>
  <c r="Y5" i="3"/>
  <c r="AB5" i="3"/>
  <c r="M6" i="3"/>
  <c r="S6" i="3"/>
  <c r="X16" i="1" s="1"/>
  <c r="V6" i="3"/>
  <c r="Y6" i="3"/>
  <c r="AB6" i="3"/>
  <c r="M7" i="3"/>
  <c r="P7" i="3" s="1"/>
  <c r="R7" i="3" s="1"/>
  <c r="T11" i="1" s="1"/>
  <c r="S7" i="3"/>
  <c r="X11" i="1" s="1"/>
  <c r="V7" i="3"/>
  <c r="AH7" i="3" s="1"/>
  <c r="Y7" i="3"/>
  <c r="AB7" i="3"/>
  <c r="M8" i="3"/>
  <c r="S8" i="3"/>
  <c r="X3" i="1" s="1"/>
  <c r="V8" i="3"/>
  <c r="Y8" i="3"/>
  <c r="AB8" i="3"/>
  <c r="AE8" i="3"/>
  <c r="M9" i="3"/>
  <c r="P9" i="3" s="1"/>
  <c r="R9" i="3" s="1"/>
  <c r="T4" i="1" s="1"/>
  <c r="V9" i="3"/>
  <c r="Y9" i="3"/>
  <c r="AB9" i="3"/>
  <c r="M10" i="3"/>
  <c r="P10" i="3" s="1"/>
  <c r="R10" i="3" s="1"/>
  <c r="T12" i="1" s="1"/>
  <c r="S10" i="3"/>
  <c r="X12" i="1" s="1"/>
  <c r="V10" i="3"/>
  <c r="AH10" i="3" s="1"/>
  <c r="Y10" i="3"/>
  <c r="AB10" i="3"/>
  <c r="M11" i="3"/>
  <c r="S11" i="3"/>
  <c r="X13" i="1" s="1"/>
  <c r="V11" i="3"/>
  <c r="Y11" i="3"/>
  <c r="AB11" i="3"/>
  <c r="M12" i="3"/>
  <c r="S12" i="3"/>
  <c r="X10" i="1" s="1"/>
  <c r="V12" i="3"/>
  <c r="AH12" i="3" s="1"/>
  <c r="Y12" i="3"/>
  <c r="AB12" i="3"/>
  <c r="M13" i="3"/>
  <c r="P13" i="3"/>
  <c r="R13" i="3" s="1"/>
  <c r="S13" i="3"/>
  <c r="V13" i="3"/>
  <c r="Y13" i="3"/>
  <c r="AB13" i="3"/>
  <c r="M14" i="3"/>
  <c r="P5" i="1" s="1"/>
  <c r="S14" i="3"/>
  <c r="X5" i="1" s="1"/>
  <c r="V14" i="3"/>
  <c r="Y14" i="3"/>
  <c r="AB14" i="3"/>
  <c r="AE13" i="3" l="1"/>
  <c r="AE9" i="3"/>
  <c r="AE7" i="3"/>
  <c r="P14" i="3"/>
  <c r="R14" i="3" s="1"/>
  <c r="T5" i="1" s="1"/>
  <c r="AE14" i="3"/>
  <c r="AE12" i="3"/>
  <c r="AH6" i="3"/>
  <c r="AE5" i="3"/>
  <c r="AE4" i="3"/>
  <c r="AH11" i="3"/>
  <c r="AH13" i="3"/>
  <c r="AE11" i="3"/>
  <c r="P6" i="3"/>
  <c r="R6" i="3" s="1"/>
  <c r="T16" i="1" s="1"/>
  <c r="P4" i="3"/>
  <c r="R4" i="3" s="1"/>
  <c r="T14" i="1" s="1"/>
  <c r="P4" i="1"/>
  <c r="P11" i="1"/>
  <c r="AH14" i="3"/>
  <c r="P12" i="3"/>
  <c r="R12" i="3" s="1"/>
  <c r="T10" i="1" s="1"/>
  <c r="AH9" i="3"/>
  <c r="AH8" i="3"/>
  <c r="AE6" i="3"/>
  <c r="AH5" i="3"/>
  <c r="P12" i="1"/>
  <c r="P16" i="1"/>
  <c r="P5" i="3"/>
  <c r="R5" i="3" s="1"/>
  <c r="T15" i="1" s="1"/>
  <c r="P6" i="1"/>
  <c r="AE10" i="3"/>
  <c r="P8" i="3"/>
  <c r="R8" i="3" s="1"/>
  <c r="T3" i="1" s="1"/>
  <c r="AE3" i="3"/>
  <c r="P3" i="1"/>
  <c r="P10" i="1"/>
  <c r="P14" i="1"/>
  <c r="AR10" i="1"/>
  <c r="AR14" i="1"/>
  <c r="AN11" i="1"/>
  <c r="AN14" i="1"/>
  <c r="AR13" i="1"/>
  <c r="AR12" i="1"/>
  <c r="AR5" i="1"/>
  <c r="AR4" i="1"/>
  <c r="AR3" i="1"/>
  <c r="AR11" i="1"/>
  <c r="AR16" i="1"/>
  <c r="AR15" i="1"/>
  <c r="AR6" i="1"/>
  <c r="AN10" i="1"/>
  <c r="AN5" i="1"/>
  <c r="AN13" i="1"/>
  <c r="AN12" i="1"/>
  <c r="AN4" i="1"/>
  <c r="AN3" i="1"/>
  <c r="AN16" i="1"/>
  <c r="AN15" i="1"/>
  <c r="AN6" i="1"/>
</calcChain>
</file>

<file path=xl/sharedStrings.xml><?xml version="1.0" encoding="utf-8"?>
<sst xmlns="http://schemas.openxmlformats.org/spreadsheetml/2006/main" count="213" uniqueCount="117">
  <si>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</si>
  <si>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</si>
  <si>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</si>
  <si>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</si>
  <si>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</si>
  <si>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</si>
  <si>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</si>
  <si>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</si>
  <si>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</si>
  <si>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</si>
  <si>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</si>
  <si>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</si>
  <si>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</si>
  <si>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</si>
  <si>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</si>
  <si>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</si>
  <si>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</si>
  <si>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</si>
  <si>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</si>
  <si>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</si>
  <si>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</si>
  <si>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</si>
  <si>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</si>
  <si>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</si>
  <si>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</si>
  <si>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</si>
  <si>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</si>
  <si>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</si>
  <si>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</si>
  <si>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</si>
  <si>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</si>
  <si>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</si>
  <si>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</si>
  <si>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</si>
  <si>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</si>
  <si>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</si>
  <si>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</si>
  <si>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</si>
  <si>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</si>
  <si>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</si>
  <si>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</si>
  <si>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</si>
  <si>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</si>
  <si>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</si>
  <si>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</si>
  <si>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Beta-secretase 1</t>
  </si>
  <si>
    <t>Ryousuke Arakawa et al.</t>
    <phoneticPr fontId="3"/>
  </si>
  <si>
    <t>EJNMMI</t>
    <phoneticPr fontId="3"/>
  </si>
  <si>
    <t>47,2429-2439</t>
    <phoneticPr fontId="3"/>
  </si>
  <si>
    <t>3/2(F/M)</t>
    <phoneticPr fontId="3"/>
  </si>
  <si>
    <t>41-53</t>
    <phoneticPr fontId="3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</si>
  <si>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</si>
  <si>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</si>
  <si>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</si>
  <si>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</si>
  <si>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</si>
  <si>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C19H19F2N5O3S</t>
    <phoneticPr fontId="1"/>
  </si>
  <si>
    <t>Chemical and Physical Properties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</si>
  <si>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</si>
  <si>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</si>
  <si>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</si>
  <si>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</si>
  <si>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</si>
  <si>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</si>
  <si>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</si>
  <si>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</si>
  <si>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</si>
  <si>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</si>
  <si>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</si>
  <si>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</si>
  <si>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</si>
  <si>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</si>
  <si>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</si>
  <si>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</si>
  <si>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</si>
  <si>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</si>
  <si>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</si>
  <si>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</si>
  <si>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</si>
  <si>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</si>
  <si>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</si>
  <si>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</si>
  <si>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</si>
  <si>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mice frontal cortex homogenate</t>
  </si>
  <si>
    <t>10.1021/acs.jmedchem.7b01769</t>
  </si>
  <si>
    <t>2TCM</t>
    <phoneticPr fontId="3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</si>
  <si>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F]PF-06684511</t>
    </r>
    <phoneticPr fontId="1"/>
  </si>
  <si>
    <t>AMG</t>
    <phoneticPr fontId="3"/>
  </si>
  <si>
    <t>PCC</t>
    <phoneticPr fontId="3"/>
  </si>
  <si>
    <t>ACC</t>
    <phoneticPr fontId="3"/>
  </si>
  <si>
    <t>PAC</t>
    <phoneticPr fontId="3"/>
  </si>
  <si>
    <t>OCC</t>
    <phoneticPr fontId="3"/>
  </si>
  <si>
    <t>HIP</t>
    <phoneticPr fontId="3"/>
  </si>
  <si>
    <t>LTC</t>
    <phoneticPr fontId="3"/>
  </si>
  <si>
    <t>LFC</t>
    <phoneticPr fontId="3"/>
  </si>
  <si>
    <t>THA</t>
    <phoneticPr fontId="3"/>
  </si>
  <si>
    <t>PUT</t>
    <phoneticPr fontId="3"/>
  </si>
  <si>
    <t>CAU</t>
    <phoneticPr fontId="3"/>
  </si>
  <si>
    <t>CER</t>
    <phoneticPr fontId="3"/>
  </si>
  <si>
    <t>retest</t>
    <phoneticPr fontId="3"/>
  </si>
  <si>
    <t>test</t>
    <phoneticPr fontId="3"/>
  </si>
  <si>
    <t>Vt</t>
    <phoneticPr fontId="3"/>
  </si>
  <si>
    <t>k4</t>
    <phoneticPr fontId="3"/>
  </si>
  <si>
    <t>k2</t>
    <phoneticPr fontId="3"/>
  </si>
  <si>
    <t>K1</t>
    <phoneticPr fontId="3"/>
  </si>
  <si>
    <t>amygdala</t>
    <phoneticPr fontId="3"/>
  </si>
  <si>
    <t>posterior cingulate cx</t>
    <phoneticPr fontId="3"/>
  </si>
  <si>
    <t>anterior cingulate cx</t>
    <phoneticPr fontId="3"/>
  </si>
  <si>
    <t>PAR</t>
    <phoneticPr fontId="3"/>
  </si>
  <si>
    <t>2-TCM</t>
    <phoneticPr fontId="3"/>
  </si>
  <si>
    <t>[18F]PF-06684511</t>
    <phoneticPr fontId="3"/>
  </si>
  <si>
    <t>k1/k2</t>
    <phoneticPr fontId="1"/>
  </si>
  <si>
    <t>BPND(k3/k4)</t>
    <phoneticPr fontId="1"/>
  </si>
  <si>
    <t>DVR</t>
    <phoneticPr fontId="1"/>
  </si>
  <si>
    <t>47(10):2429-39.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</si>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</sst>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00"/>
    <numFmt numFmtId="178" formatCode="#,##0.000"/>
    <numFmt numFmtId="179" formatCode="0.0000"/>
    <numFmt numFmtId="180" formatCode="0.000000"/>
    <numFmt numFmtId="181" formatCode="0.00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180" fontId="4" fillId="0" borderId="14" xfId="1" applyNumberForma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6" fillId="6" borderId="14" xfId="1" applyFont="1" applyFill="1" applyBorder="1" applyAlignment="1">
      <alignment horizontal="right" vertical="center" wrapText="1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177" fontId="4" fillId="0" borderId="0" xfId="1" applyNumberFormat="1"/>
    <xf numFmtId="177" fontId="4" fillId="0" borderId="0" xfId="1" applyNumberFormat="1" applyAlignment="1">
      <alignment horizontal="center"/>
    </xf>
    <xf numFmtId="181" fontId="4" fillId="0" borderId="0" xfId="1" applyNumberFormat="1"/>
    <xf numFmtId="2" fontId="4" fillId="0" borderId="0" xfId="1" applyNumberFormat="1"/>
    <xf numFmtId="177" fontId="4" fillId="0" borderId="0" xfId="1" applyNumberFormat="1" applyAlignment="1">
      <alignment horizontal="center" vertical="center"/>
    </xf>
    <xf numFmtId="0" fontId="4" fillId="4" borderId="19" xfId="1" applyFill="1" applyBorder="1" applyAlignment="1">
      <alignment horizontal="center" vertical="center"/>
    </xf>
    <xf numFmtId="0" fontId="4" fillId="0" borderId="20" xfId="1" applyBorder="1" applyAlignment="1">
      <alignment vertical="center"/>
    </xf>
    <xf numFmtId="0" fontId="4" fillId="4" borderId="1" xfId="1" applyFill="1" applyBorder="1" applyAlignment="1">
      <alignment vertical="center"/>
    </xf>
    <xf numFmtId="0" fontId="4" fillId="4" borderId="20" xfId="1" applyFill="1" applyBorder="1" applyAlignment="1">
      <alignment vertical="center"/>
    </xf>
    <xf numFmtId="0" fontId="4" fillId="4" borderId="1" xfId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9" xfId="1" applyFill="1" applyBorder="1" applyAlignment="1">
      <alignment horizontal="left" vertical="center"/>
    </xf>
    <xf numFmtId="0" fontId="4" fillId="4" borderId="1" xfId="1" applyFill="1" applyBorder="1" applyAlignment="1">
      <alignment horizontal="left" vertical="center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0" fontId="4" fillId="4" borderId="0" xfId="1" applyFill="1" applyAlignment="1">
      <alignment horizontal="center" vertical="center"/>
    </xf>
    <xf numFmtId="2" fontId="4" fillId="0" borderId="0" xfId="1" applyNumberFormat="1" applyAlignment="1">
      <alignment horizontal="center" vertical="center"/>
    </xf>
    <xf numFmtId="2" fontId="4" fillId="0" borderId="0" xfId="1" applyNumberFormat="1" applyAlignment="1">
      <alignment horizontal="center"/>
    </xf>
    <xf numFmtId="181" fontId="4" fillId="0" borderId="0" xfId="1" applyNumberFormat="1" applyAlignment="1">
      <alignment horizontal="center"/>
    </xf>
    <xf numFmtId="0" fontId="8" fillId="0" borderId="0" xfId="0" applyFont="1" applyAlignment="1">
      <alignment horizontal="justify" vertical="center"/>
    </xf>
    <xf numFmtId="0" fontId="0" fillId="0" borderId="8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標準" xfId="0" builtinId="0"/>
    <cellStyle name="標準 2" xfId="1" xr:uid="{D9DAF3D2-592A-43F9-84E0-E5D601F211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3.75" customWidth="1"/>
    <col min="12" max="12" width="20.375" customWidth="1"/>
    <col min="15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8" width="9" customWidth="1"/>
    <col min="29" max="29" width="2.625" customWidth="1"/>
    <col min="30" max="32" width="9" customWidth="1"/>
    <col min="33" max="33" width="3.25" customWidth="1"/>
    <col min="34" max="36" width="9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78" t="s">
        <v>0</v>
      </c>
      <c r="B1" s="78"/>
      <c r="C1" s="78"/>
      <c r="D1" s="78"/>
      <c r="E1" s="78"/>
      <c r="F1" s="78"/>
      <c r="G1" s="79" t="s">
        <v>116</v>
      </c>
      <c r="H1" s="79"/>
      <c r="I1" s="79"/>
      <c r="J1" s="79"/>
      <c r="K1" s="80" t="s">
        <v>1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44</v>
      </c>
      <c r="AA2" s="6"/>
      <c r="AB2" s="6" t="s">
        <v>17</v>
      </c>
      <c r="AC2" s="6"/>
      <c r="AD2" s="6" t="s">
        <v>44</v>
      </c>
      <c r="AE2" s="6"/>
      <c r="AF2" s="6" t="s">
        <v>18</v>
      </c>
      <c r="AG2" s="6"/>
      <c r="AH2" s="6" t="s">
        <v>44</v>
      </c>
      <c r="AI2" s="6"/>
      <c r="AJ2" s="6" t="s">
        <v>19</v>
      </c>
      <c r="AK2" s="6"/>
      <c r="AL2" s="6" t="s">
        <v>44</v>
      </c>
      <c r="AM2" s="6"/>
      <c r="AN2" s="6" t="s">
        <v>41</v>
      </c>
      <c r="AO2" s="6"/>
      <c r="AP2" s="6" t="s">
        <v>44</v>
      </c>
      <c r="AQ2" s="6"/>
      <c r="AR2" s="8" t="s">
        <v>20</v>
      </c>
      <c r="AS2" s="8"/>
      <c r="AT2" s="6" t="s">
        <v>44</v>
      </c>
      <c r="AU2" s="1"/>
    </row>
    <row r="3" spans="1:47" x14ac:dyDescent="0.4">
      <c r="A3" s="84" t="s">
        <v>86</v>
      </c>
      <c r="B3" s="11" t="s">
        <v>45</v>
      </c>
      <c r="C3" t="s">
        <v>46</v>
      </c>
      <c r="D3">
        <v>2020</v>
      </c>
      <c r="E3" t="s">
        <v>47</v>
      </c>
      <c r="F3" s="76" t="s">
        <v>114</v>
      </c>
      <c r="G3" s="84" t="s">
        <v>21</v>
      </c>
      <c r="H3">
        <v>5</v>
      </c>
      <c r="I3" t="s">
        <v>49</v>
      </c>
      <c r="J3" t="s">
        <v>50</v>
      </c>
      <c r="K3" t="s">
        <v>85</v>
      </c>
      <c r="L3" s="82" t="s">
        <v>22</v>
      </c>
      <c r="M3" s="82"/>
      <c r="N3" s="82" t="s">
        <v>22</v>
      </c>
      <c r="O3" s="82"/>
      <c r="P3" s="73">
        <f>'18F_PF-06684511(kinetic) (raw)'!$M$8</f>
        <v>5.835</v>
      </c>
      <c r="Q3" s="11"/>
      <c r="R3" s="11"/>
      <c r="S3" s="11"/>
      <c r="T3" s="75">
        <f>'18F_PF-06684511(kinetic) (raw)'!$R$8</f>
        <v>0.33676975945017174</v>
      </c>
      <c r="U3" s="11"/>
      <c r="V3" s="11"/>
      <c r="W3" s="11"/>
      <c r="X3" s="28">
        <f>'18F_PF-06684511(kinetic) (raw)'!$S$8</f>
        <v>0.17499999999999999</v>
      </c>
      <c r="Y3" s="11"/>
      <c r="Z3" s="11"/>
      <c r="AA3" s="11"/>
      <c r="AB3" s="30">
        <f>'18F_PF-06684511(kinetic) (raw)'!$V$8</f>
        <v>0.39749999999999996</v>
      </c>
      <c r="AC3" s="11"/>
      <c r="AD3" s="11"/>
      <c r="AE3" s="11"/>
      <c r="AF3" s="28">
        <f>'18F_PF-06684511(kinetic) (raw)'!$Y$8</f>
        <v>0.52849999999999997</v>
      </c>
      <c r="AG3" s="11"/>
      <c r="AH3" s="11"/>
      <c r="AI3" s="11"/>
      <c r="AJ3" s="31">
        <f>'18F_PF-06684511(kinetic) (raw)'!$AB$8</f>
        <v>8.4999999999999992E-2</v>
      </c>
      <c r="AK3" s="11"/>
      <c r="AL3" s="11"/>
      <c r="AM3" s="11"/>
      <c r="AN3" s="12">
        <f>X3/AB3</f>
        <v>0.44025157232704404</v>
      </c>
      <c r="AO3" s="11"/>
      <c r="AP3" s="11"/>
      <c r="AQ3" s="11"/>
      <c r="AR3" s="12">
        <f>AF3/AJ3</f>
        <v>6.2176470588235295</v>
      </c>
      <c r="AS3" s="11"/>
      <c r="AT3" s="11"/>
      <c r="AU3" s="11"/>
    </row>
    <row r="4" spans="1:47" x14ac:dyDescent="0.4">
      <c r="A4" s="85"/>
      <c r="B4" s="11"/>
      <c r="C4" s="11"/>
      <c r="D4" s="11"/>
      <c r="E4" s="11"/>
      <c r="F4" s="11"/>
      <c r="G4" s="85"/>
      <c r="H4" s="11"/>
      <c r="I4" s="11"/>
      <c r="J4" s="11"/>
      <c r="K4" s="11"/>
      <c r="L4" s="81"/>
      <c r="M4" s="81"/>
      <c r="N4" s="81" t="s">
        <v>27</v>
      </c>
      <c r="O4" s="81"/>
      <c r="P4" s="74">
        <f>'18F_PF-06684511(kinetic) (raw)'!$M$9</f>
        <v>5.65</v>
      </c>
      <c r="R4" s="11"/>
      <c r="S4" s="11"/>
      <c r="T4" s="75">
        <f>'18F_PF-06684511(kinetic) (raw)'!$R$9</f>
        <v>0.29438717067583053</v>
      </c>
      <c r="U4" s="11"/>
      <c r="V4" s="11"/>
      <c r="W4" s="11"/>
      <c r="X4" s="29">
        <f>'18F_PF-06684511(kinetic) (raw)'!$S$9</f>
        <v>0.17599999999999999</v>
      </c>
      <c r="Z4" s="11"/>
      <c r="AA4" s="11"/>
      <c r="AB4" s="30">
        <f>'18F_PF-06684511(kinetic) (raw)'!$V$9</f>
        <v>0.372</v>
      </c>
      <c r="AC4" s="11"/>
      <c r="AD4" s="11"/>
      <c r="AE4" s="11"/>
      <c r="AF4" s="28">
        <f>'18F_PF-06684511(kinetic) (raw)'!$Y$9</f>
        <v>0.29249999999999998</v>
      </c>
      <c r="AG4" s="11"/>
      <c r="AH4" s="11"/>
      <c r="AI4" s="11"/>
      <c r="AJ4" s="31">
        <f>'18F_PF-06684511(kinetic) (raw)'!$AB$9</f>
        <v>3.9E-2</v>
      </c>
      <c r="AK4" s="11"/>
      <c r="AL4" s="11"/>
      <c r="AN4" s="12">
        <f t="shared" ref="AN4:AN16" si="0">X4/AB4</f>
        <v>0.47311827956989244</v>
      </c>
      <c r="AO4" s="11"/>
      <c r="AP4" s="11"/>
      <c r="AQ4" s="11"/>
      <c r="AR4" s="12">
        <f t="shared" ref="AR4:AR16" si="1">AF4/AJ4</f>
        <v>7.4999999999999991</v>
      </c>
      <c r="AS4" s="11"/>
      <c r="AT4" s="17"/>
      <c r="AU4" s="11"/>
    </row>
    <row r="5" spans="1:47" x14ac:dyDescent="0.4">
      <c r="A5" s="85"/>
      <c r="B5" s="11"/>
      <c r="C5" s="11"/>
      <c r="D5" s="11"/>
      <c r="E5" s="11"/>
      <c r="F5" s="11"/>
      <c r="G5" s="85"/>
      <c r="H5" s="11"/>
      <c r="I5" s="11"/>
      <c r="J5" s="11"/>
      <c r="K5" s="11"/>
      <c r="L5" s="81"/>
      <c r="M5" s="81"/>
      <c r="N5" s="81" t="s">
        <v>30</v>
      </c>
      <c r="O5" s="81"/>
      <c r="P5" s="12">
        <f>'18F_PF-06684511(kinetic) (raw)'!$M$14</f>
        <v>6.3650000000000002</v>
      </c>
      <c r="Q5" s="11"/>
      <c r="R5" s="11"/>
      <c r="S5" s="11"/>
      <c r="T5" s="75">
        <f>'18F_PF-06684511(kinetic) (raw)'!$R$14</f>
        <v>0.45819014891179832</v>
      </c>
      <c r="U5" s="11"/>
      <c r="V5" s="11"/>
      <c r="W5" s="11"/>
      <c r="X5" s="28">
        <f>'18F_PF-06684511(kinetic) (raw)'!$S$14</f>
        <v>0.14200000000000002</v>
      </c>
      <c r="Y5" s="11"/>
      <c r="Z5" s="11"/>
      <c r="AA5" s="11"/>
      <c r="AB5" s="30">
        <f>'18F_PF-06684511(kinetic) (raw)'!$V$14</f>
        <v>0.47949999999999998</v>
      </c>
      <c r="AC5" s="11"/>
      <c r="AD5" s="11"/>
      <c r="AE5" s="11"/>
      <c r="AF5" s="28">
        <f>'18F_PF-06684511(kinetic) (raw)'!$Y$14</f>
        <v>0.46650000000000003</v>
      </c>
      <c r="AG5" s="11"/>
      <c r="AH5" s="11"/>
      <c r="AI5" s="11"/>
      <c r="AJ5" s="31">
        <f>'18F_PF-06684511(kinetic) (raw)'!$AB$14</f>
        <v>7.9500000000000001E-2</v>
      </c>
      <c r="AK5" s="11"/>
      <c r="AL5" s="11"/>
      <c r="AM5" s="11"/>
      <c r="AN5" s="12">
        <f t="shared" si="0"/>
        <v>0.2961418143899896</v>
      </c>
      <c r="AO5" s="11"/>
      <c r="AP5" s="11"/>
      <c r="AQ5" s="11"/>
      <c r="AR5" s="12">
        <f t="shared" si="1"/>
        <v>5.867924528301887</v>
      </c>
      <c r="AS5" s="11"/>
      <c r="AT5" s="11"/>
      <c r="AU5" s="11"/>
    </row>
    <row r="6" spans="1:47" x14ac:dyDescent="0.4">
      <c r="A6" s="85"/>
      <c r="B6" s="11"/>
      <c r="C6" s="11"/>
      <c r="D6" s="11"/>
      <c r="E6" s="11"/>
      <c r="F6" s="11"/>
      <c r="G6" s="85"/>
      <c r="H6" s="11"/>
      <c r="I6" s="11"/>
      <c r="J6" s="11"/>
      <c r="K6" s="11"/>
      <c r="L6" s="81" t="s">
        <v>33</v>
      </c>
      <c r="M6" s="81"/>
      <c r="N6" s="81" t="s">
        <v>26</v>
      </c>
      <c r="O6" s="81"/>
      <c r="P6" s="12">
        <f>'18F_PF-06684511(kinetic) (raw)'!$M$3</f>
        <v>4.3650000000000002</v>
      </c>
      <c r="Q6" s="26"/>
      <c r="R6" s="26"/>
      <c r="S6" s="11"/>
      <c r="T6" s="23"/>
      <c r="U6" s="11"/>
      <c r="V6" s="11"/>
      <c r="W6" s="11"/>
      <c r="X6" s="55">
        <f>'18F_PF-06684511(kinetic) (raw)'!$S$3</f>
        <v>0.21750000000000003</v>
      </c>
      <c r="Y6" s="26"/>
      <c r="Z6" s="26"/>
      <c r="AA6" s="11"/>
      <c r="AB6" s="30">
        <f>'18F_PF-06684511(kinetic) (raw)'!$V$3</f>
        <v>0.72</v>
      </c>
      <c r="AE6" s="11"/>
      <c r="AF6" s="29">
        <f>'18F_PF-06684511(kinetic) (raw)'!$Y$3</f>
        <v>0.63900000000000001</v>
      </c>
      <c r="AG6" s="26"/>
      <c r="AH6" s="24"/>
      <c r="AI6" s="11"/>
      <c r="AJ6" s="31">
        <f>'18F_PF-06684511(kinetic) (raw)'!$AB$3</f>
        <v>0.4395</v>
      </c>
      <c r="AM6" s="11"/>
      <c r="AN6" s="12">
        <f t="shared" si="0"/>
        <v>0.30208333333333337</v>
      </c>
      <c r="AO6" s="26"/>
      <c r="AP6" s="24"/>
      <c r="AQ6" s="11"/>
      <c r="AR6" s="12">
        <f t="shared" si="1"/>
        <v>1.453924914675768</v>
      </c>
      <c r="AS6" s="26"/>
      <c r="AT6" s="26"/>
      <c r="AU6" s="11"/>
    </row>
    <row r="7" spans="1:47" x14ac:dyDescent="0.4">
      <c r="A7" s="85"/>
      <c r="B7" s="11"/>
      <c r="C7" s="11"/>
      <c r="D7" s="11"/>
      <c r="E7" s="11"/>
      <c r="F7" s="11"/>
      <c r="G7" s="85"/>
      <c r="H7" s="11"/>
      <c r="I7" s="11"/>
      <c r="J7" s="11"/>
      <c r="K7" s="11"/>
      <c r="L7" s="81"/>
      <c r="M7" s="81"/>
      <c r="N7" s="83" t="s">
        <v>34</v>
      </c>
      <c r="O7" s="20" t="s">
        <v>42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12"/>
      <c r="AO7" s="11"/>
      <c r="AP7" s="11"/>
      <c r="AQ7" s="11"/>
      <c r="AR7" s="12"/>
      <c r="AS7" s="11"/>
      <c r="AT7" s="11"/>
      <c r="AU7" s="11"/>
    </row>
    <row r="8" spans="1:47" x14ac:dyDescent="0.4">
      <c r="A8" s="85"/>
      <c r="B8" s="11"/>
      <c r="C8" s="11"/>
      <c r="D8" s="11"/>
      <c r="E8" s="11"/>
      <c r="F8" s="11"/>
      <c r="G8" s="85"/>
      <c r="H8" s="11"/>
      <c r="I8" s="11"/>
      <c r="J8" s="11"/>
      <c r="K8" s="11"/>
      <c r="L8" s="81"/>
      <c r="M8" s="81"/>
      <c r="N8" s="82"/>
      <c r="O8" s="20" t="s">
        <v>43</v>
      </c>
      <c r="P8" s="12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85"/>
      <c r="B9" s="11"/>
      <c r="C9" s="11"/>
      <c r="D9" s="11"/>
      <c r="E9" s="11"/>
      <c r="F9" s="11"/>
      <c r="G9" s="85"/>
      <c r="H9" s="11"/>
      <c r="I9" s="11"/>
      <c r="J9" s="11"/>
      <c r="K9" s="11"/>
      <c r="L9" s="86" t="s">
        <v>35</v>
      </c>
      <c r="M9" s="86"/>
      <c r="N9" s="81" t="s">
        <v>32</v>
      </c>
      <c r="O9" s="81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</row>
    <row r="10" spans="1:47" x14ac:dyDescent="0.4">
      <c r="A10" s="85"/>
      <c r="B10" s="11"/>
      <c r="C10" s="11"/>
      <c r="D10" s="11"/>
      <c r="E10" s="11"/>
      <c r="F10" s="11"/>
      <c r="G10" s="85"/>
      <c r="H10" s="11"/>
      <c r="I10" s="11"/>
      <c r="J10" s="11"/>
      <c r="K10" s="11"/>
      <c r="L10" s="86"/>
      <c r="M10" s="86"/>
      <c r="N10" s="81" t="s">
        <v>31</v>
      </c>
      <c r="O10" s="81"/>
      <c r="P10" s="12">
        <f>AVERAGE('18F_PF-06684511(kinetic) (raw)'!M12,'18F_PF-06684511(kinetic) (raw)'!M13)</f>
        <v>6.0549999999999997</v>
      </c>
      <c r="Q10" s="26"/>
      <c r="R10" s="26"/>
      <c r="S10" s="11"/>
      <c r="T10" s="28">
        <f>AVERAGE('18F_PF-06684511(kinetic) (raw)'!R12,'18F_PF-06684511(kinetic) (raw)'!R13)</f>
        <v>0.38717067583046949</v>
      </c>
      <c r="U10" s="11"/>
      <c r="V10" s="11"/>
      <c r="W10" s="11"/>
      <c r="X10" s="29">
        <f>AVERAGE('18F_PF-06684511(kinetic) (raw)'!S12,'18F_PF-06684511(kinetic) (raw)'!S13)</f>
        <v>0.20024999999999998</v>
      </c>
      <c r="Y10" s="26"/>
      <c r="Z10" s="26"/>
      <c r="AA10" s="11"/>
      <c r="AB10" s="30">
        <f>AVERAGE('18F_PF-06684511(kinetic) (raw)'!V12,'18F_PF-06684511(kinetic) (raw)'!V13)</f>
        <v>0.51775000000000004</v>
      </c>
      <c r="AC10" s="11"/>
      <c r="AD10" s="11"/>
      <c r="AE10" s="11"/>
      <c r="AF10" s="28">
        <f>AVERAGE('18F_PF-06684511(kinetic) (raw)'!Y12,'18F_PF-06684511(kinetic) (raw)'!Y13)</f>
        <v>0.60224999999999995</v>
      </c>
      <c r="AG10" s="11"/>
      <c r="AH10" s="11"/>
      <c r="AI10" s="11"/>
      <c r="AJ10" s="31">
        <f>AVERAGE('18F_PF-06684511(kinetic) (raw)'!AB12,'18F_PF-06684511(kinetic) (raw)'!AB13)</f>
        <v>8.1250000000000003E-2</v>
      </c>
      <c r="AK10" s="11"/>
      <c r="AL10" s="11"/>
      <c r="AM10" s="11"/>
      <c r="AN10" s="12">
        <f t="shared" si="0"/>
        <v>0.38676967648478988</v>
      </c>
      <c r="AO10" s="11"/>
      <c r="AP10" s="11"/>
      <c r="AQ10" s="11"/>
      <c r="AR10" s="12">
        <f t="shared" si="1"/>
        <v>7.4123076923076914</v>
      </c>
      <c r="AS10" s="11"/>
      <c r="AT10" s="17"/>
      <c r="AU10" s="11"/>
    </row>
    <row r="11" spans="1:47" x14ac:dyDescent="0.4">
      <c r="A11" s="85"/>
      <c r="B11" s="11"/>
      <c r="C11" s="11"/>
      <c r="D11" s="11"/>
      <c r="E11" s="11"/>
      <c r="F11" s="11"/>
      <c r="G11" s="85"/>
      <c r="H11" s="11"/>
      <c r="I11" s="11"/>
      <c r="J11" s="11"/>
      <c r="K11" s="11"/>
      <c r="L11" s="81" t="s">
        <v>23</v>
      </c>
      <c r="M11" s="81"/>
      <c r="N11" s="81" t="s">
        <v>23</v>
      </c>
      <c r="O11" s="81"/>
      <c r="P11" s="12">
        <f>'18F_PF-06684511(kinetic) (raw)'!$M$7</f>
        <v>5.38</v>
      </c>
      <c r="Q11" s="11"/>
      <c r="R11" s="11"/>
      <c r="S11" s="11"/>
      <c r="T11" s="75">
        <f>'18F_PF-06684511(kinetic) (raw)'!$R$7</f>
        <v>0.23253150057273753</v>
      </c>
      <c r="U11" s="11"/>
      <c r="V11" s="11"/>
      <c r="W11" s="11"/>
      <c r="X11" s="55">
        <f>'18F_PF-06684511(kinetic) (raw)'!$S$7</f>
        <v>0.16250000000000001</v>
      </c>
      <c r="Y11" s="11"/>
      <c r="Z11" s="11"/>
      <c r="AA11" s="11"/>
      <c r="AB11" s="30">
        <f>'18F_PF-06684511(kinetic) (raw)'!$V$7</f>
        <v>0.26749999999999996</v>
      </c>
      <c r="AE11" s="11"/>
      <c r="AF11" s="29">
        <f>'18F_PF-06684511(kinetic) (raw)'!$Y$7</f>
        <v>0.45550000000000002</v>
      </c>
      <c r="AI11" s="11"/>
      <c r="AJ11" s="31">
        <f>'18F_PF-06684511(kinetic) (raw)'!$AB$7</f>
        <v>0.3795</v>
      </c>
      <c r="AM11" s="11"/>
      <c r="AN11" s="12">
        <f t="shared" si="0"/>
        <v>0.60747663551401876</v>
      </c>
      <c r="AO11" s="11"/>
      <c r="AP11" s="11"/>
      <c r="AQ11" s="11"/>
      <c r="AR11" s="12">
        <f t="shared" si="1"/>
        <v>1.2002635046113308</v>
      </c>
      <c r="AS11" s="11"/>
      <c r="AT11" s="17"/>
      <c r="AU11" s="11"/>
    </row>
    <row r="12" spans="1:47" x14ac:dyDescent="0.4">
      <c r="A12" s="85"/>
      <c r="B12" s="11"/>
      <c r="C12" s="11"/>
      <c r="D12" s="11"/>
      <c r="E12" s="11"/>
      <c r="F12" s="11"/>
      <c r="G12" s="85"/>
      <c r="H12" s="11"/>
      <c r="I12" s="11"/>
      <c r="J12" s="11"/>
      <c r="K12" s="11"/>
      <c r="L12" s="81" t="s">
        <v>24</v>
      </c>
      <c r="M12" s="81"/>
      <c r="N12" s="81" t="s">
        <v>24</v>
      </c>
      <c r="O12" s="81"/>
      <c r="P12" s="74">
        <f>'18F_PF-06684511(kinetic) (raw)'!$M$10</f>
        <v>5.3149999999999995</v>
      </c>
      <c r="Q12" s="26"/>
      <c r="R12" s="26"/>
      <c r="S12" s="11"/>
      <c r="T12" s="75">
        <f>'18F_PF-06684511(kinetic) (raw)'!$R$10</f>
        <v>0.21764032073310413</v>
      </c>
      <c r="U12" s="11"/>
      <c r="V12" s="11"/>
      <c r="W12" s="11"/>
      <c r="X12" s="29">
        <f>'18F_PF-06684511(kinetic) (raw)'!$S$10</f>
        <v>0.18149999999999999</v>
      </c>
      <c r="Y12" s="26"/>
      <c r="Z12" s="26"/>
      <c r="AA12" s="11"/>
      <c r="AB12" s="30">
        <f>'18F_PF-06684511(kinetic) (raw)'!$V$10</f>
        <v>0.38049999999999995</v>
      </c>
      <c r="AC12" s="11"/>
      <c r="AD12" s="11"/>
      <c r="AE12" s="11"/>
      <c r="AF12" s="29">
        <f>'18F_PF-06684511(kinetic) (raw)'!$Y$10</f>
        <v>0.51150000000000007</v>
      </c>
      <c r="AG12" s="26"/>
      <c r="AH12" s="24"/>
      <c r="AI12" s="11"/>
      <c r="AJ12" s="31">
        <f>'18F_PF-06684511(kinetic) (raw)'!$AB$10</f>
        <v>9.9500000000000005E-2</v>
      </c>
      <c r="AK12" s="11"/>
      <c r="AL12" s="11"/>
      <c r="AM12" s="11"/>
      <c r="AN12" s="12">
        <f t="shared" si="0"/>
        <v>0.4770039421813404</v>
      </c>
      <c r="AO12" s="26"/>
      <c r="AP12" s="24"/>
      <c r="AQ12" s="11"/>
      <c r="AR12" s="12">
        <f t="shared" si="1"/>
        <v>5.1407035175879399</v>
      </c>
      <c r="AS12" s="26"/>
      <c r="AT12" s="26"/>
      <c r="AU12" s="11"/>
    </row>
    <row r="13" spans="1:47" x14ac:dyDescent="0.4">
      <c r="A13" s="85"/>
      <c r="B13" s="11"/>
      <c r="C13" s="11"/>
      <c r="D13" s="11"/>
      <c r="E13" s="11"/>
      <c r="F13" s="11"/>
      <c r="G13" s="85"/>
      <c r="H13" s="11"/>
      <c r="I13" s="11"/>
      <c r="J13" s="11"/>
      <c r="K13" s="11"/>
      <c r="L13" s="81" t="s">
        <v>25</v>
      </c>
      <c r="M13" s="81"/>
      <c r="N13" s="81" t="s">
        <v>25</v>
      </c>
      <c r="O13" s="81"/>
      <c r="P13" s="12">
        <f>'18F_PF-06684511(kinetic) (raw)'!$M$11</f>
        <v>5.4700000000000006</v>
      </c>
      <c r="Q13" s="26"/>
      <c r="R13" s="26"/>
      <c r="S13" s="11"/>
      <c r="T13" s="75">
        <f>'18F_PF-06684511(kinetic) (raw)'!$R$11</f>
        <v>0.2531500572737686</v>
      </c>
      <c r="U13" s="11"/>
      <c r="V13" s="11"/>
      <c r="W13" s="11"/>
      <c r="X13" s="29">
        <f>'18F_PF-06684511(kinetic) (raw)'!$S$11</f>
        <v>0.17149999999999999</v>
      </c>
      <c r="Y13" s="26"/>
      <c r="Z13" s="26"/>
      <c r="AA13" s="11"/>
      <c r="AB13" s="30">
        <f>'18F_PF-06684511(kinetic) (raw)'!$V$11</f>
        <v>0.36799999999999999</v>
      </c>
      <c r="AC13" s="11"/>
      <c r="AD13" s="11"/>
      <c r="AE13" s="11"/>
      <c r="AF13" s="29">
        <f>'18F_PF-06684511(kinetic) (raw)'!$Y$11</f>
        <v>0.52500000000000002</v>
      </c>
      <c r="AG13" s="26"/>
      <c r="AH13" s="24"/>
      <c r="AI13" s="11"/>
      <c r="AJ13" s="31">
        <f>'18F_PF-06684511(kinetic) (raw)'!$AB$11</f>
        <v>0.13550000000000001</v>
      </c>
      <c r="AK13" s="11"/>
      <c r="AL13" s="11"/>
      <c r="AM13" s="11"/>
      <c r="AN13" s="12">
        <f t="shared" si="0"/>
        <v>0.46603260869565216</v>
      </c>
      <c r="AO13" s="26"/>
      <c r="AP13" s="24"/>
      <c r="AQ13" s="11"/>
      <c r="AR13" s="12">
        <f t="shared" si="1"/>
        <v>3.8745387453874538</v>
      </c>
      <c r="AS13" s="26"/>
      <c r="AT13" s="26"/>
      <c r="AU13" s="11"/>
    </row>
    <row r="14" spans="1:47" x14ac:dyDescent="0.4">
      <c r="A14" s="85"/>
      <c r="B14" s="11"/>
      <c r="C14" s="11"/>
      <c r="D14" s="11"/>
      <c r="E14" s="11"/>
      <c r="F14" s="11"/>
      <c r="G14" s="85"/>
      <c r="H14" s="11"/>
      <c r="I14" s="11"/>
      <c r="J14" s="11"/>
      <c r="K14" s="11"/>
      <c r="L14" s="81" t="s">
        <v>36</v>
      </c>
      <c r="M14" s="81"/>
      <c r="N14" s="81" t="s">
        <v>37</v>
      </c>
      <c r="O14" s="81"/>
      <c r="P14" s="12">
        <f>'18F_PF-06684511(kinetic) (raw)'!$M$4</f>
        <v>4.9249999999999998</v>
      </c>
      <c r="Q14" s="11"/>
      <c r="R14" s="10"/>
      <c r="S14" s="11"/>
      <c r="T14" s="75">
        <f>'18F_PF-06684511(kinetic) (raw)'!$R$4</f>
        <v>0.12829324169530354</v>
      </c>
      <c r="U14" s="11"/>
      <c r="V14" s="11"/>
      <c r="W14" s="11"/>
      <c r="X14" s="55">
        <f>'18F_PF-06684511(kinetic) (raw)'!$S$4</f>
        <v>0.126</v>
      </c>
      <c r="Y14" s="11"/>
      <c r="Z14" s="25"/>
      <c r="AA14" s="11"/>
      <c r="AB14" s="30">
        <f>'18F_PF-06684511(kinetic) (raw)'!$V$4</f>
        <v>0.21799999999999997</v>
      </c>
      <c r="AD14" s="22"/>
      <c r="AE14" s="11"/>
      <c r="AF14" s="29">
        <f>'18F_PF-06684511(kinetic) (raw)'!$Y$4</f>
        <v>0.39850000000000002</v>
      </c>
      <c r="AI14" s="11"/>
      <c r="AJ14" s="31">
        <f>'18F_PF-06684511(kinetic) (raw)'!$AB$4</f>
        <v>0.44400000000000001</v>
      </c>
      <c r="AM14" s="11"/>
      <c r="AN14" s="12">
        <f t="shared" si="0"/>
        <v>0.57798165137614688</v>
      </c>
      <c r="AO14" s="11"/>
      <c r="AP14" s="11"/>
      <c r="AQ14" s="11"/>
      <c r="AR14" s="12">
        <f t="shared" si="1"/>
        <v>0.89752252252252251</v>
      </c>
      <c r="AS14" s="11"/>
      <c r="AT14" s="11"/>
      <c r="AU14" s="11"/>
    </row>
    <row r="15" spans="1:47" x14ac:dyDescent="0.4">
      <c r="A15" s="85"/>
      <c r="B15" s="11"/>
      <c r="C15" s="11"/>
      <c r="D15" s="11"/>
      <c r="E15" s="11"/>
      <c r="F15" s="11"/>
      <c r="G15" s="85"/>
      <c r="H15" s="11"/>
      <c r="I15" s="11"/>
      <c r="J15" s="11"/>
      <c r="K15" s="11"/>
      <c r="L15" s="81"/>
      <c r="M15" s="81"/>
      <c r="N15" s="81" t="s">
        <v>29</v>
      </c>
      <c r="O15" s="81"/>
      <c r="P15" s="12">
        <f>'18F_PF-06684511(kinetic) (raw)'!$M$5</f>
        <v>6.0649999999999995</v>
      </c>
      <c r="R15" s="11"/>
      <c r="S15" s="11"/>
      <c r="T15" s="75">
        <f>'18F_PF-06684511(kinetic) (raw)'!$R$5</f>
        <v>0.38946162657502836</v>
      </c>
      <c r="U15" s="11"/>
      <c r="V15" s="11"/>
      <c r="W15" s="11"/>
      <c r="X15" s="55">
        <f>'18F_PF-06684511(kinetic) (raw)'!$S$5</f>
        <v>0.1585</v>
      </c>
      <c r="Z15" s="11"/>
      <c r="AA15" s="11"/>
      <c r="AB15" s="30">
        <f>'18F_PF-06684511(kinetic) (raw)'!$V$5</f>
        <v>0.18149999999999999</v>
      </c>
      <c r="AE15" s="11"/>
      <c r="AF15" s="29">
        <f>'18F_PF-06684511(kinetic) (raw)'!$Y$5</f>
        <v>0.41300000000000003</v>
      </c>
      <c r="AI15" s="11"/>
      <c r="AJ15" s="31">
        <f>'18F_PF-06684511(kinetic) (raw)'!$AB$5</f>
        <v>0.14100000000000001</v>
      </c>
      <c r="AM15" s="11"/>
      <c r="AN15" s="12">
        <f t="shared" si="0"/>
        <v>0.8732782369146006</v>
      </c>
      <c r="AO15" s="11"/>
      <c r="AP15" s="11"/>
      <c r="AQ15" s="11"/>
      <c r="AR15" s="12">
        <f t="shared" si="1"/>
        <v>2.9290780141843973</v>
      </c>
      <c r="AS15" s="11"/>
      <c r="AT15" s="17"/>
      <c r="AU15" s="11"/>
    </row>
    <row r="16" spans="1:47" x14ac:dyDescent="0.4">
      <c r="A16" s="85"/>
      <c r="B16" s="11"/>
      <c r="C16" s="11"/>
      <c r="D16" s="11"/>
      <c r="E16" s="11"/>
      <c r="F16" s="11"/>
      <c r="G16" s="85"/>
      <c r="H16" s="11"/>
      <c r="I16" s="11"/>
      <c r="J16" s="11"/>
      <c r="K16" s="11"/>
      <c r="L16" s="81"/>
      <c r="M16" s="81"/>
      <c r="N16" s="81" t="s">
        <v>28</v>
      </c>
      <c r="O16" s="81"/>
      <c r="P16" s="12">
        <f>'18F_PF-06684511(kinetic) (raw)'!$M$6</f>
        <v>5.4350000000000005</v>
      </c>
      <c r="Q16" s="26"/>
      <c r="R16" s="26"/>
      <c r="S16" s="11"/>
      <c r="T16" s="75">
        <f>'18F_PF-06684511(kinetic) (raw)'!$R$6</f>
        <v>0.24513172966781216</v>
      </c>
      <c r="U16" s="11"/>
      <c r="V16" s="11"/>
      <c r="W16" s="11"/>
      <c r="X16" s="55">
        <f>'18F_PF-06684511(kinetic) (raw)'!$S$6</f>
        <v>0.16949999999999998</v>
      </c>
      <c r="Y16" s="26"/>
      <c r="Z16" s="26"/>
      <c r="AA16" s="11"/>
      <c r="AB16" s="30">
        <f>'18F_PF-06684511(kinetic) (raw)'!$V$6</f>
        <v>0.28100000000000003</v>
      </c>
      <c r="AD16" s="21"/>
      <c r="AE16" s="11"/>
      <c r="AF16" s="29">
        <f>'18F_PF-06684511(kinetic) (raw)'!$Y$6</f>
        <v>0.39900000000000002</v>
      </c>
      <c r="AG16" s="26"/>
      <c r="AH16" s="24"/>
      <c r="AI16" s="11"/>
      <c r="AJ16" s="31">
        <f>'18F_PF-06684511(kinetic) (raw)'!$AB$6</f>
        <v>7.4500000000000011E-2</v>
      </c>
      <c r="AM16" s="11"/>
      <c r="AN16" s="12">
        <f t="shared" si="0"/>
        <v>0.60320284697508886</v>
      </c>
      <c r="AO16" s="26"/>
      <c r="AP16" s="24"/>
      <c r="AQ16" s="11"/>
      <c r="AR16" s="12">
        <f t="shared" si="1"/>
        <v>5.3557046979865763</v>
      </c>
      <c r="AS16" s="26"/>
      <c r="AT16" s="26"/>
      <c r="AU16" s="11"/>
    </row>
    <row r="17" spans="1:47" x14ac:dyDescent="0.4">
      <c r="A17" s="85"/>
      <c r="B17" s="11"/>
      <c r="C17" s="11"/>
      <c r="D17" s="11"/>
      <c r="E17" s="11"/>
      <c r="F17" s="11"/>
      <c r="G17" s="85"/>
      <c r="H17" s="11"/>
      <c r="I17" s="11"/>
      <c r="J17" s="11"/>
      <c r="K17" s="11"/>
      <c r="L17" s="81"/>
      <c r="M17" s="81"/>
      <c r="N17" s="81" t="s">
        <v>38</v>
      </c>
      <c r="O17" s="81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85"/>
      <c r="B18" s="14"/>
      <c r="C18" s="14"/>
      <c r="D18" s="14"/>
      <c r="E18" s="14"/>
      <c r="F18" s="14"/>
      <c r="G18" s="85"/>
      <c r="H18" s="14"/>
      <c r="I18" s="14"/>
      <c r="J18" s="14"/>
      <c r="K18" s="14"/>
      <c r="L18" s="81" t="s">
        <v>39</v>
      </c>
      <c r="M18" s="81"/>
      <c r="N18" s="81"/>
      <c r="O18" s="81"/>
      <c r="P18" s="12"/>
      <c r="Q18" s="26"/>
      <c r="R18" s="26"/>
      <c r="S18" s="11"/>
      <c r="T18" s="12"/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L19" s="81"/>
      <c r="M19" s="81"/>
      <c r="N19" s="81"/>
      <c r="O19" s="81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81"/>
      <c r="M20" s="81"/>
      <c r="N20" s="81"/>
      <c r="O20" s="81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G23" s="19"/>
      <c r="L23" s="17"/>
      <c r="M23" s="11"/>
    </row>
    <row r="24" spans="1:47" x14ac:dyDescent="0.4">
      <c r="A24" s="19"/>
      <c r="G24" s="19"/>
      <c r="L24" s="17"/>
      <c r="M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E09C-4962-4A83-B0EF-BAAB2E5A4924}">
  <dimension ref="A1:AJ28"/>
  <sheetViews>
    <sheetView workbookViewId="0">
      <selection activeCell="F1" sqref="F1:I1"/>
    </sheetView>
  </sheetViews>
  <sheetFormatPr defaultRowHeight="18.75" x14ac:dyDescent="0.4"/>
  <cols>
    <col min="1" max="1" width="18.375" style="33" customWidth="1"/>
    <col min="2" max="12" width="9" style="33"/>
    <col min="13" max="17" width="9" style="33" customWidth="1"/>
    <col min="18" max="18" width="19.375" style="33" customWidth="1"/>
    <col min="19" max="19" width="9" style="33" customWidth="1"/>
    <col min="20" max="20" width="9" style="33"/>
    <col min="21" max="26" width="9" style="33" customWidth="1"/>
    <col min="27" max="16384" width="9" style="33"/>
  </cols>
  <sheetData>
    <row r="1" spans="1:36" x14ac:dyDescent="0.4">
      <c r="A1" s="87" t="s">
        <v>0</v>
      </c>
      <c r="B1" s="87"/>
      <c r="C1" s="87"/>
      <c r="D1" s="87"/>
      <c r="E1" s="87"/>
      <c r="F1" s="88" t="s">
        <v>116</v>
      </c>
      <c r="G1" s="88"/>
      <c r="H1" s="88"/>
      <c r="I1" s="88"/>
      <c r="J1" s="89" t="s">
        <v>1</v>
      </c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72"/>
      <c r="AD1" s="72"/>
      <c r="AE1" s="71"/>
      <c r="AF1" s="71"/>
      <c r="AG1" s="71"/>
      <c r="AH1" s="32"/>
      <c r="AI1" s="32"/>
      <c r="AJ1" s="32"/>
    </row>
    <row r="2" spans="1:36" ht="19.5" thickBot="1" x14ac:dyDescent="0.45">
      <c r="A2" s="70" t="s">
        <v>2</v>
      </c>
      <c r="B2" s="69" t="s">
        <v>3</v>
      </c>
      <c r="C2" s="69" t="s">
        <v>4</v>
      </c>
      <c r="D2" s="69" t="s">
        <v>5</v>
      </c>
      <c r="E2" s="69" t="s">
        <v>6</v>
      </c>
      <c r="F2" s="68" t="s">
        <v>7</v>
      </c>
      <c r="G2" s="68" t="s">
        <v>8</v>
      </c>
      <c r="H2" s="68" t="s">
        <v>9</v>
      </c>
      <c r="I2" s="68" t="s">
        <v>10</v>
      </c>
      <c r="J2" s="63" t="s">
        <v>11</v>
      </c>
      <c r="K2" s="67" t="s">
        <v>12</v>
      </c>
      <c r="L2" s="67"/>
      <c r="M2" s="67" t="s">
        <v>13</v>
      </c>
      <c r="N2" s="67"/>
      <c r="O2" s="66"/>
      <c r="P2" s="64" t="s">
        <v>113</v>
      </c>
      <c r="Q2" s="63"/>
      <c r="R2" s="65" t="s">
        <v>14</v>
      </c>
      <c r="S2" s="63" t="s">
        <v>15</v>
      </c>
      <c r="T2" s="63"/>
      <c r="U2" s="59" t="s">
        <v>44</v>
      </c>
      <c r="V2" s="63" t="s">
        <v>17</v>
      </c>
      <c r="W2" s="63"/>
      <c r="X2" s="59" t="s">
        <v>44</v>
      </c>
      <c r="Y2" s="64" t="s">
        <v>18</v>
      </c>
      <c r="Z2" s="63"/>
      <c r="AA2" s="59" t="s">
        <v>44</v>
      </c>
      <c r="AB2" s="63" t="s">
        <v>19</v>
      </c>
      <c r="AC2" s="63"/>
      <c r="AD2" s="59" t="s">
        <v>44</v>
      </c>
      <c r="AE2" s="62" t="s">
        <v>112</v>
      </c>
      <c r="AF2" s="61"/>
      <c r="AG2" s="59" t="s">
        <v>44</v>
      </c>
      <c r="AH2" s="60" t="s">
        <v>111</v>
      </c>
      <c r="AI2" s="32"/>
      <c r="AJ2" s="59" t="s">
        <v>44</v>
      </c>
    </row>
    <row r="3" spans="1:36" x14ac:dyDescent="0.4">
      <c r="A3" s="90" t="s">
        <v>110</v>
      </c>
      <c r="B3" s="32" t="s">
        <v>46</v>
      </c>
      <c r="C3" s="32">
        <v>2020</v>
      </c>
      <c r="D3" s="32" t="s">
        <v>47</v>
      </c>
      <c r="E3" s="32" t="s">
        <v>48</v>
      </c>
      <c r="F3" s="90" t="s">
        <v>21</v>
      </c>
      <c r="G3" s="32">
        <v>5</v>
      </c>
      <c r="H3" s="32" t="s">
        <v>49</v>
      </c>
      <c r="I3" s="32" t="s">
        <v>50</v>
      </c>
      <c r="J3" s="32" t="s">
        <v>109</v>
      </c>
      <c r="K3" s="32" t="s">
        <v>98</v>
      </c>
      <c r="M3" s="57">
        <f t="shared" ref="M3:M14" si="0">(Z17+AA17)/2</f>
        <v>4.3650000000000002</v>
      </c>
      <c r="S3" s="55">
        <f t="shared" ref="S3:S14" si="1">(L17+M17)/2</f>
        <v>0.21750000000000003</v>
      </c>
      <c r="T3" s="55"/>
      <c r="U3" s="55"/>
      <c r="V3" s="55">
        <f t="shared" ref="V3:V14" si="2">(P17+Q17)/2</f>
        <v>0.72</v>
      </c>
      <c r="W3" s="55"/>
      <c r="X3" s="55"/>
      <c r="Y3" s="55">
        <f t="shared" ref="Y3:Y14" si="3">(R17+S17)/2</f>
        <v>0.63900000000000001</v>
      </c>
      <c r="Z3" s="55"/>
      <c r="AA3" s="55"/>
      <c r="AB3" s="55">
        <f t="shared" ref="AB3:AB14" si="4">(V17+W17)/2</f>
        <v>0.4395</v>
      </c>
      <c r="AE3" s="54">
        <f t="shared" ref="AE3:AE14" si="5">Y3/AB3</f>
        <v>1.453924914675768</v>
      </c>
      <c r="AH3" s="54">
        <f t="shared" ref="AH3:AH14" si="6">S3/V3</f>
        <v>0.30208333333333337</v>
      </c>
    </row>
    <row r="4" spans="1:36" x14ac:dyDescent="0.4">
      <c r="A4" s="91"/>
      <c r="B4" s="32"/>
      <c r="C4" s="32"/>
      <c r="D4" s="32"/>
      <c r="E4" s="32"/>
      <c r="F4" s="91"/>
      <c r="G4" s="32"/>
      <c r="H4" s="32"/>
      <c r="I4" s="32"/>
      <c r="J4" s="32"/>
      <c r="K4" s="33" t="s">
        <v>97</v>
      </c>
      <c r="M4" s="57">
        <f t="shared" si="0"/>
        <v>4.9249999999999998</v>
      </c>
      <c r="P4" s="54">
        <f t="shared" ref="P4:P14" si="7">M4/$M$3</f>
        <v>1.1282932416953035</v>
      </c>
      <c r="R4" s="56">
        <f t="shared" ref="R4:R14" si="8">P4-1</f>
        <v>0.12829324169530354</v>
      </c>
      <c r="S4" s="55">
        <f t="shared" si="1"/>
        <v>0.126</v>
      </c>
      <c r="T4" s="55"/>
      <c r="U4" s="55"/>
      <c r="V4" s="55">
        <f t="shared" si="2"/>
        <v>0.21799999999999997</v>
      </c>
      <c r="W4" s="55"/>
      <c r="X4" s="55"/>
      <c r="Y4" s="55">
        <f t="shared" si="3"/>
        <v>0.39850000000000002</v>
      </c>
      <c r="Z4" s="55"/>
      <c r="AA4" s="55"/>
      <c r="AB4" s="55">
        <f t="shared" si="4"/>
        <v>0.44400000000000001</v>
      </c>
      <c r="AE4" s="54">
        <f t="shared" si="5"/>
        <v>0.89752252252252251</v>
      </c>
      <c r="AH4" s="54">
        <f t="shared" si="6"/>
        <v>0.57798165137614688</v>
      </c>
    </row>
    <row r="5" spans="1:36" x14ac:dyDescent="0.4">
      <c r="A5" s="91"/>
      <c r="B5" s="32"/>
      <c r="C5" s="32"/>
      <c r="D5" s="32"/>
      <c r="E5" s="32"/>
      <c r="F5" s="91"/>
      <c r="G5" s="32"/>
      <c r="H5" s="32"/>
      <c r="I5" s="32"/>
      <c r="J5" s="32"/>
      <c r="K5" s="33" t="s">
        <v>96</v>
      </c>
      <c r="M5" s="57">
        <f t="shared" si="0"/>
        <v>6.0649999999999995</v>
      </c>
      <c r="P5" s="54">
        <f t="shared" si="7"/>
        <v>1.3894616265750284</v>
      </c>
      <c r="R5" s="56">
        <f t="shared" si="8"/>
        <v>0.38946162657502836</v>
      </c>
      <c r="S5" s="55">
        <f t="shared" si="1"/>
        <v>0.1585</v>
      </c>
      <c r="T5" s="55"/>
      <c r="U5" s="55"/>
      <c r="V5" s="55">
        <f t="shared" si="2"/>
        <v>0.18149999999999999</v>
      </c>
      <c r="W5" s="55"/>
      <c r="X5" s="55"/>
      <c r="Y5" s="55">
        <f t="shared" si="3"/>
        <v>0.41300000000000003</v>
      </c>
      <c r="Z5" s="55"/>
      <c r="AA5" s="55"/>
      <c r="AB5" s="55">
        <f t="shared" si="4"/>
        <v>0.14100000000000001</v>
      </c>
      <c r="AE5" s="54">
        <f t="shared" si="5"/>
        <v>2.9290780141843973</v>
      </c>
      <c r="AH5" s="54">
        <f t="shared" si="6"/>
        <v>0.8732782369146006</v>
      </c>
    </row>
    <row r="6" spans="1:36" x14ac:dyDescent="0.4">
      <c r="A6" s="91"/>
      <c r="B6" s="32"/>
      <c r="C6" s="32"/>
      <c r="D6" s="32"/>
      <c r="E6" s="32"/>
      <c r="F6" s="91"/>
      <c r="G6" s="32"/>
      <c r="H6" s="32"/>
      <c r="I6" s="32"/>
      <c r="J6" s="32"/>
      <c r="K6" s="33" t="s">
        <v>95</v>
      </c>
      <c r="M6" s="57">
        <f t="shared" si="0"/>
        <v>5.4350000000000005</v>
      </c>
      <c r="P6" s="54">
        <f t="shared" si="7"/>
        <v>1.2451317296678122</v>
      </c>
      <c r="R6" s="56">
        <f t="shared" si="8"/>
        <v>0.24513172966781216</v>
      </c>
      <c r="S6" s="55">
        <f t="shared" si="1"/>
        <v>0.16949999999999998</v>
      </c>
      <c r="T6" s="55"/>
      <c r="U6" s="55"/>
      <c r="V6" s="55">
        <f t="shared" si="2"/>
        <v>0.28100000000000003</v>
      </c>
      <c r="W6" s="55"/>
      <c r="X6" s="55"/>
      <c r="Y6" s="55">
        <f t="shared" si="3"/>
        <v>0.39900000000000002</v>
      </c>
      <c r="Z6" s="55"/>
      <c r="AA6" s="55"/>
      <c r="AB6" s="55">
        <f t="shared" si="4"/>
        <v>7.4500000000000011E-2</v>
      </c>
      <c r="AE6" s="54">
        <f t="shared" si="5"/>
        <v>5.3557046979865763</v>
      </c>
      <c r="AH6" s="54">
        <f t="shared" si="6"/>
        <v>0.60320284697508886</v>
      </c>
    </row>
    <row r="7" spans="1:36" x14ac:dyDescent="0.4">
      <c r="A7" s="91"/>
      <c r="B7" s="32"/>
      <c r="C7" s="32"/>
      <c r="D7" s="32"/>
      <c r="E7" s="32"/>
      <c r="F7" s="91"/>
      <c r="G7" s="32"/>
      <c r="H7" s="32"/>
      <c r="I7" s="32"/>
      <c r="J7" s="32"/>
      <c r="K7" s="33" t="s">
        <v>94</v>
      </c>
      <c r="M7" s="57">
        <f t="shared" si="0"/>
        <v>5.38</v>
      </c>
      <c r="P7" s="54">
        <f t="shared" si="7"/>
        <v>1.2325315005727375</v>
      </c>
      <c r="R7" s="56">
        <f t="shared" si="8"/>
        <v>0.23253150057273753</v>
      </c>
      <c r="S7" s="55">
        <f t="shared" si="1"/>
        <v>0.16250000000000001</v>
      </c>
      <c r="T7" s="55"/>
      <c r="U7" s="55"/>
      <c r="V7" s="55">
        <f t="shared" si="2"/>
        <v>0.26749999999999996</v>
      </c>
      <c r="W7" s="55"/>
      <c r="X7" s="55"/>
      <c r="Y7" s="55">
        <f t="shared" si="3"/>
        <v>0.45550000000000002</v>
      </c>
      <c r="Z7" s="55"/>
      <c r="AA7" s="55"/>
      <c r="AB7" s="55">
        <f t="shared" si="4"/>
        <v>0.3795</v>
      </c>
      <c r="AE7" s="54">
        <f t="shared" si="5"/>
        <v>1.2002635046113308</v>
      </c>
      <c r="AH7" s="54">
        <f t="shared" si="6"/>
        <v>0.60747663551401876</v>
      </c>
    </row>
    <row r="8" spans="1:36" x14ac:dyDescent="0.4">
      <c r="A8" s="91"/>
      <c r="B8" s="32"/>
      <c r="C8" s="32"/>
      <c r="D8" s="32"/>
      <c r="E8" s="32"/>
      <c r="F8" s="91"/>
      <c r="G8" s="32"/>
      <c r="H8" s="32"/>
      <c r="I8" s="32"/>
      <c r="J8" s="32"/>
      <c r="K8" s="32" t="s">
        <v>93</v>
      </c>
      <c r="L8" s="32"/>
      <c r="M8" s="57">
        <f t="shared" si="0"/>
        <v>5.835</v>
      </c>
      <c r="N8" s="32"/>
      <c r="O8" s="32"/>
      <c r="P8" s="54">
        <f t="shared" si="7"/>
        <v>1.3367697594501717</v>
      </c>
      <c r="Q8" s="32"/>
      <c r="R8" s="56">
        <f t="shared" si="8"/>
        <v>0.33676975945017174</v>
      </c>
      <c r="S8" s="55">
        <f t="shared" si="1"/>
        <v>0.17499999999999999</v>
      </c>
      <c r="T8" s="58"/>
      <c r="U8" s="58"/>
      <c r="V8" s="55">
        <f t="shared" si="2"/>
        <v>0.39749999999999996</v>
      </c>
      <c r="W8" s="58"/>
      <c r="X8" s="58"/>
      <c r="Y8" s="55">
        <f t="shared" si="3"/>
        <v>0.52849999999999997</v>
      </c>
      <c r="Z8" s="58"/>
      <c r="AA8" s="58"/>
      <c r="AB8" s="55">
        <f t="shared" si="4"/>
        <v>8.4999999999999992E-2</v>
      </c>
      <c r="AC8" s="32"/>
      <c r="AD8" s="32"/>
      <c r="AE8" s="54">
        <f t="shared" si="5"/>
        <v>6.2176470588235295</v>
      </c>
      <c r="AF8" s="32"/>
      <c r="AG8" s="32"/>
      <c r="AH8" s="54">
        <f t="shared" si="6"/>
        <v>0.44025157232704404</v>
      </c>
      <c r="AI8" s="32"/>
      <c r="AJ8" s="32"/>
    </row>
    <row r="9" spans="1:36" x14ac:dyDescent="0.4">
      <c r="A9" s="91"/>
      <c r="B9" s="32"/>
      <c r="C9" s="32"/>
      <c r="D9" s="32"/>
      <c r="E9" s="32"/>
      <c r="F9" s="91"/>
      <c r="G9" s="32"/>
      <c r="H9" s="32"/>
      <c r="I9" s="32"/>
      <c r="J9" s="32"/>
      <c r="K9" s="32" t="s">
        <v>92</v>
      </c>
      <c r="L9" s="32"/>
      <c r="M9" s="57">
        <f t="shared" si="0"/>
        <v>5.65</v>
      </c>
      <c r="N9" s="32"/>
      <c r="O9" s="32"/>
      <c r="P9" s="54">
        <f t="shared" si="7"/>
        <v>1.2943871706758305</v>
      </c>
      <c r="Q9" s="32"/>
      <c r="R9" s="56">
        <f t="shared" si="8"/>
        <v>0.29438717067583053</v>
      </c>
      <c r="S9" s="55">
        <f t="shared" si="1"/>
        <v>0.17599999999999999</v>
      </c>
      <c r="T9" s="58"/>
      <c r="U9" s="58"/>
      <c r="V9" s="55">
        <f t="shared" si="2"/>
        <v>0.372</v>
      </c>
      <c r="W9" s="58"/>
      <c r="X9" s="58"/>
      <c r="Y9" s="55">
        <f t="shared" si="3"/>
        <v>0.29249999999999998</v>
      </c>
      <c r="Z9" s="58"/>
      <c r="AA9" s="58"/>
      <c r="AB9" s="55">
        <f t="shared" si="4"/>
        <v>3.9E-2</v>
      </c>
      <c r="AC9" s="32"/>
      <c r="AD9" s="32"/>
      <c r="AE9" s="54">
        <f t="shared" si="5"/>
        <v>7.4999999999999991</v>
      </c>
      <c r="AF9" s="32"/>
      <c r="AG9" s="32"/>
      <c r="AH9" s="54">
        <f t="shared" si="6"/>
        <v>0.47311827956989244</v>
      </c>
      <c r="AI9" s="32"/>
      <c r="AJ9" s="32"/>
    </row>
    <row r="10" spans="1:36" x14ac:dyDescent="0.4">
      <c r="A10" s="91"/>
      <c r="B10" s="32"/>
      <c r="C10" s="32"/>
      <c r="D10" s="32"/>
      <c r="E10" s="32"/>
      <c r="F10" s="91"/>
      <c r="G10" s="32"/>
      <c r="H10" s="32"/>
      <c r="I10" s="32"/>
      <c r="J10" s="32"/>
      <c r="K10" s="32" t="s">
        <v>91</v>
      </c>
      <c r="L10" s="32"/>
      <c r="M10" s="57">
        <f t="shared" si="0"/>
        <v>5.3149999999999995</v>
      </c>
      <c r="N10" s="32"/>
      <c r="O10" s="32"/>
      <c r="P10" s="54">
        <f t="shared" si="7"/>
        <v>1.2176403207331041</v>
      </c>
      <c r="Q10" s="32"/>
      <c r="R10" s="56">
        <f t="shared" si="8"/>
        <v>0.21764032073310413</v>
      </c>
      <c r="S10" s="55">
        <f t="shared" si="1"/>
        <v>0.18149999999999999</v>
      </c>
      <c r="T10" s="58"/>
      <c r="U10" s="58"/>
      <c r="V10" s="55">
        <f t="shared" si="2"/>
        <v>0.38049999999999995</v>
      </c>
      <c r="W10" s="58"/>
      <c r="X10" s="58"/>
      <c r="Y10" s="55">
        <f t="shared" si="3"/>
        <v>0.51150000000000007</v>
      </c>
      <c r="Z10" s="58"/>
      <c r="AA10" s="58"/>
      <c r="AB10" s="55">
        <f t="shared" si="4"/>
        <v>9.9500000000000005E-2</v>
      </c>
      <c r="AC10" s="32"/>
      <c r="AD10" s="32"/>
      <c r="AE10" s="54">
        <f t="shared" si="5"/>
        <v>5.1407035175879399</v>
      </c>
      <c r="AF10" s="32"/>
      <c r="AG10" s="32"/>
      <c r="AH10" s="54">
        <f t="shared" si="6"/>
        <v>0.4770039421813404</v>
      </c>
      <c r="AI10" s="32"/>
      <c r="AJ10" s="32"/>
    </row>
    <row r="11" spans="1:36" x14ac:dyDescent="0.4">
      <c r="A11" s="91"/>
      <c r="B11" s="32"/>
      <c r="C11" s="32"/>
      <c r="D11" s="32"/>
      <c r="E11" s="32"/>
      <c r="F11" s="91"/>
      <c r="G11" s="32"/>
      <c r="H11" s="32"/>
      <c r="I11" s="32"/>
      <c r="J11" s="32"/>
      <c r="K11" s="32" t="s">
        <v>108</v>
      </c>
      <c r="L11" s="32"/>
      <c r="M11" s="57">
        <f t="shared" si="0"/>
        <v>5.4700000000000006</v>
      </c>
      <c r="N11" s="32"/>
      <c r="O11" s="32"/>
      <c r="P11" s="54">
        <f t="shared" si="7"/>
        <v>1.2531500572737686</v>
      </c>
      <c r="Q11" s="32"/>
      <c r="R11" s="56">
        <f t="shared" si="8"/>
        <v>0.2531500572737686</v>
      </c>
      <c r="S11" s="55">
        <f t="shared" si="1"/>
        <v>0.17149999999999999</v>
      </c>
      <c r="T11" s="58"/>
      <c r="U11" s="58"/>
      <c r="V11" s="55">
        <f t="shared" si="2"/>
        <v>0.36799999999999999</v>
      </c>
      <c r="W11" s="58"/>
      <c r="X11" s="58"/>
      <c r="Y11" s="55">
        <f t="shared" si="3"/>
        <v>0.52500000000000002</v>
      </c>
      <c r="Z11" s="58"/>
      <c r="AA11" s="58"/>
      <c r="AB11" s="55">
        <f t="shared" si="4"/>
        <v>0.13550000000000001</v>
      </c>
      <c r="AC11" s="32"/>
      <c r="AD11" s="32"/>
      <c r="AE11" s="54">
        <f t="shared" si="5"/>
        <v>3.8745387453874538</v>
      </c>
      <c r="AF11" s="32"/>
      <c r="AG11" s="32"/>
      <c r="AH11" s="54">
        <f t="shared" si="6"/>
        <v>0.46603260869565216</v>
      </c>
      <c r="AI11" s="32"/>
      <c r="AJ11" s="32"/>
    </row>
    <row r="12" spans="1:36" x14ac:dyDescent="0.4">
      <c r="A12" s="91"/>
      <c r="B12" s="32"/>
      <c r="C12" s="32"/>
      <c r="D12" s="32"/>
      <c r="E12" s="32"/>
      <c r="F12" s="91"/>
      <c r="G12" s="32"/>
      <c r="H12" s="32"/>
      <c r="I12" s="32"/>
      <c r="J12" s="32"/>
      <c r="K12" s="32" t="s">
        <v>107</v>
      </c>
      <c r="L12" s="32"/>
      <c r="M12" s="57">
        <f t="shared" si="0"/>
        <v>6.5649999999999995</v>
      </c>
      <c r="N12" s="32"/>
      <c r="O12" s="32"/>
      <c r="P12" s="54">
        <f t="shared" si="7"/>
        <v>1.504009163802978</v>
      </c>
      <c r="Q12" s="32"/>
      <c r="R12" s="56">
        <f t="shared" si="8"/>
        <v>0.504009163802978</v>
      </c>
      <c r="S12" s="55">
        <f t="shared" si="1"/>
        <v>0.16449999999999998</v>
      </c>
      <c r="T12" s="58"/>
      <c r="U12" s="58"/>
      <c r="V12" s="55">
        <f t="shared" si="2"/>
        <v>0.32200000000000001</v>
      </c>
      <c r="W12" s="58"/>
      <c r="X12" s="58"/>
      <c r="Y12" s="55">
        <f t="shared" si="3"/>
        <v>0.48550000000000004</v>
      </c>
      <c r="Z12" s="58"/>
      <c r="AA12" s="58"/>
      <c r="AB12" s="55">
        <f t="shared" si="4"/>
        <v>6.8500000000000005E-2</v>
      </c>
      <c r="AC12" s="32"/>
      <c r="AD12" s="32"/>
      <c r="AE12" s="54">
        <f t="shared" si="5"/>
        <v>7.0875912408759127</v>
      </c>
      <c r="AF12" s="32"/>
      <c r="AG12" s="32"/>
      <c r="AH12" s="54">
        <f t="shared" si="6"/>
        <v>0.51086956521739124</v>
      </c>
      <c r="AI12" s="32"/>
      <c r="AJ12" s="32"/>
    </row>
    <row r="13" spans="1:36" x14ac:dyDescent="0.4">
      <c r="A13" s="91"/>
      <c r="B13" s="32"/>
      <c r="C13" s="32"/>
      <c r="D13" s="32"/>
      <c r="E13" s="32"/>
      <c r="F13" s="91"/>
      <c r="G13" s="32"/>
      <c r="H13" s="32"/>
      <c r="I13" s="32"/>
      <c r="J13" s="32"/>
      <c r="K13" s="32" t="s">
        <v>106</v>
      </c>
      <c r="L13" s="32"/>
      <c r="M13" s="57">
        <f t="shared" si="0"/>
        <v>5.5449999999999999</v>
      </c>
      <c r="N13" s="32"/>
      <c r="O13" s="32"/>
      <c r="P13" s="54">
        <f t="shared" si="7"/>
        <v>1.270332187857961</v>
      </c>
      <c r="Q13" s="32"/>
      <c r="R13" s="56">
        <f t="shared" si="8"/>
        <v>0.27033218785796098</v>
      </c>
      <c r="S13" s="55">
        <f t="shared" si="1"/>
        <v>0.23600000000000002</v>
      </c>
      <c r="T13" s="58"/>
      <c r="U13" s="58"/>
      <c r="V13" s="55">
        <f t="shared" si="2"/>
        <v>0.71350000000000002</v>
      </c>
      <c r="W13" s="58"/>
      <c r="X13" s="58"/>
      <c r="Y13" s="55">
        <f t="shared" si="3"/>
        <v>0.71899999999999997</v>
      </c>
      <c r="Z13" s="58"/>
      <c r="AA13" s="58"/>
      <c r="AB13" s="55">
        <f t="shared" si="4"/>
        <v>9.4E-2</v>
      </c>
      <c r="AC13" s="32"/>
      <c r="AD13" s="32"/>
      <c r="AE13" s="54">
        <f t="shared" si="5"/>
        <v>7.6489361702127656</v>
      </c>
      <c r="AF13" s="32"/>
      <c r="AG13" s="32"/>
      <c r="AH13" s="54">
        <f t="shared" si="6"/>
        <v>0.33076384022424671</v>
      </c>
      <c r="AI13" s="32"/>
      <c r="AJ13" s="32"/>
    </row>
    <row r="14" spans="1:36" x14ac:dyDescent="0.4">
      <c r="K14" s="32" t="s">
        <v>105</v>
      </c>
      <c r="M14" s="57">
        <f t="shared" si="0"/>
        <v>6.3650000000000002</v>
      </c>
      <c r="P14" s="54">
        <f t="shared" si="7"/>
        <v>1.4581901489117983</v>
      </c>
      <c r="R14" s="56">
        <f t="shared" si="8"/>
        <v>0.45819014891179832</v>
      </c>
      <c r="S14" s="55">
        <f t="shared" si="1"/>
        <v>0.14200000000000002</v>
      </c>
      <c r="T14" s="55"/>
      <c r="U14" s="55"/>
      <c r="V14" s="55">
        <f t="shared" si="2"/>
        <v>0.47949999999999998</v>
      </c>
      <c r="W14" s="55"/>
      <c r="X14" s="55"/>
      <c r="Y14" s="55">
        <f t="shared" si="3"/>
        <v>0.46650000000000003</v>
      </c>
      <c r="Z14" s="55"/>
      <c r="AA14" s="55"/>
      <c r="AB14" s="55">
        <f t="shared" si="4"/>
        <v>7.9500000000000001E-2</v>
      </c>
      <c r="AE14" s="54">
        <f t="shared" si="5"/>
        <v>5.867924528301887</v>
      </c>
      <c r="AH14" s="54">
        <f t="shared" si="6"/>
        <v>0.2961418143899896</v>
      </c>
    </row>
    <row r="16" spans="1:36" x14ac:dyDescent="0.4">
      <c r="K16" s="33" t="s">
        <v>104</v>
      </c>
      <c r="L16" s="33" t="s">
        <v>100</v>
      </c>
      <c r="M16" s="33" t="s">
        <v>99</v>
      </c>
      <c r="O16" s="33" t="s">
        <v>103</v>
      </c>
      <c r="P16" s="33" t="s">
        <v>100</v>
      </c>
      <c r="Q16" s="33" t="s">
        <v>99</v>
      </c>
      <c r="R16" s="33" t="s">
        <v>100</v>
      </c>
      <c r="S16" s="33" t="s">
        <v>99</v>
      </c>
      <c r="U16" s="33" t="s">
        <v>102</v>
      </c>
      <c r="V16" s="33" t="s">
        <v>100</v>
      </c>
      <c r="W16" s="33" t="s">
        <v>99</v>
      </c>
      <c r="Y16" s="33" t="s">
        <v>101</v>
      </c>
      <c r="Z16" s="33" t="s">
        <v>100</v>
      </c>
      <c r="AA16" s="33" t="s">
        <v>99</v>
      </c>
    </row>
    <row r="17" spans="11:27" x14ac:dyDescent="0.4">
      <c r="K17" s="32" t="s">
        <v>98</v>
      </c>
      <c r="L17" s="33">
        <v>0.20200000000000001</v>
      </c>
      <c r="M17" s="33">
        <v>0.23300000000000001</v>
      </c>
      <c r="O17" s="32" t="s">
        <v>98</v>
      </c>
      <c r="P17" s="33">
        <v>0.747</v>
      </c>
      <c r="Q17" s="33">
        <v>0.69299999999999995</v>
      </c>
      <c r="R17" s="33">
        <v>0.71799999999999997</v>
      </c>
      <c r="S17" s="33">
        <v>0.56000000000000005</v>
      </c>
      <c r="U17" s="32" t="s">
        <v>98</v>
      </c>
      <c r="V17" s="33">
        <v>8.5000000000000006E-2</v>
      </c>
      <c r="W17" s="33">
        <v>0.79400000000000004</v>
      </c>
      <c r="Y17" s="32" t="s">
        <v>98</v>
      </c>
      <c r="Z17" s="33">
        <v>4.2300000000000004</v>
      </c>
      <c r="AA17" s="33">
        <v>4.5</v>
      </c>
    </row>
    <row r="18" spans="11:27" x14ac:dyDescent="0.4">
      <c r="K18" s="33" t="s">
        <v>97</v>
      </c>
      <c r="L18" s="33">
        <v>0.11600000000000001</v>
      </c>
      <c r="M18" s="33">
        <v>0.13600000000000001</v>
      </c>
      <c r="O18" s="33" t="s">
        <v>97</v>
      </c>
      <c r="P18" s="33">
        <v>0.14899999999999999</v>
      </c>
      <c r="Q18" s="33">
        <v>0.28699999999999998</v>
      </c>
      <c r="R18" s="33">
        <v>0.56100000000000005</v>
      </c>
      <c r="S18" s="33">
        <v>0.23599999999999999</v>
      </c>
      <c r="U18" s="33" t="s">
        <v>97</v>
      </c>
      <c r="V18" s="33">
        <v>0.17</v>
      </c>
      <c r="W18" s="33">
        <v>0.71799999999999997</v>
      </c>
      <c r="Y18" s="33" t="s">
        <v>97</v>
      </c>
      <c r="Z18" s="33">
        <v>4.5599999999999996</v>
      </c>
      <c r="AA18" s="33">
        <v>5.29</v>
      </c>
    </row>
    <row r="19" spans="11:27" x14ac:dyDescent="0.4">
      <c r="K19" s="33" t="s">
        <v>96</v>
      </c>
      <c r="L19" s="33">
        <v>0.159</v>
      </c>
      <c r="M19" s="33">
        <v>0.158</v>
      </c>
      <c r="O19" s="33" t="s">
        <v>96</v>
      </c>
      <c r="P19" s="33">
        <v>0.214</v>
      </c>
      <c r="Q19" s="33">
        <v>0.14899999999999999</v>
      </c>
      <c r="R19" s="33">
        <v>0.625</v>
      </c>
      <c r="S19" s="33">
        <v>0.20100000000000001</v>
      </c>
      <c r="U19" s="33" t="s">
        <v>96</v>
      </c>
      <c r="V19" s="33">
        <v>0.129</v>
      </c>
      <c r="W19" s="33">
        <v>0.153</v>
      </c>
      <c r="Y19" s="33" t="s">
        <v>96</v>
      </c>
      <c r="Z19" s="33">
        <v>5.78</v>
      </c>
      <c r="AA19" s="33">
        <v>6.35</v>
      </c>
    </row>
    <row r="20" spans="11:27" x14ac:dyDescent="0.4">
      <c r="K20" s="33" t="s">
        <v>95</v>
      </c>
      <c r="L20" s="33">
        <v>0.157</v>
      </c>
      <c r="M20" s="33">
        <v>0.182</v>
      </c>
      <c r="O20" s="33" t="s">
        <v>95</v>
      </c>
      <c r="P20" s="33">
        <v>0.26300000000000001</v>
      </c>
      <c r="Q20" s="33">
        <v>0.29899999999999999</v>
      </c>
      <c r="R20" s="33">
        <v>0.45400000000000001</v>
      </c>
      <c r="S20" s="33">
        <v>0.34399999999999997</v>
      </c>
      <c r="U20" s="33" t="s">
        <v>95</v>
      </c>
      <c r="V20" s="33">
        <v>7.9000000000000001E-2</v>
      </c>
      <c r="W20" s="33">
        <v>7.0000000000000007E-2</v>
      </c>
      <c r="Y20" s="33" t="s">
        <v>95</v>
      </c>
      <c r="Z20" s="33">
        <v>5.13</v>
      </c>
      <c r="AA20" s="33">
        <v>5.74</v>
      </c>
    </row>
    <row r="21" spans="11:27" x14ac:dyDescent="0.4">
      <c r="K21" s="33" t="s">
        <v>94</v>
      </c>
      <c r="L21" s="33">
        <v>0.154</v>
      </c>
      <c r="M21" s="33">
        <v>0.17100000000000001</v>
      </c>
      <c r="O21" s="33" t="s">
        <v>94</v>
      </c>
      <c r="P21" s="33">
        <v>0.24199999999999999</v>
      </c>
      <c r="Q21" s="33">
        <v>0.29299999999999998</v>
      </c>
      <c r="R21" s="33">
        <v>0.59499999999999997</v>
      </c>
      <c r="S21" s="33">
        <v>0.316</v>
      </c>
      <c r="U21" s="33" t="s">
        <v>94</v>
      </c>
      <c r="V21" s="33">
        <v>0.16800000000000001</v>
      </c>
      <c r="W21" s="33">
        <v>0.59099999999999997</v>
      </c>
      <c r="Y21" s="33" t="s">
        <v>94</v>
      </c>
      <c r="Z21" s="33">
        <v>5.16</v>
      </c>
      <c r="AA21" s="33">
        <v>5.6</v>
      </c>
    </row>
    <row r="22" spans="11:27" x14ac:dyDescent="0.4">
      <c r="K22" s="32" t="s">
        <v>93</v>
      </c>
      <c r="L22" s="33">
        <v>0.16300000000000001</v>
      </c>
      <c r="M22" s="33">
        <v>0.187</v>
      </c>
      <c r="O22" s="32" t="s">
        <v>93</v>
      </c>
      <c r="P22" s="33">
        <v>0.371</v>
      </c>
      <c r="Q22" s="33">
        <v>0.42399999999999999</v>
      </c>
      <c r="R22" s="33">
        <v>0.629</v>
      </c>
      <c r="S22" s="33">
        <v>0.42799999999999999</v>
      </c>
      <c r="U22" s="32" t="s">
        <v>93</v>
      </c>
      <c r="V22" s="33">
        <v>8.6999999999999994E-2</v>
      </c>
      <c r="W22" s="33">
        <v>8.3000000000000004E-2</v>
      </c>
      <c r="Y22" s="32" t="s">
        <v>93</v>
      </c>
      <c r="Z22" s="33">
        <v>5.67</v>
      </c>
      <c r="AA22" s="33">
        <v>6</v>
      </c>
    </row>
    <row r="23" spans="11:27" x14ac:dyDescent="0.4">
      <c r="K23" s="32" t="s">
        <v>92</v>
      </c>
      <c r="L23" s="33">
        <v>0.16200000000000001</v>
      </c>
      <c r="M23" s="33">
        <v>0.19</v>
      </c>
      <c r="O23" s="32" t="s">
        <v>92</v>
      </c>
      <c r="P23" s="33">
        <v>0.32</v>
      </c>
      <c r="Q23" s="33">
        <v>0.42399999999999999</v>
      </c>
      <c r="R23" s="33">
        <v>0.30399999999999999</v>
      </c>
      <c r="S23" s="33">
        <v>0.28100000000000003</v>
      </c>
      <c r="U23" s="32" t="s">
        <v>92</v>
      </c>
      <c r="V23" s="33">
        <v>3.7999999999999999E-2</v>
      </c>
      <c r="W23" s="33">
        <v>0.04</v>
      </c>
      <c r="Y23" s="32" t="s">
        <v>92</v>
      </c>
      <c r="Z23" s="33">
        <v>5.28</v>
      </c>
      <c r="AA23" s="33">
        <v>6.02</v>
      </c>
    </row>
    <row r="24" spans="11:27" x14ac:dyDescent="0.4">
      <c r="K24" s="32" t="s">
        <v>91</v>
      </c>
      <c r="L24" s="33">
        <v>0.16700000000000001</v>
      </c>
      <c r="M24" s="33">
        <v>0.19600000000000001</v>
      </c>
      <c r="O24" s="32" t="s">
        <v>91</v>
      </c>
      <c r="P24" s="33">
        <v>0.28899999999999998</v>
      </c>
      <c r="Q24" s="33">
        <v>0.47199999999999998</v>
      </c>
      <c r="R24" s="33">
        <v>0.51800000000000002</v>
      </c>
      <c r="S24" s="33">
        <v>0.505</v>
      </c>
      <c r="U24" s="32" t="s">
        <v>91</v>
      </c>
      <c r="V24" s="33">
        <v>0.11</v>
      </c>
      <c r="W24" s="33">
        <v>8.8999999999999996E-2</v>
      </c>
      <c r="Y24" s="32" t="s">
        <v>91</v>
      </c>
      <c r="Z24" s="33">
        <v>5.1100000000000003</v>
      </c>
      <c r="AA24" s="33">
        <v>5.52</v>
      </c>
    </row>
    <row r="25" spans="11:27" x14ac:dyDescent="0.4">
      <c r="K25" s="32" t="s">
        <v>90</v>
      </c>
      <c r="L25" s="33">
        <v>0.16500000000000001</v>
      </c>
      <c r="M25" s="33">
        <v>0.17799999999999999</v>
      </c>
      <c r="O25" s="32" t="s">
        <v>90</v>
      </c>
      <c r="P25" s="33">
        <v>0.378</v>
      </c>
      <c r="Q25" s="33">
        <v>0.35799999999999998</v>
      </c>
      <c r="R25" s="33">
        <v>0.60699999999999998</v>
      </c>
      <c r="S25" s="33">
        <v>0.443</v>
      </c>
      <c r="U25" s="32" t="s">
        <v>90</v>
      </c>
      <c r="V25" s="33">
        <v>0.157</v>
      </c>
      <c r="W25" s="33">
        <v>0.114</v>
      </c>
      <c r="Y25" s="32" t="s">
        <v>90</v>
      </c>
      <c r="Z25" s="33">
        <v>5.23</v>
      </c>
      <c r="AA25" s="33">
        <v>5.71</v>
      </c>
    </row>
    <row r="26" spans="11:27" x14ac:dyDescent="0.4">
      <c r="K26" s="32" t="s">
        <v>89</v>
      </c>
      <c r="L26" s="54">
        <v>0.15</v>
      </c>
      <c r="M26" s="33">
        <v>0.17899999999999999</v>
      </c>
      <c r="O26" s="32" t="s">
        <v>89</v>
      </c>
      <c r="P26" s="33">
        <v>0.219</v>
      </c>
      <c r="Q26" s="33">
        <v>0.42499999999999999</v>
      </c>
      <c r="R26" s="33">
        <v>0.44500000000000001</v>
      </c>
      <c r="S26" s="33">
        <v>0.52600000000000002</v>
      </c>
      <c r="U26" s="32" t="s">
        <v>89</v>
      </c>
      <c r="V26" s="33">
        <v>8.1000000000000003E-2</v>
      </c>
      <c r="W26" s="33">
        <v>5.6000000000000001E-2</v>
      </c>
      <c r="Y26" s="32" t="s">
        <v>89</v>
      </c>
      <c r="Z26" s="33">
        <v>6.28</v>
      </c>
      <c r="AA26" s="33">
        <v>6.85</v>
      </c>
    </row>
    <row r="27" spans="11:27" x14ac:dyDescent="0.4">
      <c r="K27" s="32" t="s">
        <v>88</v>
      </c>
      <c r="L27" s="33">
        <v>0.20300000000000001</v>
      </c>
      <c r="M27" s="33">
        <v>0.26900000000000002</v>
      </c>
      <c r="O27" s="32" t="s">
        <v>88</v>
      </c>
      <c r="P27" s="33">
        <v>0.63400000000000001</v>
      </c>
      <c r="Q27" s="33">
        <v>0.79300000000000004</v>
      </c>
      <c r="R27" s="33">
        <v>0.85399999999999998</v>
      </c>
      <c r="S27" s="33">
        <v>0.58399999999999996</v>
      </c>
      <c r="U27" s="32" t="s">
        <v>88</v>
      </c>
      <c r="V27" s="33">
        <v>6.5000000000000002E-2</v>
      </c>
      <c r="W27" s="33">
        <v>0.123</v>
      </c>
      <c r="Y27" s="32" t="s">
        <v>88</v>
      </c>
      <c r="Z27" s="33">
        <v>5.44</v>
      </c>
      <c r="AA27" s="33">
        <v>5.65</v>
      </c>
    </row>
    <row r="28" spans="11:27" x14ac:dyDescent="0.4">
      <c r="K28" s="32" t="s">
        <v>87</v>
      </c>
      <c r="L28" s="33">
        <v>0.13200000000000001</v>
      </c>
      <c r="M28" s="33">
        <v>0.152</v>
      </c>
      <c r="O28" s="32" t="s">
        <v>87</v>
      </c>
      <c r="P28" s="33">
        <v>0.48</v>
      </c>
      <c r="Q28" s="33">
        <v>0.47899999999999998</v>
      </c>
      <c r="R28" s="33">
        <v>0.54</v>
      </c>
      <c r="S28" s="33">
        <v>0.39300000000000002</v>
      </c>
      <c r="U28" s="32" t="s">
        <v>87</v>
      </c>
      <c r="V28" s="33">
        <v>5.0999999999999997E-2</v>
      </c>
      <c r="W28" s="33">
        <v>0.108</v>
      </c>
      <c r="Y28" s="32" t="s">
        <v>87</v>
      </c>
      <c r="Z28" s="33">
        <v>6</v>
      </c>
      <c r="AA28" s="33">
        <v>6.73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1171-0067-4C0B-AF98-8F7F9B4F7F9F}">
  <dimension ref="B2:G31"/>
  <sheetViews>
    <sheetView workbookViewId="0">
      <selection activeCell="E8" sqref="E8"/>
    </sheetView>
  </sheetViews>
  <sheetFormatPr defaultRowHeight="18.75" x14ac:dyDescent="0.4"/>
  <cols>
    <col min="1" max="1" width="9" style="33"/>
    <col min="2" max="2" width="31.875" style="33" customWidth="1"/>
    <col min="3" max="3" width="28.25" style="33" customWidth="1"/>
    <col min="4" max="16384" width="9" style="33"/>
  </cols>
  <sheetData>
    <row r="2" spans="2:6" ht="19.5" thickBot="1" x14ac:dyDescent="0.45">
      <c r="B2" s="32" t="s">
        <v>51</v>
      </c>
      <c r="C2" s="32"/>
      <c r="D2" s="32"/>
      <c r="E2" s="32"/>
      <c r="F2" s="32"/>
    </row>
    <row r="3" spans="2:6" ht="19.5" thickBot="1" x14ac:dyDescent="0.45">
      <c r="B3" s="34" t="s">
        <v>52</v>
      </c>
      <c r="C3" s="35" t="s">
        <v>53</v>
      </c>
      <c r="D3" s="32"/>
      <c r="E3" s="32"/>
      <c r="F3" s="32"/>
    </row>
    <row r="4" spans="2:6" ht="19.5" thickTop="1" x14ac:dyDescent="0.4">
      <c r="B4" s="36" t="s">
        <v>54</v>
      </c>
      <c r="C4" s="37">
        <v>134611882</v>
      </c>
      <c r="D4" s="32"/>
      <c r="E4" s="32"/>
      <c r="F4" s="32"/>
    </row>
    <row r="5" spans="2:6" ht="19.5" thickBot="1" x14ac:dyDescent="0.45">
      <c r="B5" s="38" t="s">
        <v>55</v>
      </c>
      <c r="C5" s="39" t="s">
        <v>56</v>
      </c>
      <c r="D5" s="32"/>
      <c r="E5" s="32"/>
      <c r="F5" s="32"/>
    </row>
    <row r="6" spans="2:6" x14ac:dyDescent="0.4">
      <c r="B6" s="40"/>
      <c r="C6" s="40"/>
      <c r="D6" s="32"/>
      <c r="E6" s="32"/>
      <c r="F6" s="32"/>
    </row>
    <row r="7" spans="2:6" x14ac:dyDescent="0.4">
      <c r="B7" s="41" t="s">
        <v>57</v>
      </c>
      <c r="C7" s="32"/>
      <c r="D7" s="32"/>
      <c r="E7" s="32"/>
      <c r="F7" s="32"/>
    </row>
    <row r="8" spans="2:6" ht="19.5" thickBot="1" x14ac:dyDescent="0.45">
      <c r="B8" s="32" t="s">
        <v>51</v>
      </c>
      <c r="C8" s="32"/>
      <c r="D8" s="32"/>
      <c r="E8" s="32"/>
      <c r="F8" s="32"/>
    </row>
    <row r="9" spans="2:6" ht="19.5" thickBot="1" x14ac:dyDescent="0.45">
      <c r="B9" s="34" t="s">
        <v>52</v>
      </c>
      <c r="C9" s="35" t="s">
        <v>53</v>
      </c>
      <c r="D9" s="32"/>
      <c r="E9" s="32"/>
      <c r="F9" s="32"/>
    </row>
    <row r="10" spans="2:6" ht="19.5" thickTop="1" x14ac:dyDescent="0.4">
      <c r="B10" s="36" t="s">
        <v>54</v>
      </c>
      <c r="C10" s="37">
        <v>134611882</v>
      </c>
      <c r="D10" s="32"/>
      <c r="E10" s="32"/>
      <c r="F10" s="32"/>
    </row>
    <row r="11" spans="2:6" x14ac:dyDescent="0.4">
      <c r="B11" s="42" t="s">
        <v>58</v>
      </c>
      <c r="C11" s="43">
        <v>1</v>
      </c>
      <c r="D11" s="32"/>
      <c r="E11" s="32"/>
      <c r="F11" s="32"/>
    </row>
    <row r="12" spans="2:6" x14ac:dyDescent="0.4">
      <c r="B12" s="42" t="s">
        <v>59</v>
      </c>
      <c r="C12" s="43">
        <v>2</v>
      </c>
      <c r="D12" s="32"/>
      <c r="E12" s="32"/>
      <c r="F12" s="32"/>
    </row>
    <row r="13" spans="2:6" x14ac:dyDescent="0.4">
      <c r="B13" s="42" t="s">
        <v>60</v>
      </c>
      <c r="C13" s="43">
        <v>9</v>
      </c>
      <c r="D13" s="32"/>
      <c r="E13" s="32"/>
      <c r="F13" s="32"/>
    </row>
    <row r="14" spans="2:6" x14ac:dyDescent="0.4">
      <c r="B14" s="42" t="s">
        <v>61</v>
      </c>
      <c r="C14" s="43">
        <v>5</v>
      </c>
      <c r="D14" s="32"/>
      <c r="E14" s="32"/>
      <c r="F14" s="32"/>
    </row>
    <row r="15" spans="2:6" x14ac:dyDescent="0.4">
      <c r="B15" s="42" t="s">
        <v>62</v>
      </c>
      <c r="C15" s="44">
        <v>434.12020100000001</v>
      </c>
      <c r="D15" s="32"/>
      <c r="E15" s="32"/>
      <c r="F15" s="32"/>
    </row>
    <row r="16" spans="2:6" x14ac:dyDescent="0.4">
      <c r="B16" s="45" t="s">
        <v>63</v>
      </c>
      <c r="C16" s="44">
        <v>434.12020100000001</v>
      </c>
      <c r="D16" s="32"/>
      <c r="E16" s="32"/>
      <c r="F16" s="32"/>
    </row>
    <row r="17" spans="2:7" x14ac:dyDescent="0.4">
      <c r="B17" s="42" t="s">
        <v>64</v>
      </c>
      <c r="C17" s="46">
        <v>137</v>
      </c>
      <c r="D17" s="32"/>
      <c r="E17" s="32"/>
      <c r="F17" s="32"/>
    </row>
    <row r="18" spans="2:7" x14ac:dyDescent="0.4">
      <c r="B18" s="42" t="s">
        <v>65</v>
      </c>
      <c r="C18" s="43">
        <v>30</v>
      </c>
      <c r="D18" s="32"/>
      <c r="E18" s="32"/>
      <c r="F18" s="32"/>
    </row>
    <row r="19" spans="2:7" x14ac:dyDescent="0.4">
      <c r="B19" s="42" t="s">
        <v>66</v>
      </c>
      <c r="C19" s="43">
        <v>0</v>
      </c>
      <c r="D19" s="32"/>
      <c r="E19" s="32"/>
      <c r="F19" s="32"/>
    </row>
    <row r="20" spans="2:7" x14ac:dyDescent="0.4">
      <c r="B20" s="42" t="s">
        <v>67</v>
      </c>
      <c r="C20" s="43">
        <v>674</v>
      </c>
      <c r="D20" s="32"/>
      <c r="E20" s="32"/>
      <c r="F20" s="32"/>
    </row>
    <row r="21" spans="2:7" x14ac:dyDescent="0.4">
      <c r="B21" s="42" t="s">
        <v>68</v>
      </c>
      <c r="C21" s="43">
        <v>1</v>
      </c>
      <c r="D21" s="32"/>
      <c r="E21" s="32"/>
      <c r="F21" s="32"/>
    </row>
    <row r="22" spans="2:7" x14ac:dyDescent="0.4">
      <c r="B22" s="45" t="s">
        <v>69</v>
      </c>
      <c r="C22" s="43">
        <v>0</v>
      </c>
      <c r="D22" s="32"/>
      <c r="E22" s="32"/>
      <c r="F22" s="32"/>
    </row>
    <row r="23" spans="2:7" x14ac:dyDescent="0.4">
      <c r="B23" s="45" t="s">
        <v>70</v>
      </c>
      <c r="C23" s="43">
        <v>3</v>
      </c>
      <c r="D23" s="32"/>
      <c r="E23" s="32"/>
      <c r="F23" s="32"/>
    </row>
    <row r="24" spans="2:7" x14ac:dyDescent="0.4">
      <c r="B24" s="45" t="s">
        <v>71</v>
      </c>
      <c r="C24" s="43">
        <v>0</v>
      </c>
      <c r="D24" s="32"/>
      <c r="E24" s="32"/>
      <c r="F24" s="32"/>
    </row>
    <row r="25" spans="2:7" x14ac:dyDescent="0.4">
      <c r="B25" s="45" t="s">
        <v>72</v>
      </c>
      <c r="C25" s="43">
        <v>0</v>
      </c>
      <c r="D25" s="32"/>
      <c r="E25" s="32"/>
      <c r="F25" s="32"/>
    </row>
    <row r="26" spans="2:7" x14ac:dyDescent="0.4">
      <c r="B26" s="45" t="s">
        <v>73</v>
      </c>
      <c r="C26" s="43">
        <v>1</v>
      </c>
      <c r="D26" s="32"/>
      <c r="E26" s="32"/>
      <c r="F26" s="32"/>
    </row>
    <row r="27" spans="2:7" ht="19.5" thickBot="1" x14ac:dyDescent="0.45">
      <c r="B27" s="47" t="s">
        <v>74</v>
      </c>
      <c r="C27" s="48" t="s">
        <v>75</v>
      </c>
      <c r="D27" s="32"/>
      <c r="E27" s="32"/>
      <c r="F27" s="32"/>
    </row>
    <row r="28" spans="2:7" x14ac:dyDescent="0.4">
      <c r="B28" s="32"/>
      <c r="C28" s="32"/>
      <c r="D28" s="32"/>
      <c r="E28" s="32"/>
      <c r="F28" s="32"/>
    </row>
    <row r="29" spans="2:7" ht="19.5" thickBot="1" x14ac:dyDescent="0.45">
      <c r="B29" s="32" t="s">
        <v>76</v>
      </c>
      <c r="C29" s="32"/>
      <c r="D29" s="32"/>
      <c r="E29" s="32"/>
      <c r="F29" s="32"/>
    </row>
    <row r="30" spans="2:7" ht="19.5" thickBot="1" x14ac:dyDescent="0.45">
      <c r="B30" s="34" t="s">
        <v>77</v>
      </c>
      <c r="C30" s="49" t="s">
        <v>78</v>
      </c>
      <c r="D30" s="49" t="s">
        <v>79</v>
      </c>
      <c r="E30" s="49" t="s">
        <v>80</v>
      </c>
      <c r="F30" s="49" t="s">
        <v>81</v>
      </c>
      <c r="G30" s="77" t="s">
        <v>115</v>
      </c>
    </row>
    <row r="31" spans="2:7" ht="20.25" thickTop="1" thickBot="1" x14ac:dyDescent="0.45">
      <c r="B31" s="50">
        <v>1.8</v>
      </c>
      <c r="C31" s="51" t="s">
        <v>82</v>
      </c>
      <c r="D31" s="52" t="s">
        <v>83</v>
      </c>
      <c r="E31" s="51"/>
      <c r="F31" s="51"/>
      <c r="G31" s="53" t="s">
        <v>84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18F_PF-06684511(kinetic)</vt:lpstr>
      <vt:lpstr>18F_PF-06684511(kinetic) (raw)</vt:lpstr>
      <vt:lpstr>18F_PF-06684511(compound)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2024-02-16T02:28:21Z</dcterms:modified>
</cp:coreProperties>
</file>