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ACB06D23-8EE2-4BA0-AD5D-4B885BC51379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AC-5216(kinetic)" sheetId="1" r:id="rId1"/>
    <sheet name="11C_AC-521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0" i="1"/>
  <c r="P11" i="1"/>
  <c r="P12" i="1"/>
  <c r="P13" i="1"/>
  <c r="P3" i="1"/>
  <c r="AX13" i="1" l="1"/>
  <c r="AV13" i="1"/>
  <c r="AX12" i="1"/>
  <c r="AV12" i="1"/>
  <c r="AV11" i="1"/>
  <c r="AV10" i="1"/>
  <c r="AX6" i="1"/>
  <c r="AV6" i="1"/>
  <c r="AV3" i="1"/>
  <c r="AS13" i="1"/>
  <c r="AQ13" i="1"/>
  <c r="AS12" i="1"/>
  <c r="AQ12" i="1"/>
  <c r="AQ11" i="1"/>
  <c r="AQ10" i="1"/>
  <c r="AS6" i="1"/>
  <c r="AQ6" i="1"/>
  <c r="AQ3" i="1"/>
  <c r="AL13" i="1"/>
  <c r="AL12" i="1"/>
  <c r="AL11" i="1"/>
  <c r="AL10" i="1"/>
  <c r="AL6" i="1"/>
  <c r="AL3" i="1"/>
  <c r="AI13" i="1"/>
  <c r="AG13" i="1"/>
  <c r="AI12" i="1"/>
  <c r="AG12" i="1"/>
  <c r="AG11" i="1"/>
  <c r="AG10" i="1"/>
  <c r="AI6" i="1"/>
  <c r="AG6" i="1"/>
  <c r="AG3" i="1"/>
  <c r="AB13" i="1"/>
  <c r="AB12" i="1"/>
  <c r="AB11" i="1"/>
  <c r="AB10" i="1"/>
  <c r="AB6" i="1"/>
  <c r="AB3" i="1"/>
  <c r="W10" i="1"/>
  <c r="Y12" i="1"/>
  <c r="W12" i="1"/>
  <c r="W3" i="1"/>
  <c r="Y13" i="1"/>
  <c r="W13" i="1"/>
  <c r="W11" i="1"/>
  <c r="Y6" i="1"/>
  <c r="W6" i="1"/>
  <c r="AL21" i="1"/>
  <c r="AL22" i="1"/>
  <c r="AL23" i="1"/>
  <c r="AL24" i="1"/>
  <c r="AL25" i="1"/>
  <c r="AL26" i="1"/>
  <c r="AL27" i="1"/>
  <c r="AL28" i="1"/>
  <c r="AL29" i="1"/>
  <c r="AL30" i="1"/>
  <c r="AL20" i="1"/>
  <c r="AX21" i="1"/>
  <c r="AX22" i="1"/>
  <c r="AX23" i="1"/>
  <c r="AX24" i="1"/>
  <c r="AX25" i="1"/>
  <c r="AX26" i="1"/>
  <c r="AX27" i="1"/>
  <c r="AX28" i="1"/>
  <c r="AX29" i="1"/>
  <c r="AX30" i="1"/>
  <c r="AX20" i="1"/>
  <c r="AB21" i="1"/>
  <c r="AB22" i="1"/>
  <c r="AB23" i="1"/>
  <c r="AB24" i="1"/>
  <c r="AB25" i="1"/>
  <c r="AB26" i="1"/>
  <c r="AB27" i="1"/>
  <c r="AB28" i="1"/>
  <c r="AB29" i="1"/>
  <c r="AB30" i="1"/>
  <c r="AB20" i="1"/>
  <c r="AS21" i="1"/>
  <c r="AS22" i="1"/>
  <c r="AS23" i="1"/>
  <c r="AS24" i="1"/>
  <c r="AS25" i="1"/>
  <c r="AS26" i="1"/>
  <c r="AS27" i="1"/>
  <c r="AS28" i="1"/>
  <c r="AS29" i="1"/>
  <c r="AS30" i="1"/>
  <c r="AS20" i="1"/>
  <c r="AI21" i="1"/>
  <c r="AI22" i="1"/>
  <c r="AI23" i="1"/>
  <c r="AI24" i="1"/>
  <c r="AI25" i="1"/>
  <c r="AI26" i="1"/>
  <c r="AI27" i="1"/>
  <c r="AI28" i="1"/>
  <c r="AI29" i="1"/>
  <c r="AI30" i="1"/>
  <c r="AI20" i="1"/>
  <c r="Y21" i="1"/>
  <c r="Y22" i="1"/>
  <c r="Y23" i="1"/>
  <c r="Y24" i="1"/>
  <c r="Y25" i="1"/>
  <c r="Y26" i="1"/>
  <c r="Y27" i="1"/>
  <c r="Y28" i="1"/>
  <c r="Y29" i="1"/>
  <c r="Y30" i="1"/>
  <c r="Y20" i="1"/>
</calcChain>
</file>

<file path=xl/sharedStrings.xml><?xml version="1.0" encoding="utf-8"?>
<sst xmlns="http://schemas.openxmlformats.org/spreadsheetml/2006/main" count="181" uniqueCount="108">
  <si>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</si>
  <si>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</si>
  <si>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</si>
  <si>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</si>
  <si>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</si>
  <si>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</si>
  <si>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</si>
  <si>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</si>
  <si>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</si>
  <si>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</si>
  <si>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</si>
  <si>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</si>
  <si>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</si>
  <si>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</si>
  <si>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</si>
  <si>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</si>
  <si>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</si>
  <si>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</si>
  <si>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</si>
  <si>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</si>
  <si>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</si>
  <si>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</si>
  <si>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</si>
  <si>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</si>
  <si>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</si>
  <si>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</si>
  <si>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</si>
  <si>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</si>
  <si>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</si>
  <si>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</si>
  <si>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</si>
  <si>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</si>
  <si>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</si>
  <si>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</si>
  <si>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</si>
  <si>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</si>
  <si>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</si>
  <si>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</si>
  <si>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</si>
  <si>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</si>
  <si>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</si>
  <si>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</si>
  <si>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</si>
  <si>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</si>
  <si>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</si>
  <si>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</si>
  <si>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</si>
  <si>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</si>
  <si>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</si>
  <si>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</si>
  <si>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</si>
  <si>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</si>
  <si>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</si>
  <si>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</si>
  <si>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</si>
  <si>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</si>
  <si>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</si>
  <si>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</si>
  <si>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</si>
  <si>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</si>
  <si>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</si>
  <si>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</si>
  <si>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</si>
  <si>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</si>
  <si>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</si>
  <si>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</si>
  <si>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</si>
  <si>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</si>
  <si>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</si>
  <si>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</si>
  <si>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</si>
  <si>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</si>
  <si>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</si>
  <si>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</si>
  <si>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</si>
  <si>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</si>
  <si>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Michie Miyoshi et al.</t>
    <phoneticPr fontId="1"/>
  </si>
  <si>
    <t>JNM</t>
    <phoneticPr fontId="1"/>
  </si>
  <si>
    <t>male</t>
    <phoneticPr fontId="1"/>
  </si>
  <si>
    <t>24.6±4.5</t>
    <phoneticPr fontId="1"/>
  </si>
  <si>
    <t>20-33</t>
    <phoneticPr fontId="1"/>
  </si>
  <si>
    <t>2TCM(90 min)</t>
    <phoneticPr fontId="1"/>
  </si>
  <si>
    <t>raw data</t>
    <phoneticPr fontId="1"/>
  </si>
  <si>
    <t>Cerebellum</t>
    <phoneticPr fontId="1"/>
  </si>
  <si>
    <t>Dorsolateral frontal</t>
    <phoneticPr fontId="1"/>
  </si>
  <si>
    <t>Medial frontal</t>
    <phoneticPr fontId="1"/>
  </si>
  <si>
    <t>Parietal</t>
    <phoneticPr fontId="1"/>
  </si>
  <si>
    <t>Lateral temporal</t>
    <phoneticPr fontId="1"/>
  </si>
  <si>
    <t>Medial temporal</t>
    <phoneticPr fontId="1"/>
  </si>
  <si>
    <t>Occipital</t>
    <phoneticPr fontId="1"/>
  </si>
  <si>
    <t>Anterior cingulate</t>
    <phoneticPr fontId="1"/>
  </si>
  <si>
    <t>Posterior cingulate</t>
    <phoneticPr fontId="1"/>
  </si>
  <si>
    <t>Striatum</t>
    <phoneticPr fontId="1"/>
  </si>
  <si>
    <t>Thalamus</t>
    <phoneticPr fontId="1"/>
  </si>
  <si>
    <t>%COV</t>
    <phoneticPr fontId="1"/>
  </si>
  <si>
    <t>%COV</t>
    <phoneticPr fontId="1"/>
  </si>
  <si>
    <t>k2=K1/(K1/k2)</t>
    <phoneticPr fontId="1"/>
  </si>
  <si>
    <t>k4=k3/(k3/k4)</t>
    <phoneticPr fontId="1"/>
  </si>
  <si>
    <t>C23H23N5O2</t>
    <phoneticPr fontId="1"/>
  </si>
  <si>
    <t>Yes</t>
    <phoneticPr fontId="1"/>
  </si>
  <si>
    <t>Ki</t>
    <phoneticPr fontId="1"/>
  </si>
  <si>
    <t>PBR,rat,whole brain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</si>
  <si>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C]AC-5216</t>
    </r>
    <phoneticPr fontId="1"/>
  </si>
  <si>
    <t>translocator protein</t>
    <phoneticPr fontId="1"/>
  </si>
  <si>
    <t>50(7):1095-1101.</t>
  </si>
  <si>
    <t>10.1038/sj.bjp.0705681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</si>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</sst>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4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16" xfId="0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9" fontId="4" fillId="0" borderId="1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3.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9" max="29" width="2.625" customWidth="1"/>
    <col min="34" max="34" width="3.25" customWidth="1"/>
    <col min="39" max="39" width="2.75" customWidth="1"/>
    <col min="44" max="44" width="3" customWidth="1"/>
    <col min="49" max="49" width="2.875" customWidth="1"/>
  </cols>
  <sheetData>
    <row r="1" spans="1:52" x14ac:dyDescent="0.4">
      <c r="A1" s="65" t="s">
        <v>0</v>
      </c>
      <c r="B1" s="65"/>
      <c r="C1" s="65"/>
      <c r="D1" s="65"/>
      <c r="E1" s="65"/>
      <c r="F1" s="65"/>
      <c r="G1" s="66" t="s">
        <v>107</v>
      </c>
      <c r="H1" s="66"/>
      <c r="I1" s="66"/>
      <c r="J1" s="66"/>
      <c r="K1" s="67" t="s">
        <v>1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1"/>
      <c r="AN1" s="1"/>
      <c r="AO1" s="39"/>
      <c r="AP1" s="1"/>
      <c r="AQ1" s="1"/>
      <c r="AR1" s="1"/>
      <c r="AS1" s="1"/>
      <c r="AT1" s="39"/>
      <c r="AU1" s="1"/>
      <c r="AV1" s="2"/>
      <c r="AW1" s="2"/>
      <c r="AX1" s="2"/>
      <c r="AY1" s="2"/>
    </row>
    <row r="2" spans="1:52" ht="38.25" thickBot="1" x14ac:dyDescent="0.45">
      <c r="A2" s="3" t="s">
        <v>2</v>
      </c>
      <c r="B2" s="3" t="s">
        <v>42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 t="s">
        <v>94</v>
      </c>
      <c r="AA2" s="6"/>
      <c r="AB2" s="6" t="s">
        <v>17</v>
      </c>
      <c r="AC2" s="6"/>
      <c r="AD2" s="6" t="s">
        <v>16</v>
      </c>
      <c r="AE2" s="6"/>
      <c r="AF2" s="6"/>
      <c r="AG2" s="6" t="s">
        <v>18</v>
      </c>
      <c r="AH2" s="6"/>
      <c r="AI2" s="6" t="s">
        <v>16</v>
      </c>
      <c r="AJ2" s="6"/>
      <c r="AK2" s="6"/>
      <c r="AL2" s="6" t="s">
        <v>19</v>
      </c>
      <c r="AM2" s="6"/>
      <c r="AN2" s="6" t="s">
        <v>16</v>
      </c>
      <c r="AO2" s="6"/>
      <c r="AP2" s="6"/>
      <c r="AQ2" s="6" t="s">
        <v>43</v>
      </c>
      <c r="AR2" s="6"/>
      <c r="AS2" s="6" t="s">
        <v>16</v>
      </c>
      <c r="AT2" s="6" t="s">
        <v>95</v>
      </c>
      <c r="AU2" s="6"/>
      <c r="AV2" s="8" t="s">
        <v>20</v>
      </c>
      <c r="AW2" s="8"/>
      <c r="AX2" s="6" t="s">
        <v>16</v>
      </c>
      <c r="AY2" s="46" t="s">
        <v>95</v>
      </c>
      <c r="AZ2" s="1" t="s">
        <v>21</v>
      </c>
    </row>
    <row r="3" spans="1:52" x14ac:dyDescent="0.4">
      <c r="A3" s="70" t="s">
        <v>102</v>
      </c>
      <c r="B3" s="40" t="s">
        <v>103</v>
      </c>
      <c r="C3" s="40" t="s">
        <v>76</v>
      </c>
      <c r="D3" s="40">
        <v>2009</v>
      </c>
      <c r="E3" s="40" t="s">
        <v>77</v>
      </c>
      <c r="F3" s="48" t="s">
        <v>104</v>
      </c>
      <c r="G3" s="70" t="s">
        <v>22</v>
      </c>
      <c r="H3" s="40">
        <v>12</v>
      </c>
      <c r="I3" s="40" t="s">
        <v>78</v>
      </c>
      <c r="J3" s="40" t="s">
        <v>79</v>
      </c>
      <c r="K3" s="41" t="s">
        <v>81</v>
      </c>
      <c r="L3" s="68" t="s">
        <v>23</v>
      </c>
      <c r="M3" s="68"/>
      <c r="N3" s="68" t="s">
        <v>23</v>
      </c>
      <c r="O3" s="68"/>
      <c r="P3" s="12">
        <f>(1+AV3)*AQ3</f>
        <v>7.1811250000000006</v>
      </c>
      <c r="Q3" s="11"/>
      <c r="R3" s="11"/>
      <c r="S3" s="11"/>
      <c r="T3" s="12"/>
      <c r="U3" s="11"/>
      <c r="V3" s="11"/>
      <c r="W3" s="29">
        <f>AVERAGE(W24,W25)</f>
        <v>0.158</v>
      </c>
      <c r="X3" s="11"/>
      <c r="Y3" s="11"/>
      <c r="Z3" s="11"/>
      <c r="AA3" s="11"/>
      <c r="AB3" s="29">
        <f>AVERAGE(AB24,AB25)</f>
        <v>0.11155388471177945</v>
      </c>
      <c r="AC3" s="11"/>
      <c r="AD3" s="11"/>
      <c r="AE3" s="11"/>
      <c r="AF3" s="11"/>
      <c r="AG3" s="29">
        <f>AVERAGE(AG24,AG25)</f>
        <v>7.8E-2</v>
      </c>
      <c r="AH3" s="11" t="s">
        <v>40</v>
      </c>
      <c r="AI3" s="11"/>
      <c r="AJ3" s="11"/>
      <c r="AK3" s="11"/>
      <c r="AL3" s="29">
        <f>AVERAGE(AL24,AL25)</f>
        <v>1.9283333333333333E-2</v>
      </c>
      <c r="AN3" s="11"/>
      <c r="AO3" s="11"/>
      <c r="AP3" s="11"/>
      <c r="AQ3" s="12">
        <f>AVERAGE(AQ24,AQ25)</f>
        <v>1.415</v>
      </c>
      <c r="AR3" s="13"/>
      <c r="AS3" s="13"/>
      <c r="AT3" s="11"/>
      <c r="AU3" s="11"/>
      <c r="AV3" s="12">
        <f>AVERAGE(AV24,AV25)</f>
        <v>4.0750000000000002</v>
      </c>
      <c r="AW3" s="11"/>
      <c r="AX3" s="11"/>
      <c r="AY3" s="11"/>
      <c r="AZ3" s="11"/>
    </row>
    <row r="4" spans="1:52" x14ac:dyDescent="0.4">
      <c r="A4" s="62"/>
      <c r="B4" s="11"/>
      <c r="C4" s="11"/>
      <c r="D4" s="11"/>
      <c r="E4" s="11"/>
      <c r="F4" s="11"/>
      <c r="G4" s="62"/>
      <c r="H4" s="11"/>
      <c r="I4" s="11"/>
      <c r="J4" s="11" t="s">
        <v>80</v>
      </c>
      <c r="K4" s="42"/>
      <c r="L4" s="63"/>
      <c r="M4" s="63"/>
      <c r="N4" s="63" t="s">
        <v>28</v>
      </c>
      <c r="O4" s="63"/>
      <c r="P4" s="12"/>
      <c r="R4" s="11"/>
      <c r="S4" s="11"/>
      <c r="T4" s="12"/>
      <c r="U4" s="11"/>
      <c r="V4" s="11"/>
      <c r="W4" s="30"/>
      <c r="Y4" s="11"/>
      <c r="Z4" s="11"/>
      <c r="AA4" s="11"/>
      <c r="AB4" s="30"/>
      <c r="AD4" s="11"/>
      <c r="AE4" s="11"/>
      <c r="AF4" s="11"/>
      <c r="AG4" s="30"/>
      <c r="AH4" t="s">
        <v>40</v>
      </c>
      <c r="AI4" s="11"/>
      <c r="AJ4" s="11"/>
      <c r="AK4" s="11"/>
      <c r="AL4" s="30"/>
      <c r="AO4" s="11"/>
      <c r="AQ4" s="28"/>
      <c r="AR4" s="16"/>
      <c r="AS4" s="13"/>
      <c r="AT4" s="11"/>
      <c r="AU4" s="11"/>
      <c r="AV4" s="28"/>
      <c r="AX4" s="11"/>
      <c r="AY4" s="17"/>
      <c r="AZ4" s="11"/>
    </row>
    <row r="5" spans="1:52" x14ac:dyDescent="0.4">
      <c r="A5" s="62"/>
      <c r="B5" s="11"/>
      <c r="C5" s="11"/>
      <c r="D5" s="11"/>
      <c r="E5" s="11"/>
      <c r="F5" s="11"/>
      <c r="G5" s="62"/>
      <c r="H5" s="11"/>
      <c r="I5" s="11"/>
      <c r="J5" s="11"/>
      <c r="K5" s="42"/>
      <c r="L5" s="63"/>
      <c r="M5" s="63"/>
      <c r="N5" s="63" t="s">
        <v>31</v>
      </c>
      <c r="O5" s="63"/>
      <c r="P5" s="12"/>
      <c r="Q5" s="11"/>
      <c r="R5" s="11"/>
      <c r="S5" s="11"/>
      <c r="T5" s="12"/>
      <c r="U5" s="11"/>
      <c r="V5" s="11"/>
      <c r="W5" s="29"/>
      <c r="X5" s="11"/>
      <c r="Y5" s="11"/>
      <c r="Z5" s="11"/>
      <c r="AA5" s="11"/>
      <c r="AB5" s="29"/>
      <c r="AC5" s="11"/>
      <c r="AD5" s="11"/>
      <c r="AE5" s="11"/>
      <c r="AF5" s="11"/>
      <c r="AG5" s="29"/>
      <c r="AH5" s="11" t="s">
        <v>40</v>
      </c>
      <c r="AI5" s="11"/>
      <c r="AJ5" s="11"/>
      <c r="AK5" s="11"/>
      <c r="AL5" s="29"/>
      <c r="AN5" s="11"/>
      <c r="AO5" s="11"/>
      <c r="AP5" s="11"/>
      <c r="AQ5" s="12"/>
      <c r="AR5" s="13"/>
      <c r="AS5" s="13"/>
      <c r="AT5" s="11"/>
      <c r="AU5" s="11"/>
      <c r="AV5" s="12"/>
      <c r="AW5" s="11"/>
      <c r="AX5" s="11"/>
      <c r="AY5" s="11"/>
      <c r="AZ5" s="11"/>
    </row>
    <row r="6" spans="1:52" x14ac:dyDescent="0.4">
      <c r="A6" s="62"/>
      <c r="B6" s="11"/>
      <c r="C6" s="11"/>
      <c r="D6" s="11"/>
      <c r="E6" s="11"/>
      <c r="F6" s="11"/>
      <c r="G6" s="62"/>
      <c r="H6" s="11"/>
      <c r="I6" s="11"/>
      <c r="J6" s="11"/>
      <c r="K6" s="42"/>
      <c r="L6" s="63" t="s">
        <v>34</v>
      </c>
      <c r="M6" s="63"/>
      <c r="N6" s="63" t="s">
        <v>27</v>
      </c>
      <c r="O6" s="63"/>
      <c r="P6" s="12">
        <f t="shared" ref="P6:P13" si="0">(1+AV6)*AQ6</f>
        <v>7.35</v>
      </c>
      <c r="Q6" s="27"/>
      <c r="R6" s="27"/>
      <c r="S6" s="11"/>
      <c r="T6" s="24"/>
      <c r="U6" s="11"/>
      <c r="V6" s="11"/>
      <c r="W6" s="30">
        <f>W20</f>
        <v>0.184</v>
      </c>
      <c r="X6" s="27" t="s">
        <v>40</v>
      </c>
      <c r="Y6" s="30">
        <f>Y20</f>
        <v>4.4895999999999991E-2</v>
      </c>
      <c r="Z6" s="11"/>
      <c r="AA6" s="11"/>
      <c r="AB6" s="30">
        <f>AB20</f>
        <v>0.13142857142857142</v>
      </c>
      <c r="AC6" s="27"/>
      <c r="AD6" s="30"/>
      <c r="AF6" s="11"/>
      <c r="AG6" s="30">
        <f>AG20</f>
        <v>9.0999999999999998E-2</v>
      </c>
      <c r="AH6" s="27" t="s">
        <v>40</v>
      </c>
      <c r="AI6" s="30">
        <f>AI20</f>
        <v>2.9847999999999996E-2</v>
      </c>
      <c r="AJ6" s="25"/>
      <c r="AK6" s="11"/>
      <c r="AL6" s="30">
        <f>AL20</f>
        <v>2.1411764705882352E-2</v>
      </c>
      <c r="AN6" s="27"/>
      <c r="AO6" s="30"/>
      <c r="AP6" s="11"/>
      <c r="AQ6" s="28">
        <f>AQ20</f>
        <v>1.4</v>
      </c>
      <c r="AR6" s="28" t="s">
        <v>40</v>
      </c>
      <c r="AS6" s="28">
        <f>AS20</f>
        <v>0.45919999999999994</v>
      </c>
      <c r="AT6" s="25"/>
      <c r="AU6" s="11"/>
      <c r="AV6" s="28">
        <f>AV20</f>
        <v>4.25</v>
      </c>
      <c r="AW6" s="27" t="s">
        <v>40</v>
      </c>
      <c r="AX6" s="28">
        <f>AX20</f>
        <v>1.1347499999999999</v>
      </c>
      <c r="AY6" s="27"/>
      <c r="AZ6" s="11"/>
    </row>
    <row r="7" spans="1:52" x14ac:dyDescent="0.4">
      <c r="A7" s="62"/>
      <c r="B7" s="11"/>
      <c r="C7" s="11"/>
      <c r="D7" s="11"/>
      <c r="E7" s="11"/>
      <c r="F7" s="11"/>
      <c r="G7" s="62"/>
      <c r="H7" s="11"/>
      <c r="I7" s="11"/>
      <c r="J7" s="11"/>
      <c r="K7" s="42"/>
      <c r="L7" s="63"/>
      <c r="M7" s="63"/>
      <c r="N7" s="69" t="s">
        <v>35</v>
      </c>
      <c r="O7" s="20" t="s">
        <v>44</v>
      </c>
      <c r="P7" s="12"/>
      <c r="Q7" s="11"/>
      <c r="R7" s="11"/>
      <c r="S7" s="11"/>
      <c r="T7" s="24"/>
      <c r="U7" s="11"/>
      <c r="V7" s="11"/>
      <c r="W7" s="30"/>
      <c r="X7" s="11"/>
      <c r="Y7" s="11"/>
      <c r="Z7" s="11"/>
      <c r="AA7" s="11"/>
      <c r="AB7" s="30"/>
      <c r="AC7" s="11"/>
      <c r="AD7" s="11"/>
      <c r="AE7" s="11"/>
      <c r="AF7" s="11"/>
      <c r="AG7" s="30"/>
      <c r="AH7" s="11"/>
      <c r="AI7" s="11"/>
      <c r="AJ7" s="11"/>
      <c r="AK7" s="11"/>
      <c r="AL7" s="30"/>
      <c r="AN7" s="11"/>
      <c r="AO7" s="11"/>
      <c r="AP7" s="11"/>
      <c r="AQ7" s="28"/>
      <c r="AR7" s="13"/>
      <c r="AS7" s="13"/>
      <c r="AT7" s="11"/>
      <c r="AU7" s="11"/>
      <c r="AV7" s="28"/>
      <c r="AW7" s="11"/>
      <c r="AX7" s="13"/>
      <c r="AY7" s="11"/>
      <c r="AZ7" s="11"/>
    </row>
    <row r="8" spans="1:52" x14ac:dyDescent="0.4">
      <c r="A8" s="62"/>
      <c r="B8" s="11"/>
      <c r="C8" s="11"/>
      <c r="D8" s="11"/>
      <c r="E8" s="11"/>
      <c r="F8" s="11"/>
      <c r="G8" s="62"/>
      <c r="H8" s="11"/>
      <c r="I8" s="11"/>
      <c r="J8" s="11"/>
      <c r="K8" s="42"/>
      <c r="L8" s="63"/>
      <c r="M8" s="63"/>
      <c r="N8" s="68"/>
      <c r="O8" s="20" t="s">
        <v>45</v>
      </c>
      <c r="P8" s="12"/>
      <c r="Q8" s="11"/>
      <c r="R8" s="11"/>
      <c r="S8" s="11"/>
      <c r="T8" s="24"/>
      <c r="U8" s="11"/>
      <c r="V8" s="11"/>
      <c r="W8" s="30"/>
      <c r="X8" s="11"/>
      <c r="Y8" s="11"/>
      <c r="Z8" s="11"/>
      <c r="AA8" s="11"/>
      <c r="AB8" s="30"/>
      <c r="AC8" s="11"/>
      <c r="AD8" s="11"/>
      <c r="AE8" s="11"/>
      <c r="AF8" s="11"/>
      <c r="AG8" s="30"/>
      <c r="AH8" s="11"/>
      <c r="AI8" s="11"/>
      <c r="AJ8" s="11"/>
      <c r="AK8" s="11"/>
      <c r="AL8" s="30"/>
      <c r="AN8" s="11"/>
      <c r="AO8" s="11"/>
      <c r="AP8" s="11"/>
      <c r="AQ8" s="28"/>
      <c r="AR8" s="13"/>
      <c r="AS8" s="13"/>
      <c r="AT8" s="11"/>
      <c r="AU8" s="11"/>
      <c r="AV8" s="28"/>
      <c r="AW8" s="11"/>
      <c r="AX8" s="13"/>
      <c r="AY8" s="11"/>
      <c r="AZ8" s="11"/>
    </row>
    <row r="9" spans="1:52" ht="19.5" customHeight="1" x14ac:dyDescent="0.4">
      <c r="A9" s="62"/>
      <c r="B9" s="11"/>
      <c r="C9" s="11"/>
      <c r="D9" s="11"/>
      <c r="E9" s="11"/>
      <c r="F9" s="11"/>
      <c r="G9" s="62"/>
      <c r="H9" s="11"/>
      <c r="I9" s="11"/>
      <c r="J9" s="11"/>
      <c r="K9" s="42"/>
      <c r="L9" s="64" t="s">
        <v>36</v>
      </c>
      <c r="M9" s="64"/>
      <c r="N9" s="63" t="s">
        <v>33</v>
      </c>
      <c r="O9" s="63"/>
      <c r="P9" s="12"/>
      <c r="Q9" s="11"/>
      <c r="R9" s="10"/>
      <c r="S9" s="21"/>
      <c r="T9" s="24"/>
      <c r="U9" s="11"/>
      <c r="V9" s="11"/>
      <c r="W9" s="30"/>
      <c r="X9" s="11"/>
      <c r="Y9" s="26"/>
      <c r="Z9" s="11"/>
      <c r="AA9" s="11"/>
      <c r="AB9" s="30"/>
      <c r="AC9" s="11"/>
      <c r="AD9" s="44"/>
      <c r="AE9" s="11"/>
      <c r="AF9" s="11"/>
      <c r="AG9" s="30"/>
      <c r="AH9" s="11"/>
      <c r="AI9" s="44"/>
      <c r="AJ9" s="11"/>
      <c r="AK9" s="11"/>
      <c r="AL9" s="30"/>
      <c r="AN9" s="11"/>
      <c r="AO9" s="44"/>
      <c r="AP9" s="11"/>
      <c r="AQ9" s="28"/>
      <c r="AR9" s="13"/>
      <c r="AS9" s="12"/>
      <c r="AT9" s="11"/>
      <c r="AU9" s="11"/>
      <c r="AV9" s="28"/>
      <c r="AW9" s="11"/>
      <c r="AX9" s="12"/>
      <c r="AY9" s="11"/>
      <c r="AZ9" s="11"/>
    </row>
    <row r="10" spans="1:52" x14ac:dyDescent="0.4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42"/>
      <c r="L10" s="64"/>
      <c r="M10" s="64"/>
      <c r="N10" s="63" t="s">
        <v>32</v>
      </c>
      <c r="O10" s="63"/>
      <c r="P10" s="12">
        <f t="shared" si="0"/>
        <v>7.3883999999999999</v>
      </c>
      <c r="Q10" s="27"/>
      <c r="R10" s="27"/>
      <c r="S10" s="11"/>
      <c r="T10" s="24"/>
      <c r="U10" s="11"/>
      <c r="V10" s="11"/>
      <c r="W10" s="30">
        <f>AVERAGE(W27,W28)</f>
        <v>0.19700000000000001</v>
      </c>
      <c r="X10" s="27"/>
      <c r="Y10" s="27"/>
      <c r="Z10" s="11"/>
      <c r="AA10" s="11"/>
      <c r="AB10" s="30">
        <f>AVERAGE(AB27,AB28)</f>
        <v>0.13940217391304349</v>
      </c>
      <c r="AC10" s="27"/>
      <c r="AD10" s="27"/>
      <c r="AE10" s="11"/>
      <c r="AF10" s="11"/>
      <c r="AG10" s="30">
        <f>AVERAGE(AG27,AG28)</f>
        <v>9.2499999999999999E-2</v>
      </c>
      <c r="AH10" s="27" t="s">
        <v>40</v>
      </c>
      <c r="AI10" s="27"/>
      <c r="AJ10" s="11"/>
      <c r="AK10" s="11"/>
      <c r="AL10" s="30">
        <f>AVERAGE(AL27,AL28)</f>
        <v>2.1709899948220278E-2</v>
      </c>
      <c r="AN10" s="27"/>
      <c r="AO10" s="27"/>
      <c r="AP10" s="11"/>
      <c r="AQ10" s="28">
        <f>AVERAGE(AQ27,AQ28)</f>
        <v>1.41</v>
      </c>
      <c r="AR10" s="28"/>
      <c r="AS10" s="28"/>
      <c r="AT10" s="11"/>
      <c r="AU10" s="11"/>
      <c r="AV10" s="28">
        <f>AVERAGE(AV27,AV28)</f>
        <v>4.24</v>
      </c>
      <c r="AW10" s="27"/>
      <c r="AX10" s="28"/>
      <c r="AY10" s="17"/>
      <c r="AZ10" s="11"/>
    </row>
    <row r="11" spans="1:52" x14ac:dyDescent="0.4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42"/>
      <c r="L11" s="63" t="s">
        <v>24</v>
      </c>
      <c r="M11" s="63"/>
      <c r="N11" s="63" t="s">
        <v>24</v>
      </c>
      <c r="O11" s="63"/>
      <c r="P11" s="12">
        <f t="shared" si="0"/>
        <v>6.9462000000000002</v>
      </c>
      <c r="Q11" s="11"/>
      <c r="R11" s="11"/>
      <c r="S11" s="11"/>
      <c r="T11" s="12"/>
      <c r="U11" s="11"/>
      <c r="V11" s="11"/>
      <c r="W11" s="30">
        <f>AVERAGE(W21,W22)</f>
        <v>0.17249999999999999</v>
      </c>
      <c r="X11" s="11"/>
      <c r="Y11" s="11"/>
      <c r="Z11" s="11"/>
      <c r="AA11" s="11"/>
      <c r="AB11" s="30">
        <f>AVERAGE(AB21,AB22)</f>
        <v>0.11293664383561644</v>
      </c>
      <c r="AC11" s="11"/>
      <c r="AD11" s="11"/>
      <c r="AF11" s="11"/>
      <c r="AG11" s="30">
        <f>AVERAGE(AG21,AG22)</f>
        <v>7.5499999999999998E-2</v>
      </c>
      <c r="AH11" s="11" t="s">
        <v>40</v>
      </c>
      <c r="AI11" s="11"/>
      <c r="AK11" s="11"/>
      <c r="AL11" s="30">
        <f>AVERAGE(AL21,AL22)</f>
        <v>2.1316468024300095E-2</v>
      </c>
      <c r="AN11" s="11"/>
      <c r="AO11" s="11"/>
      <c r="AP11" s="11"/>
      <c r="AQ11" s="28">
        <f>AVERAGE(AQ21,AQ22)</f>
        <v>1.53</v>
      </c>
      <c r="AR11" s="13"/>
      <c r="AS11" s="13"/>
      <c r="AT11" s="11"/>
      <c r="AU11" s="11"/>
      <c r="AV11" s="28">
        <f>AVERAGE(AV21,AV22)</f>
        <v>3.54</v>
      </c>
      <c r="AW11" s="11"/>
      <c r="AX11" s="13"/>
      <c r="AY11" s="17"/>
      <c r="AZ11" s="11"/>
    </row>
    <row r="12" spans="1:52" x14ac:dyDescent="0.4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42"/>
      <c r="L12" s="63" t="s">
        <v>25</v>
      </c>
      <c r="M12" s="63"/>
      <c r="N12" s="63" t="s">
        <v>25</v>
      </c>
      <c r="O12" s="63"/>
      <c r="P12" s="12">
        <f t="shared" si="0"/>
        <v>7.6145999999999994</v>
      </c>
      <c r="Q12" s="27"/>
      <c r="R12" s="27"/>
      <c r="S12" s="21"/>
      <c r="T12" s="12"/>
      <c r="U12" s="11"/>
      <c r="V12" s="11"/>
      <c r="W12" s="30">
        <f>W26</f>
        <v>0.19700000000000001</v>
      </c>
      <c r="X12" s="27" t="s">
        <v>40</v>
      </c>
      <c r="Y12" s="30">
        <f>Y26</f>
        <v>4.6492000000000006E-2</v>
      </c>
      <c r="Z12" s="11"/>
      <c r="AA12" s="11"/>
      <c r="AB12" s="30">
        <f>AB26</f>
        <v>0.13401360544217689</v>
      </c>
      <c r="AC12" s="27"/>
      <c r="AD12" s="30"/>
      <c r="AE12" s="11"/>
      <c r="AF12" s="11"/>
      <c r="AG12" s="30">
        <f>AG26</f>
        <v>9.7000000000000003E-2</v>
      </c>
      <c r="AH12" s="27" t="s">
        <v>40</v>
      </c>
      <c r="AI12" s="30">
        <f>AI26</f>
        <v>2.1825000000000001E-2</v>
      </c>
      <c r="AJ12" s="25"/>
      <c r="AK12" s="11"/>
      <c r="AL12" s="30">
        <f>AL26</f>
        <v>2.3205741626794261E-2</v>
      </c>
      <c r="AN12" s="27"/>
      <c r="AO12" s="30"/>
      <c r="AP12" s="11"/>
      <c r="AQ12" s="28">
        <f>AQ26</f>
        <v>1.47</v>
      </c>
      <c r="AR12" s="28" t="s">
        <v>40</v>
      </c>
      <c r="AS12" s="28">
        <f>AS26</f>
        <v>0.33075000000000004</v>
      </c>
      <c r="AT12" s="25"/>
      <c r="AU12" s="11"/>
      <c r="AV12" s="28">
        <f>AV26</f>
        <v>4.18</v>
      </c>
      <c r="AW12" s="27" t="s">
        <v>40</v>
      </c>
      <c r="AX12" s="28">
        <f>AX26</f>
        <v>0.8067399999999999</v>
      </c>
      <c r="AY12" s="27"/>
      <c r="AZ12" s="11"/>
    </row>
    <row r="13" spans="1:52" x14ac:dyDescent="0.4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42"/>
      <c r="L13" s="63" t="s">
        <v>26</v>
      </c>
      <c r="M13" s="63"/>
      <c r="N13" s="63" t="s">
        <v>26</v>
      </c>
      <c r="O13" s="63"/>
      <c r="P13" s="12">
        <f t="shared" si="0"/>
        <v>7.0214999999999996</v>
      </c>
      <c r="Q13" s="27"/>
      <c r="R13" s="27"/>
      <c r="S13" s="21"/>
      <c r="T13" s="12"/>
      <c r="U13" s="11"/>
      <c r="V13" s="11"/>
      <c r="W13" s="30">
        <f>W23</f>
        <v>0.17499999999999999</v>
      </c>
      <c r="X13" s="27" t="s">
        <v>40</v>
      </c>
      <c r="Y13" s="30">
        <f>Y23</f>
        <v>4.8300000000000003E-2</v>
      </c>
      <c r="Z13" s="11"/>
      <c r="AA13" s="11"/>
      <c r="AB13" s="30">
        <f>AB23</f>
        <v>0.1129032258064516</v>
      </c>
      <c r="AC13" s="27"/>
      <c r="AD13" s="30"/>
      <c r="AE13" s="11"/>
      <c r="AF13" s="11"/>
      <c r="AG13" s="30">
        <f>AG23</f>
        <v>7.5999999999999998E-2</v>
      </c>
      <c r="AH13" s="27" t="s">
        <v>40</v>
      </c>
      <c r="AI13" s="30">
        <f>AI23</f>
        <v>1.7631999999999998E-2</v>
      </c>
      <c r="AJ13" s="25"/>
      <c r="AK13" s="11"/>
      <c r="AL13" s="30">
        <f>AL23</f>
        <v>2.1529745042492918E-2</v>
      </c>
      <c r="AN13" s="27"/>
      <c r="AO13" s="30"/>
      <c r="AP13" s="11"/>
      <c r="AQ13" s="28">
        <f>AQ23</f>
        <v>1.55</v>
      </c>
      <c r="AR13" s="28" t="s">
        <v>40</v>
      </c>
      <c r="AS13" s="28">
        <f>AS23</f>
        <v>0.35960000000000003</v>
      </c>
      <c r="AT13" s="25"/>
      <c r="AU13" s="11"/>
      <c r="AV13" s="28">
        <f>AV23</f>
        <v>3.53</v>
      </c>
      <c r="AW13" s="27" t="s">
        <v>40</v>
      </c>
      <c r="AX13" s="28">
        <f>AX23</f>
        <v>0.7236499999999999</v>
      </c>
      <c r="AY13" s="27"/>
      <c r="AZ13" s="11"/>
    </row>
    <row r="14" spans="1:52" x14ac:dyDescent="0.4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42"/>
      <c r="L14" s="63" t="s">
        <v>37</v>
      </c>
      <c r="M14" s="63"/>
      <c r="N14" s="63" t="s">
        <v>38</v>
      </c>
      <c r="O14" s="63"/>
      <c r="P14" s="12"/>
      <c r="Q14" s="11"/>
      <c r="R14" s="10"/>
      <c r="S14" s="21"/>
      <c r="T14" s="12"/>
      <c r="U14" s="11"/>
      <c r="V14" s="11"/>
      <c r="W14" s="30"/>
      <c r="X14" s="11"/>
      <c r="Y14" s="26"/>
      <c r="Z14" s="11"/>
      <c r="AA14" s="11"/>
      <c r="AB14" s="30"/>
      <c r="AC14" s="11"/>
      <c r="AD14" s="44"/>
      <c r="AE14" s="23"/>
      <c r="AF14" s="11"/>
      <c r="AG14" s="30"/>
      <c r="AH14" s="11"/>
      <c r="AI14" s="44"/>
      <c r="AK14" s="11"/>
      <c r="AL14" s="30"/>
      <c r="AN14" s="11"/>
      <c r="AO14" s="44"/>
      <c r="AP14" s="11"/>
      <c r="AQ14" s="28"/>
      <c r="AR14" s="13"/>
      <c r="AS14" s="12"/>
      <c r="AT14" s="11"/>
      <c r="AU14" s="11"/>
      <c r="AV14" s="28"/>
      <c r="AW14" s="11"/>
      <c r="AX14" s="12"/>
      <c r="AY14" s="11"/>
      <c r="AZ14" s="11"/>
    </row>
    <row r="15" spans="1:52" x14ac:dyDescent="0.4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42"/>
      <c r="L15" s="63"/>
      <c r="M15" s="63"/>
      <c r="N15" s="63" t="s">
        <v>30</v>
      </c>
      <c r="O15" s="63"/>
      <c r="P15" s="12"/>
      <c r="R15" s="11"/>
      <c r="S15" s="11"/>
      <c r="T15" s="12"/>
      <c r="U15" s="11"/>
      <c r="V15" s="11"/>
      <c r="W15" s="30"/>
      <c r="Y15" s="11"/>
      <c r="Z15" s="11"/>
      <c r="AA15" s="11"/>
      <c r="AB15" s="30"/>
      <c r="AD15" s="11"/>
      <c r="AF15" s="11"/>
      <c r="AG15" s="30"/>
      <c r="AI15" s="11"/>
      <c r="AK15" s="11"/>
      <c r="AL15" s="30"/>
      <c r="AO15" s="11"/>
      <c r="AP15" s="11"/>
      <c r="AQ15" s="28"/>
      <c r="AR15" s="16"/>
      <c r="AS15" s="13"/>
      <c r="AT15" s="11"/>
      <c r="AU15" s="11"/>
      <c r="AV15" s="30"/>
      <c r="AX15" s="11"/>
      <c r="AY15" s="17"/>
      <c r="AZ15" s="11"/>
    </row>
    <row r="16" spans="1:52" x14ac:dyDescent="0.4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42"/>
      <c r="L16" s="63"/>
      <c r="M16" s="63"/>
      <c r="N16" s="63" t="s">
        <v>29</v>
      </c>
      <c r="O16" s="63"/>
      <c r="P16" s="12"/>
      <c r="Q16" s="27"/>
      <c r="R16" s="27"/>
      <c r="S16" s="21"/>
      <c r="T16" s="12"/>
      <c r="U16" s="11"/>
      <c r="V16" s="11"/>
      <c r="W16" s="30"/>
      <c r="X16" s="27"/>
      <c r="Y16" s="27"/>
      <c r="Z16" s="11"/>
      <c r="AA16" s="11"/>
      <c r="AB16" s="30"/>
      <c r="AC16" s="27"/>
      <c r="AD16" s="27"/>
      <c r="AE16" s="22"/>
      <c r="AF16" s="11"/>
      <c r="AG16" s="30"/>
      <c r="AH16" s="27"/>
      <c r="AI16" s="27"/>
      <c r="AJ16" s="25"/>
      <c r="AK16" s="11"/>
      <c r="AL16" s="30"/>
      <c r="AN16" s="27"/>
      <c r="AO16" s="27"/>
      <c r="AP16" s="11"/>
      <c r="AQ16" s="28"/>
      <c r="AR16" s="28"/>
      <c r="AS16" s="28"/>
      <c r="AT16" s="25"/>
      <c r="AU16" s="11"/>
      <c r="AV16" s="30"/>
      <c r="AW16" s="27"/>
      <c r="AX16" s="27"/>
      <c r="AY16" s="27"/>
      <c r="AZ16" s="11"/>
    </row>
    <row r="17" spans="1:52" x14ac:dyDescent="0.4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42"/>
      <c r="L17" s="63"/>
      <c r="M17" s="63"/>
      <c r="N17" s="63" t="s">
        <v>39</v>
      </c>
      <c r="O17" s="63"/>
      <c r="P17" s="12"/>
      <c r="Q17" s="11"/>
      <c r="R17" s="15"/>
      <c r="S17" s="21"/>
      <c r="T17" s="12"/>
      <c r="U17" s="11"/>
      <c r="V17" s="11"/>
      <c r="W17" s="30"/>
      <c r="X17" s="11"/>
      <c r="Y17" s="26"/>
      <c r="Z17" s="11"/>
      <c r="AA17" s="11"/>
      <c r="AB17" s="30"/>
      <c r="AC17" s="11"/>
      <c r="AD17" s="44"/>
      <c r="AE17" s="11"/>
      <c r="AF17" s="11"/>
      <c r="AG17" s="30"/>
      <c r="AH17" s="11"/>
      <c r="AI17" s="44"/>
      <c r="AJ17" s="11"/>
      <c r="AK17" s="11"/>
      <c r="AL17" s="30"/>
      <c r="AN17" s="11"/>
      <c r="AO17" s="44"/>
      <c r="AP17" s="11"/>
      <c r="AQ17" s="30"/>
      <c r="AR17" s="11"/>
      <c r="AS17" s="44"/>
      <c r="AT17" s="11"/>
      <c r="AU17" s="11"/>
      <c r="AV17" s="30"/>
      <c r="AW17" s="11"/>
      <c r="AX17" s="44"/>
      <c r="AY17" s="11"/>
      <c r="AZ17" s="11"/>
    </row>
    <row r="18" spans="1:52" x14ac:dyDescent="0.4">
      <c r="A18" s="62"/>
      <c r="B18" s="14"/>
      <c r="C18" s="14"/>
      <c r="D18" s="14"/>
      <c r="E18" s="14"/>
      <c r="F18" s="14"/>
      <c r="G18" s="71"/>
      <c r="H18" s="14"/>
      <c r="I18" s="14"/>
      <c r="J18" s="14"/>
      <c r="K18" s="43"/>
      <c r="L18" s="63" t="s">
        <v>41</v>
      </c>
      <c r="M18" s="63"/>
      <c r="N18" s="63"/>
      <c r="O18" s="63"/>
      <c r="P18" s="12"/>
      <c r="Q18" s="27"/>
      <c r="R18" s="27"/>
      <c r="S18" s="11"/>
      <c r="T18" s="12"/>
      <c r="U18" s="11"/>
      <c r="V18" s="11"/>
      <c r="W18" s="30"/>
      <c r="X18" s="27"/>
      <c r="Y18" s="27"/>
      <c r="Z18" s="11"/>
      <c r="AA18" s="11"/>
      <c r="AB18" s="30"/>
      <c r="AC18" s="27"/>
      <c r="AD18" s="27"/>
      <c r="AF18" s="11"/>
      <c r="AG18" s="30"/>
      <c r="AH18" s="27"/>
      <c r="AI18" s="27"/>
      <c r="AJ18" s="25"/>
      <c r="AK18" s="11"/>
      <c r="AL18" s="30"/>
      <c r="AM18" s="27"/>
      <c r="AN18" s="27"/>
      <c r="AP18" s="11"/>
      <c r="AQ18" s="30"/>
      <c r="AR18" s="27"/>
      <c r="AS18" s="27"/>
      <c r="AT18" s="25"/>
      <c r="AU18" s="11"/>
      <c r="AV18" s="30"/>
      <c r="AW18" s="27"/>
      <c r="AX18" s="27"/>
      <c r="AY18" s="27"/>
      <c r="AZ18" s="11"/>
    </row>
    <row r="19" spans="1:52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2"/>
      <c r="O19" s="62"/>
      <c r="P19" s="28"/>
      <c r="Q19" s="11"/>
      <c r="R19" s="11"/>
      <c r="S19" s="11"/>
      <c r="T19" s="12"/>
      <c r="U19" s="11"/>
      <c r="V19" s="11"/>
      <c r="W19" s="22"/>
      <c r="Z19" s="11"/>
      <c r="AA19" s="11"/>
      <c r="AF19" s="11"/>
      <c r="AG19" s="22"/>
      <c r="AK19" s="11"/>
      <c r="AP19" s="11"/>
      <c r="AQ19" s="28"/>
      <c r="AR19" s="11"/>
      <c r="AS19" s="11"/>
      <c r="AT19" s="11"/>
      <c r="AU19" s="11"/>
      <c r="AV19" s="13"/>
      <c r="AW19" s="11"/>
      <c r="AX19" s="11"/>
      <c r="AY19" s="11"/>
      <c r="AZ19" s="11"/>
    </row>
    <row r="20" spans="1:52" x14ac:dyDescent="0.4">
      <c r="A20" s="19"/>
      <c r="D20" s="11"/>
      <c r="E20" s="11"/>
      <c r="F20" s="11"/>
      <c r="G20" s="62"/>
      <c r="K20" s="11"/>
      <c r="L20" s="19" t="s">
        <v>82</v>
      </c>
      <c r="M20" s="19"/>
      <c r="N20" s="62" t="s">
        <v>83</v>
      </c>
      <c r="O20" s="62"/>
      <c r="P20" s="22"/>
      <c r="V20" s="27"/>
      <c r="W20" s="30">
        <v>0.184</v>
      </c>
      <c r="X20" s="47" t="s">
        <v>40</v>
      </c>
      <c r="Y20" s="30">
        <f>W20*Z20/100</f>
        <v>4.4895999999999991E-2</v>
      </c>
      <c r="Z20" s="27">
        <v>24.4</v>
      </c>
      <c r="AA20" s="27"/>
      <c r="AB20" s="30">
        <f>W20/AQ20</f>
        <v>0.13142857142857142</v>
      </c>
      <c r="AC20" s="27"/>
      <c r="AD20" s="30"/>
      <c r="AE20" s="30"/>
      <c r="AF20" s="27"/>
      <c r="AG20" s="30">
        <v>9.0999999999999998E-2</v>
      </c>
      <c r="AH20" s="47" t="s">
        <v>40</v>
      </c>
      <c r="AI20" s="30">
        <f>AG20*AJ20/100</f>
        <v>2.9847999999999996E-2</v>
      </c>
      <c r="AJ20" s="25">
        <v>32.799999999999997</v>
      </c>
      <c r="AK20" s="27"/>
      <c r="AL20" s="30">
        <f>AG20/AV20</f>
        <v>2.1411764705882352E-2</v>
      </c>
      <c r="AM20" s="27"/>
      <c r="AN20" s="30"/>
      <c r="AO20" s="30"/>
      <c r="AP20" s="27"/>
      <c r="AQ20" s="28">
        <v>1.4</v>
      </c>
      <c r="AR20" s="47" t="s">
        <v>40</v>
      </c>
      <c r="AS20" s="28">
        <f>AQ20*AT20/100</f>
        <v>0.45919999999999994</v>
      </c>
      <c r="AT20" s="27">
        <v>32.799999999999997</v>
      </c>
      <c r="AU20" s="27"/>
      <c r="AV20" s="12">
        <v>4.25</v>
      </c>
      <c r="AW20" s="47" t="s">
        <v>40</v>
      </c>
      <c r="AX20" s="28">
        <f>AV20*AY20/100</f>
        <v>1.1347499999999999</v>
      </c>
      <c r="AY20" s="27">
        <v>26.7</v>
      </c>
    </row>
    <row r="21" spans="1:52" x14ac:dyDescent="0.4">
      <c r="A21" s="19"/>
      <c r="G21" s="62"/>
      <c r="K21" s="11"/>
      <c r="L21" s="19"/>
      <c r="M21" s="19"/>
      <c r="N21" s="62" t="s">
        <v>84</v>
      </c>
      <c r="O21" s="62"/>
      <c r="V21" s="27"/>
      <c r="W21" s="27">
        <v>0.17399999999999999</v>
      </c>
      <c r="X21" s="27" t="s">
        <v>40</v>
      </c>
      <c r="Y21" s="30">
        <f t="shared" ref="Y21:Y30" si="1">W21*Z21/100</f>
        <v>5.1852000000000002E-2</v>
      </c>
      <c r="Z21" s="27">
        <v>29.8</v>
      </c>
      <c r="AA21" s="27"/>
      <c r="AB21" s="30">
        <f t="shared" ref="AB21:AB30" si="2">W21/AQ21</f>
        <v>0.10874999999999999</v>
      </c>
      <c r="AC21" s="27"/>
      <c r="AD21" s="27"/>
      <c r="AE21" s="27"/>
      <c r="AF21" s="27"/>
      <c r="AG21" s="27">
        <v>7.1999999999999995E-2</v>
      </c>
      <c r="AH21" s="27" t="s">
        <v>40</v>
      </c>
      <c r="AI21" s="30">
        <f t="shared" ref="AI21:AI30" si="3">AG21*AJ21/100</f>
        <v>1.8504E-2</v>
      </c>
      <c r="AJ21" s="27">
        <v>25.7</v>
      </c>
      <c r="AK21" s="27"/>
      <c r="AL21" s="30">
        <f t="shared" ref="AL21:AL30" si="4">AG21/AV21</f>
        <v>2.0749279538904895E-2</v>
      </c>
      <c r="AM21" s="27"/>
      <c r="AN21" s="27"/>
      <c r="AO21" s="27"/>
      <c r="AP21" s="27"/>
      <c r="AQ21" s="28">
        <v>1.6</v>
      </c>
      <c r="AR21" s="47" t="s">
        <v>40</v>
      </c>
      <c r="AS21" s="28">
        <f t="shared" ref="AS21:AS30" si="5">AQ21*AT21/100</f>
        <v>0.41120000000000007</v>
      </c>
      <c r="AT21" s="27">
        <v>25.7</v>
      </c>
      <c r="AU21" s="27"/>
      <c r="AV21" s="27">
        <v>3.47</v>
      </c>
      <c r="AW21" s="27" t="s">
        <v>40</v>
      </c>
      <c r="AX21" s="28">
        <f t="shared" ref="AX21:AX30" si="6">AV21*AY21/100</f>
        <v>0.67318</v>
      </c>
      <c r="AY21" s="27">
        <v>19.399999999999999</v>
      </c>
    </row>
    <row r="22" spans="1:52" x14ac:dyDescent="0.4">
      <c r="A22" s="19"/>
      <c r="G22" s="62"/>
      <c r="I22" s="11"/>
      <c r="K22" s="11"/>
      <c r="L22" s="19"/>
      <c r="M22" s="19"/>
      <c r="N22" s="62" t="s">
        <v>85</v>
      </c>
      <c r="O22" s="62"/>
      <c r="V22" s="27"/>
      <c r="W22" s="27">
        <v>0.17100000000000001</v>
      </c>
      <c r="X22" s="47" t="s">
        <v>40</v>
      </c>
      <c r="Y22" s="30">
        <f t="shared" si="1"/>
        <v>4.8222000000000008E-2</v>
      </c>
      <c r="Z22" s="27">
        <v>28.2</v>
      </c>
      <c r="AA22" s="27"/>
      <c r="AB22" s="30">
        <f t="shared" si="2"/>
        <v>0.1171232876712329</v>
      </c>
      <c r="AC22" s="27"/>
      <c r="AD22" s="27"/>
      <c r="AE22" s="27"/>
      <c r="AF22" s="27"/>
      <c r="AG22" s="27">
        <v>7.9000000000000001E-2</v>
      </c>
      <c r="AH22" s="47" t="s">
        <v>40</v>
      </c>
      <c r="AI22" s="30">
        <f t="shared" si="3"/>
        <v>1.9276000000000001E-2</v>
      </c>
      <c r="AJ22" s="27">
        <v>24.4</v>
      </c>
      <c r="AK22" s="27"/>
      <c r="AL22" s="30">
        <f t="shared" si="4"/>
        <v>2.1883656509695291E-2</v>
      </c>
      <c r="AM22" s="27"/>
      <c r="AN22" s="27"/>
      <c r="AO22" s="27"/>
      <c r="AP22" s="27"/>
      <c r="AQ22" s="27">
        <v>1.46</v>
      </c>
      <c r="AR22" s="47" t="s">
        <v>40</v>
      </c>
      <c r="AS22" s="28">
        <f t="shared" si="5"/>
        <v>0.35623999999999995</v>
      </c>
      <c r="AT22" s="27">
        <v>24.4</v>
      </c>
      <c r="AU22" s="27"/>
      <c r="AV22" s="27">
        <v>3.61</v>
      </c>
      <c r="AW22" s="47" t="s">
        <v>40</v>
      </c>
      <c r="AX22" s="28">
        <f t="shared" si="6"/>
        <v>0.75448999999999999</v>
      </c>
      <c r="AY22" s="27">
        <v>20.9</v>
      </c>
    </row>
    <row r="23" spans="1:52" x14ac:dyDescent="0.4">
      <c r="A23" s="19"/>
      <c r="G23" s="62"/>
      <c r="K23" s="11"/>
      <c r="L23" s="19"/>
      <c r="M23" s="19"/>
      <c r="N23" s="62" t="s">
        <v>86</v>
      </c>
      <c r="O23" s="62"/>
      <c r="V23" s="27"/>
      <c r="W23" s="27">
        <v>0.17499999999999999</v>
      </c>
      <c r="X23" s="27" t="s">
        <v>40</v>
      </c>
      <c r="Y23" s="30">
        <f t="shared" si="1"/>
        <v>4.8300000000000003E-2</v>
      </c>
      <c r="Z23" s="27">
        <v>27.6</v>
      </c>
      <c r="AA23" s="27"/>
      <c r="AB23" s="30">
        <f t="shared" si="2"/>
        <v>0.1129032258064516</v>
      </c>
      <c r="AC23" s="27"/>
      <c r="AD23" s="27"/>
      <c r="AE23" s="27"/>
      <c r="AF23" s="27"/>
      <c r="AG23" s="27">
        <v>7.5999999999999998E-2</v>
      </c>
      <c r="AH23" s="47" t="s">
        <v>40</v>
      </c>
      <c r="AI23" s="30">
        <f t="shared" si="3"/>
        <v>1.7631999999999998E-2</v>
      </c>
      <c r="AJ23" s="27">
        <v>23.2</v>
      </c>
      <c r="AK23" s="27"/>
      <c r="AL23" s="30">
        <f t="shared" si="4"/>
        <v>2.1529745042492918E-2</v>
      </c>
      <c r="AM23" s="27"/>
      <c r="AN23" s="27"/>
      <c r="AO23" s="27"/>
      <c r="AP23" s="27"/>
      <c r="AQ23" s="27">
        <v>1.55</v>
      </c>
      <c r="AR23" s="27" t="s">
        <v>40</v>
      </c>
      <c r="AS23" s="28">
        <f t="shared" si="5"/>
        <v>0.35960000000000003</v>
      </c>
      <c r="AT23" s="27">
        <v>23.2</v>
      </c>
      <c r="AU23" s="27"/>
      <c r="AV23" s="27">
        <v>3.53</v>
      </c>
      <c r="AW23" s="47" t="s">
        <v>40</v>
      </c>
      <c r="AX23" s="28">
        <f t="shared" si="6"/>
        <v>0.7236499999999999</v>
      </c>
      <c r="AY23" s="27">
        <v>20.5</v>
      </c>
    </row>
    <row r="24" spans="1:52" x14ac:dyDescent="0.4">
      <c r="A24" s="19"/>
      <c r="G24" s="62"/>
      <c r="K24" s="11"/>
      <c r="L24" s="19"/>
      <c r="M24" s="19"/>
      <c r="N24" s="62" t="s">
        <v>87</v>
      </c>
      <c r="O24" s="62"/>
      <c r="V24" s="27"/>
      <c r="W24" s="30">
        <v>0.17</v>
      </c>
      <c r="X24" s="47" t="s">
        <v>40</v>
      </c>
      <c r="Y24" s="30">
        <f t="shared" si="1"/>
        <v>4.6240000000000003E-2</v>
      </c>
      <c r="Z24" s="27">
        <v>27.2</v>
      </c>
      <c r="AA24" s="27"/>
      <c r="AB24" s="30">
        <f t="shared" si="2"/>
        <v>0.11333333333333334</v>
      </c>
      <c r="AC24" s="27"/>
      <c r="AD24" s="27"/>
      <c r="AE24" s="27"/>
      <c r="AF24" s="27"/>
      <c r="AG24" s="27">
        <v>7.9000000000000001E-2</v>
      </c>
      <c r="AH24" s="47" t="s">
        <v>40</v>
      </c>
      <c r="AI24" s="30">
        <f t="shared" si="3"/>
        <v>1.8959999999999998E-2</v>
      </c>
      <c r="AJ24" s="25">
        <v>24</v>
      </c>
      <c r="AK24" s="27"/>
      <c r="AL24" s="30">
        <f t="shared" si="4"/>
        <v>2.1066666666666668E-2</v>
      </c>
      <c r="AM24" s="27"/>
      <c r="AN24" s="27"/>
      <c r="AO24" s="27"/>
      <c r="AP24" s="27"/>
      <c r="AQ24" s="28">
        <v>1.5</v>
      </c>
      <c r="AR24" s="47" t="s">
        <v>40</v>
      </c>
      <c r="AS24" s="28">
        <f t="shared" si="5"/>
        <v>0.36</v>
      </c>
      <c r="AT24" s="25">
        <v>24</v>
      </c>
      <c r="AU24" s="27"/>
      <c r="AV24" s="27">
        <v>3.75</v>
      </c>
      <c r="AW24" s="47" t="s">
        <v>40</v>
      </c>
      <c r="AX24" s="28">
        <f t="shared" si="6"/>
        <v>0.86250000000000004</v>
      </c>
      <c r="AY24" s="25">
        <v>23</v>
      </c>
    </row>
    <row r="25" spans="1:52" x14ac:dyDescent="0.4">
      <c r="A25" s="19"/>
      <c r="G25" s="62"/>
      <c r="K25" s="11"/>
      <c r="L25" s="19"/>
      <c r="M25" s="19"/>
      <c r="N25" s="62" t="s">
        <v>88</v>
      </c>
      <c r="O25" s="62"/>
      <c r="V25" s="27"/>
      <c r="W25" s="27">
        <v>0.14599999999999999</v>
      </c>
      <c r="X25" s="47" t="s">
        <v>40</v>
      </c>
      <c r="Y25" s="30">
        <f t="shared" si="1"/>
        <v>4.1026E-2</v>
      </c>
      <c r="Z25" s="27">
        <v>28.1</v>
      </c>
      <c r="AA25" s="27"/>
      <c r="AB25" s="30">
        <f t="shared" si="2"/>
        <v>0.10977443609022555</v>
      </c>
      <c r="AC25" s="27"/>
      <c r="AD25" s="27"/>
      <c r="AE25" s="27"/>
      <c r="AF25" s="27"/>
      <c r="AG25" s="27">
        <v>7.6999999999999999E-2</v>
      </c>
      <c r="AH25" s="47" t="s">
        <v>40</v>
      </c>
      <c r="AI25" s="30">
        <f t="shared" si="3"/>
        <v>2.4024E-2</v>
      </c>
      <c r="AJ25" s="27">
        <v>31.2</v>
      </c>
      <c r="AK25" s="27"/>
      <c r="AL25" s="30">
        <f t="shared" si="4"/>
        <v>1.7499999999999998E-2</v>
      </c>
      <c r="AM25" s="27"/>
      <c r="AN25" s="27"/>
      <c r="AO25" s="27"/>
      <c r="AP25" s="47"/>
      <c r="AQ25" s="27">
        <v>1.33</v>
      </c>
      <c r="AR25" s="47" t="s">
        <v>40</v>
      </c>
      <c r="AS25" s="28">
        <f t="shared" si="5"/>
        <v>0.41496</v>
      </c>
      <c r="AT25" s="27">
        <v>31.2</v>
      </c>
      <c r="AU25" s="27"/>
      <c r="AV25" s="28">
        <v>4.4000000000000004</v>
      </c>
      <c r="AW25" s="47" t="s">
        <v>40</v>
      </c>
      <c r="AX25" s="28">
        <f t="shared" si="6"/>
        <v>1.2584000000000002</v>
      </c>
      <c r="AY25" s="27">
        <v>28.6</v>
      </c>
    </row>
    <row r="26" spans="1:52" x14ac:dyDescent="0.4">
      <c r="A26" s="19"/>
      <c r="G26" s="62"/>
      <c r="K26" s="11"/>
      <c r="L26" s="45"/>
      <c r="M26" s="45"/>
      <c r="N26" s="62" t="s">
        <v>89</v>
      </c>
      <c r="O26" s="62"/>
      <c r="V26" s="27"/>
      <c r="W26" s="27">
        <v>0.19700000000000001</v>
      </c>
      <c r="X26" s="47" t="s">
        <v>40</v>
      </c>
      <c r="Y26" s="30">
        <f t="shared" si="1"/>
        <v>4.6492000000000006E-2</v>
      </c>
      <c r="Z26" s="27">
        <v>23.6</v>
      </c>
      <c r="AA26" s="27"/>
      <c r="AB26" s="30">
        <f t="shared" si="2"/>
        <v>0.13401360544217689</v>
      </c>
      <c r="AC26" s="27"/>
      <c r="AD26" s="27"/>
      <c r="AE26" s="27"/>
      <c r="AF26" s="27"/>
      <c r="AG26" s="27">
        <v>9.7000000000000003E-2</v>
      </c>
      <c r="AH26" s="27" t="s">
        <v>40</v>
      </c>
      <c r="AI26" s="30">
        <f t="shared" si="3"/>
        <v>2.1825000000000001E-2</v>
      </c>
      <c r="AJ26" s="27">
        <v>22.5</v>
      </c>
      <c r="AK26" s="27"/>
      <c r="AL26" s="30">
        <f t="shared" si="4"/>
        <v>2.3205741626794261E-2</v>
      </c>
      <c r="AM26" s="27"/>
      <c r="AN26" s="27"/>
      <c r="AO26" s="27"/>
      <c r="AP26" s="27"/>
      <c r="AQ26" s="27">
        <v>1.47</v>
      </c>
      <c r="AR26" s="47" t="s">
        <v>40</v>
      </c>
      <c r="AS26" s="28">
        <f t="shared" si="5"/>
        <v>0.33075000000000004</v>
      </c>
      <c r="AT26" s="27">
        <v>22.5</v>
      </c>
      <c r="AU26" s="27"/>
      <c r="AV26" s="27">
        <v>4.18</v>
      </c>
      <c r="AW26" s="47" t="s">
        <v>40</v>
      </c>
      <c r="AX26" s="28">
        <f t="shared" si="6"/>
        <v>0.8067399999999999</v>
      </c>
      <c r="AY26" s="27">
        <v>19.3</v>
      </c>
    </row>
    <row r="27" spans="1:52" x14ac:dyDescent="0.4">
      <c r="A27" s="19"/>
      <c r="G27" s="62"/>
      <c r="K27" s="11"/>
      <c r="L27" s="45"/>
      <c r="M27" s="45"/>
      <c r="N27" s="62" t="s">
        <v>90</v>
      </c>
      <c r="O27" s="62"/>
      <c r="V27" s="27"/>
      <c r="W27" s="27">
        <v>0.17199999999999999</v>
      </c>
      <c r="X27" s="27" t="s">
        <v>40</v>
      </c>
      <c r="Y27" s="30">
        <f t="shared" si="1"/>
        <v>5.2976000000000002E-2</v>
      </c>
      <c r="Z27" s="27">
        <v>30.8</v>
      </c>
      <c r="AA27" s="27"/>
      <c r="AB27" s="30">
        <f t="shared" si="2"/>
        <v>0.12463768115942028</v>
      </c>
      <c r="AC27" s="27"/>
      <c r="AD27" s="27"/>
      <c r="AE27" s="27"/>
      <c r="AF27" s="27"/>
      <c r="AG27" s="27">
        <v>7.4999999999999997E-2</v>
      </c>
      <c r="AH27" s="27" t="s">
        <v>40</v>
      </c>
      <c r="AI27" s="30">
        <f t="shared" si="3"/>
        <v>2.445E-2</v>
      </c>
      <c r="AJ27" s="27">
        <v>32.6</v>
      </c>
      <c r="AK27" s="27"/>
      <c r="AL27" s="30">
        <f t="shared" si="4"/>
        <v>1.824817518248175E-2</v>
      </c>
      <c r="AM27" s="27"/>
      <c r="AN27" s="27"/>
      <c r="AO27" s="27"/>
      <c r="AP27" s="27"/>
      <c r="AQ27" s="27">
        <v>1.38</v>
      </c>
      <c r="AR27" s="47" t="s">
        <v>40</v>
      </c>
      <c r="AS27" s="28">
        <f t="shared" si="5"/>
        <v>0.44988</v>
      </c>
      <c r="AT27" s="27">
        <v>32.6</v>
      </c>
      <c r="AU27" s="27"/>
      <c r="AV27" s="27">
        <v>4.1100000000000003</v>
      </c>
      <c r="AW27" s="27" t="s">
        <v>40</v>
      </c>
      <c r="AX27" s="28">
        <f t="shared" si="6"/>
        <v>1.1055900000000001</v>
      </c>
      <c r="AY27" s="27">
        <v>26.9</v>
      </c>
    </row>
    <row r="28" spans="1:52" x14ac:dyDescent="0.4">
      <c r="A28" s="19"/>
      <c r="G28" s="62"/>
      <c r="K28" s="11"/>
      <c r="L28" s="19"/>
      <c r="M28" s="19"/>
      <c r="N28" s="62" t="s">
        <v>91</v>
      </c>
      <c r="O28" s="62"/>
      <c r="V28" s="27"/>
      <c r="W28" s="27">
        <v>0.222</v>
      </c>
      <c r="X28" s="47" t="s">
        <v>40</v>
      </c>
      <c r="Y28" s="30">
        <f t="shared" si="1"/>
        <v>5.3057999999999994E-2</v>
      </c>
      <c r="Z28" s="27">
        <v>23.9</v>
      </c>
      <c r="AA28" s="27"/>
      <c r="AB28" s="30">
        <f t="shared" si="2"/>
        <v>0.15416666666666667</v>
      </c>
      <c r="AC28" s="27"/>
      <c r="AD28" s="27"/>
      <c r="AE28" s="27"/>
      <c r="AF28" s="27"/>
      <c r="AG28" s="30">
        <v>0.11</v>
      </c>
      <c r="AH28" s="27" t="s">
        <v>40</v>
      </c>
      <c r="AI28" s="30">
        <f t="shared" si="3"/>
        <v>3.3329999999999999E-2</v>
      </c>
      <c r="AJ28" s="27">
        <v>30.3</v>
      </c>
      <c r="AK28" s="27"/>
      <c r="AL28" s="30">
        <f t="shared" si="4"/>
        <v>2.5171624713958809E-2</v>
      </c>
      <c r="AM28" s="27"/>
      <c r="AN28" s="27"/>
      <c r="AO28" s="27"/>
      <c r="AP28" s="27"/>
      <c r="AQ28" s="27">
        <v>1.44</v>
      </c>
      <c r="AR28" s="47" t="s">
        <v>40</v>
      </c>
      <c r="AS28" s="28">
        <f t="shared" si="5"/>
        <v>0.43631999999999999</v>
      </c>
      <c r="AT28" s="27">
        <v>30.3</v>
      </c>
      <c r="AU28" s="27"/>
      <c r="AV28" s="27">
        <v>4.37</v>
      </c>
      <c r="AW28" s="27" t="s">
        <v>40</v>
      </c>
      <c r="AX28" s="28">
        <f t="shared" si="6"/>
        <v>1.0750200000000001</v>
      </c>
      <c r="AY28" s="27">
        <v>24.6</v>
      </c>
    </row>
    <row r="29" spans="1:52" x14ac:dyDescent="0.4">
      <c r="A29" s="19"/>
      <c r="G29" s="62"/>
      <c r="K29" s="11"/>
      <c r="L29" s="19"/>
      <c r="M29" s="19"/>
      <c r="N29" s="62" t="s">
        <v>92</v>
      </c>
      <c r="O29" s="62"/>
      <c r="V29" s="27"/>
      <c r="W29" s="27">
        <v>0.159</v>
      </c>
      <c r="X29" s="27" t="s">
        <v>40</v>
      </c>
      <c r="Y29" s="30">
        <f t="shared" si="1"/>
        <v>3.5775000000000001E-2</v>
      </c>
      <c r="Z29" s="27">
        <v>22.5</v>
      </c>
      <c r="AA29" s="27"/>
      <c r="AB29" s="30">
        <f t="shared" si="2"/>
        <v>0.1111888111888112</v>
      </c>
      <c r="AC29" s="27"/>
      <c r="AD29" s="27"/>
      <c r="AE29" s="27"/>
      <c r="AF29" s="27"/>
      <c r="AG29" s="27">
        <v>7.3999999999999996E-2</v>
      </c>
      <c r="AH29" s="27" t="s">
        <v>40</v>
      </c>
      <c r="AI29" s="30">
        <f t="shared" si="3"/>
        <v>1.7094000000000002E-2</v>
      </c>
      <c r="AJ29" s="27">
        <v>23.1</v>
      </c>
      <c r="AK29" s="27"/>
      <c r="AL29" s="30">
        <f t="shared" si="4"/>
        <v>2.1387283236994219E-2</v>
      </c>
      <c r="AM29" s="27"/>
      <c r="AN29" s="27"/>
      <c r="AO29" s="27"/>
      <c r="AP29" s="27"/>
      <c r="AQ29" s="27">
        <v>1.43</v>
      </c>
      <c r="AR29" s="27" t="s">
        <v>40</v>
      </c>
      <c r="AS29" s="28">
        <f t="shared" si="5"/>
        <v>0.33033000000000001</v>
      </c>
      <c r="AT29" s="27">
        <v>23.1</v>
      </c>
      <c r="AU29" s="27"/>
      <c r="AV29" s="27">
        <v>3.46</v>
      </c>
      <c r="AW29" s="47" t="s">
        <v>40</v>
      </c>
      <c r="AX29" s="28">
        <f t="shared" si="6"/>
        <v>0.69891999999999999</v>
      </c>
      <c r="AY29" s="27">
        <v>20.2</v>
      </c>
    </row>
    <row r="30" spans="1:52" x14ac:dyDescent="0.4">
      <c r="A30" s="19"/>
      <c r="G30" s="62"/>
      <c r="K30" s="11"/>
      <c r="L30" s="19"/>
      <c r="M30" s="19"/>
      <c r="N30" s="62" t="s">
        <v>93</v>
      </c>
      <c r="O30" s="62"/>
      <c r="V30" s="27"/>
      <c r="W30" s="27">
        <v>0.188</v>
      </c>
      <c r="X30" s="27" t="s">
        <v>40</v>
      </c>
      <c r="Y30" s="30">
        <f t="shared" si="1"/>
        <v>5.5648000000000003E-2</v>
      </c>
      <c r="Z30" s="27">
        <v>29.6</v>
      </c>
      <c r="AA30" s="27"/>
      <c r="AB30" s="30">
        <f t="shared" si="2"/>
        <v>0.12450331125827814</v>
      </c>
      <c r="AC30" s="27"/>
      <c r="AD30" s="27"/>
      <c r="AE30" s="27"/>
      <c r="AF30" s="27"/>
      <c r="AG30" s="27">
        <v>8.5000000000000006E-2</v>
      </c>
      <c r="AH30" s="27" t="s">
        <v>40</v>
      </c>
      <c r="AI30" s="30">
        <f t="shared" si="3"/>
        <v>2.9665E-2</v>
      </c>
      <c r="AJ30" s="27">
        <v>34.9</v>
      </c>
      <c r="AK30" s="27"/>
      <c r="AL30" s="30">
        <f t="shared" si="4"/>
        <v>1.8318965517241381E-2</v>
      </c>
      <c r="AM30" s="27"/>
      <c r="AN30" s="27"/>
      <c r="AO30" s="27"/>
      <c r="AP30" s="27"/>
      <c r="AQ30" s="27">
        <v>1.51</v>
      </c>
      <c r="AR30" s="27" t="s">
        <v>40</v>
      </c>
      <c r="AS30" s="28">
        <f t="shared" si="5"/>
        <v>0.52698999999999996</v>
      </c>
      <c r="AT30" s="27">
        <v>34.9</v>
      </c>
      <c r="AU30" s="27"/>
      <c r="AV30" s="47">
        <v>4.6399999999999997</v>
      </c>
      <c r="AW30" s="27"/>
      <c r="AX30" s="28">
        <f t="shared" si="6"/>
        <v>0.95119999999999993</v>
      </c>
      <c r="AY30" s="27">
        <v>20.5</v>
      </c>
    </row>
    <row r="31" spans="1:52" x14ac:dyDescent="0.4">
      <c r="A31" s="19"/>
      <c r="G31" s="62"/>
      <c r="K31" s="11"/>
      <c r="L31" s="19"/>
      <c r="M31" s="19"/>
      <c r="N31" s="19"/>
      <c r="O31" s="19"/>
      <c r="X31" s="11"/>
      <c r="AB31" t="s">
        <v>96</v>
      </c>
      <c r="AH31" s="27"/>
      <c r="AL31" t="s">
        <v>97</v>
      </c>
      <c r="AR31" s="11"/>
    </row>
    <row r="32" spans="1:52" x14ac:dyDescent="0.4">
      <c r="A32" s="19"/>
      <c r="G32" s="62"/>
      <c r="K32" s="11"/>
      <c r="L32" s="19"/>
      <c r="M32" s="19"/>
      <c r="N32" s="19"/>
      <c r="O32" s="19"/>
      <c r="AH32" s="11"/>
      <c r="AR32" s="11"/>
    </row>
    <row r="33" spans="1:48" x14ac:dyDescent="0.4">
      <c r="A33" s="19"/>
      <c r="G33" s="62"/>
      <c r="K33" s="11"/>
      <c r="L33" s="19"/>
      <c r="M33" s="19"/>
      <c r="N33" s="19"/>
      <c r="O33" s="19"/>
      <c r="X33" s="27"/>
      <c r="AR33" s="27"/>
    </row>
    <row r="34" spans="1:48" x14ac:dyDescent="0.4">
      <c r="A34" s="19"/>
      <c r="G34" s="62"/>
      <c r="K34" s="11"/>
      <c r="L34" s="19"/>
      <c r="M34" s="19"/>
      <c r="N34" s="19"/>
      <c r="O34" s="19"/>
      <c r="X34" s="11"/>
      <c r="AR34" s="11"/>
    </row>
    <row r="35" spans="1:48" x14ac:dyDescent="0.4">
      <c r="G35" s="62"/>
      <c r="K35" s="11"/>
      <c r="L35" s="19"/>
      <c r="M35" s="19"/>
      <c r="N35" s="19"/>
      <c r="O35" s="19"/>
      <c r="AN35" s="11"/>
      <c r="AO35" s="11"/>
      <c r="AP35" s="11"/>
      <c r="AQ35" s="11"/>
      <c r="AR35" s="27"/>
      <c r="AS35" s="11"/>
      <c r="AT35" s="11"/>
      <c r="AU35" s="11"/>
    </row>
    <row r="36" spans="1:48" x14ac:dyDescent="0.4">
      <c r="K36" s="11"/>
      <c r="L36" s="11"/>
      <c r="M36" s="11"/>
      <c r="N36" s="11"/>
      <c r="O36" s="11"/>
      <c r="AN36" s="11"/>
      <c r="AO36" s="11"/>
      <c r="AP36" s="11"/>
      <c r="AQ36" s="11"/>
      <c r="AR36" s="11"/>
      <c r="AS36" s="11"/>
      <c r="AT36" s="11"/>
      <c r="AU36" s="11"/>
      <c r="AV36" s="18"/>
    </row>
    <row r="37" spans="1:48" x14ac:dyDescent="0.4">
      <c r="AN37" s="11"/>
      <c r="AO37" s="11"/>
      <c r="AP37" s="11"/>
      <c r="AQ37" s="13"/>
      <c r="AR37" s="11"/>
      <c r="AS37" s="11"/>
      <c r="AT37" s="11"/>
      <c r="AU37" s="11"/>
      <c r="AV37" s="18"/>
    </row>
    <row r="38" spans="1:48" x14ac:dyDescent="0.4">
      <c r="AN38" s="11"/>
      <c r="AO38" s="11"/>
      <c r="AP38" s="11"/>
      <c r="AQ38" s="13"/>
      <c r="AR38" s="11"/>
      <c r="AS38" s="11"/>
      <c r="AT38" s="11"/>
      <c r="AU38" s="11"/>
      <c r="AV38" s="18"/>
    </row>
    <row r="39" spans="1:48" x14ac:dyDescent="0.4">
      <c r="AN39" s="11"/>
      <c r="AO39" s="11"/>
      <c r="AP39" s="11"/>
      <c r="AQ39" s="11"/>
      <c r="AR39" s="11"/>
      <c r="AS39" s="11"/>
      <c r="AT39" s="11"/>
      <c r="AU39" s="11"/>
      <c r="AV39" s="18"/>
    </row>
    <row r="40" spans="1:48" x14ac:dyDescent="0.4">
      <c r="AN40" s="11"/>
      <c r="AO40" s="11"/>
      <c r="AP40" s="11"/>
      <c r="AQ40" s="11"/>
      <c r="AR40" s="11"/>
      <c r="AV40" s="18"/>
    </row>
    <row r="41" spans="1:48" x14ac:dyDescent="0.4">
      <c r="AN41" s="11"/>
      <c r="AO41" s="11"/>
      <c r="AP41" s="11"/>
      <c r="AQ41" s="11"/>
      <c r="AR41" s="11"/>
    </row>
    <row r="42" spans="1:48" x14ac:dyDescent="0.4">
      <c r="AN42" s="11"/>
      <c r="AO42" s="11"/>
      <c r="AP42" s="11"/>
      <c r="AQ42" s="11"/>
      <c r="AR42" s="11"/>
    </row>
  </sheetData>
  <mergeCells count="41">
    <mergeCell ref="G20:G35"/>
    <mergeCell ref="N29:O29"/>
    <mergeCell ref="N30:O30"/>
    <mergeCell ref="N26:O26"/>
    <mergeCell ref="N27:O27"/>
    <mergeCell ref="N28:O28"/>
    <mergeCell ref="N21:O21"/>
    <mergeCell ref="N22:O22"/>
    <mergeCell ref="N23:O23"/>
    <mergeCell ref="N25:O25"/>
    <mergeCell ref="A1:F1"/>
    <mergeCell ref="G1:J1"/>
    <mergeCell ref="K1:AL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N20:O20"/>
    <mergeCell ref="L18:M18"/>
    <mergeCell ref="N24:O24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C24" sqref="C24"/>
    </sheetView>
  </sheetViews>
  <sheetFormatPr defaultRowHeight="18.75" x14ac:dyDescent="0.4"/>
  <cols>
    <col min="2" max="2" width="34.875" customWidth="1"/>
    <col min="3" max="3" width="19.5" customWidth="1"/>
    <col min="7" max="7" width="25.375" customWidth="1"/>
  </cols>
  <sheetData>
    <row r="2" spans="2:6" ht="19.5" thickBot="1" x14ac:dyDescent="0.45">
      <c r="B2" s="31" t="s">
        <v>46</v>
      </c>
      <c r="C2" s="31"/>
      <c r="D2" s="31"/>
      <c r="E2" s="31"/>
      <c r="F2" s="31"/>
    </row>
    <row r="3" spans="2:6" ht="19.5" thickBot="1" x14ac:dyDescent="0.45">
      <c r="B3" s="32" t="s">
        <v>47</v>
      </c>
      <c r="C3" s="33" t="s">
        <v>48</v>
      </c>
      <c r="D3" s="31"/>
      <c r="E3" s="31"/>
      <c r="F3" s="31"/>
    </row>
    <row r="4" spans="2:6" ht="19.5" thickTop="1" x14ac:dyDescent="0.4">
      <c r="B4" s="34" t="s">
        <v>49</v>
      </c>
      <c r="C4" s="35">
        <v>6433109</v>
      </c>
      <c r="D4" s="31"/>
      <c r="E4" s="31"/>
      <c r="F4" s="31"/>
    </row>
    <row r="5" spans="2:6" ht="19.5" thickBot="1" x14ac:dyDescent="0.45">
      <c r="B5" s="36" t="s">
        <v>50</v>
      </c>
      <c r="C5" s="37" t="s">
        <v>98</v>
      </c>
      <c r="D5" s="31"/>
      <c r="E5" s="31"/>
      <c r="F5" s="31"/>
    </row>
    <row r="6" spans="2:6" x14ac:dyDescent="0.4">
      <c r="B6" s="31"/>
      <c r="C6" s="31"/>
      <c r="D6" s="31"/>
      <c r="E6" s="31"/>
      <c r="F6" s="31"/>
    </row>
    <row r="7" spans="2:6" ht="19.5" thickBot="1" x14ac:dyDescent="0.45">
      <c r="B7" s="38" t="s">
        <v>51</v>
      </c>
      <c r="C7" s="31"/>
      <c r="D7" s="31"/>
      <c r="E7" s="31"/>
      <c r="F7" s="31"/>
    </row>
    <row r="8" spans="2:6" ht="19.5" thickBot="1" x14ac:dyDescent="0.45">
      <c r="B8" s="32" t="s">
        <v>47</v>
      </c>
      <c r="C8" s="33" t="s">
        <v>48</v>
      </c>
      <c r="D8" s="31"/>
      <c r="E8" s="31"/>
      <c r="F8" s="31"/>
    </row>
    <row r="9" spans="2:6" ht="19.5" thickTop="1" x14ac:dyDescent="0.4">
      <c r="B9" s="34" t="s">
        <v>49</v>
      </c>
      <c r="C9" s="35">
        <v>6433109</v>
      </c>
      <c r="D9" s="31"/>
      <c r="E9" s="31"/>
      <c r="F9" s="31"/>
    </row>
    <row r="10" spans="2:6" x14ac:dyDescent="0.4">
      <c r="B10" s="49" t="s">
        <v>52</v>
      </c>
      <c r="C10" s="50">
        <v>401.5</v>
      </c>
      <c r="D10" s="31"/>
      <c r="E10" s="31"/>
      <c r="F10" s="31"/>
    </row>
    <row r="11" spans="2:6" x14ac:dyDescent="0.4">
      <c r="B11" s="49" t="s">
        <v>53</v>
      </c>
      <c r="C11" s="50">
        <v>2.6</v>
      </c>
      <c r="D11" s="31"/>
      <c r="E11" s="31"/>
      <c r="F11" s="31"/>
    </row>
    <row r="12" spans="2:6" x14ac:dyDescent="0.4">
      <c r="B12" s="49" t="s">
        <v>54</v>
      </c>
      <c r="C12" s="51">
        <v>0</v>
      </c>
      <c r="D12" s="31"/>
      <c r="E12" s="31"/>
      <c r="F12" s="31"/>
    </row>
    <row r="13" spans="2:6" x14ac:dyDescent="0.4">
      <c r="B13" s="49" t="s">
        <v>55</v>
      </c>
      <c r="C13" s="51">
        <v>4</v>
      </c>
      <c r="D13" s="31"/>
      <c r="E13" s="31"/>
      <c r="F13" s="31"/>
    </row>
    <row r="14" spans="2:6" x14ac:dyDescent="0.4">
      <c r="B14" s="49" t="s">
        <v>56</v>
      </c>
      <c r="C14" s="51">
        <v>6</v>
      </c>
      <c r="D14" s="31"/>
      <c r="E14" s="31"/>
      <c r="F14" s="31"/>
    </row>
    <row r="15" spans="2:6" x14ac:dyDescent="0.4">
      <c r="B15" s="49" t="s">
        <v>57</v>
      </c>
      <c r="C15" s="52">
        <v>401.18517499000001</v>
      </c>
      <c r="D15" s="31"/>
      <c r="E15" s="31"/>
      <c r="F15" s="31"/>
    </row>
    <row r="16" spans="2:6" x14ac:dyDescent="0.4">
      <c r="B16" s="53" t="s">
        <v>58</v>
      </c>
      <c r="C16" s="52">
        <v>401.18517499000001</v>
      </c>
      <c r="D16" s="31"/>
      <c r="E16" s="31"/>
      <c r="F16" s="31"/>
    </row>
    <row r="17" spans="2:7" x14ac:dyDescent="0.4">
      <c r="B17" s="49" t="s">
        <v>59</v>
      </c>
      <c r="C17" s="50">
        <v>69.599999999999994</v>
      </c>
      <c r="D17" s="31"/>
      <c r="E17" s="31"/>
      <c r="F17" s="31"/>
    </row>
    <row r="18" spans="2:7" x14ac:dyDescent="0.4">
      <c r="B18" s="49" t="s">
        <v>60</v>
      </c>
      <c r="C18" s="50">
        <v>30</v>
      </c>
      <c r="D18" s="31"/>
      <c r="E18" s="31"/>
      <c r="F18" s="31"/>
    </row>
    <row r="19" spans="2:7" x14ac:dyDescent="0.4">
      <c r="B19" s="49" t="s">
        <v>61</v>
      </c>
      <c r="C19" s="51">
        <v>0</v>
      </c>
      <c r="D19" s="31"/>
      <c r="E19" s="31"/>
      <c r="F19" s="31"/>
    </row>
    <row r="20" spans="2:7" x14ac:dyDescent="0.4">
      <c r="B20" s="49" t="s">
        <v>62</v>
      </c>
      <c r="C20" s="51">
        <v>602</v>
      </c>
      <c r="D20" s="31"/>
      <c r="E20" s="31"/>
      <c r="F20" s="31"/>
    </row>
    <row r="21" spans="2:7" x14ac:dyDescent="0.4">
      <c r="B21" s="49" t="s">
        <v>63</v>
      </c>
      <c r="C21" s="51">
        <v>0</v>
      </c>
      <c r="D21" s="31"/>
      <c r="E21" s="31"/>
      <c r="F21" s="31"/>
    </row>
    <row r="22" spans="2:7" x14ac:dyDescent="0.4">
      <c r="B22" s="53" t="s">
        <v>64</v>
      </c>
      <c r="C22" s="51">
        <v>0</v>
      </c>
      <c r="D22" s="31"/>
      <c r="E22" s="31"/>
      <c r="F22" s="31"/>
    </row>
    <row r="23" spans="2:7" x14ac:dyDescent="0.4">
      <c r="B23" s="53" t="s">
        <v>65</v>
      </c>
      <c r="C23" s="51">
        <v>0</v>
      </c>
      <c r="D23" s="31"/>
      <c r="E23" s="31"/>
      <c r="F23" s="31"/>
    </row>
    <row r="24" spans="2:7" x14ac:dyDescent="0.4">
      <c r="B24" s="53" t="s">
        <v>66</v>
      </c>
      <c r="C24" s="51">
        <v>0</v>
      </c>
      <c r="D24" s="31"/>
      <c r="E24" s="31"/>
      <c r="F24" s="31"/>
    </row>
    <row r="25" spans="2:7" x14ac:dyDescent="0.4">
      <c r="B25" s="53" t="s">
        <v>67</v>
      </c>
      <c r="C25" s="51">
        <v>0</v>
      </c>
      <c r="D25" s="31"/>
      <c r="E25" s="31"/>
      <c r="F25" s="31"/>
    </row>
    <row r="26" spans="2:7" x14ac:dyDescent="0.4">
      <c r="B26" s="53" t="s">
        <v>68</v>
      </c>
      <c r="C26" s="51">
        <v>1</v>
      </c>
      <c r="D26" s="31"/>
      <c r="E26" s="31"/>
      <c r="F26" s="31"/>
    </row>
    <row r="27" spans="2:7" ht="19.5" thickBot="1" x14ac:dyDescent="0.45">
      <c r="B27" s="54" t="s">
        <v>69</v>
      </c>
      <c r="C27" s="55" t="s">
        <v>99</v>
      </c>
      <c r="D27" s="31"/>
      <c r="E27" s="31"/>
      <c r="F27" s="31"/>
    </row>
    <row r="28" spans="2:7" x14ac:dyDescent="0.4">
      <c r="B28" s="31"/>
      <c r="C28" s="31"/>
      <c r="D28" s="31"/>
      <c r="E28" s="31"/>
      <c r="F28" s="31"/>
    </row>
    <row r="29" spans="2:7" ht="19.5" thickBot="1" x14ac:dyDescent="0.45">
      <c r="B29" s="31" t="s">
        <v>70</v>
      </c>
      <c r="C29" s="31"/>
      <c r="D29" s="31"/>
      <c r="E29" s="31"/>
      <c r="F29" s="31"/>
    </row>
    <row r="30" spans="2:7" ht="19.5" thickBot="1" x14ac:dyDescent="0.45">
      <c r="B30" s="32" t="s">
        <v>71</v>
      </c>
      <c r="C30" s="57" t="s">
        <v>72</v>
      </c>
      <c r="D30" s="57" t="s">
        <v>73</v>
      </c>
      <c r="E30" s="57" t="s">
        <v>74</v>
      </c>
      <c r="F30" s="57" t="s">
        <v>75</v>
      </c>
      <c r="G30" s="56" t="s">
        <v>106</v>
      </c>
    </row>
    <row r="31" spans="2:7" ht="20.25" thickTop="1" thickBot="1" x14ac:dyDescent="0.45">
      <c r="B31" s="58">
        <v>0.29699999999999999</v>
      </c>
      <c r="C31" s="59" t="s">
        <v>100</v>
      </c>
      <c r="D31" s="60" t="s">
        <v>101</v>
      </c>
      <c r="E31" s="59"/>
      <c r="F31" s="59"/>
      <c r="G31" s="61" t="s">
        <v>105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11C_AC-5216(kinetic)</vt:lpstr>
      <vt:lpstr>11C_AC-5216(compound)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2024-02-16T02:53:10Z</dcterms:modified>
</cp:coreProperties>
</file>