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Amyloid-β deposits\"/>
    </mc:Choice>
  </mc:AlternateContent>
  <xr:revisionPtr revIDLastSave="0" documentId="13_ncr:1_{6E8B015D-AB38-48FD-96A4-BC78D28503F3}" xr6:coauthVersionLast="36" xr6:coauthVersionMax="36" xr10:uidLastSave="{00000000-0000-0000-0000-000000000000}"/>
  <bookViews>
    <workbookView xWindow="-120" yWindow="-120" windowWidth="29040" windowHeight="17520" activeTab="1" xr2:uid="{666BC7CE-D0A8-4F8C-A65E-5E37EDDADD61}"/>
  </bookViews>
  <sheets>
    <sheet name="18F_FACT(kinetic)" sheetId="1" r:id="rId1"/>
    <sheet name="18F_FACT(kinetic) (raw)" sheetId="3" r:id="rId2"/>
    <sheet name="18F_FACT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R6" i="1" s="1"/>
  <c r="AD3" i="3"/>
  <c r="AI3" i="3"/>
  <c r="AN3" i="3"/>
  <c r="AS3" i="3"/>
  <c r="P4" i="3"/>
  <c r="R11" i="1" s="1"/>
  <c r="U4" i="3"/>
  <c r="W11" i="1" s="1"/>
  <c r="X4" i="3"/>
  <c r="AD4" i="3"/>
  <c r="AI4" i="3"/>
  <c r="AN4" i="3"/>
  <c r="AP11" i="1" s="1"/>
  <c r="AS4" i="3"/>
  <c r="AU11" i="1" s="1"/>
  <c r="P5" i="3"/>
  <c r="U5" i="3"/>
  <c r="X5" i="3"/>
  <c r="AD5" i="3"/>
  <c r="AI5" i="3"/>
  <c r="AN5" i="3"/>
  <c r="AS5" i="3"/>
  <c r="P6" i="3"/>
  <c r="U6" i="3"/>
  <c r="X6" i="3"/>
  <c r="AD6" i="3"/>
  <c r="AI6" i="3"/>
  <c r="AN6" i="3"/>
  <c r="AS6" i="3"/>
  <c r="P7" i="3"/>
  <c r="R13" i="1" s="1"/>
  <c r="U7" i="3"/>
  <c r="W13" i="1" s="1"/>
  <c r="X7" i="3"/>
  <c r="Z13" i="1" s="1"/>
  <c r="AD7" i="3"/>
  <c r="AI7" i="3"/>
  <c r="AN7" i="3"/>
  <c r="AP13" i="1" s="1"/>
  <c r="AS7" i="3"/>
  <c r="AU13" i="1" s="1"/>
  <c r="P8" i="3"/>
  <c r="U8" i="3"/>
  <c r="X8" i="3"/>
  <c r="AD8" i="3"/>
  <c r="AI8" i="3"/>
  <c r="AN8" i="3"/>
  <c r="AS8" i="3"/>
  <c r="P9" i="3"/>
  <c r="U9" i="3"/>
  <c r="X9" i="3"/>
  <c r="AD9" i="3"/>
  <c r="AI9" i="3"/>
  <c r="AN9" i="3"/>
  <c r="AS9" i="3"/>
  <c r="P10" i="3"/>
  <c r="R3" i="1" s="1"/>
  <c r="U10" i="3"/>
  <c r="W3" i="1" s="1"/>
  <c r="X10" i="3"/>
  <c r="Z3" i="1" s="1"/>
  <c r="AD10" i="3"/>
  <c r="AF3" i="1" s="1"/>
  <c r="AI10" i="3"/>
  <c r="AK3" i="1" s="1"/>
  <c r="AN10" i="3"/>
  <c r="AS10" i="3"/>
  <c r="P11" i="3"/>
  <c r="R18" i="1" s="1"/>
  <c r="U11" i="3"/>
  <c r="W18" i="1" s="1"/>
  <c r="X11" i="3"/>
  <c r="Z18" i="1" s="1"/>
  <c r="AD11" i="3"/>
  <c r="AI11" i="3"/>
  <c r="AN11" i="3"/>
  <c r="AP18" i="1" s="1"/>
  <c r="AS11" i="3"/>
  <c r="P19" i="3"/>
  <c r="R23" i="1" s="1"/>
  <c r="AD19" i="3"/>
  <c r="AF23" i="1" s="1"/>
  <c r="AI19" i="3"/>
  <c r="AK23" i="1" s="1"/>
  <c r="P20" i="3"/>
  <c r="R28" i="1" s="1"/>
  <c r="U20" i="3"/>
  <c r="W28" i="1" s="1"/>
  <c r="X20" i="3"/>
  <c r="AD20" i="3"/>
  <c r="AF28" i="1" s="1"/>
  <c r="AI20" i="3"/>
  <c r="AK28" i="1" s="1"/>
  <c r="P21" i="3"/>
  <c r="U21" i="3"/>
  <c r="X21" i="3"/>
  <c r="AD21" i="3"/>
  <c r="AI21" i="3"/>
  <c r="P22" i="3"/>
  <c r="U22" i="3"/>
  <c r="X22" i="3"/>
  <c r="AD22" i="3"/>
  <c r="AI22" i="3"/>
  <c r="P23" i="3"/>
  <c r="R30" i="1" s="1"/>
  <c r="U23" i="3"/>
  <c r="W30" i="1" s="1"/>
  <c r="X23" i="3"/>
  <c r="AD23" i="3"/>
  <c r="AI23" i="3"/>
  <c r="AK30" i="1" s="1"/>
  <c r="P24" i="3"/>
  <c r="U24" i="3"/>
  <c r="X24" i="3"/>
  <c r="AD24" i="3"/>
  <c r="AI24" i="3"/>
  <c r="P25" i="3"/>
  <c r="U25" i="3"/>
  <c r="X25" i="3"/>
  <c r="Z29" i="1" s="1"/>
  <c r="AD25" i="3"/>
  <c r="AI25" i="3"/>
  <c r="P26" i="3"/>
  <c r="U26" i="3"/>
  <c r="W20" i="1" s="1"/>
  <c r="X26" i="3"/>
  <c r="Z20" i="1" s="1"/>
  <c r="AD26" i="3"/>
  <c r="AF20" i="1" s="1"/>
  <c r="AI26" i="3"/>
  <c r="AK20" i="1" s="1"/>
  <c r="P27" i="3"/>
  <c r="R35" i="1" s="1"/>
  <c r="U27" i="3"/>
  <c r="W35" i="1" s="1"/>
  <c r="X27" i="3"/>
  <c r="Z35" i="1" s="1"/>
  <c r="AD27" i="3"/>
  <c r="AF35" i="1" s="1"/>
  <c r="AI27" i="3"/>
  <c r="AK35" i="1" s="1"/>
  <c r="AI29" i="1"/>
  <c r="AD29" i="1"/>
  <c r="U29" i="1"/>
  <c r="P29" i="1"/>
  <c r="AI27" i="1"/>
  <c r="AD27" i="1"/>
  <c r="U27" i="1"/>
  <c r="P27" i="1"/>
  <c r="P35" i="1"/>
  <c r="Q35" i="1"/>
  <c r="S35" i="1"/>
  <c r="U35" i="1"/>
  <c r="V35" i="1"/>
  <c r="X35" i="1"/>
  <c r="AA35" i="1"/>
  <c r="AB35" i="1"/>
  <c r="AD35" i="1"/>
  <c r="AE35" i="1"/>
  <c r="AG35" i="1"/>
  <c r="AI35" i="1"/>
  <c r="AJ35" i="1"/>
  <c r="AL35" i="1"/>
  <c r="P20" i="1"/>
  <c r="Q20" i="1"/>
  <c r="R20" i="1"/>
  <c r="S20" i="1"/>
  <c r="U20" i="1"/>
  <c r="V20" i="1"/>
  <c r="X20" i="1"/>
  <c r="AA20" i="1"/>
  <c r="AB20" i="1"/>
  <c r="AD20" i="1"/>
  <c r="AE20" i="1"/>
  <c r="AG20" i="1"/>
  <c r="AI20" i="1"/>
  <c r="AJ20" i="1"/>
  <c r="AL20" i="1"/>
  <c r="P30" i="1"/>
  <c r="Q30" i="1"/>
  <c r="S30" i="1"/>
  <c r="U30" i="1"/>
  <c r="V30" i="1"/>
  <c r="X30" i="1"/>
  <c r="Z30" i="1"/>
  <c r="AA30" i="1"/>
  <c r="AB30" i="1"/>
  <c r="AD30" i="1"/>
  <c r="AE30" i="1"/>
  <c r="AF30" i="1"/>
  <c r="AG30" i="1"/>
  <c r="AI30" i="1"/>
  <c r="AJ30" i="1"/>
  <c r="AL30" i="1"/>
  <c r="P28" i="1"/>
  <c r="Q28" i="1"/>
  <c r="S28" i="1"/>
  <c r="U28" i="1"/>
  <c r="V28" i="1"/>
  <c r="X28" i="1"/>
  <c r="Z28" i="1"/>
  <c r="AA28" i="1"/>
  <c r="AB28" i="1"/>
  <c r="AD28" i="1"/>
  <c r="AE28" i="1"/>
  <c r="AG28" i="1"/>
  <c r="AI28" i="1"/>
  <c r="AJ28" i="1"/>
  <c r="AL28" i="1"/>
  <c r="P23" i="1"/>
  <c r="Q23" i="1"/>
  <c r="S23" i="1"/>
  <c r="AD23" i="1"/>
  <c r="AE23" i="1"/>
  <c r="AG23" i="1"/>
  <c r="AI23" i="1"/>
  <c r="AJ23" i="1"/>
  <c r="AL23" i="1"/>
  <c r="P18" i="1"/>
  <c r="Q18" i="1"/>
  <c r="S18" i="1"/>
  <c r="U18" i="1"/>
  <c r="V18" i="1"/>
  <c r="X18" i="1"/>
  <c r="AA18" i="1"/>
  <c r="AB18" i="1"/>
  <c r="AD18" i="1"/>
  <c r="AE18" i="1"/>
  <c r="AF18" i="1"/>
  <c r="AG18" i="1"/>
  <c r="AI18" i="1"/>
  <c r="AJ18" i="1"/>
  <c r="AK18" i="1"/>
  <c r="AL18" i="1"/>
  <c r="AN18" i="1"/>
  <c r="BB18" i="1" s="1"/>
  <c r="AO18" i="1"/>
  <c r="AQ18" i="1"/>
  <c r="AS18" i="1"/>
  <c r="AT18" i="1"/>
  <c r="AU18" i="1"/>
  <c r="AV18" i="1"/>
  <c r="AS12" i="1"/>
  <c r="AN12" i="1"/>
  <c r="AI12" i="1"/>
  <c r="AD12" i="1"/>
  <c r="U12" i="1"/>
  <c r="P12" i="1"/>
  <c r="AS10" i="1"/>
  <c r="AN10" i="1"/>
  <c r="AI10" i="1"/>
  <c r="AD10" i="1"/>
  <c r="Z10" i="1"/>
  <c r="U10" i="1"/>
  <c r="P10" i="1"/>
  <c r="P13" i="1"/>
  <c r="Q13" i="1"/>
  <c r="S13" i="1"/>
  <c r="U13" i="1"/>
  <c r="V13" i="1"/>
  <c r="X13" i="1"/>
  <c r="AA13" i="1"/>
  <c r="AB13" i="1"/>
  <c r="AD13" i="1"/>
  <c r="AE13" i="1"/>
  <c r="AF13" i="1"/>
  <c r="AG13" i="1"/>
  <c r="AI13" i="1"/>
  <c r="AJ13" i="1"/>
  <c r="AK13" i="1"/>
  <c r="AL13" i="1"/>
  <c r="AN13" i="1"/>
  <c r="AO13" i="1"/>
  <c r="AQ13" i="1"/>
  <c r="AS13" i="1"/>
  <c r="AT13" i="1"/>
  <c r="AV13" i="1"/>
  <c r="P11" i="1"/>
  <c r="Q11" i="1"/>
  <c r="S11" i="1"/>
  <c r="U11" i="1"/>
  <c r="V11" i="1"/>
  <c r="X11" i="1"/>
  <c r="Z11" i="1"/>
  <c r="AA11" i="1"/>
  <c r="AB11" i="1"/>
  <c r="AD11" i="1"/>
  <c r="AE11" i="1"/>
  <c r="AF11" i="1"/>
  <c r="AG11" i="1"/>
  <c r="AI11" i="1"/>
  <c r="AJ11" i="1"/>
  <c r="AK11" i="1"/>
  <c r="AL11" i="1"/>
  <c r="AN11" i="1"/>
  <c r="AO11" i="1"/>
  <c r="AQ11" i="1"/>
  <c r="AS11" i="1"/>
  <c r="AT11" i="1"/>
  <c r="AV11" i="1"/>
  <c r="P3" i="1"/>
  <c r="Q3" i="1"/>
  <c r="S3" i="1"/>
  <c r="U3" i="1"/>
  <c r="V3" i="1"/>
  <c r="X3" i="1"/>
  <c r="AA3" i="1"/>
  <c r="AB3" i="1"/>
  <c r="AD3" i="1"/>
  <c r="AE3" i="1"/>
  <c r="AG3" i="1"/>
  <c r="AI3" i="1"/>
  <c r="AJ3" i="1"/>
  <c r="AL3" i="1"/>
  <c r="AN3" i="1"/>
  <c r="AO3" i="1"/>
  <c r="AP3" i="1"/>
  <c r="AQ3" i="1"/>
  <c r="AS3" i="1"/>
  <c r="AT3" i="1"/>
  <c r="AU3" i="1"/>
  <c r="AV3" i="1"/>
  <c r="P6" i="1"/>
  <c r="Q6" i="1"/>
  <c r="BB12" i="1" l="1"/>
  <c r="BB13" i="1"/>
  <c r="BB3" i="1"/>
  <c r="BB10" i="1"/>
  <c r="Z12" i="1"/>
  <c r="Z27" i="1"/>
  <c r="BB11" i="1"/>
</calcChain>
</file>

<file path=xl/sharedStrings.xml><?xml version="1.0" encoding="utf-8"?>
<sst xmlns="http://schemas.openxmlformats.org/spreadsheetml/2006/main" count="345" uniqueCount="138">
  <si>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</si>
  <si>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</si>
  <si>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</si>
  <si>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</si>
  <si>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</si>
  <si>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</si>
  <si>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</si>
  <si>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</si>
  <si>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</si>
  <si>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</si>
  <si>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</si>
  <si>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</si>
  <si>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</si>
  <si>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</si>
  <si>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</si>
  <si>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</si>
  <si>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</si>
  <si>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</si>
  <si>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</si>
  <si>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</si>
  <si>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</si>
  <si>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</si>
  <si>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</si>
  <si>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</si>
  <si>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</si>
  <si>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</si>
  <si>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</si>
  <si>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</si>
  <si>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</si>
  <si>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</si>
  <si>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</si>
  <si>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</si>
  <si>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</si>
  <si>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</si>
  <si>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</si>
  <si>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</si>
  <si>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</si>
  <si>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</si>
  <si>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</si>
  <si>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</si>
  <si>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</si>
  <si>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</si>
  <si>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</si>
  <si>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</si>
  <si>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</si>
  <si>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</si>
  <si>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</si>
  <si>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</si>
  <si>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</si>
  <si>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</si>
  <si>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</si>
  <si>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</si>
  <si>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</si>
  <si>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</si>
  <si>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</si>
  <si>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</si>
  <si>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</si>
  <si>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</si>
  <si>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</si>
  <si>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</si>
  <si>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</si>
  <si>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</si>
  <si>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</si>
  <si>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</si>
  <si>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</si>
  <si>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</si>
  <si>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</si>
  <si>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</si>
  <si>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</si>
  <si>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</si>
  <si>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</si>
  <si>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</si>
  <si>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</si>
  <si>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</si>
  <si>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</si>
  <si>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amyloid β deposits</t>
    <phoneticPr fontId="1"/>
  </si>
  <si>
    <t>Miho Shidahara et al.</t>
    <phoneticPr fontId="1"/>
  </si>
  <si>
    <t>Nucl Med Biol</t>
    <phoneticPr fontId="1"/>
  </si>
  <si>
    <t>42(9):734-44</t>
    <phoneticPr fontId="1"/>
  </si>
  <si>
    <t>(F/M)2/4</t>
    <phoneticPr fontId="1"/>
  </si>
  <si>
    <t>63.3±6.41</t>
    <phoneticPr fontId="1"/>
  </si>
  <si>
    <t>2TCM</t>
    <phoneticPr fontId="1"/>
  </si>
  <si>
    <t>cer</t>
    <phoneticPr fontId="1"/>
  </si>
  <si>
    <t>frt</t>
    <phoneticPr fontId="1"/>
  </si>
  <si>
    <t>acg</t>
    <phoneticPr fontId="1"/>
  </si>
  <si>
    <t>pcg</t>
    <phoneticPr fontId="1"/>
  </si>
  <si>
    <t>par</t>
    <phoneticPr fontId="1"/>
  </si>
  <si>
    <t>occ</t>
    <phoneticPr fontId="1"/>
  </si>
  <si>
    <t>tmpocc</t>
    <phoneticPr fontId="1"/>
  </si>
  <si>
    <t>swm</t>
    <phoneticPr fontId="1"/>
  </si>
  <si>
    <t>ltm</t>
    <phoneticPr fontId="1"/>
  </si>
  <si>
    <t>cerebellum</t>
    <phoneticPr fontId="1"/>
  </si>
  <si>
    <t>inferior frontal cortex</t>
    <phoneticPr fontId="1"/>
  </si>
  <si>
    <t>anterior cingulated gyrus</t>
    <phoneticPr fontId="1"/>
  </si>
  <si>
    <t>posterior cingulate gyrus</t>
  </si>
  <si>
    <t>parietal cortex</t>
  </si>
  <si>
    <t>occipital cortex</t>
  </si>
  <si>
    <t>temporal occipital cortex</t>
    <phoneticPr fontId="1"/>
  </si>
  <si>
    <t>lateral temporal cortex</t>
  </si>
  <si>
    <t>subcortical white matter</t>
  </si>
  <si>
    <t>%COV</t>
    <phoneticPr fontId="1"/>
  </si>
  <si>
    <t>DVR</t>
    <phoneticPr fontId="1"/>
  </si>
  <si>
    <t>%COV</t>
    <phoneticPr fontId="1"/>
  </si>
  <si>
    <t>DVR</t>
    <phoneticPr fontId="1"/>
  </si>
  <si>
    <t>1TCM</t>
    <phoneticPr fontId="1"/>
  </si>
  <si>
    <t>1TCM</t>
    <phoneticPr fontId="1"/>
  </si>
  <si>
    <t>Kd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</si>
  <si>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F]FACT</t>
    </r>
    <phoneticPr fontId="1"/>
  </si>
  <si>
    <t>[18F]FACT</t>
    <phoneticPr fontId="1"/>
  </si>
  <si>
    <t>(E)-2-((2-(2-(2-(dimethylamino)thiazol-5-yl)vinyl)benzo[d]oxazol-6-yl)oxy)-3-(fluoro-18F)propan-1-ol</t>
  </si>
  <si>
    <t>m/z: 362.11 (100.0%), 363.11 (19.5%), 364.10 (4.5%), 364.11 (2.6%), 363.10 (1.1%)</t>
  </si>
  <si>
    <t>Elemental Analysis: C, 56.34; H, 5.01; F, 4.97; N, 11.59; O, 13.24; S, 8.85</t>
  </si>
  <si>
    <t>Boiling Point: 981.19 [K]</t>
  </si>
  <si>
    <t>Melting Point: 758.6 [K]</t>
  </si>
  <si>
    <t>Critical Temp: 950.78 [K]</t>
  </si>
  <si>
    <t>Critical Pres: 24.15 [Bar]</t>
  </si>
  <si>
    <t>Critical Vol: 949.5 [cm3/mol]</t>
  </si>
  <si>
    <t>Gibbs Energy: 218.89 [kJ/mol]</t>
  </si>
  <si>
    <t>Log P: 3.31</t>
  </si>
  <si>
    <t>MR: 96.91 [cm3/mol]</t>
  </si>
  <si>
    <t>Henry's Law: 17.23</t>
  </si>
  <si>
    <t>Heat of Form: -189.98 [kJ/mol]</t>
  </si>
  <si>
    <t>CLogP: 2.81145</t>
  </si>
  <si>
    <t>CMR: 9.5522</t>
  </si>
  <si>
    <t>LogS: -3.063</t>
  </si>
  <si>
    <t>pKa: 13.789</t>
  </si>
  <si>
    <t>Chemical Formula: C17H1818FN3O3S</t>
    <phoneticPr fontId="1"/>
  </si>
  <si>
    <t>C17H1818FN3O3S</t>
  </si>
  <si>
    <t>Exact Mass: 362.11</t>
    <phoneticPr fontId="1"/>
  </si>
  <si>
    <t>Molecular Weight: 362.41</t>
    <phoneticPr fontId="1"/>
  </si>
  <si>
    <t>tPSA: 66.65</t>
    <phoneticPr fontId="1"/>
  </si>
  <si>
    <t xml:space="preserve"> No. of Nitrogen and Oxygen Atoms: 6</t>
  </si>
  <si>
    <t xml:space="preserve">                                     No. of Rings: 3</t>
  </si>
  <si>
    <t>binding to Aβ fibrils</t>
  </si>
  <si>
    <t>10.1007/s11307-012-0608-5</t>
  </si>
  <si>
    <t>subcortical white matter</t>
    <phoneticPr fontId="1"/>
  </si>
  <si>
    <t>reference region : cerebellum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</si>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</sst>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0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2"/>
      <color rgb="FF111827"/>
      <name val="Segoe UI"/>
      <family val="2"/>
    </font>
    <font>
      <sz val="10"/>
      <color rgb="FF000000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2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5" xfId="0" applyNumberFormat="1" applyBorder="1">
      <alignment vertical="center"/>
    </xf>
    <xf numFmtId="176" fontId="0" fillId="0" borderId="5" xfId="0" applyNumberFormat="1" applyBorder="1" applyAlignment="1">
      <alignment horizontal="center" vertical="center"/>
    </xf>
    <xf numFmtId="179" fontId="0" fillId="0" borderId="5" xfId="0" applyNumberFormat="1" applyBorder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Border="1">
      <alignment vertical="center"/>
    </xf>
    <xf numFmtId="1" fontId="0" fillId="0" borderId="0" xfId="0" applyNumberFormat="1">
      <alignment vertical="center"/>
    </xf>
    <xf numFmtId="0" fontId="5" fillId="0" borderId="15" xfId="0" applyFont="1" applyBorder="1">
      <alignment vertical="center"/>
    </xf>
    <xf numFmtId="180" fontId="3" fillId="0" borderId="3" xfId="0" applyNumberFormat="1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vertical="center"/>
    </xf>
    <xf numFmtId="0" fontId="0" fillId="0" borderId="1" xfId="0" applyBorder="1">
      <alignment vertical="center"/>
    </xf>
    <xf numFmtId="0" fontId="6" fillId="0" borderId="0" xfId="0" applyFont="1">
      <alignment vertical="center"/>
    </xf>
    <xf numFmtId="0" fontId="0" fillId="0" borderId="21" xfId="0" applyBorder="1">
      <alignment vertical="center"/>
    </xf>
    <xf numFmtId="0" fontId="0" fillId="0" borderId="16" xfId="0" applyBorder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1</xdr:row>
          <xdr:rowOff>171450</xdr:rowOff>
        </xdr:from>
        <xdr:to>
          <xdr:col>10</xdr:col>
          <xdr:colOff>542925</xdr:colOff>
          <xdr:row>8</xdr:row>
          <xdr:rowOff>161925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BE42"/>
  <sheetViews>
    <sheetView zoomScaleNormal="100" workbookViewId="0">
      <selection activeCell="G1" sqref="G1:J1"/>
    </sheetView>
  </sheetViews>
  <sheetFormatPr defaultRowHeight="18.75"/>
  <cols>
    <col min="1" max="1" width="16.875" customWidth="1"/>
    <col min="10" max="10" width="9.625" customWidth="1"/>
    <col min="11" max="11" width="15.5" customWidth="1"/>
    <col min="12" max="12" width="20.375" customWidth="1"/>
    <col min="17" max="17" width="2.875" customWidth="1"/>
    <col min="22" max="22" width="2.875" customWidth="1"/>
    <col min="27" max="27" width="2.75" customWidth="1"/>
    <col min="31" max="31" width="2.75" customWidth="1"/>
    <col min="36" max="36" width="2.625" customWidth="1"/>
    <col min="41" max="41" width="3.25" customWidth="1"/>
    <col min="46" max="46" width="2.75" customWidth="1"/>
    <col min="51" max="51" width="3" customWidth="1"/>
    <col min="55" max="55" width="2.875" customWidth="1"/>
  </cols>
  <sheetData>
    <row r="1" spans="1:57">
      <c r="A1" s="83" t="s">
        <v>0</v>
      </c>
      <c r="B1" s="83"/>
      <c r="C1" s="83"/>
      <c r="D1" s="83"/>
      <c r="E1" s="83"/>
      <c r="F1" s="83"/>
      <c r="G1" s="84" t="s">
        <v>137</v>
      </c>
      <c r="H1" s="84"/>
      <c r="I1" s="84"/>
      <c r="J1" s="84"/>
      <c r="K1" s="85" t="s">
        <v>1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1"/>
      <c r="AU1" s="1"/>
      <c r="AV1" s="50"/>
      <c r="AW1" s="1"/>
      <c r="AX1" s="1"/>
      <c r="AY1" s="1"/>
      <c r="AZ1" s="1"/>
      <c r="BA1" s="1"/>
      <c r="BB1" s="2"/>
      <c r="BC1" s="2"/>
      <c r="BD1" s="2"/>
    </row>
    <row r="2" spans="1:57" ht="38.25" thickBot="1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 t="s">
        <v>102</v>
      </c>
      <c r="T2" s="6"/>
      <c r="U2" s="6" t="s">
        <v>103</v>
      </c>
      <c r="V2" s="6"/>
      <c r="W2" s="6" t="s">
        <v>16</v>
      </c>
      <c r="X2" s="6" t="s">
        <v>102</v>
      </c>
      <c r="Y2" s="6"/>
      <c r="Z2" s="7" t="s">
        <v>14</v>
      </c>
      <c r="AA2" s="7"/>
      <c r="AB2" s="6" t="s">
        <v>16</v>
      </c>
      <c r="AC2" s="7"/>
      <c r="AD2" s="6" t="s">
        <v>15</v>
      </c>
      <c r="AE2" s="6"/>
      <c r="AF2" s="6" t="s">
        <v>16</v>
      </c>
      <c r="AG2" s="6" t="s">
        <v>102</v>
      </c>
      <c r="AH2" s="6"/>
      <c r="AI2" s="6" t="s">
        <v>17</v>
      </c>
      <c r="AJ2" s="6"/>
      <c r="AK2" s="6" t="s">
        <v>16</v>
      </c>
      <c r="AL2" s="6" t="s">
        <v>102</v>
      </c>
      <c r="AM2" s="6"/>
      <c r="AN2" s="6" t="s">
        <v>18</v>
      </c>
      <c r="AO2" s="6"/>
      <c r="AP2" s="6" t="s">
        <v>16</v>
      </c>
      <c r="AQ2" s="6" t="s">
        <v>102</v>
      </c>
      <c r="AR2" s="6"/>
      <c r="AS2" s="6" t="s">
        <v>19</v>
      </c>
      <c r="AT2" s="6"/>
      <c r="AU2" s="6" t="s">
        <v>16</v>
      </c>
      <c r="AV2" s="6" t="s">
        <v>102</v>
      </c>
      <c r="AW2" s="6"/>
      <c r="AX2" s="6" t="s">
        <v>42</v>
      </c>
      <c r="AY2" s="6"/>
      <c r="AZ2" s="6" t="s">
        <v>16</v>
      </c>
      <c r="BA2" s="6"/>
      <c r="BB2" s="8" t="s">
        <v>20</v>
      </c>
      <c r="BC2" s="8"/>
      <c r="BD2" s="6" t="s">
        <v>16</v>
      </c>
      <c r="BE2" s="1"/>
    </row>
    <row r="3" spans="1:57">
      <c r="A3" s="86" t="s">
        <v>107</v>
      </c>
      <c r="B3" s="45" t="s">
        <v>75</v>
      </c>
      <c r="C3" t="s">
        <v>76</v>
      </c>
      <c r="D3" s="45">
        <v>2015</v>
      </c>
      <c r="E3" s="45" t="s">
        <v>77</v>
      </c>
      <c r="F3" s="45" t="s">
        <v>78</v>
      </c>
      <c r="G3" s="86" t="s">
        <v>21</v>
      </c>
      <c r="H3" s="45">
        <v>6</v>
      </c>
      <c r="I3" s="45" t="s">
        <v>79</v>
      </c>
      <c r="J3" s="45" t="s">
        <v>80</v>
      </c>
      <c r="K3" s="46" t="s">
        <v>81</v>
      </c>
      <c r="L3" s="81" t="s">
        <v>22</v>
      </c>
      <c r="M3" s="81"/>
      <c r="N3" s="81" t="s">
        <v>22</v>
      </c>
      <c r="O3" s="81"/>
      <c r="P3" s="12">
        <f>'18F_FACT(kinetic) (raw)'!N10</f>
        <v>1.5</v>
      </c>
      <c r="Q3" s="12" t="str">
        <f>'18F_FACT(kinetic) (raw)'!O10</f>
        <v>±</v>
      </c>
      <c r="R3" s="12">
        <f>'18F_FACT(kinetic) (raw)'!P10</f>
        <v>0.18</v>
      </c>
      <c r="S3" s="63">
        <f>'18F_FACT(kinetic) (raw)'!Q10</f>
        <v>12</v>
      </c>
      <c r="T3" s="13"/>
      <c r="U3" s="12">
        <f>'18F_FACT(kinetic) (raw)'!S10</f>
        <v>1.1100000000000001</v>
      </c>
      <c r="V3" s="12" t="str">
        <f>'18F_FACT(kinetic) (raw)'!T10</f>
        <v>±</v>
      </c>
      <c r="W3" s="12">
        <f>'18F_FACT(kinetic) (raw)'!U10</f>
        <v>0.13320000000000001</v>
      </c>
      <c r="X3" s="61">
        <f>'18F_FACT(kinetic) (raw)'!V10</f>
        <v>12</v>
      </c>
      <c r="Y3" s="12"/>
      <c r="Z3" s="12">
        <f>'18F_FACT(kinetic) (raw)'!X10</f>
        <v>0.1100000000000001</v>
      </c>
      <c r="AA3" s="12" t="str">
        <f>'18F_FACT(kinetic) (raw)'!Y10</f>
        <v>±</v>
      </c>
      <c r="AB3" s="12">
        <f>'18F_FACT(kinetic) (raw)'!Z10</f>
        <v>5.6399999999999999E-2</v>
      </c>
      <c r="AC3" s="13"/>
      <c r="AD3" s="28">
        <f>'18F_FACT(kinetic) (raw)'!AB10</f>
        <v>0.2</v>
      </c>
      <c r="AE3" s="12" t="str">
        <f>'18F_FACT(kinetic) (raw)'!AC10</f>
        <v>±</v>
      </c>
      <c r="AF3" s="12">
        <f>'18F_FACT(kinetic) (raw)'!AD10</f>
        <v>0.03</v>
      </c>
      <c r="AG3" s="63">
        <f>'18F_FACT(kinetic) (raw)'!AE10</f>
        <v>15</v>
      </c>
      <c r="AH3" s="13"/>
      <c r="AI3" s="12">
        <f>'18F_FACT(kinetic) (raw)'!AG10</f>
        <v>0.22</v>
      </c>
      <c r="AJ3" s="12" t="str">
        <f>'18F_FACT(kinetic) (raw)'!AH10</f>
        <v>±</v>
      </c>
      <c r="AK3" s="28">
        <f>'18F_FACT(kinetic) (raw)'!AI10</f>
        <v>7.0199999999999999E-2</v>
      </c>
      <c r="AL3" s="64">
        <f>'18F_FACT(kinetic) (raw)'!AJ10</f>
        <v>54</v>
      </c>
      <c r="AM3" s="13"/>
      <c r="AN3" s="29">
        <f>'18F_FACT(kinetic) (raw)'!AL10</f>
        <v>0.05</v>
      </c>
      <c r="AO3" s="12" t="str">
        <f>'18F_FACT(kinetic) (raw)'!AM10</f>
        <v>±</v>
      </c>
      <c r="AP3" s="31">
        <f>'18F_FACT(kinetic) (raw)'!AN10</f>
        <v>7.85E-2</v>
      </c>
      <c r="AQ3" s="64">
        <f>'18F_FACT(kinetic) (raw)'!AO10</f>
        <v>157</v>
      </c>
      <c r="AR3" s="13"/>
      <c r="AS3" s="12">
        <f>'18F_FACT(kinetic) (raw)'!AQ10</f>
        <v>0.06</v>
      </c>
      <c r="AT3" s="12" t="str">
        <f>'18F_FACT(kinetic) (raw)'!AR10</f>
        <v>±</v>
      </c>
      <c r="AU3" s="12">
        <f>'18F_FACT(kinetic) (raw)'!AS10</f>
        <v>2.76E-2</v>
      </c>
      <c r="AV3" s="64">
        <f>'18F_FACT(kinetic) (raw)'!AT10</f>
        <v>46</v>
      </c>
      <c r="AW3" s="11"/>
      <c r="AX3" s="12"/>
      <c r="AY3" s="11"/>
      <c r="AZ3" s="11"/>
      <c r="BA3" s="11"/>
      <c r="BB3" s="12">
        <f>AN3/AS3</f>
        <v>0.83333333333333337</v>
      </c>
      <c r="BC3" s="11"/>
      <c r="BD3" s="11"/>
      <c r="BE3" s="11"/>
    </row>
    <row r="4" spans="1:57">
      <c r="A4" s="82"/>
      <c r="B4" s="11"/>
      <c r="C4" s="11"/>
      <c r="D4" s="11"/>
      <c r="E4" s="11"/>
      <c r="F4" s="11"/>
      <c r="G4" s="82"/>
      <c r="H4" s="11"/>
      <c r="I4" s="11"/>
      <c r="J4" s="11"/>
      <c r="K4" s="47" t="s">
        <v>136</v>
      </c>
      <c r="L4" s="78"/>
      <c r="M4" s="78"/>
      <c r="N4" s="78" t="s">
        <v>27</v>
      </c>
      <c r="O4" s="78"/>
      <c r="P4" s="12"/>
      <c r="R4" s="11"/>
      <c r="S4" s="66"/>
      <c r="T4" s="11"/>
      <c r="U4" s="11"/>
      <c r="V4" s="11"/>
      <c r="W4" s="11"/>
      <c r="X4" s="17"/>
      <c r="Y4" s="11"/>
      <c r="Z4" s="12"/>
      <c r="AA4" s="11"/>
      <c r="AB4" s="11"/>
      <c r="AC4" s="11"/>
      <c r="AD4" s="30"/>
      <c r="AF4" s="11"/>
      <c r="AG4" s="66"/>
      <c r="AH4" s="11"/>
      <c r="AI4" s="31"/>
      <c r="AJ4" s="11"/>
      <c r="AK4" s="11"/>
      <c r="AL4" s="66"/>
      <c r="AM4" s="11"/>
      <c r="AN4" s="29"/>
      <c r="AO4" s="11"/>
      <c r="AP4" s="11"/>
      <c r="AQ4" s="11"/>
      <c r="AR4" s="11"/>
      <c r="AS4" s="32"/>
      <c r="AT4" s="11"/>
      <c r="AU4" s="11"/>
      <c r="AV4" s="66"/>
      <c r="AX4" s="28"/>
      <c r="AY4" s="11"/>
      <c r="AZ4" s="11"/>
      <c r="BA4" s="11"/>
      <c r="BB4" s="12"/>
      <c r="BC4" s="11"/>
      <c r="BD4" s="17"/>
      <c r="BE4" s="11"/>
    </row>
    <row r="5" spans="1:57">
      <c r="A5" s="82"/>
      <c r="B5" s="11"/>
      <c r="C5" s="11"/>
      <c r="D5" s="11"/>
      <c r="E5" s="11"/>
      <c r="F5" s="11"/>
      <c r="G5" s="82"/>
      <c r="H5" s="11"/>
      <c r="I5" s="11"/>
      <c r="J5" s="11"/>
      <c r="K5" s="47"/>
      <c r="L5" s="78"/>
      <c r="M5" s="78"/>
      <c r="N5" s="78" t="s">
        <v>30</v>
      </c>
      <c r="O5" s="78"/>
      <c r="P5" s="12"/>
      <c r="Q5" s="11"/>
      <c r="R5" s="11"/>
      <c r="S5" s="66"/>
      <c r="T5" s="11"/>
      <c r="U5" s="11"/>
      <c r="V5" s="11"/>
      <c r="W5" s="11"/>
      <c r="X5" s="17"/>
      <c r="Y5" s="11"/>
      <c r="Z5" s="12"/>
      <c r="AA5" s="11"/>
      <c r="AB5" s="11"/>
      <c r="AC5" s="11"/>
      <c r="AD5" s="29"/>
      <c r="AE5" s="11"/>
      <c r="AF5" s="11"/>
      <c r="AG5" s="66"/>
      <c r="AH5" s="11"/>
      <c r="AI5" s="31"/>
      <c r="AJ5" s="11"/>
      <c r="AK5" s="11"/>
      <c r="AL5" s="66"/>
      <c r="AM5" s="11"/>
      <c r="AN5" s="29"/>
      <c r="AO5" s="11"/>
      <c r="AP5" s="11"/>
      <c r="AQ5" s="11"/>
      <c r="AR5" s="11"/>
      <c r="AS5" s="32"/>
      <c r="AT5" s="11"/>
      <c r="AU5" s="11"/>
      <c r="AV5" s="66"/>
      <c r="AW5" s="11"/>
      <c r="AX5" s="28"/>
      <c r="AY5" s="11"/>
      <c r="AZ5" s="11"/>
      <c r="BA5" s="11"/>
      <c r="BB5" s="12"/>
      <c r="BC5" s="11"/>
      <c r="BD5" s="11"/>
      <c r="BE5" s="11"/>
    </row>
    <row r="6" spans="1:57">
      <c r="A6" s="82"/>
      <c r="B6" s="11"/>
      <c r="C6" s="11"/>
      <c r="D6" s="11"/>
      <c r="E6" s="11"/>
      <c r="F6" s="11"/>
      <c r="G6" s="82"/>
      <c r="H6" s="11"/>
      <c r="I6" s="11"/>
      <c r="J6" s="11"/>
      <c r="K6" s="47"/>
      <c r="L6" s="78" t="s">
        <v>33</v>
      </c>
      <c r="M6" s="78"/>
      <c r="N6" s="78" t="s">
        <v>26</v>
      </c>
      <c r="O6" s="78"/>
      <c r="P6" s="12">
        <f>'18F_FACT(kinetic) (raw)'!N3</f>
        <v>1.36</v>
      </c>
      <c r="Q6" s="12" t="str">
        <f>'18F_FACT(kinetic) (raw)'!O3</f>
        <v>±</v>
      </c>
      <c r="R6" s="12">
        <f>'18F_FACT(kinetic) (raw)'!P3</f>
        <v>0.24480000000000002</v>
      </c>
      <c r="S6" s="62"/>
      <c r="T6" s="12"/>
      <c r="U6" s="12"/>
      <c r="V6" s="11"/>
      <c r="W6" s="12"/>
      <c r="X6" s="60"/>
      <c r="Y6" s="11"/>
      <c r="Z6" s="24"/>
      <c r="AA6" s="11"/>
      <c r="AB6" s="11"/>
      <c r="AC6" s="11"/>
      <c r="AD6" s="30"/>
      <c r="AE6" s="27"/>
      <c r="AF6" s="27"/>
      <c r="AG6" s="63"/>
      <c r="AH6" s="11"/>
      <c r="AI6" s="31"/>
      <c r="AL6" s="67"/>
      <c r="AM6" s="11"/>
      <c r="AN6" s="30"/>
      <c r="AO6" s="27"/>
      <c r="AP6" s="25"/>
      <c r="AQ6" s="25"/>
      <c r="AR6" s="11"/>
      <c r="AS6" s="32"/>
      <c r="AV6" s="67"/>
      <c r="AW6" s="11"/>
      <c r="AX6" s="28"/>
      <c r="AY6" s="27"/>
      <c r="AZ6" s="25"/>
      <c r="BA6" s="11"/>
      <c r="BB6" s="12"/>
      <c r="BC6" s="27"/>
      <c r="BD6" s="27"/>
      <c r="BE6" s="11"/>
    </row>
    <row r="7" spans="1:57">
      <c r="A7" s="82"/>
      <c r="B7" s="11"/>
      <c r="C7" s="11"/>
      <c r="D7" s="11"/>
      <c r="E7" s="11"/>
      <c r="F7" s="11"/>
      <c r="G7" s="82"/>
      <c r="H7" s="11"/>
      <c r="I7" s="11"/>
      <c r="J7" s="11"/>
      <c r="K7" s="47"/>
      <c r="L7" s="78"/>
      <c r="M7" s="78"/>
      <c r="N7" s="80" t="s">
        <v>34</v>
      </c>
      <c r="O7" s="20" t="s">
        <v>43</v>
      </c>
      <c r="P7" s="12"/>
      <c r="Q7" s="11"/>
      <c r="R7" s="11"/>
      <c r="S7" s="66"/>
      <c r="T7" s="11"/>
      <c r="U7" s="11"/>
      <c r="V7" s="11"/>
      <c r="W7" s="11"/>
      <c r="X7" s="17"/>
      <c r="Y7" s="11"/>
      <c r="Z7" s="24"/>
      <c r="AA7" s="11"/>
      <c r="AB7" s="11"/>
      <c r="AC7" s="11"/>
      <c r="AD7" s="30"/>
      <c r="AE7" s="11"/>
      <c r="AF7" s="11"/>
      <c r="AG7" s="66"/>
      <c r="AH7" s="11"/>
      <c r="AI7" s="31"/>
      <c r="AJ7" s="11"/>
      <c r="AK7" s="11"/>
      <c r="AL7" s="66"/>
      <c r="AM7" s="11"/>
      <c r="AN7" s="29"/>
      <c r="AO7" s="11"/>
      <c r="AP7" s="11"/>
      <c r="AQ7" s="11"/>
      <c r="AR7" s="11"/>
      <c r="AS7" s="32"/>
      <c r="AT7" s="11"/>
      <c r="AU7" s="11"/>
      <c r="AV7" s="66"/>
      <c r="AW7" s="11"/>
      <c r="AX7" s="28"/>
      <c r="AY7" s="11"/>
      <c r="AZ7" s="11"/>
      <c r="BA7" s="11"/>
      <c r="BB7" s="12"/>
      <c r="BC7" s="11"/>
      <c r="BD7" s="11"/>
      <c r="BE7" s="11"/>
    </row>
    <row r="8" spans="1:57">
      <c r="A8" s="82"/>
      <c r="B8" s="11"/>
      <c r="C8" s="11"/>
      <c r="D8" s="11"/>
      <c r="E8" s="11"/>
      <c r="F8" s="11"/>
      <c r="G8" s="82"/>
      <c r="H8" s="11"/>
      <c r="I8" s="11"/>
      <c r="J8" s="11"/>
      <c r="K8" s="47"/>
      <c r="L8" s="78"/>
      <c r="M8" s="78"/>
      <c r="N8" s="81"/>
      <c r="O8" s="20" t="s">
        <v>44</v>
      </c>
      <c r="P8" s="12"/>
      <c r="Q8" s="11"/>
      <c r="R8" s="11"/>
      <c r="S8" s="66"/>
      <c r="T8" s="11"/>
      <c r="U8" s="11"/>
      <c r="V8" s="11"/>
      <c r="W8" s="11"/>
      <c r="X8" s="17"/>
      <c r="Y8" s="11"/>
      <c r="Z8" s="24"/>
      <c r="AA8" s="11"/>
      <c r="AB8" s="11"/>
      <c r="AC8" s="11"/>
      <c r="AD8" s="30"/>
      <c r="AE8" s="11"/>
      <c r="AF8" s="11"/>
      <c r="AG8" s="66"/>
      <c r="AH8" s="11"/>
      <c r="AI8" s="31"/>
      <c r="AJ8" s="11"/>
      <c r="AK8" s="11"/>
      <c r="AL8" s="66"/>
      <c r="AM8" s="11"/>
      <c r="AN8" s="29"/>
      <c r="AO8" s="11"/>
      <c r="AP8" s="11"/>
      <c r="AQ8" s="11"/>
      <c r="AR8" s="11"/>
      <c r="AS8" s="32"/>
      <c r="AT8" s="11"/>
      <c r="AU8" s="11"/>
      <c r="AV8" s="66"/>
      <c r="AW8" s="11"/>
      <c r="AX8" s="28"/>
      <c r="AY8" s="11"/>
      <c r="AZ8" s="11"/>
      <c r="BA8" s="11"/>
      <c r="BB8" s="12"/>
      <c r="BC8" s="11"/>
      <c r="BD8" s="11"/>
      <c r="BE8" s="11"/>
    </row>
    <row r="9" spans="1:57" ht="19.5" customHeight="1">
      <c r="A9" s="82"/>
      <c r="B9" s="11"/>
      <c r="C9" s="11"/>
      <c r="D9" s="11"/>
      <c r="E9" s="11"/>
      <c r="F9" s="11"/>
      <c r="G9" s="82"/>
      <c r="H9" s="11"/>
      <c r="I9" s="11"/>
      <c r="J9" s="11"/>
      <c r="K9" s="47"/>
      <c r="L9" s="79" t="s">
        <v>35</v>
      </c>
      <c r="M9" s="79"/>
      <c r="N9" s="78" t="s">
        <v>32</v>
      </c>
      <c r="O9" s="78"/>
      <c r="P9" s="12"/>
      <c r="Q9" s="11"/>
      <c r="R9" s="10"/>
      <c r="S9" s="62"/>
      <c r="T9" s="49"/>
      <c r="U9" s="49"/>
      <c r="V9" s="11"/>
      <c r="W9" s="49"/>
      <c r="X9" s="60"/>
      <c r="Y9" s="21"/>
      <c r="Z9" s="24"/>
      <c r="AA9" s="11"/>
      <c r="AB9" s="11"/>
      <c r="AC9" s="11"/>
      <c r="AD9" s="30"/>
      <c r="AE9" s="11"/>
      <c r="AF9" s="26"/>
      <c r="AG9" s="62"/>
      <c r="AH9" s="11"/>
      <c r="AI9" s="31"/>
      <c r="AJ9" s="11"/>
      <c r="AK9" s="11"/>
      <c r="AL9" s="66"/>
      <c r="AM9" s="11"/>
      <c r="AN9" s="29"/>
      <c r="AO9" s="11"/>
      <c r="AP9" s="11"/>
      <c r="AQ9" s="11"/>
      <c r="AR9" s="11"/>
      <c r="AS9" s="32"/>
      <c r="AT9" s="11"/>
      <c r="AU9" s="11"/>
      <c r="AV9" s="66"/>
      <c r="AW9" s="11"/>
      <c r="AX9" s="28"/>
      <c r="AY9" s="11"/>
      <c r="AZ9" s="11"/>
      <c r="BA9" s="11"/>
      <c r="BB9" s="12"/>
      <c r="BC9" s="11"/>
      <c r="BD9" s="11"/>
      <c r="BE9" s="11"/>
    </row>
    <row r="10" spans="1:57">
      <c r="A10" s="82"/>
      <c r="B10" s="11"/>
      <c r="C10" s="11"/>
      <c r="D10" s="11"/>
      <c r="E10" s="11"/>
      <c r="F10" s="11"/>
      <c r="G10" s="82"/>
      <c r="H10" s="11"/>
      <c r="I10" s="11"/>
      <c r="J10" s="11"/>
      <c r="K10" s="47"/>
      <c r="L10" s="79"/>
      <c r="M10" s="79"/>
      <c r="N10" s="78" t="s">
        <v>31</v>
      </c>
      <c r="O10" s="78"/>
      <c r="P10" s="12">
        <f>AVERAGE('18F_FACT(kinetic) (raw)'!N5,'18F_FACT(kinetic) (raw)'!N6)</f>
        <v>1.63</v>
      </c>
      <c r="Q10" s="27"/>
      <c r="R10" s="27"/>
      <c r="S10" s="63"/>
      <c r="T10" s="27"/>
      <c r="U10" s="12">
        <f>AVERAGE('18F_FACT(kinetic) (raw)'!S5,'18F_FACT(kinetic) (raw)'!S6)</f>
        <v>1.21</v>
      </c>
      <c r="V10" s="11"/>
      <c r="W10" s="27"/>
      <c r="X10" s="25"/>
      <c r="Y10" s="11"/>
      <c r="Z10" s="12">
        <f>AVERAGE('18F_FACT(kinetic) (raw)'!X5,'18F_FACT(kinetic) (raw)'!X6)</f>
        <v>0.20999999999999996</v>
      </c>
      <c r="AA10" s="11"/>
      <c r="AB10" s="11"/>
      <c r="AC10" s="11"/>
      <c r="AD10" s="12">
        <f>AVERAGE('18F_FACT(kinetic) (raw)'!AB5,'18F_FACT(kinetic) (raw)'!AB6)</f>
        <v>0.22500000000000001</v>
      </c>
      <c r="AE10" s="27"/>
      <c r="AF10" s="27"/>
      <c r="AG10" s="63"/>
      <c r="AH10" s="11"/>
      <c r="AI10" s="12">
        <f>AVERAGE('18F_FACT(kinetic) (raw)'!AG5,'18F_FACT(kinetic) (raw)'!AG6)</f>
        <v>0.22999999999999998</v>
      </c>
      <c r="AJ10" s="11"/>
      <c r="AK10" s="11"/>
      <c r="AL10" s="66"/>
      <c r="AM10" s="11"/>
      <c r="AN10" s="12">
        <f>AVERAGE('18F_FACT(kinetic) (raw)'!AL5,'18F_FACT(kinetic) (raw)'!AL6)</f>
        <v>3.5000000000000003E-2</v>
      </c>
      <c r="AO10" s="11"/>
      <c r="AP10" s="11"/>
      <c r="AQ10" s="11"/>
      <c r="AR10" s="11"/>
      <c r="AS10" s="12">
        <f>AVERAGE('18F_FACT(kinetic) (raw)'!AQ5,'18F_FACT(kinetic) (raw)'!AQ6)</f>
        <v>4.4999999999999998E-2</v>
      </c>
      <c r="AT10" s="11"/>
      <c r="AU10" s="11"/>
      <c r="AV10" s="66"/>
      <c r="AW10" s="11"/>
      <c r="AX10" s="28"/>
      <c r="AY10" s="11"/>
      <c r="AZ10" s="11"/>
      <c r="BA10" s="11"/>
      <c r="BB10" s="12">
        <f t="shared" ref="BB10:BB18" si="0">AN10/AS10</f>
        <v>0.7777777777777779</v>
      </c>
      <c r="BC10" s="11"/>
      <c r="BD10" s="17"/>
      <c r="BE10" s="11"/>
    </row>
    <row r="11" spans="1:57">
      <c r="A11" s="82"/>
      <c r="B11" s="11"/>
      <c r="C11" s="11"/>
      <c r="D11" s="11"/>
      <c r="E11" s="11"/>
      <c r="F11" s="11"/>
      <c r="G11" s="82"/>
      <c r="H11" s="11"/>
      <c r="I11" s="11"/>
      <c r="J11" s="11"/>
      <c r="K11" s="47"/>
      <c r="L11" s="78" t="s">
        <v>23</v>
      </c>
      <c r="M11" s="78"/>
      <c r="N11" s="78" t="s">
        <v>23</v>
      </c>
      <c r="O11" s="78"/>
      <c r="P11" s="12">
        <f>'18F_FACT(kinetic) (raw)'!N4</f>
        <v>1.54</v>
      </c>
      <c r="Q11" s="12" t="str">
        <f>'18F_FACT(kinetic) (raw)'!O4</f>
        <v>±</v>
      </c>
      <c r="R11" s="12">
        <f>'18F_FACT(kinetic) (raw)'!P4</f>
        <v>0.14013999999999999</v>
      </c>
      <c r="S11" s="62">
        <f>'18F_FACT(kinetic) (raw)'!Q4</f>
        <v>9.1</v>
      </c>
      <c r="T11" s="13"/>
      <c r="U11" s="12">
        <f>'18F_FACT(kinetic) (raw)'!S4</f>
        <v>1.1499999999999999</v>
      </c>
      <c r="V11" s="12" t="str">
        <f>'18F_FACT(kinetic) (raw)'!T4</f>
        <v>±</v>
      </c>
      <c r="W11" s="12">
        <f>'18F_FACT(kinetic) (raw)'!U4</f>
        <v>0.13799999999999998</v>
      </c>
      <c r="X11" s="60">
        <f>'18F_FACT(kinetic) (raw)'!V4</f>
        <v>12</v>
      </c>
      <c r="Y11" s="12"/>
      <c r="Z11" s="12">
        <f>'18F_FACT(kinetic) (raw)'!X4</f>
        <v>0.14999999999999991</v>
      </c>
      <c r="AA11" s="12" t="str">
        <f>'18F_FACT(kinetic) (raw)'!Y4</f>
        <v>±</v>
      </c>
      <c r="AB11" s="12">
        <f>'18F_FACT(kinetic) (raw)'!Z4</f>
        <v>0.129</v>
      </c>
      <c r="AC11" s="13"/>
      <c r="AD11" s="28">
        <f>'18F_FACT(kinetic) (raw)'!AB4</f>
        <v>0.2</v>
      </c>
      <c r="AE11" s="12" t="str">
        <f>'18F_FACT(kinetic) (raw)'!AC4</f>
        <v>±</v>
      </c>
      <c r="AF11" s="12">
        <f>'18F_FACT(kinetic) (raw)'!AD4</f>
        <v>3.6000000000000004E-2</v>
      </c>
      <c r="AG11" s="62">
        <f>'18F_FACT(kinetic) (raw)'!AE4</f>
        <v>18</v>
      </c>
      <c r="AH11" s="13"/>
      <c r="AI11" s="12">
        <f>'18F_FACT(kinetic) (raw)'!AG4</f>
        <v>0.222</v>
      </c>
      <c r="AJ11" s="12" t="str">
        <f>'18F_FACT(kinetic) (raw)'!AH4</f>
        <v>±</v>
      </c>
      <c r="AK11" s="28">
        <f>'18F_FACT(kinetic) (raw)'!AI4</f>
        <v>5.7200000000000008E-2</v>
      </c>
      <c r="AL11" s="62">
        <f>'18F_FACT(kinetic) (raw)'!AJ4</f>
        <v>44</v>
      </c>
      <c r="AM11" s="13"/>
      <c r="AN11" s="29">
        <f>'18F_FACT(kinetic) (raw)'!AL4</f>
        <v>0.03</v>
      </c>
      <c r="AO11" s="12" t="str">
        <f>'18F_FACT(kinetic) (raw)'!AM4</f>
        <v>±</v>
      </c>
      <c r="AP11" s="31">
        <f>'18F_FACT(kinetic) (raw)'!AN4</f>
        <v>0.3372</v>
      </c>
      <c r="AQ11" s="62">
        <f>'18F_FACT(kinetic) (raw)'!AO4</f>
        <v>1124</v>
      </c>
      <c r="AR11" s="13"/>
      <c r="AS11" s="12">
        <f>'18F_FACT(kinetic) (raw)'!AQ4</f>
        <v>0.05</v>
      </c>
      <c r="AT11" s="12" t="str">
        <f>'18F_FACT(kinetic) (raw)'!AR4</f>
        <v>±</v>
      </c>
      <c r="AU11" s="12">
        <f>'18F_FACT(kinetic) (raw)'!AS4</f>
        <v>2.2499999999999999E-2</v>
      </c>
      <c r="AV11" s="62">
        <f>'18F_FACT(kinetic) (raw)'!AT4</f>
        <v>45</v>
      </c>
      <c r="AW11" s="11"/>
      <c r="AX11" s="28"/>
      <c r="AY11" s="11"/>
      <c r="AZ11" s="11"/>
      <c r="BA11" s="11"/>
      <c r="BB11" s="12">
        <f t="shared" si="0"/>
        <v>0.6</v>
      </c>
      <c r="BC11" s="11"/>
      <c r="BD11" s="17"/>
      <c r="BE11" s="11"/>
    </row>
    <row r="12" spans="1:57">
      <c r="A12" s="82"/>
      <c r="B12" s="11"/>
      <c r="C12" s="11"/>
      <c r="D12" s="11"/>
      <c r="E12" s="11"/>
      <c r="F12" s="11"/>
      <c r="G12" s="82"/>
      <c r="H12" s="11"/>
      <c r="I12" s="11"/>
      <c r="J12" s="11"/>
      <c r="K12" s="47"/>
      <c r="L12" s="78" t="s">
        <v>24</v>
      </c>
      <c r="M12" s="78"/>
      <c r="N12" s="78" t="s">
        <v>24</v>
      </c>
      <c r="O12" s="78"/>
      <c r="P12" s="12">
        <f>AVERAGE('18F_FACT(kinetic) (raw)'!N8,'18F_FACT(kinetic) (raw)'!N9)</f>
        <v>1.645</v>
      </c>
      <c r="Q12" s="27"/>
      <c r="R12" s="27"/>
      <c r="S12" s="63"/>
      <c r="T12" s="27"/>
      <c r="U12" s="12">
        <f>AVERAGE('18F_FACT(kinetic) (raw)'!S8,'18F_FACT(kinetic) (raw)'!S9)</f>
        <v>1.22</v>
      </c>
      <c r="V12" s="11"/>
      <c r="W12" s="27"/>
      <c r="X12" s="25"/>
      <c r="Y12" s="21"/>
      <c r="Z12" s="12">
        <f>AVERAGE('18F_FACT(kinetic) (raw)'!X8,'18F_FACT(kinetic) (raw)'!X9)</f>
        <v>0.21999999999999997</v>
      </c>
      <c r="AA12" s="11"/>
      <c r="AB12" s="11"/>
      <c r="AC12" s="11"/>
      <c r="AD12" s="12">
        <f>AVERAGE('18F_FACT(kinetic) (raw)'!AB8,'18F_FACT(kinetic) (raw)'!AB9)</f>
        <v>0.24</v>
      </c>
      <c r="AE12" s="27"/>
      <c r="AF12" s="27"/>
      <c r="AG12" s="63"/>
      <c r="AH12" s="11"/>
      <c r="AI12" s="12">
        <f>AVERAGE('18F_FACT(kinetic) (raw)'!AG8,'18F_FACT(kinetic) (raw)'!AG9)</f>
        <v>0.25</v>
      </c>
      <c r="AJ12" s="11"/>
      <c r="AK12" s="11"/>
      <c r="AL12" s="66"/>
      <c r="AM12" s="11"/>
      <c r="AN12" s="12">
        <f>AVERAGE('18F_FACT(kinetic) (raw)'!AL8,'18F_FACT(kinetic) (raw)'!AL9)</f>
        <v>0.04</v>
      </c>
      <c r="AO12" s="27"/>
      <c r="AP12" s="25"/>
      <c r="AQ12" s="25"/>
      <c r="AR12" s="11"/>
      <c r="AS12" s="12">
        <f>AVERAGE('18F_FACT(kinetic) (raw)'!AQ8,'18F_FACT(kinetic) (raw)'!AQ9)</f>
        <v>5.5E-2</v>
      </c>
      <c r="AT12" s="11"/>
      <c r="AU12" s="11"/>
      <c r="AV12" s="66"/>
      <c r="AW12" s="11"/>
      <c r="AX12" s="28"/>
      <c r="AY12" s="27"/>
      <c r="AZ12" s="25"/>
      <c r="BA12" s="11"/>
      <c r="BB12" s="12">
        <f t="shared" si="0"/>
        <v>0.72727272727272729</v>
      </c>
      <c r="BC12" s="27"/>
      <c r="BD12" s="27"/>
      <c r="BE12" s="11"/>
    </row>
    <row r="13" spans="1:57">
      <c r="A13" s="82"/>
      <c r="B13" s="11"/>
      <c r="C13" s="11"/>
      <c r="D13" s="11"/>
      <c r="E13" s="11"/>
      <c r="F13" s="11"/>
      <c r="G13" s="82"/>
      <c r="H13" s="11"/>
      <c r="I13" s="11"/>
      <c r="J13" s="11"/>
      <c r="K13" s="47"/>
      <c r="L13" s="78" t="s">
        <v>25</v>
      </c>
      <c r="M13" s="78"/>
      <c r="N13" s="78" t="s">
        <v>25</v>
      </c>
      <c r="O13" s="78"/>
      <c r="P13" s="12">
        <f>'18F_FACT(kinetic) (raw)'!N7</f>
        <v>1.6</v>
      </c>
      <c r="Q13" s="12" t="str">
        <f>'18F_FACT(kinetic) (raw)'!O7</f>
        <v>±</v>
      </c>
      <c r="R13" s="12">
        <f>'18F_FACT(kinetic) (raw)'!P7</f>
        <v>0.17600000000000002</v>
      </c>
      <c r="S13" s="64">
        <f>'18F_FACT(kinetic) (raw)'!Q7</f>
        <v>11</v>
      </c>
      <c r="T13" s="13"/>
      <c r="U13" s="65">
        <f>'18F_FACT(kinetic) (raw)'!S7</f>
        <v>1.19</v>
      </c>
      <c r="V13" s="12" t="str">
        <f>'18F_FACT(kinetic) (raw)'!T7</f>
        <v>±</v>
      </c>
      <c r="W13" s="12">
        <f>'18F_FACT(kinetic) (raw)'!U7</f>
        <v>0.11899999999999998</v>
      </c>
      <c r="X13" s="61">
        <f>'18F_FACT(kinetic) (raw)'!V7</f>
        <v>10</v>
      </c>
      <c r="Y13" s="12"/>
      <c r="Z13" s="12">
        <f>'18F_FACT(kinetic) (raw)'!X7</f>
        <v>0.18999999999999995</v>
      </c>
      <c r="AA13" s="12" t="str">
        <f>'18F_FACT(kinetic) (raw)'!Y7</f>
        <v>±</v>
      </c>
      <c r="AB13" s="12">
        <f>'18F_FACT(kinetic) (raw)'!Z7</f>
        <v>7.6249999999999998E-2</v>
      </c>
      <c r="AC13" s="13"/>
      <c r="AD13" s="28">
        <f>'18F_FACT(kinetic) (raw)'!AB7</f>
        <v>0.23</v>
      </c>
      <c r="AE13" s="12" t="str">
        <f>'18F_FACT(kinetic) (raw)'!AC7</f>
        <v>±</v>
      </c>
      <c r="AF13" s="12">
        <f>'18F_FACT(kinetic) (raw)'!AD7</f>
        <v>4.3700000000000003E-2</v>
      </c>
      <c r="AG13" s="64">
        <f>'18F_FACT(kinetic) (raw)'!AE7</f>
        <v>19</v>
      </c>
      <c r="AH13" s="13"/>
      <c r="AI13" s="12">
        <f>'18F_FACT(kinetic) (raw)'!AG7</f>
        <v>0.23</v>
      </c>
      <c r="AJ13" s="12" t="str">
        <f>'18F_FACT(kinetic) (raw)'!AH7</f>
        <v>±</v>
      </c>
      <c r="AK13" s="28">
        <f>'18F_FACT(kinetic) (raw)'!AI7</f>
        <v>6.3700000000000007E-2</v>
      </c>
      <c r="AL13" s="64">
        <f>'18F_FACT(kinetic) (raw)'!AJ7</f>
        <v>49</v>
      </c>
      <c r="AM13" s="13"/>
      <c r="AN13" s="29">
        <f>'18F_FACT(kinetic) (raw)'!AL7</f>
        <v>0.03</v>
      </c>
      <c r="AO13" s="12" t="str">
        <f>'18F_FACT(kinetic) (raw)'!AM7</f>
        <v>±</v>
      </c>
      <c r="AP13" s="31">
        <f>'18F_FACT(kinetic) (raw)'!AN7</f>
        <v>3.9299999999999995E-2</v>
      </c>
      <c r="AQ13" s="64">
        <f>'18F_FACT(kinetic) (raw)'!AO7</f>
        <v>131</v>
      </c>
      <c r="AR13" s="13"/>
      <c r="AS13" s="12">
        <f>'18F_FACT(kinetic) (raw)'!AQ7</f>
        <v>0.05</v>
      </c>
      <c r="AT13" s="12" t="str">
        <f>'18F_FACT(kinetic) (raw)'!AR7</f>
        <v>±</v>
      </c>
      <c r="AU13" s="12">
        <f>'18F_FACT(kinetic) (raw)'!AS7</f>
        <v>2.6000000000000002E-2</v>
      </c>
      <c r="AV13" s="64">
        <f>'18F_FACT(kinetic) (raw)'!AT7</f>
        <v>52</v>
      </c>
      <c r="AW13" s="11"/>
      <c r="AX13" s="28"/>
      <c r="AY13" s="27"/>
      <c r="AZ13" s="25"/>
      <c r="BA13" s="11"/>
      <c r="BB13" s="12">
        <f t="shared" si="0"/>
        <v>0.6</v>
      </c>
      <c r="BC13" s="27"/>
      <c r="BD13" s="27"/>
      <c r="BE13" s="11"/>
    </row>
    <row r="14" spans="1:57">
      <c r="A14" s="82"/>
      <c r="B14" s="11"/>
      <c r="C14" s="11"/>
      <c r="D14" s="11"/>
      <c r="E14" s="11"/>
      <c r="F14" s="11"/>
      <c r="G14" s="82"/>
      <c r="H14" s="11"/>
      <c r="I14" s="11"/>
      <c r="J14" s="11"/>
      <c r="K14" s="47"/>
      <c r="L14" s="78" t="s">
        <v>36</v>
      </c>
      <c r="M14" s="78"/>
      <c r="N14" s="78" t="s">
        <v>37</v>
      </c>
      <c r="O14" s="78"/>
      <c r="P14" s="12"/>
      <c r="Q14" s="11"/>
      <c r="R14" s="10"/>
      <c r="S14" s="62"/>
      <c r="T14" s="49"/>
      <c r="U14" s="49"/>
      <c r="V14" s="11"/>
      <c r="W14" s="49"/>
      <c r="X14" s="60"/>
      <c r="Y14" s="21"/>
      <c r="Z14" s="12"/>
      <c r="AA14" s="11"/>
      <c r="AB14" s="11"/>
      <c r="AC14" s="11"/>
      <c r="AD14" s="30"/>
      <c r="AE14" s="11"/>
      <c r="AF14" s="26"/>
      <c r="AG14" s="62"/>
      <c r="AH14" s="11"/>
      <c r="AI14" s="31"/>
      <c r="AK14" s="23"/>
      <c r="AL14" s="67"/>
      <c r="AM14" s="11"/>
      <c r="AN14" s="30"/>
      <c r="AR14" s="11"/>
      <c r="AS14" s="32"/>
      <c r="AV14" s="67"/>
      <c r="AW14" s="11"/>
      <c r="AX14" s="28"/>
      <c r="AY14" s="11"/>
      <c r="AZ14" s="11"/>
      <c r="BA14" s="11"/>
      <c r="BB14" s="12"/>
      <c r="BC14" s="11"/>
      <c r="BD14" s="11"/>
      <c r="BE14" s="11"/>
    </row>
    <row r="15" spans="1:57">
      <c r="A15" s="82"/>
      <c r="B15" s="11"/>
      <c r="C15" s="11"/>
      <c r="D15" s="11"/>
      <c r="E15" s="11"/>
      <c r="F15" s="11"/>
      <c r="G15" s="82"/>
      <c r="H15" s="11"/>
      <c r="I15" s="11"/>
      <c r="J15" s="11"/>
      <c r="K15" s="47"/>
      <c r="L15" s="78"/>
      <c r="M15" s="78"/>
      <c r="N15" s="78" t="s">
        <v>29</v>
      </c>
      <c r="O15" s="78"/>
      <c r="P15" s="12"/>
      <c r="R15" s="11"/>
      <c r="S15" s="66"/>
      <c r="T15" s="11"/>
      <c r="U15" s="11"/>
      <c r="V15" s="11"/>
      <c r="W15" s="11"/>
      <c r="X15" s="17"/>
      <c r="Y15" s="11"/>
      <c r="Z15" s="12"/>
      <c r="AA15" s="11"/>
      <c r="AB15" s="11"/>
      <c r="AC15" s="11"/>
      <c r="AD15" s="30"/>
      <c r="AF15" s="11"/>
      <c r="AG15" s="66"/>
      <c r="AH15" s="11"/>
      <c r="AI15" s="31"/>
      <c r="AL15" s="67"/>
      <c r="AM15" s="11"/>
      <c r="AN15" s="30"/>
      <c r="AR15" s="11"/>
      <c r="AS15" s="32"/>
      <c r="AV15" s="67"/>
      <c r="AW15" s="11"/>
      <c r="AX15" s="28"/>
      <c r="AY15" s="11"/>
      <c r="AZ15" s="11"/>
      <c r="BA15" s="11"/>
      <c r="BB15" s="12"/>
      <c r="BC15" s="11"/>
      <c r="BD15" s="17"/>
      <c r="BE15" s="11"/>
    </row>
    <row r="16" spans="1:57">
      <c r="A16" s="82"/>
      <c r="B16" s="11"/>
      <c r="C16" s="11"/>
      <c r="D16" s="11"/>
      <c r="E16" s="11"/>
      <c r="F16" s="11"/>
      <c r="G16" s="82"/>
      <c r="H16" s="11"/>
      <c r="I16" s="11"/>
      <c r="J16" s="11"/>
      <c r="K16" s="47"/>
      <c r="L16" s="78"/>
      <c r="M16" s="78"/>
      <c r="N16" s="78" t="s">
        <v>28</v>
      </c>
      <c r="O16" s="78"/>
      <c r="P16" s="12"/>
      <c r="Q16" s="27"/>
      <c r="R16" s="27"/>
      <c r="S16" s="63"/>
      <c r="T16" s="27"/>
      <c r="U16" s="27"/>
      <c r="V16" s="11"/>
      <c r="W16" s="27"/>
      <c r="X16" s="25"/>
      <c r="Y16" s="21"/>
      <c r="Z16" s="12"/>
      <c r="AA16" s="11"/>
      <c r="AB16" s="11"/>
      <c r="AC16" s="11"/>
      <c r="AD16" s="30"/>
      <c r="AE16" s="27"/>
      <c r="AF16" s="27"/>
      <c r="AG16" s="63"/>
      <c r="AH16" s="11"/>
      <c r="AI16" s="31"/>
      <c r="AK16" s="22"/>
      <c r="AL16" s="67"/>
      <c r="AM16" s="11"/>
      <c r="AN16" s="30"/>
      <c r="AO16" s="27"/>
      <c r="AP16" s="25"/>
      <c r="AQ16" s="25"/>
      <c r="AR16" s="11"/>
      <c r="AS16" s="32"/>
      <c r="AV16" s="67"/>
      <c r="AW16" s="11"/>
      <c r="AX16" s="28"/>
      <c r="AY16" s="27"/>
      <c r="AZ16" s="25"/>
      <c r="BA16" s="11"/>
      <c r="BB16" s="12"/>
      <c r="BC16" s="27"/>
      <c r="BD16" s="27"/>
      <c r="BE16" s="11"/>
    </row>
    <row r="17" spans="1:57">
      <c r="A17" s="82"/>
      <c r="B17" s="11"/>
      <c r="C17" s="11"/>
      <c r="D17" s="11"/>
      <c r="E17" s="11"/>
      <c r="F17" s="11"/>
      <c r="G17" s="82"/>
      <c r="H17" s="11"/>
      <c r="I17" s="11"/>
      <c r="J17" s="11"/>
      <c r="K17" s="47"/>
      <c r="L17" s="78"/>
      <c r="M17" s="78"/>
      <c r="N17" s="78" t="s">
        <v>38</v>
      </c>
      <c r="O17" s="78"/>
      <c r="P17" s="12"/>
      <c r="Q17" s="11"/>
      <c r="R17" s="15"/>
      <c r="S17" s="62"/>
      <c r="T17" s="49"/>
      <c r="U17" s="49"/>
      <c r="V17" s="49"/>
      <c r="W17" s="49"/>
      <c r="X17" s="60"/>
      <c r="Y17" s="21"/>
      <c r="Z17" s="12"/>
      <c r="AA17" s="11"/>
      <c r="AB17" s="11"/>
      <c r="AC17" s="11"/>
      <c r="AD17" s="30"/>
      <c r="AE17" s="11"/>
      <c r="AF17" s="26"/>
      <c r="AG17" s="62"/>
      <c r="AH17" s="11"/>
      <c r="AI17" s="31"/>
      <c r="AJ17" s="11"/>
      <c r="AK17" s="11"/>
      <c r="AL17" s="66"/>
      <c r="AM17" s="11"/>
      <c r="AN17" s="29"/>
      <c r="AO17" s="11"/>
      <c r="AP17" s="11"/>
      <c r="AQ17" s="11"/>
      <c r="AR17" s="11"/>
      <c r="AS17" s="32"/>
      <c r="AT17" s="11"/>
      <c r="AU17" s="11"/>
      <c r="AV17" s="66"/>
      <c r="AW17" s="11"/>
      <c r="AX17" s="28"/>
      <c r="AY17" s="11"/>
      <c r="AZ17" s="11"/>
      <c r="BA17" s="11"/>
      <c r="BB17" s="12"/>
      <c r="BC17" s="11"/>
      <c r="BD17" s="11"/>
      <c r="BE17" s="11"/>
    </row>
    <row r="18" spans="1:57">
      <c r="A18" s="82"/>
      <c r="B18" s="14"/>
      <c r="C18" s="14"/>
      <c r="D18" s="14"/>
      <c r="E18" s="14"/>
      <c r="F18" s="14"/>
      <c r="G18" s="87"/>
      <c r="H18" s="14"/>
      <c r="I18" s="14"/>
      <c r="J18" s="14"/>
      <c r="K18" s="48"/>
      <c r="L18" s="78" t="s">
        <v>40</v>
      </c>
      <c r="M18" s="78"/>
      <c r="N18" s="78" t="s">
        <v>135</v>
      </c>
      <c r="O18" s="78"/>
      <c r="P18" s="12">
        <f>'18F_FACT(kinetic) (raw)'!N11</f>
        <v>2.0299999999999998</v>
      </c>
      <c r="Q18" s="12" t="str">
        <f>'18F_FACT(kinetic) (raw)'!O11</f>
        <v>±</v>
      </c>
      <c r="R18" s="12">
        <f>'18F_FACT(kinetic) (raw)'!P11</f>
        <v>0.56840000000000002</v>
      </c>
      <c r="S18" s="62">
        <f>'18F_FACT(kinetic) (raw)'!Q11</f>
        <v>28</v>
      </c>
      <c r="T18" s="13"/>
      <c r="U18" s="65">
        <f>'18F_FACT(kinetic) (raw)'!S11</f>
        <v>1.53</v>
      </c>
      <c r="V18" s="12" t="str">
        <f>'18F_FACT(kinetic) (raw)'!T11</f>
        <v>±</v>
      </c>
      <c r="W18" s="12">
        <f>'18F_FACT(kinetic) (raw)'!U11</f>
        <v>0.48960000000000004</v>
      </c>
      <c r="X18" s="61">
        <f>'18F_FACT(kinetic) (raw)'!V11</f>
        <v>32</v>
      </c>
      <c r="Y18" s="12"/>
      <c r="Z18" s="12">
        <f>'18F_FACT(kinetic) (raw)'!X11</f>
        <v>0.53</v>
      </c>
      <c r="AA18" s="12" t="str">
        <f>'18F_FACT(kinetic) (raw)'!Y11</f>
        <v>±</v>
      </c>
      <c r="AB18" s="12">
        <f>'18F_FACT(kinetic) (raw)'!Z11</f>
        <v>0.44819999999999999</v>
      </c>
      <c r="AC18" s="13"/>
      <c r="AD18" s="28">
        <f>'18F_FACT(kinetic) (raw)'!AB11</f>
        <v>0.1</v>
      </c>
      <c r="AE18" s="12" t="str">
        <f>'18F_FACT(kinetic) (raw)'!AC11</f>
        <v>±</v>
      </c>
      <c r="AF18" s="12">
        <f>'18F_FACT(kinetic) (raw)'!AD11</f>
        <v>3.4000000000000002E-2</v>
      </c>
      <c r="AG18" s="62">
        <f>'18F_FACT(kinetic) (raw)'!AE11</f>
        <v>34</v>
      </c>
      <c r="AH18" s="13"/>
      <c r="AI18" s="12">
        <f>'18F_FACT(kinetic) (raw)'!AG11</f>
        <v>0.28999999999999998</v>
      </c>
      <c r="AJ18" s="12" t="str">
        <f>'18F_FACT(kinetic) (raw)'!AH11</f>
        <v>±</v>
      </c>
      <c r="AK18" s="28">
        <f>'18F_FACT(kinetic) (raw)'!AI11</f>
        <v>0.1066</v>
      </c>
      <c r="AL18" s="64">
        <f>'18F_FACT(kinetic) (raw)'!AJ11</f>
        <v>82</v>
      </c>
      <c r="AM18" s="13"/>
      <c r="AN18" s="30">
        <f>'18F_FACT(kinetic) (raw)'!AL11</f>
        <v>0.19</v>
      </c>
      <c r="AO18" s="12" t="str">
        <f>'18F_FACT(kinetic) (raw)'!AM11</f>
        <v>±</v>
      </c>
      <c r="AP18" s="31">
        <f>'18F_FACT(kinetic) (raw)'!AN11</f>
        <v>0.14249999999999999</v>
      </c>
      <c r="AQ18" s="64">
        <f>'18F_FACT(kinetic) (raw)'!AO11</f>
        <v>75</v>
      </c>
      <c r="AR18" s="13"/>
      <c r="AS18" s="12">
        <f>'18F_FACT(kinetic) (raw)'!AQ11</f>
        <v>0.04</v>
      </c>
      <c r="AT18" s="12" t="str">
        <f>'18F_FACT(kinetic) (raw)'!AR11</f>
        <v>±</v>
      </c>
      <c r="AU18" s="12">
        <f>'18F_FACT(kinetic) (raw)'!AS11</f>
        <v>8.0000000000000002E-3</v>
      </c>
      <c r="AV18" s="64">
        <f>'18F_FACT(kinetic) (raw)'!AT11</f>
        <v>20</v>
      </c>
      <c r="AW18" s="11"/>
      <c r="AX18" s="28"/>
      <c r="AY18" s="27"/>
      <c r="AZ18" s="25"/>
      <c r="BA18" s="11"/>
      <c r="BB18" s="12">
        <f t="shared" si="0"/>
        <v>4.75</v>
      </c>
      <c r="BC18" s="27"/>
      <c r="BD18" s="27"/>
      <c r="BE18" s="11"/>
    </row>
    <row r="19" spans="1:57">
      <c r="A19" s="19"/>
      <c r="B19" s="11"/>
      <c r="C19" s="11"/>
      <c r="D19" s="11"/>
      <c r="E19" s="11"/>
      <c r="F19" s="11"/>
      <c r="G19" s="19"/>
      <c r="H19" s="11"/>
      <c r="I19" s="11"/>
      <c r="J19" s="11"/>
      <c r="K19" s="11"/>
      <c r="L19" s="19"/>
      <c r="M19" s="19"/>
      <c r="N19" s="82"/>
      <c r="O19" s="82"/>
      <c r="P19" s="28"/>
      <c r="Q19" s="11"/>
      <c r="R19" s="11"/>
      <c r="S19" s="11"/>
      <c r="T19" s="11"/>
      <c r="U19" s="11"/>
      <c r="V19" s="11"/>
      <c r="W19" s="11"/>
      <c r="X19" s="17"/>
      <c r="Y19" s="11"/>
      <c r="Z19" s="12"/>
      <c r="AA19" s="11"/>
      <c r="AB19" s="11"/>
      <c r="AC19" s="11"/>
      <c r="AD19" s="22"/>
      <c r="AH19" s="11"/>
      <c r="AL19" s="67"/>
      <c r="AM19" s="11"/>
      <c r="AN19" s="22"/>
      <c r="AR19" s="11"/>
      <c r="AW19" s="11"/>
      <c r="AX19" s="28"/>
      <c r="AY19" s="11"/>
      <c r="AZ19" s="11"/>
      <c r="BA19" s="11"/>
      <c r="BB19" s="13"/>
      <c r="BC19" s="11"/>
      <c r="BD19" s="11"/>
      <c r="BE19" s="11"/>
    </row>
    <row r="20" spans="1:57">
      <c r="A20" s="19"/>
      <c r="D20" s="11"/>
      <c r="E20" s="11"/>
      <c r="F20" s="11"/>
      <c r="G20" s="82"/>
      <c r="K20" s="11" t="s">
        <v>104</v>
      </c>
      <c r="L20" s="78" t="s">
        <v>22</v>
      </c>
      <c r="M20" s="78"/>
      <c r="N20" s="78" t="s">
        <v>22</v>
      </c>
      <c r="O20" s="78"/>
      <c r="P20" s="28">
        <f>'18F_FACT(kinetic) (raw)'!N26</f>
        <v>1.35</v>
      </c>
      <c r="Q20" s="12" t="str">
        <f>'18F_FACT(kinetic) (raw)'!O26</f>
        <v>±</v>
      </c>
      <c r="R20" s="12">
        <f>'18F_FACT(kinetic) (raw)'!P26</f>
        <v>0.16200000000000003</v>
      </c>
      <c r="S20" s="63">
        <f>'18F_FACT(kinetic) (raw)'!Q26</f>
        <v>12</v>
      </c>
      <c r="T20" s="28"/>
      <c r="U20" s="28">
        <f>'18F_FACT(kinetic) (raw)'!S26</f>
        <v>1.08</v>
      </c>
      <c r="V20" s="12" t="str">
        <f>'18F_FACT(kinetic) (raw)'!T26</f>
        <v>±</v>
      </c>
      <c r="W20" s="28">
        <f>'18F_FACT(kinetic) (raw)'!U26</f>
        <v>0.1188</v>
      </c>
      <c r="X20" s="25">
        <f>'18F_FACT(kinetic) (raw)'!V26</f>
        <v>11</v>
      </c>
      <c r="Y20" s="28"/>
      <c r="Z20" s="28">
        <f>'18F_FACT(kinetic) (raw)'!X26</f>
        <v>8.0000000000000071E-2</v>
      </c>
      <c r="AA20" s="12" t="str">
        <f>'18F_FACT(kinetic) (raw)'!Y26</f>
        <v>±</v>
      </c>
      <c r="AB20" s="28">
        <f>'18F_FACT(kinetic) (raw)'!Z26</f>
        <v>4.6799999999999994E-2</v>
      </c>
      <c r="AC20" s="28"/>
      <c r="AD20" s="28">
        <f>'18F_FACT(kinetic) (raw)'!AB26</f>
        <v>0.19</v>
      </c>
      <c r="AE20" s="12" t="str">
        <f>'18F_FACT(kinetic) (raw)'!AC26</f>
        <v>±</v>
      </c>
      <c r="AF20" s="28">
        <f>'18F_FACT(kinetic) (raw)'!AD26</f>
        <v>2.4700000000000003E-2</v>
      </c>
      <c r="AG20" s="63">
        <f>'18F_FACT(kinetic) (raw)'!AE26</f>
        <v>13</v>
      </c>
      <c r="AH20" s="28"/>
      <c r="AI20" s="28">
        <f>'18F_FACT(kinetic) (raw)'!AG26</f>
        <v>0.14000000000000001</v>
      </c>
      <c r="AJ20" s="12" t="str">
        <f>'18F_FACT(kinetic) (raw)'!AH26</f>
        <v>±</v>
      </c>
      <c r="AK20" s="28">
        <f>'18F_FACT(kinetic) (raw)'!AI26</f>
        <v>1.3580000000000002E-2</v>
      </c>
      <c r="AL20" s="63">
        <f>'18F_FACT(kinetic) (raw)'!AJ26</f>
        <v>9.6999999999999993</v>
      </c>
      <c r="AM20" s="27"/>
      <c r="AN20" s="30"/>
      <c r="AO20" s="27"/>
      <c r="AP20" s="30"/>
      <c r="AQ20" s="30"/>
      <c r="AR20" s="27"/>
      <c r="AS20" s="30"/>
      <c r="AU20" s="22"/>
      <c r="AV20" s="22"/>
      <c r="AX20" s="16"/>
      <c r="BB20" s="13"/>
    </row>
    <row r="21" spans="1:57">
      <c r="A21" s="19"/>
      <c r="G21" s="82"/>
      <c r="K21" s="47" t="s">
        <v>136</v>
      </c>
      <c r="L21" s="78"/>
      <c r="M21" s="78"/>
      <c r="N21" s="78" t="s">
        <v>27</v>
      </c>
      <c r="O21" s="78"/>
      <c r="P21" s="27"/>
      <c r="Q21" s="27"/>
      <c r="R21" s="27"/>
      <c r="S21" s="63"/>
      <c r="T21" s="27"/>
      <c r="U21" s="27"/>
      <c r="V21" s="27"/>
      <c r="W21" s="27"/>
      <c r="X21" s="25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63"/>
      <c r="AM21" s="27"/>
      <c r="AN21" s="27"/>
      <c r="AO21" s="27"/>
      <c r="AP21" s="27"/>
      <c r="AQ21" s="27"/>
      <c r="AR21" s="27"/>
      <c r="AS21" s="27"/>
    </row>
    <row r="22" spans="1:57">
      <c r="A22" s="19"/>
      <c r="G22" s="82"/>
      <c r="I22" s="11"/>
      <c r="K22" s="11"/>
      <c r="L22" s="78"/>
      <c r="M22" s="78"/>
      <c r="N22" s="78" t="s">
        <v>30</v>
      </c>
      <c r="O22" s="78"/>
      <c r="P22" s="27"/>
      <c r="Q22" s="27"/>
      <c r="R22" s="27"/>
      <c r="S22" s="63"/>
      <c r="T22" s="27"/>
      <c r="U22" s="27"/>
      <c r="V22" s="27"/>
      <c r="W22" s="27"/>
      <c r="X22" s="25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63"/>
      <c r="AM22" s="27"/>
      <c r="AN22" s="27"/>
      <c r="AO22" s="27"/>
      <c r="AP22" s="27"/>
      <c r="AQ22" s="27"/>
      <c r="AR22" s="27"/>
      <c r="AS22" s="27"/>
    </row>
    <row r="23" spans="1:57">
      <c r="A23" s="19"/>
      <c r="G23" s="82"/>
      <c r="K23" s="11"/>
      <c r="L23" s="78" t="s">
        <v>33</v>
      </c>
      <c r="M23" s="78"/>
      <c r="N23" s="78" t="s">
        <v>26</v>
      </c>
      <c r="O23" s="78"/>
      <c r="P23" s="28">
        <f>'18F_FACT(kinetic) (raw)'!N19</f>
        <v>1.26</v>
      </c>
      <c r="Q23" s="12" t="str">
        <f>'18F_FACT(kinetic) (raw)'!O19</f>
        <v>±</v>
      </c>
      <c r="R23" s="12">
        <f>'18F_FACT(kinetic) (raw)'!P19</f>
        <v>0.2016</v>
      </c>
      <c r="S23" s="62">
        <f>'18F_FACT(kinetic) (raw)'!Q19</f>
        <v>16</v>
      </c>
      <c r="T23" s="12"/>
      <c r="U23" s="12"/>
      <c r="V23" s="12"/>
      <c r="W23" s="12"/>
      <c r="X23" s="60"/>
      <c r="Y23" s="12"/>
      <c r="Z23" s="12"/>
      <c r="AA23" s="12"/>
      <c r="AB23" s="12"/>
      <c r="AC23" s="12"/>
      <c r="AD23" s="28">
        <f>'18F_FACT(kinetic) (raw)'!AB19</f>
        <v>0.19</v>
      </c>
      <c r="AE23" s="12" t="str">
        <f>'18F_FACT(kinetic) (raw)'!AC19</f>
        <v>±</v>
      </c>
      <c r="AF23" s="28">
        <f>'18F_FACT(kinetic) (raw)'!AD19</f>
        <v>3.2300000000000002E-2</v>
      </c>
      <c r="AG23" s="63">
        <f>'18F_FACT(kinetic) (raw)'!AE19</f>
        <v>17</v>
      </c>
      <c r="AH23" s="12"/>
      <c r="AI23" s="28">
        <f>'18F_FACT(kinetic) (raw)'!AG19</f>
        <v>0.15</v>
      </c>
      <c r="AJ23" s="12" t="str">
        <f>'18F_FACT(kinetic) (raw)'!AH19</f>
        <v>±</v>
      </c>
      <c r="AK23" s="28">
        <f>'18F_FACT(kinetic) (raw)'!AI19</f>
        <v>2.2499999999999999E-2</v>
      </c>
      <c r="AL23" s="63">
        <f>'18F_FACT(kinetic) (raw)'!AJ19</f>
        <v>15</v>
      </c>
      <c r="AM23" s="27"/>
      <c r="AN23" s="27"/>
      <c r="AO23" s="27"/>
      <c r="AP23" s="27"/>
      <c r="AQ23" s="27"/>
      <c r="AR23" s="27"/>
      <c r="AS23" s="27"/>
    </row>
    <row r="24" spans="1:57">
      <c r="A24" s="19"/>
      <c r="G24" s="82"/>
      <c r="K24" s="11"/>
      <c r="L24" s="78"/>
      <c r="M24" s="78"/>
      <c r="N24" s="80" t="s">
        <v>34</v>
      </c>
      <c r="O24" s="51" t="s">
        <v>43</v>
      </c>
      <c r="P24" s="27"/>
      <c r="Q24" s="27"/>
      <c r="R24" s="27"/>
      <c r="S24" s="63"/>
      <c r="T24" s="27"/>
      <c r="U24" s="27"/>
      <c r="V24" s="27"/>
      <c r="W24" s="27"/>
      <c r="X24" s="25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63"/>
      <c r="AM24" s="27"/>
      <c r="AN24" s="27"/>
      <c r="AO24" s="27"/>
      <c r="AP24" s="27"/>
      <c r="AQ24" s="27"/>
      <c r="AR24" s="27"/>
      <c r="AS24" s="27"/>
    </row>
    <row r="25" spans="1:57">
      <c r="A25" s="19"/>
      <c r="G25" s="82"/>
      <c r="K25" s="11"/>
      <c r="L25" s="78"/>
      <c r="M25" s="78"/>
      <c r="N25" s="81"/>
      <c r="O25" s="51" t="s">
        <v>44</v>
      </c>
      <c r="P25" s="27"/>
      <c r="Q25" s="27"/>
      <c r="R25" s="27"/>
      <c r="S25" s="63"/>
      <c r="T25" s="27"/>
      <c r="U25" s="27"/>
      <c r="V25" s="27"/>
      <c r="W25" s="27"/>
      <c r="X25" s="25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63"/>
      <c r="AM25" s="27"/>
      <c r="AN25" s="27"/>
      <c r="AO25" s="27"/>
      <c r="AP25" s="27"/>
      <c r="AQ25" s="27"/>
      <c r="AR25" s="27"/>
      <c r="AS25" s="27"/>
      <c r="AW25" s="11"/>
    </row>
    <row r="26" spans="1:57">
      <c r="A26" s="19"/>
      <c r="G26" s="82"/>
      <c r="K26" s="11"/>
      <c r="L26" s="79" t="s">
        <v>35</v>
      </c>
      <c r="M26" s="79"/>
      <c r="N26" s="78" t="s">
        <v>32</v>
      </c>
      <c r="O26" s="78"/>
      <c r="P26" s="27"/>
      <c r="Q26" s="27"/>
      <c r="R26" s="27"/>
      <c r="S26" s="63"/>
      <c r="T26" s="27"/>
      <c r="U26" s="27"/>
      <c r="V26" s="27"/>
      <c r="W26" s="27"/>
      <c r="X26" s="25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63"/>
      <c r="AM26" s="27"/>
      <c r="AN26" s="27"/>
      <c r="AO26" s="27"/>
      <c r="AP26" s="27"/>
      <c r="AQ26" s="27"/>
      <c r="AR26" s="27"/>
      <c r="AS26" s="27"/>
    </row>
    <row r="27" spans="1:57">
      <c r="A27" s="19"/>
      <c r="G27" s="82"/>
      <c r="K27" s="11"/>
      <c r="L27" s="79"/>
      <c r="M27" s="79"/>
      <c r="N27" s="78" t="s">
        <v>31</v>
      </c>
      <c r="O27" s="78"/>
      <c r="P27" s="28">
        <f>AVERAGE('18F_FACT(kinetic) (raw)'!N21,'18F_FACT(kinetic) (raw)'!N22)</f>
        <v>1.4</v>
      </c>
      <c r="Q27" s="27"/>
      <c r="R27" s="27"/>
      <c r="S27" s="63"/>
      <c r="T27" s="27"/>
      <c r="U27" s="28">
        <f>AVERAGE('18F_FACT(kinetic) (raw)'!S21,'18F_FACT(kinetic) (raw)'!S22)</f>
        <v>1.1200000000000001</v>
      </c>
      <c r="V27" s="27"/>
      <c r="W27" s="27"/>
      <c r="X27" s="25"/>
      <c r="Y27" s="27"/>
      <c r="Z27" s="28">
        <f>AVERAGE('18F_FACT(kinetic) (raw)'!X21,'18F_FACT(kinetic) (raw)'!X22)</f>
        <v>0.12</v>
      </c>
      <c r="AA27" s="27"/>
      <c r="AB27" s="27"/>
      <c r="AC27" s="27"/>
      <c r="AD27" s="28">
        <f>AVERAGE('18F_FACT(kinetic) (raw)'!AB21,'18F_FACT(kinetic) (raw)'!AB22)</f>
        <v>0.21000000000000002</v>
      </c>
      <c r="AE27" s="27"/>
      <c r="AF27" s="27"/>
      <c r="AG27" s="27"/>
      <c r="AH27" s="27"/>
      <c r="AI27" s="28">
        <f>AVERAGE('18F_FACT(kinetic) (raw)'!AG21,'18F_FACT(kinetic) (raw)'!AG22)</f>
        <v>0.15000000000000002</v>
      </c>
      <c r="AJ27" s="27"/>
      <c r="AK27" s="27"/>
      <c r="AL27" s="63"/>
      <c r="AM27" s="27"/>
      <c r="AN27" s="27"/>
      <c r="AO27" s="27"/>
      <c r="AP27" s="27"/>
      <c r="AQ27" s="27"/>
      <c r="AR27" s="27"/>
      <c r="AS27" s="27"/>
    </row>
    <row r="28" spans="1:57">
      <c r="A28" s="19"/>
      <c r="G28" s="82"/>
      <c r="K28" s="11"/>
      <c r="L28" s="78" t="s">
        <v>23</v>
      </c>
      <c r="M28" s="78"/>
      <c r="N28" s="78" t="s">
        <v>23</v>
      </c>
      <c r="O28" s="78"/>
      <c r="P28" s="28">
        <f>'18F_FACT(kinetic) (raw)'!N20</f>
        <v>1.32</v>
      </c>
      <c r="Q28" s="12" t="str">
        <f>'18F_FACT(kinetic) (raw)'!O20</f>
        <v>±</v>
      </c>
      <c r="R28" s="12">
        <f>'18F_FACT(kinetic) (raw)'!P20</f>
        <v>0.11088000000000001</v>
      </c>
      <c r="S28" s="63">
        <f>'18F_FACT(kinetic) (raw)'!Q20</f>
        <v>8.4</v>
      </c>
      <c r="T28" s="28"/>
      <c r="U28" s="28">
        <f>'18F_FACT(kinetic) (raw)'!S20</f>
        <v>1.06</v>
      </c>
      <c r="V28" s="12" t="str">
        <f>'18F_FACT(kinetic) (raw)'!T20</f>
        <v>±</v>
      </c>
      <c r="W28" s="28">
        <f>'18F_FACT(kinetic) (raw)'!U20</f>
        <v>9.9640000000000006E-2</v>
      </c>
      <c r="X28" s="25">
        <f>'18F_FACT(kinetic) (raw)'!V20</f>
        <v>9.4</v>
      </c>
      <c r="Y28" s="28"/>
      <c r="Z28" s="28">
        <f>'18F_FACT(kinetic) (raw)'!X20</f>
        <v>6.0000000000000053E-2</v>
      </c>
      <c r="AA28" s="12" t="str">
        <f>'18F_FACT(kinetic) (raw)'!Y20</f>
        <v>±</v>
      </c>
      <c r="AB28" s="28">
        <f>'18F_FACT(kinetic) (raw)'!Z20</f>
        <v>4.5219999999999996E-2</v>
      </c>
      <c r="AC28" s="28"/>
      <c r="AD28" s="28">
        <f>'18F_FACT(kinetic) (raw)'!AB20</f>
        <v>0.19</v>
      </c>
      <c r="AE28" s="12" t="str">
        <f>'18F_FACT(kinetic) (raw)'!AC20</f>
        <v>±</v>
      </c>
      <c r="AF28" s="28">
        <f>'18F_FACT(kinetic) (raw)'!AD20</f>
        <v>2.6600000000000002E-2</v>
      </c>
      <c r="AG28" s="63">
        <f>'18F_FACT(kinetic) (raw)'!AE20</f>
        <v>14</v>
      </c>
      <c r="AH28" s="28"/>
      <c r="AI28" s="28">
        <f>'18F_FACT(kinetic) (raw)'!AG20</f>
        <v>0.14000000000000001</v>
      </c>
      <c r="AJ28" s="12" t="str">
        <f>'18F_FACT(kinetic) (raw)'!AH20</f>
        <v>±</v>
      </c>
      <c r="AK28" s="28">
        <f>'18F_FACT(kinetic) (raw)'!AI20</f>
        <v>1.204E-2</v>
      </c>
      <c r="AL28" s="63">
        <f>'18F_FACT(kinetic) (raw)'!AJ20</f>
        <v>8.6</v>
      </c>
      <c r="AM28" s="27"/>
      <c r="AN28" s="27"/>
      <c r="AO28" s="27"/>
      <c r="AP28" s="27"/>
      <c r="AQ28" s="27"/>
      <c r="AR28" s="27"/>
      <c r="AS28" s="27"/>
    </row>
    <row r="29" spans="1:57">
      <c r="A29" s="19"/>
      <c r="G29" s="82"/>
      <c r="K29" s="11"/>
      <c r="L29" s="78" t="s">
        <v>24</v>
      </c>
      <c r="M29" s="78"/>
      <c r="N29" s="78" t="s">
        <v>24</v>
      </c>
      <c r="O29" s="78"/>
      <c r="P29" s="28">
        <f>AVERAGE('18F_FACT(kinetic) (raw)'!N24,'18F_FACT(kinetic) (raw)'!N25)</f>
        <v>1.4</v>
      </c>
      <c r="Q29" s="27"/>
      <c r="R29" s="27"/>
      <c r="S29" s="63"/>
      <c r="T29" s="27"/>
      <c r="U29" s="28">
        <f>AVERAGE('18F_FACT(kinetic) (raw)'!S24,'18F_FACT(kinetic) (raw)'!S25)</f>
        <v>1.115</v>
      </c>
      <c r="V29" s="27"/>
      <c r="W29" s="27"/>
      <c r="X29" s="25"/>
      <c r="Y29" s="27"/>
      <c r="Z29" s="28">
        <f>AVERAGE('18F_FACT(kinetic) (raw)'!X24,'18F_FACT(kinetic) (raw)'!X25)</f>
        <v>0.11499999999999999</v>
      </c>
      <c r="AA29" s="27"/>
      <c r="AB29" s="27"/>
      <c r="AC29" s="27"/>
      <c r="AD29" s="28">
        <f>AVERAGE('18F_FACT(kinetic) (raw)'!AB24,'18F_FACT(kinetic) (raw)'!AB25)</f>
        <v>0.22</v>
      </c>
      <c r="AE29" s="27"/>
      <c r="AF29" s="27"/>
      <c r="AG29" s="27"/>
      <c r="AH29" s="27"/>
      <c r="AI29" s="28">
        <f>AVERAGE('18F_FACT(kinetic) (raw)'!AG24,'18F_FACT(kinetic) (raw)'!AG25)</f>
        <v>0.15500000000000003</v>
      </c>
      <c r="AJ29" s="27"/>
      <c r="AK29" s="27"/>
      <c r="AL29" s="63"/>
      <c r="AM29" s="27"/>
      <c r="AN29" s="27"/>
      <c r="AO29" s="27"/>
      <c r="AP29" s="27"/>
      <c r="AQ29" s="27"/>
      <c r="AR29" s="27"/>
      <c r="AS29" s="27"/>
    </row>
    <row r="30" spans="1:57">
      <c r="A30" s="19"/>
      <c r="G30" s="82"/>
      <c r="K30" s="11"/>
      <c r="L30" s="78" t="s">
        <v>25</v>
      </c>
      <c r="M30" s="78"/>
      <c r="N30" s="78" t="s">
        <v>25</v>
      </c>
      <c r="O30" s="78"/>
      <c r="P30" s="28">
        <f>'18F_FACT(kinetic) (raw)'!N23</f>
        <v>1.36</v>
      </c>
      <c r="Q30" s="12" t="str">
        <f>'18F_FACT(kinetic) (raw)'!O23</f>
        <v>±</v>
      </c>
      <c r="R30" s="12">
        <f>'18F_FACT(kinetic) (raw)'!P23</f>
        <v>0.14960000000000001</v>
      </c>
      <c r="S30" s="63">
        <f>'18F_FACT(kinetic) (raw)'!Q23</f>
        <v>11</v>
      </c>
      <c r="T30" s="28"/>
      <c r="U30" s="28">
        <f>'18F_FACT(kinetic) (raw)'!S23</f>
        <v>1.0900000000000001</v>
      </c>
      <c r="V30" s="12" t="str">
        <f>'18F_FACT(kinetic) (raw)'!T23</f>
        <v>±</v>
      </c>
      <c r="W30" s="28">
        <f>'18F_FACT(kinetic) (raw)'!U23</f>
        <v>0.10682000000000003</v>
      </c>
      <c r="X30" s="25">
        <f>'18F_FACT(kinetic) (raw)'!V23</f>
        <v>9.8000000000000007</v>
      </c>
      <c r="Y30" s="28"/>
      <c r="Z30" s="28">
        <f>'18F_FACT(kinetic) (raw)'!X23</f>
        <v>9.000000000000008E-2</v>
      </c>
      <c r="AA30" s="12" t="str">
        <f>'18F_FACT(kinetic) (raw)'!Y23</f>
        <v>±</v>
      </c>
      <c r="AB30" s="28">
        <f>'18F_FACT(kinetic) (raw)'!Z23</f>
        <v>7.6229999999999992E-2</v>
      </c>
      <c r="AC30" s="28"/>
      <c r="AD30" s="28">
        <f>'18F_FACT(kinetic) (raw)'!AB23</f>
        <v>0.21</v>
      </c>
      <c r="AE30" s="12" t="str">
        <f>'18F_FACT(kinetic) (raw)'!AC23</f>
        <v>±</v>
      </c>
      <c r="AF30" s="28">
        <f>'18F_FACT(kinetic) (raw)'!AD23</f>
        <v>3.15E-2</v>
      </c>
      <c r="AG30" s="63">
        <f>'18F_FACT(kinetic) (raw)'!AE23</f>
        <v>15</v>
      </c>
      <c r="AH30" s="28"/>
      <c r="AI30" s="28">
        <f>'18F_FACT(kinetic) (raw)'!AG23</f>
        <v>0.15</v>
      </c>
      <c r="AJ30" s="12" t="str">
        <f>'18F_FACT(kinetic) (raw)'!AH23</f>
        <v>±</v>
      </c>
      <c r="AK30" s="28">
        <f>'18F_FACT(kinetic) (raw)'!AI23</f>
        <v>2.1000000000000001E-2</v>
      </c>
      <c r="AL30" s="63">
        <f>'18F_FACT(kinetic) (raw)'!AJ23</f>
        <v>14</v>
      </c>
      <c r="AM30" s="27"/>
      <c r="AN30" s="27"/>
      <c r="AO30" s="27"/>
      <c r="AP30" s="27"/>
      <c r="AQ30" s="27"/>
      <c r="AR30" s="27"/>
      <c r="AS30" s="27"/>
      <c r="BB30" s="11"/>
    </row>
    <row r="31" spans="1:57">
      <c r="A31" s="19"/>
      <c r="G31" s="82"/>
      <c r="K31" s="11"/>
      <c r="L31" s="78" t="s">
        <v>36</v>
      </c>
      <c r="M31" s="78"/>
      <c r="N31" s="78" t="s">
        <v>37</v>
      </c>
      <c r="O31" s="78"/>
      <c r="P31" s="27"/>
      <c r="Q31" s="27"/>
      <c r="R31" s="27"/>
      <c r="S31" s="63"/>
      <c r="T31" s="27"/>
      <c r="U31" s="27"/>
      <c r="V31" s="27"/>
      <c r="W31" s="27"/>
      <c r="X31" s="25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63"/>
      <c r="AM31" s="27"/>
      <c r="AN31" s="27"/>
      <c r="AO31" s="27"/>
      <c r="AP31" s="27"/>
      <c r="AQ31" s="27"/>
      <c r="AR31" s="27"/>
      <c r="AS31" s="27"/>
    </row>
    <row r="32" spans="1:57">
      <c r="A32" s="19"/>
      <c r="G32" s="82"/>
      <c r="K32" s="11"/>
      <c r="L32" s="78"/>
      <c r="M32" s="78"/>
      <c r="N32" s="78" t="s">
        <v>29</v>
      </c>
      <c r="O32" s="78"/>
      <c r="P32" s="27"/>
      <c r="Q32" s="27"/>
      <c r="R32" s="27"/>
      <c r="S32" s="63"/>
      <c r="T32" s="27"/>
      <c r="U32" s="27"/>
      <c r="V32" s="27"/>
      <c r="W32" s="27"/>
      <c r="X32" s="25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63"/>
      <c r="AM32" s="27"/>
      <c r="AN32" s="27"/>
      <c r="AO32" s="27"/>
      <c r="AP32" s="27"/>
      <c r="AQ32" s="27"/>
      <c r="AR32" s="27"/>
      <c r="AS32" s="27"/>
    </row>
    <row r="33" spans="1:54">
      <c r="A33" s="19"/>
      <c r="G33" s="82"/>
      <c r="K33" s="11"/>
      <c r="L33" s="78"/>
      <c r="M33" s="78"/>
      <c r="N33" s="78" t="s">
        <v>28</v>
      </c>
      <c r="O33" s="78"/>
      <c r="P33" s="27"/>
      <c r="Q33" s="27"/>
      <c r="R33" s="27"/>
      <c r="S33" s="63"/>
      <c r="T33" s="27"/>
      <c r="U33" s="27"/>
      <c r="V33" s="27"/>
      <c r="W33" s="27"/>
      <c r="X33" s="25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63"/>
      <c r="AM33" s="27"/>
      <c r="AN33" s="27"/>
      <c r="AO33" s="27"/>
      <c r="AP33" s="27"/>
      <c r="AQ33" s="27"/>
      <c r="AR33" s="27"/>
      <c r="AS33" s="27"/>
    </row>
    <row r="34" spans="1:54">
      <c r="A34" s="19"/>
      <c r="G34" s="82"/>
      <c r="K34" s="11"/>
      <c r="L34" s="78"/>
      <c r="M34" s="78"/>
      <c r="N34" s="78" t="s">
        <v>38</v>
      </c>
      <c r="O34" s="78"/>
      <c r="P34" s="27"/>
      <c r="Q34" s="27"/>
      <c r="R34" s="27"/>
      <c r="S34" s="63"/>
      <c r="T34" s="27"/>
      <c r="U34" s="27"/>
      <c r="V34" s="27"/>
      <c r="W34" s="27"/>
      <c r="X34" s="25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63"/>
      <c r="AM34" s="27"/>
      <c r="AN34" s="27"/>
      <c r="AO34" s="27"/>
      <c r="AP34" s="27"/>
      <c r="AQ34" s="27"/>
      <c r="AR34" s="27"/>
      <c r="AS34" s="27"/>
    </row>
    <row r="35" spans="1:54">
      <c r="G35" s="82"/>
      <c r="K35" s="11"/>
      <c r="L35" s="78" t="s">
        <v>40</v>
      </c>
      <c r="M35" s="78"/>
      <c r="N35" s="78" t="s">
        <v>99</v>
      </c>
      <c r="O35" s="78"/>
      <c r="P35" s="28">
        <f>'18F_FACT(kinetic) (raw)'!N27</f>
        <v>1.88</v>
      </c>
      <c r="Q35" s="12" t="str">
        <f>'18F_FACT(kinetic) (raw)'!O27</f>
        <v>±</v>
      </c>
      <c r="R35" s="12">
        <f>'18F_FACT(kinetic) (raw)'!P27</f>
        <v>0.20679999999999998</v>
      </c>
      <c r="S35" s="63">
        <f>'18F_FACT(kinetic) (raw)'!Q27</f>
        <v>11</v>
      </c>
      <c r="T35" s="28"/>
      <c r="U35" s="28">
        <f>'18F_FACT(kinetic) (raw)'!S27</f>
        <v>1.51</v>
      </c>
      <c r="V35" s="12" t="str">
        <f>'18F_FACT(kinetic) (raw)'!T27</f>
        <v>±</v>
      </c>
      <c r="W35" s="28">
        <f>'18F_FACT(kinetic) (raw)'!U27</f>
        <v>0.1812</v>
      </c>
      <c r="X35" s="25">
        <f>'18F_FACT(kinetic) (raw)'!V27</f>
        <v>12</v>
      </c>
      <c r="Y35" s="28"/>
      <c r="Z35" s="28">
        <f>'18F_FACT(kinetic) (raw)'!X27</f>
        <v>0.51</v>
      </c>
      <c r="AA35" s="12" t="str">
        <f>'18F_FACT(kinetic) (raw)'!Y27</f>
        <v>±</v>
      </c>
      <c r="AB35" s="28">
        <f>'18F_FACT(kinetic) (raw)'!Z27</f>
        <v>9.920000000000001E-2</v>
      </c>
      <c r="AC35" s="28"/>
      <c r="AD35" s="28">
        <f>'18F_FACT(kinetic) (raw)'!AB27</f>
        <v>7.0000000000000007E-2</v>
      </c>
      <c r="AE35" s="12" t="str">
        <f>'18F_FACT(kinetic) (raw)'!AC27</f>
        <v>±</v>
      </c>
      <c r="AF35" s="28">
        <f>'18F_FACT(kinetic) (raw)'!AD27</f>
        <v>1.6800000000000002E-2</v>
      </c>
      <c r="AG35" s="63">
        <f>'18F_FACT(kinetic) (raw)'!AE27</f>
        <v>24</v>
      </c>
      <c r="AH35" s="28"/>
      <c r="AI35" s="28">
        <f>'18F_FACT(kinetic) (raw)'!AG27</f>
        <v>0.04</v>
      </c>
      <c r="AJ35" s="12" t="str">
        <f>'18F_FACT(kinetic) (raw)'!AH27</f>
        <v>±</v>
      </c>
      <c r="AK35" s="28">
        <f>'18F_FACT(kinetic) (raw)'!AI27</f>
        <v>8.0000000000000002E-3</v>
      </c>
      <c r="AL35" s="63">
        <f>'18F_FACT(kinetic) (raw)'!AJ27</f>
        <v>20</v>
      </c>
      <c r="AM35" s="27"/>
      <c r="AN35" s="27"/>
      <c r="AO35" s="27"/>
      <c r="AP35" s="27"/>
      <c r="AQ35" s="27"/>
      <c r="AR35" s="27"/>
      <c r="AS35" s="27"/>
      <c r="AU35" s="11"/>
      <c r="AV35" s="11"/>
      <c r="AW35" s="11"/>
      <c r="AX35" s="11"/>
      <c r="AY35" s="11"/>
      <c r="AZ35" s="11"/>
      <c r="BA35" s="11"/>
    </row>
    <row r="36" spans="1:54">
      <c r="K36" s="11"/>
      <c r="L36" s="11"/>
      <c r="M36" s="11"/>
      <c r="N36" s="11"/>
      <c r="O36" s="11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U36" s="11"/>
      <c r="AV36" s="11"/>
      <c r="AW36" s="11"/>
      <c r="AX36" s="11"/>
      <c r="AY36" s="11"/>
      <c r="AZ36" s="11"/>
      <c r="BA36" s="11"/>
      <c r="BB36" s="18"/>
    </row>
    <row r="37" spans="1:54">
      <c r="AU37" s="11"/>
      <c r="AV37" s="11"/>
      <c r="AW37" s="11"/>
      <c r="AX37" s="13"/>
      <c r="AY37" s="11"/>
      <c r="AZ37" s="11"/>
      <c r="BA37" s="11"/>
      <c r="BB37" s="18"/>
    </row>
    <row r="38" spans="1:54">
      <c r="AU38" s="11"/>
      <c r="AV38" s="11"/>
      <c r="AW38" s="11"/>
      <c r="AX38" s="13"/>
      <c r="AY38" s="11"/>
      <c r="AZ38" s="11"/>
      <c r="BA38" s="11"/>
      <c r="BB38" s="18"/>
    </row>
    <row r="39" spans="1:54">
      <c r="AU39" s="11"/>
      <c r="AV39" s="11"/>
      <c r="AW39" s="11"/>
      <c r="AX39" s="11"/>
      <c r="AY39" s="11"/>
      <c r="AZ39" s="11"/>
      <c r="BA39" s="11"/>
      <c r="BB39" s="18"/>
    </row>
    <row r="40" spans="1:54">
      <c r="AU40" s="11"/>
      <c r="AV40" s="11"/>
      <c r="AW40" s="11"/>
      <c r="AX40" s="11"/>
      <c r="AY40" s="11"/>
      <c r="BB40" s="18"/>
    </row>
    <row r="41" spans="1:54">
      <c r="AU41" s="11"/>
      <c r="AV41" s="11"/>
      <c r="AW41" s="11"/>
      <c r="AX41" s="11"/>
      <c r="AY41" s="11"/>
    </row>
    <row r="42" spans="1:54">
      <c r="AU42" s="11"/>
      <c r="AV42" s="11"/>
      <c r="AW42" s="11"/>
      <c r="AX42" s="11"/>
      <c r="AY42" s="11"/>
    </row>
  </sheetData>
  <mergeCells count="53">
    <mergeCell ref="N10:O10"/>
    <mergeCell ref="N19:O19"/>
    <mergeCell ref="L18:M18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G20:G35"/>
    <mergeCell ref="A1:F1"/>
    <mergeCell ref="G1:J1"/>
    <mergeCell ref="K1:AS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L20:M22"/>
    <mergeCell ref="N20:O20"/>
    <mergeCell ref="N21:O21"/>
    <mergeCell ref="N22:O22"/>
    <mergeCell ref="L23:M25"/>
    <mergeCell ref="N23:O23"/>
    <mergeCell ref="N24:N25"/>
    <mergeCell ref="L26:M27"/>
    <mergeCell ref="N26:O26"/>
    <mergeCell ref="N27:O27"/>
    <mergeCell ref="L28:M28"/>
    <mergeCell ref="N28:O28"/>
    <mergeCell ref="L35:M35"/>
    <mergeCell ref="N35:O35"/>
    <mergeCell ref="L29:M29"/>
    <mergeCell ref="N29:O29"/>
    <mergeCell ref="L30:M30"/>
    <mergeCell ref="N30:O30"/>
    <mergeCell ref="L31:M34"/>
    <mergeCell ref="N31:O31"/>
    <mergeCell ref="N32:O32"/>
    <mergeCell ref="N33:O33"/>
    <mergeCell ref="N34:O34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6CE6-B758-420C-9A59-5476154BD4DF}">
  <dimension ref="A1:BC42"/>
  <sheetViews>
    <sheetView tabSelected="1" zoomScaleNormal="100" workbookViewId="0">
      <selection activeCell="G1" sqref="G1:J1"/>
    </sheetView>
  </sheetViews>
  <sheetFormatPr defaultRowHeight="18.75"/>
  <cols>
    <col min="1" max="1" width="16.875" customWidth="1"/>
    <col min="10" max="10" width="9.625" customWidth="1"/>
    <col min="11" max="11" width="15.5" customWidth="1"/>
    <col min="13" max="13" width="23.5" customWidth="1"/>
    <col min="15" max="15" width="2.875" customWidth="1"/>
    <col min="20" max="20" width="2.875" customWidth="1"/>
    <col min="25" max="25" width="2.75" customWidth="1"/>
    <col min="29" max="29" width="2.75" customWidth="1"/>
    <col min="34" max="34" width="2.625" customWidth="1"/>
    <col min="39" max="39" width="3.25" customWidth="1"/>
    <col min="44" max="44" width="2.75" customWidth="1"/>
    <col min="49" max="49" width="3" customWidth="1"/>
    <col min="53" max="53" width="2.875" customWidth="1"/>
  </cols>
  <sheetData>
    <row r="1" spans="1:55">
      <c r="A1" s="83" t="s">
        <v>0</v>
      </c>
      <c r="B1" s="83"/>
      <c r="C1" s="83"/>
      <c r="D1" s="83"/>
      <c r="E1" s="83"/>
      <c r="F1" s="83"/>
      <c r="G1" s="84" t="s">
        <v>137</v>
      </c>
      <c r="H1" s="84"/>
      <c r="I1" s="84"/>
      <c r="J1" s="84"/>
      <c r="K1" s="85" t="s">
        <v>1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50"/>
      <c r="AS1" s="50"/>
      <c r="AT1" s="50"/>
      <c r="AU1" s="50"/>
      <c r="AV1" s="50"/>
      <c r="AW1" s="50"/>
      <c r="AX1" s="50"/>
      <c r="AY1" s="50"/>
      <c r="AZ1" s="2"/>
      <c r="BA1" s="2"/>
      <c r="BB1" s="2"/>
    </row>
    <row r="2" spans="1:55" ht="38.25" thickBot="1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9" t="s">
        <v>12</v>
      </c>
      <c r="N2" s="6" t="s">
        <v>13</v>
      </c>
      <c r="O2" s="6"/>
      <c r="P2" s="6" t="s">
        <v>16</v>
      </c>
      <c r="Q2" s="6" t="s">
        <v>100</v>
      </c>
      <c r="R2" s="6"/>
      <c r="S2" s="6" t="s">
        <v>101</v>
      </c>
      <c r="T2" s="6"/>
      <c r="U2" s="6" t="s">
        <v>16</v>
      </c>
      <c r="V2" s="6" t="s">
        <v>100</v>
      </c>
      <c r="W2" s="6"/>
      <c r="X2" s="7" t="s">
        <v>14</v>
      </c>
      <c r="Y2" s="7"/>
      <c r="Z2" s="7"/>
      <c r="AA2" s="7"/>
      <c r="AB2" s="6" t="s">
        <v>15</v>
      </c>
      <c r="AC2" s="6"/>
      <c r="AD2" s="6" t="s">
        <v>16</v>
      </c>
      <c r="AE2" s="6" t="s">
        <v>100</v>
      </c>
      <c r="AF2" s="6"/>
      <c r="AG2" s="6" t="s">
        <v>17</v>
      </c>
      <c r="AH2" s="6"/>
      <c r="AI2" s="6" t="s">
        <v>16</v>
      </c>
      <c r="AJ2" s="6"/>
      <c r="AK2" s="6"/>
      <c r="AL2" s="6" t="s">
        <v>18</v>
      </c>
      <c r="AM2" s="6"/>
      <c r="AN2" s="6" t="s">
        <v>16</v>
      </c>
      <c r="AO2" s="6" t="s">
        <v>100</v>
      </c>
      <c r="AP2" s="6"/>
      <c r="AQ2" s="6" t="s">
        <v>19</v>
      </c>
      <c r="AR2" s="6"/>
      <c r="AS2" s="6" t="s">
        <v>16</v>
      </c>
      <c r="AT2" s="6" t="s">
        <v>100</v>
      </c>
      <c r="AU2" s="6"/>
      <c r="AV2" s="6" t="s">
        <v>42</v>
      </c>
      <c r="AW2" s="6"/>
      <c r="AX2" s="6" t="s">
        <v>16</v>
      </c>
      <c r="AY2" s="6"/>
      <c r="AZ2" s="8" t="s">
        <v>20</v>
      </c>
      <c r="BA2" s="8"/>
      <c r="BB2" s="6" t="s">
        <v>16</v>
      </c>
      <c r="BC2" s="50"/>
    </row>
    <row r="3" spans="1:55">
      <c r="A3" s="86" t="s">
        <v>108</v>
      </c>
      <c r="B3" s="45" t="s">
        <v>75</v>
      </c>
      <c r="C3" t="s">
        <v>76</v>
      </c>
      <c r="D3" s="45">
        <v>2015</v>
      </c>
      <c r="E3" s="45" t="s">
        <v>77</v>
      </c>
      <c r="F3" s="45" t="s">
        <v>78</v>
      </c>
      <c r="G3" s="86" t="s">
        <v>21</v>
      </c>
      <c r="H3" s="45">
        <v>6</v>
      </c>
      <c r="I3" s="45" t="s">
        <v>79</v>
      </c>
      <c r="J3" s="45" t="s">
        <v>80</v>
      </c>
      <c r="K3" s="45" t="s">
        <v>81</v>
      </c>
      <c r="L3" s="49" t="s">
        <v>82</v>
      </c>
      <c r="M3" s="49" t="s">
        <v>91</v>
      </c>
      <c r="N3" s="12">
        <v>1.36</v>
      </c>
      <c r="O3" s="49" t="s">
        <v>39</v>
      </c>
      <c r="P3" s="12">
        <f>N3*Q3/100</f>
        <v>0.24480000000000002</v>
      </c>
      <c r="Q3" s="49">
        <v>18</v>
      </c>
      <c r="R3" s="11"/>
      <c r="T3" s="49"/>
      <c r="U3" s="11"/>
      <c r="V3" s="11"/>
      <c r="W3" s="11"/>
      <c r="X3" s="12"/>
      <c r="Y3" s="11"/>
      <c r="Z3" s="11"/>
      <c r="AA3" s="11"/>
      <c r="AB3" s="12">
        <v>0.22</v>
      </c>
      <c r="AC3" s="49" t="s">
        <v>39</v>
      </c>
      <c r="AD3" s="12">
        <f>AB3*AE3/100</f>
        <v>4.1799999999999997E-2</v>
      </c>
      <c r="AE3" s="49">
        <v>19</v>
      </c>
      <c r="AF3" s="11"/>
      <c r="AG3" s="12">
        <v>0.33</v>
      </c>
      <c r="AH3" s="12" t="s">
        <v>39</v>
      </c>
      <c r="AI3" s="28">
        <f>0.13*AJ3/100</f>
        <v>0.1326</v>
      </c>
      <c r="AJ3" s="49">
        <v>102</v>
      </c>
      <c r="AK3" s="11"/>
      <c r="AL3" s="12">
        <v>0.15</v>
      </c>
      <c r="AM3" s="12" t="s">
        <v>39</v>
      </c>
      <c r="AN3" s="31">
        <f>AL3*AO3/100</f>
        <v>0.32850000000000001</v>
      </c>
      <c r="AO3" s="62">
        <v>219</v>
      </c>
      <c r="AP3" s="11"/>
      <c r="AQ3" s="12">
        <v>0.09</v>
      </c>
      <c r="AR3" s="12" t="s">
        <v>39</v>
      </c>
      <c r="AS3" s="12">
        <f>AQ3*AT3/100</f>
        <v>7.1999999999999995E-2</v>
      </c>
      <c r="AT3" s="49">
        <v>80</v>
      </c>
      <c r="AU3" s="11"/>
      <c r="AV3" s="12"/>
      <c r="AW3" s="11"/>
      <c r="AX3" s="11"/>
      <c r="AY3" s="11"/>
      <c r="AZ3" s="49"/>
      <c r="BA3" s="11"/>
      <c r="BB3" s="11"/>
      <c r="BC3" s="11"/>
    </row>
    <row r="4" spans="1:55">
      <c r="A4" s="82"/>
      <c r="B4" s="11"/>
      <c r="C4" s="11"/>
      <c r="D4" s="11"/>
      <c r="E4" s="11"/>
      <c r="F4" s="11"/>
      <c r="G4" s="82"/>
      <c r="H4" s="11"/>
      <c r="I4" s="11"/>
      <c r="J4" s="11"/>
      <c r="K4" s="11"/>
      <c r="L4" s="49" t="s">
        <v>83</v>
      </c>
      <c r="M4" s="49" t="s">
        <v>92</v>
      </c>
      <c r="N4" s="12">
        <v>1.54</v>
      </c>
      <c r="O4" s="49" t="s">
        <v>39</v>
      </c>
      <c r="P4" s="12">
        <f t="shared" ref="P4:P11" si="0">N4*Q4/100</f>
        <v>0.14013999999999999</v>
      </c>
      <c r="Q4" s="49">
        <v>9.1</v>
      </c>
      <c r="R4" s="11"/>
      <c r="S4" s="49">
        <v>1.1499999999999999</v>
      </c>
      <c r="T4" s="49" t="s">
        <v>39</v>
      </c>
      <c r="U4" s="12">
        <f>S4*V4/100</f>
        <v>0.13799999999999998</v>
      </c>
      <c r="V4" s="49">
        <v>12</v>
      </c>
      <c r="W4" s="49"/>
      <c r="X4" s="12">
        <f>S4-1</f>
        <v>0.14999999999999991</v>
      </c>
      <c r="Y4" s="49" t="s">
        <v>39</v>
      </c>
      <c r="Z4" s="12">
        <v>0.129</v>
      </c>
      <c r="AA4" s="11"/>
      <c r="AB4" s="12">
        <v>0.2</v>
      </c>
      <c r="AC4" s="49" t="s">
        <v>39</v>
      </c>
      <c r="AD4" s="12">
        <f t="shared" ref="AD4:AD11" si="1">AB4*AE4/100</f>
        <v>3.6000000000000004E-2</v>
      </c>
      <c r="AE4" s="49">
        <v>18</v>
      </c>
      <c r="AF4" s="11"/>
      <c r="AG4" s="12">
        <v>0.222</v>
      </c>
      <c r="AH4" s="12" t="s">
        <v>39</v>
      </c>
      <c r="AI4" s="28">
        <f t="shared" ref="AI4:AI11" si="2">0.13*AJ4/100</f>
        <v>5.7200000000000008E-2</v>
      </c>
      <c r="AJ4" s="49">
        <v>44</v>
      </c>
      <c r="AK4" s="11"/>
      <c r="AL4" s="12">
        <v>0.03</v>
      </c>
      <c r="AM4" s="12" t="s">
        <v>39</v>
      </c>
      <c r="AN4" s="31">
        <f t="shared" ref="AN4:AN11" si="3">AL4*AO4/100</f>
        <v>0.3372</v>
      </c>
      <c r="AO4" s="62">
        <v>1124</v>
      </c>
      <c r="AP4" s="11"/>
      <c r="AQ4" s="12">
        <v>0.05</v>
      </c>
      <c r="AR4" s="12" t="s">
        <v>39</v>
      </c>
      <c r="AS4" s="12">
        <f t="shared" ref="AS4:AS11" si="4">AQ4*AT4/100</f>
        <v>2.2499999999999999E-2</v>
      </c>
      <c r="AT4" s="49">
        <v>45</v>
      </c>
      <c r="AV4" s="28"/>
      <c r="AW4" s="11"/>
      <c r="AX4" s="11"/>
      <c r="AY4" s="11"/>
      <c r="AZ4" s="49"/>
      <c r="BA4" s="11"/>
      <c r="BB4" s="17"/>
      <c r="BC4" s="11"/>
    </row>
    <row r="5" spans="1:55">
      <c r="A5" s="82"/>
      <c r="B5" s="11"/>
      <c r="C5" s="11"/>
      <c r="D5" s="11"/>
      <c r="E5" s="11"/>
      <c r="F5" s="11"/>
      <c r="G5" s="82"/>
      <c r="H5" s="11"/>
      <c r="I5" s="11"/>
      <c r="J5" s="11"/>
      <c r="K5" s="11"/>
      <c r="L5" s="49" t="s">
        <v>84</v>
      </c>
      <c r="M5" t="s">
        <v>93</v>
      </c>
      <c r="N5" s="12">
        <v>1.59</v>
      </c>
      <c r="O5" s="49" t="s">
        <v>39</v>
      </c>
      <c r="P5" s="12">
        <f t="shared" si="0"/>
        <v>0.20670000000000002</v>
      </c>
      <c r="Q5" s="49">
        <v>13</v>
      </c>
      <c r="R5" s="11"/>
      <c r="S5" s="49">
        <v>1.18</v>
      </c>
      <c r="T5" s="49" t="s">
        <v>39</v>
      </c>
      <c r="U5" s="12">
        <f t="shared" ref="U5:U11" si="5">S5*V5/100</f>
        <v>0.15340000000000001</v>
      </c>
      <c r="V5" s="49">
        <v>13</v>
      </c>
      <c r="W5" s="49"/>
      <c r="X5" s="12">
        <f t="shared" ref="X5:X11" si="6">S5-1</f>
        <v>0.17999999999999994</v>
      </c>
      <c r="Y5" s="49" t="s">
        <v>39</v>
      </c>
      <c r="Z5" s="12">
        <v>9.0519999999999989E-2</v>
      </c>
      <c r="AA5" s="11"/>
      <c r="AB5" s="12">
        <v>0.2</v>
      </c>
      <c r="AC5" s="49" t="s">
        <v>39</v>
      </c>
      <c r="AD5" s="12">
        <f t="shared" si="1"/>
        <v>3.6000000000000004E-2</v>
      </c>
      <c r="AE5" s="49">
        <v>18</v>
      </c>
      <c r="AF5" s="11"/>
      <c r="AG5" s="12">
        <v>0.21</v>
      </c>
      <c r="AH5" s="12" t="s">
        <v>39</v>
      </c>
      <c r="AI5" s="28">
        <f t="shared" si="2"/>
        <v>7.1500000000000008E-2</v>
      </c>
      <c r="AJ5" s="49">
        <v>55</v>
      </c>
      <c r="AK5" s="11"/>
      <c r="AL5" s="12">
        <v>0.03</v>
      </c>
      <c r="AM5" s="12" t="s">
        <v>39</v>
      </c>
      <c r="AN5" s="31">
        <f t="shared" si="3"/>
        <v>4.4999999999999998E-2</v>
      </c>
      <c r="AO5" s="62">
        <v>150</v>
      </c>
      <c r="AP5" s="11"/>
      <c r="AQ5" s="12">
        <v>0.04</v>
      </c>
      <c r="AR5" s="12" t="s">
        <v>39</v>
      </c>
      <c r="AS5" s="12">
        <f t="shared" si="4"/>
        <v>3.32E-2</v>
      </c>
      <c r="AT5" s="49">
        <v>83</v>
      </c>
      <c r="AU5" s="11"/>
      <c r="AV5" s="28"/>
      <c r="AW5" s="11"/>
      <c r="AX5" s="11"/>
      <c r="AY5" s="11"/>
      <c r="AZ5" s="49"/>
      <c r="BA5" s="11"/>
      <c r="BB5" s="11"/>
      <c r="BC5" s="11"/>
    </row>
    <row r="6" spans="1:55">
      <c r="A6" s="82"/>
      <c r="B6" s="11"/>
      <c r="C6" s="11"/>
      <c r="D6" s="11"/>
      <c r="E6" s="11"/>
      <c r="F6" s="11"/>
      <c r="G6" s="82"/>
      <c r="H6" s="11"/>
      <c r="I6" s="11"/>
      <c r="J6" s="11"/>
      <c r="K6" s="11"/>
      <c r="L6" s="49" t="s">
        <v>85</v>
      </c>
      <c r="M6" t="s">
        <v>94</v>
      </c>
      <c r="N6" s="12">
        <v>1.67</v>
      </c>
      <c r="O6" s="49" t="s">
        <v>39</v>
      </c>
      <c r="P6" s="12">
        <f t="shared" si="0"/>
        <v>0.16699999999999998</v>
      </c>
      <c r="Q6" s="27">
        <v>10</v>
      </c>
      <c r="R6" s="11"/>
      <c r="S6" s="49">
        <v>1.24</v>
      </c>
      <c r="T6" s="49" t="s">
        <v>39</v>
      </c>
      <c r="U6" s="12">
        <f t="shared" si="5"/>
        <v>0.13639999999999999</v>
      </c>
      <c r="V6" s="49">
        <v>11</v>
      </c>
      <c r="W6" s="49"/>
      <c r="X6" s="12">
        <f t="shared" si="6"/>
        <v>0.24</v>
      </c>
      <c r="Y6" s="49" t="s">
        <v>39</v>
      </c>
      <c r="Z6" s="12">
        <v>6.9850000000000009E-2</v>
      </c>
      <c r="AA6" s="11"/>
      <c r="AB6" s="12">
        <v>0.25</v>
      </c>
      <c r="AC6" s="49" t="s">
        <v>39</v>
      </c>
      <c r="AD6" s="12">
        <f t="shared" si="1"/>
        <v>5.5E-2</v>
      </c>
      <c r="AE6" s="27">
        <v>22</v>
      </c>
      <c r="AF6" s="11"/>
      <c r="AG6" s="12">
        <v>0.25</v>
      </c>
      <c r="AH6" s="12" t="s">
        <v>39</v>
      </c>
      <c r="AI6" s="28">
        <f t="shared" si="2"/>
        <v>7.1500000000000008E-2</v>
      </c>
      <c r="AJ6" s="59">
        <v>55</v>
      </c>
      <c r="AK6" s="11"/>
      <c r="AL6" s="28">
        <v>0.04</v>
      </c>
      <c r="AM6" s="12" t="s">
        <v>39</v>
      </c>
      <c r="AN6" s="31">
        <f t="shared" si="3"/>
        <v>5.0799999999999998E-2</v>
      </c>
      <c r="AO6" s="63">
        <v>127</v>
      </c>
      <c r="AP6" s="11"/>
      <c r="AQ6" s="12">
        <v>0.05</v>
      </c>
      <c r="AR6" s="12" t="s">
        <v>39</v>
      </c>
      <c r="AS6" s="12">
        <f t="shared" si="4"/>
        <v>2.35E-2</v>
      </c>
      <c r="AT6" s="59">
        <v>47</v>
      </c>
      <c r="AU6" s="11"/>
      <c r="AV6" s="28"/>
      <c r="AW6" s="27"/>
      <c r="AX6" s="25"/>
      <c r="AY6" s="11"/>
      <c r="AZ6" s="28"/>
      <c r="BA6" s="27"/>
      <c r="BB6" s="27"/>
      <c r="BC6" s="11"/>
    </row>
    <row r="7" spans="1:55">
      <c r="A7" s="82"/>
      <c r="B7" s="11"/>
      <c r="C7" s="11"/>
      <c r="D7" s="11"/>
      <c r="E7" s="11"/>
      <c r="F7" s="11"/>
      <c r="G7" s="82"/>
      <c r="H7" s="11"/>
      <c r="I7" s="11"/>
      <c r="J7" s="11"/>
      <c r="K7" s="11"/>
      <c r="L7" s="49" t="s">
        <v>86</v>
      </c>
      <c r="M7" t="s">
        <v>95</v>
      </c>
      <c r="N7" s="12">
        <v>1.6</v>
      </c>
      <c r="O7" s="49" t="s">
        <v>39</v>
      </c>
      <c r="P7" s="12">
        <f t="shared" si="0"/>
        <v>0.17600000000000002</v>
      </c>
      <c r="Q7" s="59">
        <v>11</v>
      </c>
      <c r="R7" s="11"/>
      <c r="S7" s="59">
        <v>1.19</v>
      </c>
      <c r="T7" s="49" t="s">
        <v>39</v>
      </c>
      <c r="U7" s="12">
        <f t="shared" si="5"/>
        <v>0.11899999999999998</v>
      </c>
      <c r="V7" s="59">
        <v>10</v>
      </c>
      <c r="W7" s="49"/>
      <c r="X7" s="12">
        <f t="shared" si="6"/>
        <v>0.18999999999999995</v>
      </c>
      <c r="Y7" s="49" t="s">
        <v>39</v>
      </c>
      <c r="Z7" s="12">
        <v>7.6249999999999998E-2</v>
      </c>
      <c r="AA7" s="11"/>
      <c r="AB7" s="12">
        <v>0.23</v>
      </c>
      <c r="AC7" s="49" t="s">
        <v>39</v>
      </c>
      <c r="AD7" s="12">
        <f t="shared" si="1"/>
        <v>4.3700000000000003E-2</v>
      </c>
      <c r="AE7" s="59">
        <v>19</v>
      </c>
      <c r="AF7" s="11"/>
      <c r="AG7" s="12">
        <v>0.23</v>
      </c>
      <c r="AH7" s="12" t="s">
        <v>39</v>
      </c>
      <c r="AI7" s="28">
        <f t="shared" si="2"/>
        <v>6.3700000000000007E-2</v>
      </c>
      <c r="AJ7" s="59">
        <v>49</v>
      </c>
      <c r="AK7" s="11"/>
      <c r="AL7" s="12">
        <v>0.03</v>
      </c>
      <c r="AM7" s="12" t="s">
        <v>39</v>
      </c>
      <c r="AN7" s="31">
        <f t="shared" si="3"/>
        <v>3.9299999999999995E-2</v>
      </c>
      <c r="AO7" s="64">
        <v>131</v>
      </c>
      <c r="AP7" s="11"/>
      <c r="AQ7" s="12">
        <v>0.05</v>
      </c>
      <c r="AR7" s="12" t="s">
        <v>39</v>
      </c>
      <c r="AS7" s="12">
        <f t="shared" si="4"/>
        <v>2.6000000000000002E-2</v>
      </c>
      <c r="AT7" s="59">
        <v>52</v>
      </c>
      <c r="AU7" s="11"/>
      <c r="AV7" s="28"/>
      <c r="AW7" s="11"/>
      <c r="AX7" s="11"/>
      <c r="AY7" s="11"/>
      <c r="AZ7" s="12"/>
      <c r="BA7" s="11"/>
      <c r="BB7" s="11"/>
      <c r="BC7" s="11"/>
    </row>
    <row r="8" spans="1:55">
      <c r="A8" s="82"/>
      <c r="B8" s="11"/>
      <c r="C8" s="11"/>
      <c r="D8" s="11"/>
      <c r="E8" s="11"/>
      <c r="F8" s="11"/>
      <c r="G8" s="82"/>
      <c r="H8" s="11"/>
      <c r="I8" s="11"/>
      <c r="J8" s="11"/>
      <c r="K8" s="11"/>
      <c r="L8" s="49" t="s">
        <v>87</v>
      </c>
      <c r="M8" t="s">
        <v>96</v>
      </c>
      <c r="N8" s="12">
        <v>1.63</v>
      </c>
      <c r="O8" s="49" t="s">
        <v>39</v>
      </c>
      <c r="P8" s="12">
        <f t="shared" si="0"/>
        <v>0.1956</v>
      </c>
      <c r="Q8" s="59">
        <v>12</v>
      </c>
      <c r="R8" s="11"/>
      <c r="S8" s="59">
        <v>1.21</v>
      </c>
      <c r="T8" s="49" t="s">
        <v>39</v>
      </c>
      <c r="U8" s="12">
        <f t="shared" si="5"/>
        <v>0.1331</v>
      </c>
      <c r="V8" s="59">
        <v>11</v>
      </c>
      <c r="W8" s="49"/>
      <c r="X8" s="12">
        <f t="shared" si="6"/>
        <v>0.20999999999999996</v>
      </c>
      <c r="Y8" s="49" t="s">
        <v>39</v>
      </c>
      <c r="Z8" s="12">
        <v>0.11193</v>
      </c>
      <c r="AA8" s="11"/>
      <c r="AB8" s="12">
        <v>0.26</v>
      </c>
      <c r="AC8" s="49" t="s">
        <v>39</v>
      </c>
      <c r="AD8" s="12">
        <f t="shared" si="1"/>
        <v>3.9000000000000007E-2</v>
      </c>
      <c r="AE8" s="59">
        <v>15</v>
      </c>
      <c r="AF8" s="11"/>
      <c r="AG8" s="12">
        <v>0.27</v>
      </c>
      <c r="AH8" s="12" t="s">
        <v>39</v>
      </c>
      <c r="AI8" s="28">
        <f t="shared" si="2"/>
        <v>5.5899999999999998E-2</v>
      </c>
      <c r="AJ8" s="59">
        <v>43</v>
      </c>
      <c r="AK8" s="11"/>
      <c r="AL8" s="12">
        <v>0.04</v>
      </c>
      <c r="AM8" s="12" t="s">
        <v>39</v>
      </c>
      <c r="AN8" s="31">
        <f t="shared" si="3"/>
        <v>4.36E-2</v>
      </c>
      <c r="AO8" s="64">
        <v>109</v>
      </c>
      <c r="AP8" s="11"/>
      <c r="AQ8" s="12">
        <v>0.06</v>
      </c>
      <c r="AR8" s="12" t="s">
        <v>39</v>
      </c>
      <c r="AS8" s="12">
        <f t="shared" si="4"/>
        <v>2.6399999999999996E-2</v>
      </c>
      <c r="AT8" s="59">
        <v>44</v>
      </c>
      <c r="AU8" s="11"/>
      <c r="AV8" s="28"/>
      <c r="AW8" s="11"/>
      <c r="AX8" s="11"/>
      <c r="AY8" s="11"/>
      <c r="AZ8" s="12"/>
      <c r="BA8" s="11"/>
      <c r="BB8" s="11"/>
      <c r="BC8" s="11"/>
    </row>
    <row r="9" spans="1:55" ht="19.5" customHeight="1">
      <c r="A9" s="82"/>
      <c r="B9" s="11"/>
      <c r="C9" s="11"/>
      <c r="D9" s="11"/>
      <c r="E9" s="11"/>
      <c r="F9" s="11"/>
      <c r="G9" s="82"/>
      <c r="H9" s="11"/>
      <c r="I9" s="11"/>
      <c r="J9" s="11"/>
      <c r="K9" s="11"/>
      <c r="L9" s="49" t="s">
        <v>88</v>
      </c>
      <c r="M9" t="s">
        <v>97</v>
      </c>
      <c r="N9" s="12">
        <v>1.66</v>
      </c>
      <c r="O9" s="49" t="s">
        <v>39</v>
      </c>
      <c r="P9" s="12">
        <f t="shared" si="0"/>
        <v>0.21579999999999999</v>
      </c>
      <c r="Q9" s="49">
        <v>13</v>
      </c>
      <c r="R9" s="49"/>
      <c r="S9" s="59">
        <v>1.23</v>
      </c>
      <c r="T9" s="49" t="s">
        <v>39</v>
      </c>
      <c r="U9" s="12">
        <f t="shared" si="5"/>
        <v>0.11808</v>
      </c>
      <c r="V9" s="49">
        <v>9.6</v>
      </c>
      <c r="W9" s="49"/>
      <c r="X9" s="12">
        <f t="shared" si="6"/>
        <v>0.22999999999999998</v>
      </c>
      <c r="Y9" s="49" t="s">
        <v>39</v>
      </c>
      <c r="Z9" s="12">
        <v>0.10375</v>
      </c>
      <c r="AA9" s="11"/>
      <c r="AB9" s="12">
        <v>0.22</v>
      </c>
      <c r="AC9" s="49" t="s">
        <v>39</v>
      </c>
      <c r="AD9" s="12">
        <f t="shared" si="1"/>
        <v>3.9599999999999996E-2</v>
      </c>
      <c r="AE9" s="49">
        <v>18</v>
      </c>
      <c r="AF9" s="11"/>
      <c r="AG9" s="12">
        <v>0.23</v>
      </c>
      <c r="AH9" s="12" t="s">
        <v>39</v>
      </c>
      <c r="AI9" s="28">
        <f t="shared" si="2"/>
        <v>7.9300000000000009E-2</v>
      </c>
      <c r="AJ9" s="59">
        <v>61</v>
      </c>
      <c r="AK9" s="11"/>
      <c r="AL9" s="12">
        <v>0.04</v>
      </c>
      <c r="AM9" s="12" t="s">
        <v>39</v>
      </c>
      <c r="AN9" s="31">
        <f t="shared" si="3"/>
        <v>6.6799999999999998E-2</v>
      </c>
      <c r="AO9" s="64">
        <v>167</v>
      </c>
      <c r="AP9" s="11"/>
      <c r="AQ9" s="12">
        <v>0.05</v>
      </c>
      <c r="AR9" s="12" t="s">
        <v>39</v>
      </c>
      <c r="AS9" s="12">
        <f t="shared" si="4"/>
        <v>2.6500000000000003E-2</v>
      </c>
      <c r="AT9" s="59">
        <v>53</v>
      </c>
      <c r="AU9" s="11"/>
      <c r="AV9" s="28"/>
      <c r="AW9" s="11"/>
      <c r="AX9" s="11"/>
      <c r="AY9" s="11"/>
      <c r="AZ9" s="12"/>
      <c r="BA9" s="11"/>
      <c r="BB9" s="11"/>
      <c r="BC9" s="11"/>
    </row>
    <row r="10" spans="1:55">
      <c r="A10" s="82"/>
      <c r="B10" s="11"/>
      <c r="C10" s="11"/>
      <c r="D10" s="11"/>
      <c r="E10" s="11"/>
      <c r="F10" s="11"/>
      <c r="G10" s="82"/>
      <c r="H10" s="11"/>
      <c r="I10" s="11"/>
      <c r="J10" s="11"/>
      <c r="K10" s="11"/>
      <c r="L10" s="49" t="s">
        <v>90</v>
      </c>
      <c r="M10" t="s">
        <v>98</v>
      </c>
      <c r="N10" s="12">
        <v>1.5</v>
      </c>
      <c r="O10" s="49" t="s">
        <v>39</v>
      </c>
      <c r="P10" s="12">
        <f t="shared" si="0"/>
        <v>0.18</v>
      </c>
      <c r="Q10" s="27">
        <v>12</v>
      </c>
      <c r="R10" s="11"/>
      <c r="S10" s="12">
        <v>1.1100000000000001</v>
      </c>
      <c r="T10" s="49" t="s">
        <v>39</v>
      </c>
      <c r="U10" s="12">
        <f t="shared" si="5"/>
        <v>0.13320000000000001</v>
      </c>
      <c r="V10" s="59">
        <v>12</v>
      </c>
      <c r="W10" s="49"/>
      <c r="X10" s="12">
        <f t="shared" si="6"/>
        <v>0.1100000000000001</v>
      </c>
      <c r="Y10" s="49" t="s">
        <v>39</v>
      </c>
      <c r="Z10" s="12">
        <v>5.6399999999999999E-2</v>
      </c>
      <c r="AA10" s="11"/>
      <c r="AB10" s="12">
        <v>0.2</v>
      </c>
      <c r="AC10" s="49" t="s">
        <v>39</v>
      </c>
      <c r="AD10" s="12">
        <f t="shared" si="1"/>
        <v>0.03</v>
      </c>
      <c r="AE10" s="27">
        <v>15</v>
      </c>
      <c r="AF10" s="11"/>
      <c r="AG10" s="12">
        <v>0.22</v>
      </c>
      <c r="AH10" s="12" t="s">
        <v>39</v>
      </c>
      <c r="AI10" s="28">
        <f t="shared" si="2"/>
        <v>7.0199999999999999E-2</v>
      </c>
      <c r="AJ10" s="59">
        <v>54</v>
      </c>
      <c r="AK10" s="11"/>
      <c r="AL10" s="12">
        <v>0.05</v>
      </c>
      <c r="AM10" s="12" t="s">
        <v>39</v>
      </c>
      <c r="AN10" s="31">
        <f t="shared" si="3"/>
        <v>7.85E-2</v>
      </c>
      <c r="AO10" s="64">
        <v>157</v>
      </c>
      <c r="AP10" s="11"/>
      <c r="AQ10" s="12">
        <v>0.06</v>
      </c>
      <c r="AR10" s="12" t="s">
        <v>39</v>
      </c>
      <c r="AS10" s="12">
        <f t="shared" si="4"/>
        <v>2.76E-2</v>
      </c>
      <c r="AT10" s="59">
        <v>46</v>
      </c>
      <c r="AU10" s="11"/>
      <c r="AV10" s="28"/>
      <c r="AW10" s="11"/>
      <c r="AX10" s="11"/>
      <c r="AY10" s="11"/>
      <c r="AZ10" s="12"/>
      <c r="BA10" s="11"/>
      <c r="BB10" s="17"/>
      <c r="BC10" s="11"/>
    </row>
    <row r="11" spans="1:55">
      <c r="A11" s="82"/>
      <c r="B11" s="11"/>
      <c r="C11" s="11"/>
      <c r="D11" s="11"/>
      <c r="E11" s="11"/>
      <c r="F11" s="11"/>
      <c r="G11" s="82"/>
      <c r="H11" s="11"/>
      <c r="I11" s="11"/>
      <c r="J11" s="11"/>
      <c r="K11" s="11"/>
      <c r="L11" s="49" t="s">
        <v>89</v>
      </c>
      <c r="M11" t="s">
        <v>99</v>
      </c>
      <c r="N11" s="12">
        <v>2.0299999999999998</v>
      </c>
      <c r="O11" s="49" t="s">
        <v>39</v>
      </c>
      <c r="P11" s="12">
        <f t="shared" si="0"/>
        <v>0.56840000000000002</v>
      </c>
      <c r="Q11" s="49">
        <v>28</v>
      </c>
      <c r="R11" s="11"/>
      <c r="S11" s="59">
        <v>1.53</v>
      </c>
      <c r="T11" s="49" t="s">
        <v>39</v>
      </c>
      <c r="U11" s="12">
        <f t="shared" si="5"/>
        <v>0.48960000000000004</v>
      </c>
      <c r="V11" s="59">
        <v>32</v>
      </c>
      <c r="W11" s="49"/>
      <c r="X11" s="12">
        <f t="shared" si="6"/>
        <v>0.53</v>
      </c>
      <c r="Y11" s="49" t="s">
        <v>39</v>
      </c>
      <c r="Z11" s="12">
        <v>0.44819999999999999</v>
      </c>
      <c r="AA11" s="11"/>
      <c r="AB11" s="12">
        <v>0.1</v>
      </c>
      <c r="AC11" s="49" t="s">
        <v>39</v>
      </c>
      <c r="AD11" s="12">
        <f t="shared" si="1"/>
        <v>3.4000000000000002E-2</v>
      </c>
      <c r="AE11" s="49">
        <v>34</v>
      </c>
      <c r="AF11" s="11"/>
      <c r="AG11" s="12">
        <v>0.28999999999999998</v>
      </c>
      <c r="AH11" s="12" t="s">
        <v>39</v>
      </c>
      <c r="AI11" s="28">
        <f t="shared" si="2"/>
        <v>0.1066</v>
      </c>
      <c r="AJ11" s="59">
        <v>82</v>
      </c>
      <c r="AK11" s="11"/>
      <c r="AL11" s="28">
        <v>0.19</v>
      </c>
      <c r="AM11" s="12" t="s">
        <v>39</v>
      </c>
      <c r="AN11" s="31">
        <f t="shared" si="3"/>
        <v>0.14249999999999999</v>
      </c>
      <c r="AO11" s="64">
        <v>75</v>
      </c>
      <c r="AP11" s="11"/>
      <c r="AQ11" s="12">
        <v>0.04</v>
      </c>
      <c r="AR11" s="12" t="s">
        <v>39</v>
      </c>
      <c r="AS11" s="12">
        <f t="shared" si="4"/>
        <v>8.0000000000000002E-3</v>
      </c>
      <c r="AT11" s="59">
        <v>20</v>
      </c>
      <c r="AU11" s="11"/>
      <c r="AV11" s="28"/>
      <c r="AW11" s="11"/>
      <c r="AX11" s="11"/>
      <c r="AY11" s="11"/>
      <c r="AZ11" s="12"/>
      <c r="BA11" s="11"/>
      <c r="BB11" s="17"/>
      <c r="BC11" s="11"/>
    </row>
    <row r="12" spans="1:55">
      <c r="A12" s="82"/>
      <c r="B12" s="11"/>
      <c r="C12" s="11"/>
      <c r="D12" s="11"/>
      <c r="E12" s="11"/>
      <c r="F12" s="11"/>
      <c r="G12" s="82"/>
      <c r="H12" s="11"/>
      <c r="I12" s="11"/>
      <c r="J12" s="11"/>
      <c r="K12" s="11"/>
      <c r="L12" s="19"/>
      <c r="N12" s="12"/>
      <c r="O12" s="27"/>
      <c r="P12" s="27"/>
      <c r="Q12" s="27"/>
      <c r="R12" s="49"/>
      <c r="S12" s="49"/>
      <c r="T12" s="49"/>
      <c r="U12" s="49"/>
      <c r="V12" s="49"/>
      <c r="W12" s="49"/>
      <c r="X12" s="12"/>
      <c r="Y12" s="11"/>
      <c r="Z12" s="11"/>
      <c r="AA12" s="11"/>
      <c r="AB12" s="30"/>
      <c r="AC12" s="27"/>
      <c r="AD12" s="27"/>
      <c r="AE12" s="27"/>
      <c r="AF12" s="11"/>
      <c r="AG12" s="31"/>
      <c r="AH12" s="11"/>
      <c r="AI12" s="11"/>
      <c r="AJ12" s="11"/>
      <c r="AK12" s="11"/>
      <c r="AL12" s="30"/>
      <c r="AM12" s="27"/>
      <c r="AN12" s="25"/>
      <c r="AO12" s="25"/>
      <c r="AP12" s="11"/>
      <c r="AQ12" s="32"/>
      <c r="AR12" s="11"/>
      <c r="AS12" s="11"/>
      <c r="AT12" s="11"/>
      <c r="AU12" s="11"/>
      <c r="AV12" s="28"/>
      <c r="AW12" s="27"/>
      <c r="AX12" s="25"/>
      <c r="AY12" s="11"/>
      <c r="AZ12" s="28"/>
      <c r="BA12" s="27"/>
      <c r="BB12" s="27"/>
      <c r="BC12" s="11"/>
    </row>
    <row r="13" spans="1:55">
      <c r="A13" s="82"/>
      <c r="B13" s="11"/>
      <c r="C13" s="11"/>
      <c r="D13" s="11"/>
      <c r="E13" s="11"/>
      <c r="F13" s="11"/>
      <c r="G13" s="82"/>
      <c r="H13" s="11"/>
      <c r="I13" s="11"/>
      <c r="J13" s="11"/>
      <c r="K13" s="11"/>
      <c r="L13" s="19"/>
      <c r="M13" s="49"/>
      <c r="N13" s="12"/>
      <c r="O13" s="27"/>
      <c r="P13" s="27"/>
      <c r="Q13" s="27"/>
      <c r="R13" s="49"/>
      <c r="S13" s="49"/>
      <c r="T13" s="49"/>
      <c r="U13" s="49"/>
      <c r="V13" s="49"/>
      <c r="W13" s="49"/>
      <c r="X13" s="12"/>
      <c r="Y13" s="11"/>
      <c r="Z13" s="11"/>
      <c r="AA13" s="11"/>
      <c r="AB13" s="30"/>
      <c r="AC13" s="27"/>
      <c r="AD13" s="27"/>
      <c r="AE13" s="27"/>
      <c r="AF13" s="11"/>
      <c r="AG13" s="31"/>
      <c r="AH13" s="11"/>
      <c r="AI13" s="11"/>
      <c r="AJ13" s="11"/>
      <c r="AK13" s="11"/>
      <c r="AL13" s="30"/>
      <c r="AM13" s="27"/>
      <c r="AN13" s="25"/>
      <c r="AO13" s="25"/>
      <c r="AP13" s="11"/>
      <c r="AQ13" s="32"/>
      <c r="AR13" s="11"/>
      <c r="AS13" s="11"/>
      <c r="AT13" s="11"/>
      <c r="AU13" s="11"/>
      <c r="AV13" s="28"/>
      <c r="AW13" s="27"/>
      <c r="AX13" s="25"/>
      <c r="AY13" s="11"/>
      <c r="AZ13" s="28"/>
      <c r="BA13" s="27"/>
      <c r="BB13" s="27"/>
      <c r="BC13" s="11"/>
    </row>
    <row r="14" spans="1:55">
      <c r="A14" s="82"/>
      <c r="B14" s="11"/>
      <c r="C14" s="11"/>
      <c r="D14" s="11"/>
      <c r="E14" s="11"/>
      <c r="F14" s="11"/>
      <c r="G14" s="82"/>
      <c r="H14" s="11"/>
      <c r="I14" s="11"/>
      <c r="J14" s="11"/>
      <c r="K14" s="11"/>
      <c r="L14" s="19"/>
      <c r="M14" s="49"/>
      <c r="N14" s="12"/>
      <c r="O14" s="11"/>
      <c r="P14" s="49"/>
      <c r="Q14" s="49"/>
      <c r="R14" s="49"/>
      <c r="S14" s="49"/>
      <c r="T14" s="49"/>
      <c r="U14" s="49"/>
      <c r="V14" s="49"/>
      <c r="W14" s="49"/>
      <c r="X14" s="12"/>
      <c r="Y14" s="11"/>
      <c r="Z14" s="11"/>
      <c r="AA14" s="11"/>
      <c r="AB14" s="30"/>
      <c r="AC14" s="11"/>
      <c r="AD14" s="49"/>
      <c r="AE14" s="49"/>
      <c r="AF14" s="11"/>
      <c r="AG14" s="31"/>
      <c r="AI14" s="23"/>
      <c r="AJ14" s="23"/>
      <c r="AK14" s="11"/>
      <c r="AL14" s="30"/>
      <c r="AP14" s="11"/>
      <c r="AQ14" s="32"/>
      <c r="AU14" s="11"/>
      <c r="AV14" s="28"/>
      <c r="AW14" s="11"/>
      <c r="AX14" s="11"/>
      <c r="AY14" s="11"/>
      <c r="AZ14" s="13"/>
      <c r="BA14" s="11"/>
      <c r="BB14" s="11"/>
      <c r="BC14" s="11"/>
    </row>
    <row r="15" spans="1:55">
      <c r="A15" s="82"/>
      <c r="B15" s="11"/>
      <c r="C15" s="11"/>
      <c r="D15" s="11"/>
      <c r="E15" s="11"/>
      <c r="F15" s="11"/>
      <c r="G15" s="82"/>
      <c r="H15" s="11"/>
      <c r="I15" s="11"/>
      <c r="J15" s="11"/>
      <c r="K15" s="11"/>
      <c r="L15" s="19"/>
      <c r="M15" s="49"/>
      <c r="N15" s="12"/>
      <c r="P15" s="11"/>
      <c r="Q15" s="11"/>
      <c r="R15" s="11"/>
      <c r="S15" s="11"/>
      <c r="T15" s="11"/>
      <c r="U15" s="11"/>
      <c r="V15" s="11"/>
      <c r="W15" s="11"/>
      <c r="X15" s="12"/>
      <c r="Y15" s="11"/>
      <c r="Z15" s="11"/>
      <c r="AA15" s="11"/>
      <c r="AB15" s="30"/>
      <c r="AD15" s="11"/>
      <c r="AE15" s="11"/>
      <c r="AF15" s="11"/>
      <c r="AG15" s="31"/>
      <c r="AK15" s="11"/>
      <c r="AL15" s="30"/>
      <c r="AP15" s="11"/>
      <c r="AQ15" s="32"/>
      <c r="AU15" s="11"/>
      <c r="AV15" s="28"/>
      <c r="AW15" s="11"/>
      <c r="AX15" s="11"/>
      <c r="AY15" s="11"/>
      <c r="AZ15" s="13"/>
      <c r="BA15" s="11"/>
      <c r="BB15" s="17"/>
      <c r="BC15" s="11"/>
    </row>
    <row r="16" spans="1:55">
      <c r="A16" s="82"/>
      <c r="B16" s="11"/>
      <c r="C16" s="11"/>
      <c r="D16" s="11"/>
      <c r="E16" s="11"/>
      <c r="F16" s="11"/>
      <c r="G16" s="82"/>
      <c r="H16" s="11"/>
      <c r="I16" s="11"/>
      <c r="J16" s="11"/>
      <c r="K16" s="11"/>
      <c r="L16" s="19"/>
      <c r="M16" s="49"/>
      <c r="N16" s="12"/>
      <c r="O16" s="27"/>
      <c r="P16" s="27"/>
      <c r="Q16" s="27"/>
      <c r="R16" s="49"/>
      <c r="S16" s="49"/>
      <c r="T16" s="49"/>
      <c r="U16" s="49"/>
      <c r="V16" s="49"/>
      <c r="W16" s="49"/>
      <c r="X16" s="12"/>
      <c r="Y16" s="11"/>
      <c r="Z16" s="11"/>
      <c r="AA16" s="11"/>
      <c r="AB16" s="30"/>
      <c r="AC16" s="27"/>
      <c r="AD16" s="27"/>
      <c r="AE16" s="27"/>
      <c r="AF16" s="11"/>
      <c r="AG16" s="31"/>
      <c r="AI16" s="22"/>
      <c r="AJ16" s="22"/>
      <c r="AK16" s="11"/>
      <c r="AL16" s="30"/>
      <c r="AM16" s="27"/>
      <c r="AN16" s="25"/>
      <c r="AO16" s="25"/>
      <c r="AP16" s="11"/>
      <c r="AQ16" s="32"/>
      <c r="AU16" s="11"/>
      <c r="AV16" s="28"/>
      <c r="AW16" s="27"/>
      <c r="AX16" s="25"/>
      <c r="AY16" s="11"/>
      <c r="AZ16" s="28"/>
      <c r="BA16" s="27"/>
      <c r="BB16" s="27"/>
      <c r="BC16" s="11"/>
    </row>
    <row r="17" spans="1:55">
      <c r="A17" s="82"/>
      <c r="B17" s="11"/>
      <c r="C17" s="11"/>
      <c r="D17" s="11"/>
      <c r="E17" s="11"/>
      <c r="F17" s="11"/>
      <c r="G17" s="82"/>
      <c r="H17" s="11"/>
      <c r="I17" s="11"/>
      <c r="J17" s="11"/>
      <c r="K17" s="11"/>
      <c r="L17" s="19"/>
      <c r="M17" s="49"/>
      <c r="N17" s="12"/>
      <c r="O17" s="11"/>
      <c r="P17" s="49"/>
      <c r="Q17" s="49"/>
      <c r="R17" s="49"/>
      <c r="S17" s="49"/>
      <c r="T17" s="49"/>
      <c r="U17" s="49"/>
      <c r="V17" s="49"/>
      <c r="W17" s="49"/>
      <c r="X17" s="12"/>
      <c r="Y17" s="11"/>
      <c r="Z17" s="11"/>
      <c r="AA17" s="11"/>
      <c r="AB17" s="30"/>
      <c r="AC17" s="11"/>
      <c r="AD17" s="49"/>
      <c r="AE17" s="49"/>
      <c r="AF17" s="11"/>
      <c r="AG17" s="31"/>
      <c r="AH17" s="11"/>
      <c r="AI17" s="11"/>
      <c r="AJ17" s="11"/>
      <c r="AK17" s="11"/>
      <c r="AL17" s="29"/>
      <c r="AM17" s="11"/>
      <c r="AN17" s="11"/>
      <c r="AO17" s="11"/>
      <c r="AP17" s="11"/>
      <c r="AQ17" s="32"/>
      <c r="AR17" s="11"/>
      <c r="AS17" s="11"/>
      <c r="AT17" s="11"/>
      <c r="AU17" s="11"/>
      <c r="AV17" s="28"/>
      <c r="AW17" s="11"/>
      <c r="AX17" s="11"/>
      <c r="AY17" s="11"/>
      <c r="AZ17" s="13"/>
      <c r="BA17" s="11"/>
      <c r="BB17" s="11"/>
      <c r="BC17" s="11"/>
    </row>
    <row r="18" spans="1:55">
      <c r="A18" s="82"/>
      <c r="B18" s="14"/>
      <c r="C18" s="14"/>
      <c r="D18" s="14"/>
      <c r="E18" s="14"/>
      <c r="F18" s="14"/>
      <c r="G18" s="87"/>
      <c r="H18" s="14"/>
      <c r="I18" s="14"/>
      <c r="J18" s="14"/>
      <c r="K18" s="14"/>
      <c r="L18" s="58"/>
      <c r="M18" s="52"/>
      <c r="N18" s="53"/>
      <c r="O18" s="52"/>
      <c r="P18" s="52"/>
      <c r="Q18" s="52"/>
      <c r="R18" s="14"/>
      <c r="S18" s="14"/>
      <c r="T18" s="14"/>
      <c r="U18" s="14"/>
      <c r="V18" s="14"/>
      <c r="W18" s="14"/>
      <c r="X18" s="53"/>
      <c r="Y18" s="14"/>
      <c r="Z18" s="14"/>
      <c r="AA18" s="14"/>
      <c r="AB18" s="54"/>
      <c r="AC18" s="52"/>
      <c r="AD18" s="52"/>
      <c r="AE18" s="52"/>
      <c r="AF18" s="14"/>
      <c r="AG18" s="55"/>
      <c r="AH18" s="14"/>
      <c r="AI18" s="14"/>
      <c r="AJ18" s="14"/>
      <c r="AK18" s="14"/>
      <c r="AL18" s="54"/>
      <c r="AM18" s="52"/>
      <c r="AN18" s="56"/>
      <c r="AO18" s="56"/>
      <c r="AP18" s="14"/>
      <c r="AQ18" s="57"/>
      <c r="AR18" s="14"/>
      <c r="AS18" s="14"/>
      <c r="AT18" s="14"/>
      <c r="AU18" s="14"/>
      <c r="AV18" s="53"/>
      <c r="AW18" s="52"/>
      <c r="AX18" s="56"/>
      <c r="AY18" s="11"/>
      <c r="AZ18" s="28"/>
      <c r="BA18" s="27"/>
      <c r="BB18" s="27"/>
      <c r="BC18" s="11"/>
    </row>
    <row r="19" spans="1:55">
      <c r="A19" s="19"/>
      <c r="B19" s="11"/>
      <c r="C19" s="11"/>
      <c r="D19" s="11"/>
      <c r="E19" s="11"/>
      <c r="F19" s="11"/>
      <c r="G19" s="19"/>
      <c r="H19" s="11"/>
      <c r="I19" s="11"/>
      <c r="J19" s="11"/>
      <c r="K19" s="11" t="s">
        <v>105</v>
      </c>
      <c r="L19" s="49" t="s">
        <v>82</v>
      </c>
      <c r="M19" s="49" t="s">
        <v>91</v>
      </c>
      <c r="N19" s="28">
        <v>1.26</v>
      </c>
      <c r="O19" s="49" t="s">
        <v>39</v>
      </c>
      <c r="P19" s="12">
        <f>N19*Q19/100</f>
        <v>0.2016</v>
      </c>
      <c r="Q19" s="49">
        <v>16</v>
      </c>
      <c r="R19" s="11"/>
      <c r="S19" s="11"/>
      <c r="T19" s="11"/>
      <c r="U19" s="11"/>
      <c r="V19" s="11"/>
      <c r="W19" s="11"/>
      <c r="X19" s="12"/>
      <c r="Y19" s="11"/>
      <c r="Z19" s="11"/>
      <c r="AA19" s="11"/>
      <c r="AB19" s="28">
        <v>0.19</v>
      </c>
      <c r="AC19" s="49" t="s">
        <v>39</v>
      </c>
      <c r="AD19" s="28">
        <f>AB19*AE19/100</f>
        <v>3.2300000000000002E-2</v>
      </c>
      <c r="AE19" s="63">
        <v>17</v>
      </c>
      <c r="AF19" s="49"/>
      <c r="AG19" s="28">
        <v>0.15</v>
      </c>
      <c r="AH19" s="49" t="s">
        <v>39</v>
      </c>
      <c r="AI19" s="28">
        <f>AG19*AJ19/100</f>
        <v>2.2499999999999999E-2</v>
      </c>
      <c r="AJ19" s="27">
        <v>15</v>
      </c>
      <c r="AK19" s="11"/>
      <c r="AL19" s="22"/>
      <c r="AP19" s="11"/>
      <c r="AU19" s="11"/>
      <c r="AV19" s="28"/>
      <c r="AW19" s="11"/>
      <c r="AX19" s="11"/>
      <c r="AY19" s="11"/>
      <c r="AZ19" s="13"/>
      <c r="BA19" s="11"/>
      <c r="BB19" s="11"/>
      <c r="BC19" s="11"/>
    </row>
    <row r="20" spans="1:55">
      <c r="A20" s="19"/>
      <c r="D20" s="11"/>
      <c r="E20" s="11"/>
      <c r="F20" s="11"/>
      <c r="G20" s="82"/>
      <c r="K20" s="11"/>
      <c r="L20" s="49" t="s">
        <v>83</v>
      </c>
      <c r="M20" s="49" t="s">
        <v>92</v>
      </c>
      <c r="N20" s="28">
        <v>1.32</v>
      </c>
      <c r="O20" s="49" t="s">
        <v>39</v>
      </c>
      <c r="P20" s="12">
        <f t="shared" ref="P20:P27" si="7">N20*Q20/100</f>
        <v>0.11088000000000001</v>
      </c>
      <c r="Q20" s="27">
        <v>8.4</v>
      </c>
      <c r="S20" s="27">
        <v>1.06</v>
      </c>
      <c r="T20" s="49" t="s">
        <v>39</v>
      </c>
      <c r="U20" s="28">
        <f>S20*V20/100</f>
        <v>9.9640000000000006E-2</v>
      </c>
      <c r="V20" s="27">
        <v>9.4</v>
      </c>
      <c r="X20" s="28">
        <f>S20-1</f>
        <v>6.0000000000000053E-2</v>
      </c>
      <c r="Y20" s="49" t="s">
        <v>39</v>
      </c>
      <c r="Z20" s="28">
        <v>4.5219999999999996E-2</v>
      </c>
      <c r="AB20" s="28">
        <v>0.19</v>
      </c>
      <c r="AC20" s="49" t="s">
        <v>39</v>
      </c>
      <c r="AD20" s="28">
        <f t="shared" ref="AD20:AD27" si="8">AB20*AE20/100</f>
        <v>2.6600000000000002E-2</v>
      </c>
      <c r="AE20" s="63">
        <v>14</v>
      </c>
      <c r="AF20" s="27"/>
      <c r="AG20" s="28">
        <v>0.14000000000000001</v>
      </c>
      <c r="AH20" s="49" t="s">
        <v>39</v>
      </c>
      <c r="AI20" s="28">
        <f t="shared" ref="AI20:AI27" si="9">AG20*AJ20/100</f>
        <v>1.204E-2</v>
      </c>
      <c r="AJ20" s="25">
        <v>8.6</v>
      </c>
      <c r="AL20" s="22"/>
      <c r="AN20" s="22"/>
      <c r="AO20" s="22"/>
      <c r="AQ20" s="22"/>
      <c r="AS20" s="22"/>
      <c r="AT20" s="22"/>
      <c r="AV20" s="16"/>
      <c r="AZ20" s="13"/>
    </row>
    <row r="21" spans="1:55">
      <c r="A21" s="19"/>
      <c r="G21" s="82"/>
      <c r="K21" s="11"/>
      <c r="L21" s="49" t="s">
        <v>84</v>
      </c>
      <c r="M21" t="s">
        <v>93</v>
      </c>
      <c r="N21" s="28">
        <v>1.38</v>
      </c>
      <c r="O21" s="49" t="s">
        <v>39</v>
      </c>
      <c r="P21" s="12">
        <f t="shared" si="7"/>
        <v>0.15179999999999999</v>
      </c>
      <c r="Q21" s="27">
        <v>11</v>
      </c>
      <c r="S21" s="28">
        <v>1.1000000000000001</v>
      </c>
      <c r="T21" s="49" t="s">
        <v>39</v>
      </c>
      <c r="U21" s="28">
        <f t="shared" ref="U21:U27" si="10">S21*V21/100</f>
        <v>8.5800000000000001E-2</v>
      </c>
      <c r="V21" s="25">
        <v>7.8</v>
      </c>
      <c r="X21" s="28">
        <f t="shared" ref="X21:X27" si="11">S21-1</f>
        <v>0.10000000000000009</v>
      </c>
      <c r="Y21" s="49" t="s">
        <v>39</v>
      </c>
      <c r="Z21" s="28">
        <v>4.8000000000000001E-2</v>
      </c>
      <c r="AB21" s="28">
        <v>0.19</v>
      </c>
      <c r="AC21" s="49" t="s">
        <v>39</v>
      </c>
      <c r="AD21" s="28">
        <f t="shared" si="8"/>
        <v>2.6600000000000002E-2</v>
      </c>
      <c r="AE21" s="63">
        <v>14</v>
      </c>
      <c r="AF21" s="27"/>
      <c r="AG21" s="28">
        <v>0.14000000000000001</v>
      </c>
      <c r="AH21" s="49" t="s">
        <v>39</v>
      </c>
      <c r="AI21" s="28">
        <f t="shared" si="9"/>
        <v>1.54E-2</v>
      </c>
      <c r="AJ21" s="27">
        <v>11</v>
      </c>
    </row>
    <row r="22" spans="1:55">
      <c r="A22" s="19"/>
      <c r="G22" s="82"/>
      <c r="I22" s="11"/>
      <c r="K22" s="11"/>
      <c r="L22" s="49" t="s">
        <v>85</v>
      </c>
      <c r="M22" t="s">
        <v>94</v>
      </c>
      <c r="N22" s="28">
        <v>1.42</v>
      </c>
      <c r="O22" s="49" t="s">
        <v>39</v>
      </c>
      <c r="P22" s="12">
        <f t="shared" si="7"/>
        <v>0.15620000000000001</v>
      </c>
      <c r="Q22" s="27">
        <v>11</v>
      </c>
      <c r="S22" s="27">
        <v>1.1399999999999999</v>
      </c>
      <c r="T22" s="49" t="s">
        <v>39</v>
      </c>
      <c r="U22" s="28">
        <f t="shared" si="10"/>
        <v>0.11172</v>
      </c>
      <c r="V22" s="27">
        <v>9.8000000000000007</v>
      </c>
      <c r="X22" s="28">
        <f t="shared" si="11"/>
        <v>0.1399999999999999</v>
      </c>
      <c r="Y22" s="49" t="s">
        <v>39</v>
      </c>
      <c r="Z22" s="28">
        <v>5.7959999999999991E-2</v>
      </c>
      <c r="AB22" s="28">
        <v>0.23</v>
      </c>
      <c r="AC22" s="49" t="s">
        <v>39</v>
      </c>
      <c r="AD22" s="28">
        <f t="shared" si="8"/>
        <v>3.4500000000000003E-2</v>
      </c>
      <c r="AE22" s="63">
        <v>15</v>
      </c>
      <c r="AF22" s="27"/>
      <c r="AG22" s="28">
        <v>0.16</v>
      </c>
      <c r="AH22" s="49" t="s">
        <v>39</v>
      </c>
      <c r="AI22" s="28">
        <f t="shared" si="9"/>
        <v>3.04E-2</v>
      </c>
      <c r="AJ22" s="27">
        <v>19</v>
      </c>
    </row>
    <row r="23" spans="1:55">
      <c r="A23" s="19"/>
      <c r="G23" s="82"/>
      <c r="K23" s="11"/>
      <c r="L23" s="49" t="s">
        <v>86</v>
      </c>
      <c r="M23" t="s">
        <v>95</v>
      </c>
      <c r="N23" s="28">
        <v>1.36</v>
      </c>
      <c r="O23" s="49" t="s">
        <v>39</v>
      </c>
      <c r="P23" s="12">
        <f t="shared" si="7"/>
        <v>0.14960000000000001</v>
      </c>
      <c r="Q23" s="27">
        <v>11</v>
      </c>
      <c r="S23" s="27">
        <v>1.0900000000000001</v>
      </c>
      <c r="T23" s="49" t="s">
        <v>39</v>
      </c>
      <c r="U23" s="28">
        <f t="shared" si="10"/>
        <v>0.10682000000000003</v>
      </c>
      <c r="V23" s="27">
        <v>9.8000000000000007</v>
      </c>
      <c r="X23" s="28">
        <f t="shared" si="11"/>
        <v>9.000000000000008E-2</v>
      </c>
      <c r="Y23" s="49" t="s">
        <v>39</v>
      </c>
      <c r="Z23" s="28">
        <v>7.6229999999999992E-2</v>
      </c>
      <c r="AB23" s="28">
        <v>0.21</v>
      </c>
      <c r="AC23" s="49" t="s">
        <v>39</v>
      </c>
      <c r="AD23" s="28">
        <f t="shared" si="8"/>
        <v>3.15E-2</v>
      </c>
      <c r="AE23" s="63">
        <v>15</v>
      </c>
      <c r="AF23" s="27"/>
      <c r="AG23" s="28">
        <v>0.15</v>
      </c>
      <c r="AH23" s="49" t="s">
        <v>39</v>
      </c>
      <c r="AI23" s="28">
        <f t="shared" si="9"/>
        <v>2.1000000000000001E-2</v>
      </c>
      <c r="AJ23" s="27">
        <v>14</v>
      </c>
    </row>
    <row r="24" spans="1:55">
      <c r="A24" s="19"/>
      <c r="G24" s="82"/>
      <c r="K24" s="11"/>
      <c r="L24" s="49" t="s">
        <v>87</v>
      </c>
      <c r="M24" t="s">
        <v>96</v>
      </c>
      <c r="N24" s="28">
        <v>1.38</v>
      </c>
      <c r="O24" s="49" t="s">
        <v>39</v>
      </c>
      <c r="P24" s="12">
        <f t="shared" si="7"/>
        <v>0.15179999999999999</v>
      </c>
      <c r="Q24" s="27">
        <v>11</v>
      </c>
      <c r="S24" s="28">
        <v>1.1000000000000001</v>
      </c>
      <c r="T24" s="49" t="s">
        <v>39</v>
      </c>
      <c r="U24" s="28">
        <f t="shared" si="10"/>
        <v>9.6800000000000011E-2</v>
      </c>
      <c r="V24" s="27">
        <v>8.8000000000000007</v>
      </c>
      <c r="X24" s="28">
        <f t="shared" si="11"/>
        <v>0.10000000000000009</v>
      </c>
      <c r="Y24" s="49" t="s">
        <v>39</v>
      </c>
      <c r="Z24" s="28">
        <v>6.3240000000000005E-2</v>
      </c>
      <c r="AB24" s="28">
        <v>0.24</v>
      </c>
      <c r="AC24" s="49" t="s">
        <v>39</v>
      </c>
      <c r="AD24" s="28">
        <f t="shared" si="8"/>
        <v>2.6399999999999996E-2</v>
      </c>
      <c r="AE24" s="63">
        <v>11</v>
      </c>
      <c r="AF24" s="27"/>
      <c r="AG24" s="28">
        <v>0.17</v>
      </c>
      <c r="AH24" s="49" t="s">
        <v>39</v>
      </c>
      <c r="AI24" s="28">
        <f t="shared" si="9"/>
        <v>1.8700000000000001E-2</v>
      </c>
      <c r="AJ24" s="27">
        <v>11</v>
      </c>
    </row>
    <row r="25" spans="1:55">
      <c r="A25" s="19"/>
      <c r="G25" s="82"/>
      <c r="K25" s="11"/>
      <c r="L25" s="49" t="s">
        <v>88</v>
      </c>
      <c r="M25" t="s">
        <v>97</v>
      </c>
      <c r="N25" s="28">
        <v>1.42</v>
      </c>
      <c r="O25" s="49" t="s">
        <v>39</v>
      </c>
      <c r="P25" s="12">
        <f t="shared" si="7"/>
        <v>0.1704</v>
      </c>
      <c r="Q25" s="27">
        <v>12</v>
      </c>
      <c r="S25" s="27">
        <v>1.1299999999999999</v>
      </c>
      <c r="T25" s="49" t="s">
        <v>39</v>
      </c>
      <c r="U25" s="28">
        <f t="shared" si="10"/>
        <v>9.8309999999999981E-2</v>
      </c>
      <c r="V25" s="27">
        <v>8.6999999999999993</v>
      </c>
      <c r="X25" s="28">
        <f t="shared" si="11"/>
        <v>0.12999999999999989</v>
      </c>
      <c r="Y25" s="49" t="s">
        <v>39</v>
      </c>
      <c r="Z25" s="28">
        <v>7.1980000000000002E-2</v>
      </c>
      <c r="AB25" s="28">
        <v>0.2</v>
      </c>
      <c r="AC25" s="49" t="s">
        <v>39</v>
      </c>
      <c r="AD25" s="28">
        <f t="shared" si="8"/>
        <v>2.6000000000000002E-2</v>
      </c>
      <c r="AE25" s="63">
        <v>13</v>
      </c>
      <c r="AF25" s="27"/>
      <c r="AG25" s="28">
        <v>0.14000000000000001</v>
      </c>
      <c r="AH25" s="49" t="s">
        <v>39</v>
      </c>
      <c r="AI25" s="28">
        <f t="shared" si="9"/>
        <v>1.54E-2</v>
      </c>
      <c r="AJ25" s="27">
        <v>11</v>
      </c>
      <c r="AU25" s="11"/>
    </row>
    <row r="26" spans="1:55">
      <c r="A26" s="19"/>
      <c r="G26" s="82"/>
      <c r="K26" s="11"/>
      <c r="L26" s="49" t="s">
        <v>90</v>
      </c>
      <c r="M26" t="s">
        <v>98</v>
      </c>
      <c r="N26" s="28">
        <v>1.35</v>
      </c>
      <c r="O26" s="49" t="s">
        <v>39</v>
      </c>
      <c r="P26" s="12">
        <f t="shared" si="7"/>
        <v>0.16200000000000003</v>
      </c>
      <c r="Q26" s="27">
        <v>12</v>
      </c>
      <c r="S26" s="28">
        <v>1.08</v>
      </c>
      <c r="T26" s="49" t="s">
        <v>39</v>
      </c>
      <c r="U26" s="28">
        <f t="shared" si="10"/>
        <v>0.1188</v>
      </c>
      <c r="V26" s="27">
        <v>11</v>
      </c>
      <c r="X26" s="28">
        <f t="shared" si="11"/>
        <v>8.0000000000000071E-2</v>
      </c>
      <c r="Y26" s="49" t="s">
        <v>39</v>
      </c>
      <c r="Z26" s="28">
        <v>4.6799999999999994E-2</v>
      </c>
      <c r="AB26" s="28">
        <v>0.19</v>
      </c>
      <c r="AC26" s="49" t="s">
        <v>39</v>
      </c>
      <c r="AD26" s="28">
        <f t="shared" si="8"/>
        <v>2.4700000000000003E-2</v>
      </c>
      <c r="AE26" s="63">
        <v>13</v>
      </c>
      <c r="AF26" s="27"/>
      <c r="AG26" s="28">
        <v>0.14000000000000001</v>
      </c>
      <c r="AH26" s="49" t="s">
        <v>39</v>
      </c>
      <c r="AI26" s="28">
        <f t="shared" si="9"/>
        <v>1.3580000000000002E-2</v>
      </c>
      <c r="AJ26" s="27">
        <v>9.6999999999999993</v>
      </c>
    </row>
    <row r="27" spans="1:55">
      <c r="A27" s="19"/>
      <c r="G27" s="82"/>
      <c r="K27" s="11"/>
      <c r="L27" s="49" t="s">
        <v>89</v>
      </c>
      <c r="M27" t="s">
        <v>99</v>
      </c>
      <c r="N27" s="28">
        <v>1.88</v>
      </c>
      <c r="O27" s="49" t="s">
        <v>39</v>
      </c>
      <c r="P27" s="12">
        <f t="shared" si="7"/>
        <v>0.20679999999999998</v>
      </c>
      <c r="Q27" s="27">
        <v>11</v>
      </c>
      <c r="S27" s="27">
        <v>1.51</v>
      </c>
      <c r="T27" s="49" t="s">
        <v>39</v>
      </c>
      <c r="U27" s="28">
        <f t="shared" si="10"/>
        <v>0.1812</v>
      </c>
      <c r="V27" s="27">
        <v>12</v>
      </c>
      <c r="X27" s="28">
        <f t="shared" si="11"/>
        <v>0.51</v>
      </c>
      <c r="Y27" s="49" t="s">
        <v>39</v>
      </c>
      <c r="Z27" s="28">
        <v>9.920000000000001E-2</v>
      </c>
      <c r="AB27" s="28">
        <v>7.0000000000000007E-2</v>
      </c>
      <c r="AC27" s="49" t="s">
        <v>39</v>
      </c>
      <c r="AD27" s="28">
        <f t="shared" si="8"/>
        <v>1.6800000000000002E-2</v>
      </c>
      <c r="AE27" s="63">
        <v>24</v>
      </c>
      <c r="AF27" s="27"/>
      <c r="AG27" s="28">
        <v>0.04</v>
      </c>
      <c r="AH27" s="49" t="s">
        <v>39</v>
      </c>
      <c r="AI27" s="28">
        <f t="shared" si="9"/>
        <v>8.0000000000000002E-3</v>
      </c>
      <c r="AJ27" s="27">
        <v>20</v>
      </c>
    </row>
    <row r="28" spans="1:55">
      <c r="A28" s="19"/>
      <c r="G28" s="82"/>
      <c r="K28" s="11"/>
      <c r="L28" s="19"/>
      <c r="M28" s="19"/>
      <c r="O28" s="27"/>
    </row>
    <row r="29" spans="1:55">
      <c r="A29" s="19"/>
      <c r="G29" s="82"/>
      <c r="K29" s="11"/>
      <c r="L29" s="19"/>
      <c r="M29" s="19"/>
    </row>
    <row r="30" spans="1:55">
      <c r="A30" s="19"/>
      <c r="G30" s="82"/>
      <c r="K30" s="11"/>
      <c r="L30" s="19"/>
      <c r="M30" s="19"/>
      <c r="AZ30" s="11"/>
    </row>
    <row r="31" spans="1:55">
      <c r="A31" s="19"/>
      <c r="G31" s="82"/>
      <c r="K31" s="11"/>
      <c r="L31" s="19"/>
      <c r="M31" s="19"/>
    </row>
    <row r="32" spans="1:55">
      <c r="A32" s="19"/>
      <c r="G32" s="82"/>
      <c r="K32" s="11"/>
      <c r="L32" s="19"/>
      <c r="M32" s="19"/>
    </row>
    <row r="33" spans="1:52">
      <c r="A33" s="19"/>
      <c r="G33" s="82"/>
      <c r="K33" s="11"/>
      <c r="L33" s="19"/>
      <c r="M33" s="19"/>
    </row>
    <row r="34" spans="1:52">
      <c r="A34" s="19"/>
      <c r="G34" s="82"/>
      <c r="K34" s="11"/>
      <c r="L34" s="19"/>
      <c r="M34" s="19"/>
    </row>
    <row r="35" spans="1:52">
      <c r="G35" s="82"/>
      <c r="K35" s="11"/>
      <c r="L35" s="19"/>
      <c r="M35" s="19"/>
      <c r="AS35" s="11"/>
      <c r="AT35" s="11"/>
      <c r="AU35" s="11"/>
      <c r="AV35" s="11"/>
      <c r="AW35" s="11"/>
      <c r="AX35" s="11"/>
      <c r="AY35" s="11"/>
    </row>
    <row r="36" spans="1:52">
      <c r="K36" s="11"/>
      <c r="L36" s="11"/>
      <c r="M36" s="11"/>
      <c r="AS36" s="11"/>
      <c r="AT36" s="11"/>
      <c r="AU36" s="11"/>
      <c r="AV36" s="11"/>
      <c r="AW36" s="11"/>
      <c r="AX36" s="11"/>
      <c r="AY36" s="11"/>
      <c r="AZ36" s="18"/>
    </row>
    <row r="37" spans="1:52">
      <c r="AS37" s="11"/>
      <c r="AT37" s="11"/>
      <c r="AU37" s="11"/>
      <c r="AV37" s="13"/>
      <c r="AW37" s="11"/>
      <c r="AX37" s="11"/>
      <c r="AY37" s="11"/>
      <c r="AZ37" s="18"/>
    </row>
    <row r="38" spans="1:52">
      <c r="AS38" s="11"/>
      <c r="AT38" s="11"/>
      <c r="AU38" s="11"/>
      <c r="AV38" s="13"/>
      <c r="AW38" s="11"/>
      <c r="AX38" s="11"/>
      <c r="AY38" s="11"/>
      <c r="AZ38" s="18"/>
    </row>
    <row r="39" spans="1:52">
      <c r="AS39" s="11"/>
      <c r="AT39" s="11"/>
      <c r="AU39" s="11"/>
      <c r="AV39" s="11"/>
      <c r="AW39" s="11"/>
      <c r="AX39" s="11"/>
      <c r="AY39" s="11"/>
      <c r="AZ39" s="18"/>
    </row>
    <row r="40" spans="1:52">
      <c r="AS40" s="11"/>
      <c r="AT40" s="11"/>
      <c r="AU40" s="11"/>
      <c r="AV40" s="11"/>
      <c r="AW40" s="11"/>
      <c r="AZ40" s="18"/>
    </row>
    <row r="41" spans="1:52">
      <c r="AS41" s="11"/>
      <c r="AT41" s="11"/>
      <c r="AU41" s="11"/>
      <c r="AV41" s="11"/>
      <c r="AW41" s="11"/>
    </row>
    <row r="42" spans="1:52">
      <c r="AS42" s="11"/>
      <c r="AT42" s="11"/>
      <c r="AU42" s="11"/>
      <c r="AV42" s="11"/>
      <c r="AW42" s="11"/>
    </row>
  </sheetData>
  <mergeCells count="6">
    <mergeCell ref="G20:G35"/>
    <mergeCell ref="A1:F1"/>
    <mergeCell ref="G1:J1"/>
    <mergeCell ref="K1:AQ1"/>
    <mergeCell ref="A3:A18"/>
    <mergeCell ref="G3:G1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L29"/>
  <sheetViews>
    <sheetView workbookViewId="0">
      <selection activeCell="C19" sqref="C19"/>
    </sheetView>
  </sheetViews>
  <sheetFormatPr defaultRowHeight="18.75"/>
  <cols>
    <col min="2" max="2" width="34.875" customWidth="1"/>
    <col min="3" max="3" width="19.5" customWidth="1"/>
  </cols>
  <sheetData>
    <row r="2" spans="2:12" ht="19.5" thickBot="1">
      <c r="B2" s="34" t="s">
        <v>45</v>
      </c>
      <c r="C2" s="34"/>
      <c r="D2" s="34"/>
      <c r="E2" s="34"/>
      <c r="F2" s="34"/>
    </row>
    <row r="3" spans="2:12" ht="19.5" thickBot="1">
      <c r="B3" s="35" t="s">
        <v>46</v>
      </c>
      <c r="C3" s="36" t="s">
        <v>47</v>
      </c>
      <c r="D3" s="34"/>
      <c r="E3" s="34"/>
      <c r="F3" s="34"/>
      <c r="L3" t="s">
        <v>109</v>
      </c>
    </row>
    <row r="4" spans="2:12" ht="19.5" thickTop="1">
      <c r="B4" s="37" t="s">
        <v>48</v>
      </c>
      <c r="C4" s="68"/>
      <c r="D4" s="34"/>
      <c r="E4" s="34"/>
      <c r="F4" s="34"/>
      <c r="L4" t="s">
        <v>126</v>
      </c>
    </row>
    <row r="5" spans="2:12" ht="19.5" thickBot="1">
      <c r="B5" s="38" t="s">
        <v>49</v>
      </c>
      <c r="C5" s="39" t="s">
        <v>127</v>
      </c>
      <c r="D5" s="34"/>
      <c r="E5" s="34"/>
      <c r="F5" s="34"/>
      <c r="L5" t="s">
        <v>128</v>
      </c>
    </row>
    <row r="6" spans="2:12">
      <c r="B6" s="34"/>
      <c r="C6" s="34"/>
      <c r="D6" s="34"/>
      <c r="E6" s="34"/>
      <c r="F6" s="34"/>
      <c r="L6" t="s">
        <v>129</v>
      </c>
    </row>
    <row r="7" spans="2:12">
      <c r="B7" s="40" t="s">
        <v>50</v>
      </c>
      <c r="C7" s="34"/>
      <c r="D7" s="34"/>
      <c r="E7" s="34"/>
      <c r="F7" s="34"/>
      <c r="L7" t="s">
        <v>110</v>
      </c>
    </row>
    <row r="8" spans="2:12">
      <c r="B8" s="41" t="s">
        <v>51</v>
      </c>
      <c r="C8" s="42">
        <v>362.41</v>
      </c>
      <c r="D8" s="34"/>
      <c r="E8" s="34"/>
      <c r="F8" s="34"/>
      <c r="L8" t="s">
        <v>111</v>
      </c>
    </row>
    <row r="9" spans="2:12">
      <c r="B9" s="41" t="s">
        <v>52</v>
      </c>
      <c r="C9" s="42">
        <v>3.29</v>
      </c>
      <c r="D9" s="34"/>
      <c r="E9" s="34"/>
      <c r="F9" s="34"/>
      <c r="L9" t="s">
        <v>112</v>
      </c>
    </row>
    <row r="10" spans="2:12">
      <c r="B10" s="41" t="s">
        <v>53</v>
      </c>
      <c r="C10" s="33">
        <v>1</v>
      </c>
      <c r="D10" s="34"/>
      <c r="E10" s="34"/>
      <c r="F10" s="34"/>
      <c r="L10" t="s">
        <v>113</v>
      </c>
    </row>
    <row r="11" spans="2:12">
      <c r="B11" s="41" t="s">
        <v>54</v>
      </c>
      <c r="C11" s="33">
        <v>3</v>
      </c>
      <c r="D11" s="34"/>
      <c r="E11" s="75" t="s">
        <v>131</v>
      </c>
      <c r="F11" s="34"/>
      <c r="L11" t="s">
        <v>114</v>
      </c>
    </row>
    <row r="12" spans="2:12">
      <c r="B12" s="41" t="s">
        <v>55</v>
      </c>
      <c r="C12" s="33">
        <v>8</v>
      </c>
      <c r="D12" s="34"/>
      <c r="E12" s="75" t="s">
        <v>132</v>
      </c>
      <c r="F12" s="34"/>
      <c r="L12" t="s">
        <v>115</v>
      </c>
    </row>
    <row r="13" spans="2:12">
      <c r="B13" s="41" t="s">
        <v>56</v>
      </c>
      <c r="C13" s="69">
        <v>362.11</v>
      </c>
      <c r="D13" s="34"/>
      <c r="E13" s="34"/>
      <c r="F13" s="34"/>
      <c r="L13" t="s">
        <v>116</v>
      </c>
    </row>
    <row r="14" spans="2:12">
      <c r="B14" s="43" t="s">
        <v>57</v>
      </c>
      <c r="C14" s="69">
        <v>362.11</v>
      </c>
      <c r="D14" s="34"/>
      <c r="E14" s="34"/>
      <c r="F14" s="34"/>
      <c r="L14" t="s">
        <v>117</v>
      </c>
    </row>
    <row r="15" spans="2:12">
      <c r="B15" s="41" t="s">
        <v>58</v>
      </c>
      <c r="C15" s="42">
        <v>66.650000000000006</v>
      </c>
      <c r="D15" s="34"/>
      <c r="E15" s="34"/>
      <c r="F15" s="34"/>
      <c r="L15" t="s">
        <v>118</v>
      </c>
    </row>
    <row r="16" spans="2:12">
      <c r="B16" s="41" t="s">
        <v>59</v>
      </c>
      <c r="C16" s="42">
        <v>25</v>
      </c>
      <c r="D16" s="34"/>
      <c r="E16" s="34"/>
      <c r="F16" s="34"/>
      <c r="L16" t="s">
        <v>119</v>
      </c>
    </row>
    <row r="17" spans="2:12">
      <c r="B17" s="41" t="s">
        <v>60</v>
      </c>
      <c r="C17" s="33">
        <v>0</v>
      </c>
      <c r="D17" s="34"/>
      <c r="E17" s="34"/>
      <c r="F17" s="34"/>
      <c r="L17" t="s">
        <v>120</v>
      </c>
    </row>
    <row r="18" spans="2:12">
      <c r="B18" s="41" t="s">
        <v>61</v>
      </c>
      <c r="C18" s="33"/>
      <c r="D18" s="34"/>
      <c r="E18" s="34"/>
      <c r="F18" s="34"/>
      <c r="L18" t="s">
        <v>121</v>
      </c>
    </row>
    <row r="19" spans="2:12">
      <c r="B19" s="41" t="s">
        <v>62</v>
      </c>
      <c r="C19" s="33"/>
      <c r="D19" s="34"/>
      <c r="E19" s="34"/>
      <c r="F19" s="34"/>
      <c r="L19" t="s">
        <v>130</v>
      </c>
    </row>
    <row r="20" spans="2:12">
      <c r="B20" s="43" t="s">
        <v>63</v>
      </c>
      <c r="C20" s="33"/>
      <c r="D20" s="34"/>
      <c r="E20" s="34"/>
      <c r="F20" s="34"/>
      <c r="L20" t="s">
        <v>122</v>
      </c>
    </row>
    <row r="21" spans="2:12">
      <c r="B21" s="43" t="s">
        <v>64</v>
      </c>
      <c r="C21" s="33"/>
      <c r="D21" s="34"/>
      <c r="E21" s="34"/>
      <c r="F21" s="34"/>
      <c r="L21" t="s">
        <v>123</v>
      </c>
    </row>
    <row r="22" spans="2:12">
      <c r="B22" s="43" t="s">
        <v>65</v>
      </c>
      <c r="C22" s="33"/>
      <c r="D22" s="34"/>
      <c r="E22" s="34"/>
      <c r="F22" s="34"/>
      <c r="L22" t="s">
        <v>124</v>
      </c>
    </row>
    <row r="23" spans="2:12">
      <c r="B23" s="43" t="s">
        <v>66</v>
      </c>
      <c r="C23" s="33"/>
      <c r="D23" s="34"/>
      <c r="E23" s="34"/>
      <c r="F23" s="34"/>
      <c r="L23" t="s">
        <v>125</v>
      </c>
    </row>
    <row r="24" spans="2:12">
      <c r="B24" s="43" t="s">
        <v>67</v>
      </c>
      <c r="C24" s="33"/>
      <c r="D24" s="34"/>
      <c r="E24" s="34"/>
      <c r="F24" s="34"/>
    </row>
    <row r="25" spans="2:12">
      <c r="B25" s="43" t="s">
        <v>68</v>
      </c>
      <c r="C25" s="44"/>
      <c r="D25" s="34"/>
      <c r="E25" s="34"/>
      <c r="F25" s="34"/>
    </row>
    <row r="26" spans="2:12">
      <c r="B26" s="34"/>
      <c r="C26" s="34"/>
      <c r="D26" s="34"/>
      <c r="E26" s="34"/>
      <c r="F26" s="34"/>
    </row>
    <row r="27" spans="2:12" ht="19.5" thickBot="1">
      <c r="B27" s="34" t="s">
        <v>69</v>
      </c>
      <c r="C27" s="34"/>
      <c r="D27" s="34"/>
      <c r="E27" s="34"/>
      <c r="F27" s="34"/>
    </row>
    <row r="28" spans="2:12">
      <c r="B28" s="70" t="s">
        <v>70</v>
      </c>
      <c r="C28" s="71" t="s">
        <v>71</v>
      </c>
      <c r="D28" s="71" t="s">
        <v>72</v>
      </c>
      <c r="E28" s="71" t="s">
        <v>73</v>
      </c>
      <c r="F28" s="71" t="s">
        <v>74</v>
      </c>
      <c r="G28" s="72"/>
    </row>
    <row r="29" spans="2:12" ht="19.5" thickBot="1">
      <c r="B29" s="76">
        <v>9.4</v>
      </c>
      <c r="C29" s="73" t="s">
        <v>106</v>
      </c>
      <c r="D29" s="74" t="s">
        <v>133</v>
      </c>
      <c r="E29" s="73"/>
      <c r="F29" s="73"/>
      <c r="G29" s="77" t="s">
        <v>134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ChemDraw.Document.6.0" shapeId="3074" r:id="rId4">
          <objectPr defaultSize="0" r:id="rId5">
            <anchor moveWithCells="1">
              <from>
                <xdr:col>3</xdr:col>
                <xdr:colOff>428625</xdr:colOff>
                <xdr:row>1</xdr:row>
                <xdr:rowOff>171450</xdr:rowOff>
              </from>
              <to>
                <xdr:col>10</xdr:col>
                <xdr:colOff>542925</xdr:colOff>
                <xdr:row>8</xdr:row>
                <xdr:rowOff>161925</xdr:rowOff>
              </to>
            </anchor>
          </objectPr>
        </oleObject>
      </mc:Choice>
      <mc:Fallback>
        <oleObject progId="ChemDraw.Document.6.0" shapeId="3074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18F_FACT(kinetic)</vt:lpstr>
      <vt:lpstr>18F_FACT(kinetic) (raw)</vt:lpstr>
      <vt:lpstr>18F_FACT(compound)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2024-02-16T02:26:14Z</dcterms:modified>
</cp:coreProperties>
</file>