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3.xml" ContentType="application/vnd.openxmlformats-officedocument.drawing+xml"/>
  <Override PartName="/xl/slicers/slicer2.xml" ContentType="application/vnd.ms-excel.slicer+xml"/>
  <Override PartName="/xl/webextensions/webextension1.xml" ContentType="application/vnd.ms-office.webextensi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324"/>
  <workbookPr codeName="ThisWorkbook" hidePivotFieldList="1"/>
  <mc:AlternateContent xmlns:mc="http://schemas.openxmlformats.org/markup-compatibility/2006">
    <mc:Choice Requires="x15">
      <x15ac:absPath xmlns:x15ac="http://schemas.microsoft.com/office/spreadsheetml/2010/11/ac" url="C:\Users\S. LONDEY\Downloads\Excel Sales Dashboard (Report)\Excel Sales Dashboard (Report)\"/>
    </mc:Choice>
  </mc:AlternateContent>
  <xr:revisionPtr revIDLastSave="0" documentId="13_ncr:1_{E244E8DF-AD0C-44D1-A4E8-F63C9389D3CC}" xr6:coauthVersionLast="47" xr6:coauthVersionMax="47" xr10:uidLastSave="{00000000-0000-0000-0000-000000000000}"/>
  <bookViews>
    <workbookView xWindow="-108" yWindow="-108" windowWidth="23256" windowHeight="12576" activeTab="4" xr2:uid="{00000000-000D-0000-FFFF-FFFF00000000}"/>
  </bookViews>
  <sheets>
    <sheet name="Analysis" sheetId="3" r:id="rId1"/>
    <sheet name="Analysis 02" sheetId="7" r:id="rId2"/>
    <sheet name="Waffle Chart" sheetId="8" r:id="rId3"/>
    <sheet name="Analysis 03" sheetId="10" r:id="rId4"/>
    <sheet name="Profit View" sheetId="9" r:id="rId5"/>
    <sheet name="Time Frame" sheetId="5" r:id="rId6"/>
    <sheet name="Store" sheetId="4" r:id="rId7"/>
  </sheets>
  <definedNames>
    <definedName name="Large_1">'Analysis 02'!$G$19</definedName>
    <definedName name="Large_2">'Analysis 02'!$G$20</definedName>
    <definedName name="Slicer_Category">#N/A</definedName>
    <definedName name="Slicer_Month">#N/A</definedName>
    <definedName name="Slicer_Month1">#N/A</definedName>
  </definedNames>
  <calcPr calcId="191029"/>
  <pivotCaches>
    <pivotCache cacheId="3" r:id="rId8"/>
    <pivotCache cacheId="4" r:id="rId9"/>
    <pivotCache cacheId="5" r:id="rId10"/>
    <pivotCache cacheId="17" r:id="rId11"/>
    <pivotCache cacheId="18" r:id="rId12"/>
    <pivotCache cacheId="19" r:id="rId13"/>
    <pivotCache cacheId="20" r:id="rId14"/>
    <pivotCache cacheId="21" r:id="rId15"/>
    <pivotCache cacheId="257" r:id="rId16"/>
    <pivotCache cacheId="260" r:id="rId17"/>
    <pivotCache cacheId="590" r:id="rId18"/>
    <pivotCache cacheId="593" r:id="rId19"/>
    <pivotCache cacheId="596" r:id="rId20"/>
    <pivotCache cacheId="599" r:id="rId21"/>
    <pivotCache cacheId="602" r:id="rId22"/>
    <pivotCache cacheId="605" r:id="rId23"/>
    <pivotCache cacheId="608" r:id="rId24"/>
    <pivotCache cacheId="611" r:id="rId25"/>
    <pivotCache cacheId="614" r:id="rId26"/>
    <pivotCache cacheId="617" r:id="rId27"/>
    <pivotCache cacheId="620" r:id="rId28"/>
    <pivotCache cacheId="623" r:id="rId29"/>
    <pivotCache cacheId="626" r:id="rId30"/>
  </pivotCaches>
  <extLst>
    <ext xmlns:x14="http://schemas.microsoft.com/office/spreadsheetml/2009/9/main" uri="{876F7934-8845-4945-9796-88D515C7AA90}">
      <x14:pivotCaches>
        <pivotCache cacheId="23" r:id="rId31"/>
      </x14:pivotCaches>
    </ext>
    <ext xmlns:x14="http://schemas.microsoft.com/office/spreadsheetml/2009/9/main" uri="{BBE1A952-AA13-448e-AADC-164F8A28A991}">
      <x14:slicerCaches>
        <x14:slicerCache r:id="rId32"/>
        <x14:slicerCache r:id="rId33"/>
        <x14:slicerCache r:id="rId3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im_Customer_5574643a-e66c-4cf1-8e73-ad0228f99952" name="Dim_Customer" connection="Query - Dim_Customer"/>
          <x15:modelTable id="products_table_71664567-316d-48e4-9056-207c6c2114e7" name="products_table" connection="Query - products_table"/>
          <x15:modelTable id="Dim_SalesPerson_1e11c33b-e3bc-4f23-a6e0-4e73ea70ed7c" name="Dim_SalesPerson" connection="Query - Dim_SalesPerson"/>
          <x15:modelTable id="fact_table_07ddf971-96ea-464e-9270-7b3004fea7b5" name="fact_table" connection="Query - fact_table"/>
          <x15:modelTable id="Date_aa32b39c-c5dc-4636-b974-6622604896b9" name="Date" connection="Query - Date"/>
          <x15:modelTable id="Calculations_5d5346cc-7516-4c6d-8a24-720d236a076f" name="Calculations" connection="Query - Calculations"/>
          <x15:modelTable id="monthly_store_targets_1746a171-4661-46f4-bb96-655463993556" name="monthly_store_targets" connection="Query - monthly_store_targets"/>
        </x15:modelTables>
        <x15:modelRelationships>
          <x15:modelRelationship fromTable="fact_table" fromColumn="Customer ID" toTable="Dim_Customer" toColumn="Customer ID"/>
          <x15:modelRelationship fromTable="fact_table" fromColumn="Sales Person ID" toTable="Dim_SalesPerson" toColumn="Sales Person ID"/>
          <x15:modelRelationship fromTable="fact_table" fromColumn="Product ID" toTable="products_table" toColumn="Product ID"/>
          <x15:modelRelationship fromTable="fact_table" fromColumn="Order Date" toTable="Date" toColumn="Date"/>
          <x15:modelRelationship fromTable="monthly_store_targets" fromColumn="Date" toTable="Date" toColumn="Date"/>
          <x15:modelRelationship fromTable="monthly_store_targets" fromColumn="Store ID" toTable="Dim_SalesPerson" toColumn="Sales Person 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19" i="10" l="1"/>
  <c r="BU8" i="10"/>
  <c r="BR21" i="10"/>
  <c r="BR22" i="10"/>
  <c r="BR23" i="10"/>
  <c r="BR24" i="10"/>
  <c r="BR25" i="10"/>
  <c r="BR20" i="10"/>
  <c r="BQ21" i="10"/>
  <c r="BQ22" i="10"/>
  <c r="BQ23" i="10"/>
  <c r="BQ24" i="10"/>
  <c r="BQ25" i="10"/>
  <c r="BQ20" i="10"/>
  <c r="BS17" i="10"/>
  <c r="BS16" i="10"/>
  <c r="BS15" i="10"/>
  <c r="BS14" i="10"/>
  <c r="BS13" i="10"/>
  <c r="AH17" i="7"/>
  <c r="BH5" i="10"/>
  <c r="BH6" i="10"/>
  <c r="BH7" i="10"/>
  <c r="BH8" i="10"/>
  <c r="BH9" i="10"/>
  <c r="BH10" i="10"/>
  <c r="BH11" i="10"/>
  <c r="BH12" i="10"/>
  <c r="BH13" i="10"/>
  <c r="BH14" i="10"/>
  <c r="BH15" i="10"/>
  <c r="BH4" i="10"/>
  <c r="BG4" i="10"/>
  <c r="BG5" i="10"/>
  <c r="BG6" i="10"/>
  <c r="BG7" i="10"/>
  <c r="BG8" i="10"/>
  <c r="BG9" i="10"/>
  <c r="BG10" i="10"/>
  <c r="BG11" i="10"/>
  <c r="BG12" i="10"/>
  <c r="BG13" i="10"/>
  <c r="BG14" i="10"/>
  <c r="BG15" i="10"/>
  <c r="BG3" i="10"/>
  <c r="BF4" i="10"/>
  <c r="BF5" i="10"/>
  <c r="BF6" i="10"/>
  <c r="BF7" i="10"/>
  <c r="BF8" i="10"/>
  <c r="BF9" i="10"/>
  <c r="BF10" i="10"/>
  <c r="BF11" i="10"/>
  <c r="BF12" i="10"/>
  <c r="BF13" i="10"/>
  <c r="BF14" i="10"/>
  <c r="BF15" i="10"/>
  <c r="BH3" i="10"/>
  <c r="BF3" i="10"/>
  <c r="AU19" i="10"/>
  <c r="AU18" i="10"/>
  <c r="AI25" i="10" s="1" a="1"/>
  <c r="AI25" i="10" s="1"/>
  <c r="AT19" i="10"/>
  <c r="AT18" i="10"/>
  <c r="N21" i="10"/>
  <c r="N20" i="10"/>
  <c r="F21" i="10"/>
  <c r="G21" i="10"/>
  <c r="F22" i="10"/>
  <c r="G22" i="10"/>
  <c r="F23" i="10"/>
  <c r="G23" i="10"/>
  <c r="F24" i="10"/>
  <c r="G24" i="10"/>
  <c r="F25" i="10"/>
  <c r="G25" i="10"/>
  <c r="G20" i="10"/>
  <c r="F20" i="10"/>
  <c r="C20" i="10"/>
  <c r="C21" i="10"/>
  <c r="C22" i="10"/>
  <c r="C23" i="10"/>
  <c r="C24" i="10"/>
  <c r="C25" i="10"/>
  <c r="B21" i="10"/>
  <c r="B22" i="10"/>
  <c r="B23" i="10"/>
  <c r="J23" i="10" s="1"/>
  <c r="B24" i="10"/>
  <c r="B25" i="10"/>
  <c r="B20" i="10"/>
  <c r="J20" i="10" s="1"/>
  <c r="AH16" i="7"/>
  <c r="AI16" i="7"/>
  <c r="AI17" i="7"/>
  <c r="AH18" i="7"/>
  <c r="AI18" i="7"/>
  <c r="AH19" i="7"/>
  <c r="AI19" i="7"/>
  <c r="AH20" i="7"/>
  <c r="AI20" i="7"/>
  <c r="AH21" i="7"/>
  <c r="AI21" i="7"/>
  <c r="AH22" i="7"/>
  <c r="AI22" i="7"/>
  <c r="AI15" i="7"/>
  <c r="AH15" i="7"/>
  <c r="Z13" i="7"/>
  <c r="AA13" i="7"/>
  <c r="Z14" i="7"/>
  <c r="AA14" i="7"/>
  <c r="Z15" i="7"/>
  <c r="AA15" i="7"/>
  <c r="Z16" i="7"/>
  <c r="AA16" i="7"/>
  <c r="AA12" i="7"/>
  <c r="Z12" i="7"/>
  <c r="E5" i="8"/>
  <c r="E4" i="8"/>
  <c r="D5" i="8"/>
  <c r="D4" i="8"/>
  <c r="C4" i="8"/>
  <c r="C5" i="8"/>
  <c r="Q9" i="7"/>
  <c r="P9" i="7"/>
  <c r="R9" i="7"/>
  <c r="R4" i="7"/>
  <c r="H5" i="7"/>
  <c r="H6" i="7"/>
  <c r="H7" i="7"/>
  <c r="H8" i="7"/>
  <c r="H9" i="7"/>
  <c r="H10" i="7"/>
  <c r="H11" i="7"/>
  <c r="H12" i="7"/>
  <c r="H13" i="7"/>
  <c r="H14" i="7"/>
  <c r="H15" i="7"/>
  <c r="H4" i="7"/>
  <c r="G5" i="7"/>
  <c r="G6" i="7"/>
  <c r="G7" i="7"/>
  <c r="G8" i="7"/>
  <c r="G9" i="7"/>
  <c r="G10" i="7"/>
  <c r="G11" i="7"/>
  <c r="G12" i="7"/>
  <c r="G13" i="7"/>
  <c r="G14" i="7"/>
  <c r="G15" i="7"/>
  <c r="G4" i="7"/>
  <c r="U6" i="3"/>
  <c r="V6" i="3"/>
  <c r="U7" i="3"/>
  <c r="V7" i="3"/>
  <c r="U8" i="3"/>
  <c r="V8" i="3"/>
  <c r="U9" i="3"/>
  <c r="V9" i="3"/>
  <c r="U10" i="3"/>
  <c r="V10" i="3"/>
  <c r="U11" i="3"/>
  <c r="V11" i="3"/>
  <c r="U12" i="3"/>
  <c r="V12" i="3"/>
  <c r="U13" i="3"/>
  <c r="V13" i="3"/>
  <c r="U14" i="3"/>
  <c r="V14" i="3"/>
  <c r="U15" i="3"/>
  <c r="V15" i="3"/>
  <c r="T5" i="3"/>
  <c r="U5" i="3"/>
  <c r="V5" i="3"/>
  <c r="T6" i="3"/>
  <c r="T7" i="3"/>
  <c r="T8" i="3"/>
  <c r="T9" i="3"/>
  <c r="T10" i="3"/>
  <c r="T11" i="3"/>
  <c r="T12" i="3"/>
  <c r="T13" i="3"/>
  <c r="T14" i="3"/>
  <c r="U4" i="3"/>
  <c r="V4" i="3"/>
  <c r="T4" i="3"/>
  <c r="C17" i="3"/>
  <c r="D17" i="3"/>
  <c r="E17" i="3"/>
  <c r="F17" i="3"/>
  <c r="G17" i="3"/>
  <c r="H17" i="3"/>
  <c r="I17" i="3"/>
  <c r="J17" i="3"/>
  <c r="K17" i="3"/>
  <c r="L17" i="3"/>
  <c r="T22" i="3" s="1"/>
  <c r="B17" i="3"/>
  <c r="S22" i="3" s="1"/>
  <c r="K25" i="10" l="1"/>
  <c r="K21" i="10"/>
  <c r="K20" i="10"/>
  <c r="J22" i="10"/>
  <c r="K24" i="10"/>
  <c r="J25" i="10"/>
  <c r="K22" i="10"/>
  <c r="J24" i="10"/>
  <c r="J21" i="10"/>
  <c r="K23" i="10"/>
  <c r="AK20" i="7"/>
  <c r="AJ20" i="7" s="1"/>
  <c r="AK16" i="7"/>
  <c r="AJ16" i="7" s="1"/>
  <c r="AK19" i="7"/>
  <c r="AJ19" i="7" s="1"/>
  <c r="AK22" i="7"/>
  <c r="AJ22" i="7" s="1"/>
  <c r="AK18" i="7"/>
  <c r="AJ18" i="7" s="1"/>
  <c r="AK21" i="7"/>
  <c r="AJ21" i="7" s="1"/>
  <c r="AK17" i="7"/>
  <c r="AJ17" i="7" s="1"/>
  <c r="AC14" i="7"/>
  <c r="AB14" i="7" s="1"/>
  <c r="AC13" i="7"/>
  <c r="AC16" i="7"/>
  <c r="AB16" i="7" s="1"/>
  <c r="AC15" i="7"/>
  <c r="AB15" i="7" s="1"/>
  <c r="L8" i="7"/>
  <c r="L15" i="7"/>
  <c r="L11" i="7"/>
  <c r="L7" i="7"/>
  <c r="L14" i="7"/>
  <c r="L10" i="7"/>
  <c r="L6" i="7"/>
  <c r="L12" i="7"/>
  <c r="L13" i="7"/>
  <c r="L9" i="7"/>
  <c r="L5" i="7"/>
  <c r="L4" i="7"/>
  <c r="G20" i="7"/>
  <c r="G19" i="7"/>
  <c r="V22" i="3"/>
  <c r="U22" i="3"/>
  <c r="AH27" i="7" l="1"/>
  <c r="AB13" i="7"/>
  <c r="Z20" i="7"/>
  <c r="I4" i="7"/>
  <c r="I5" i="7"/>
  <c r="I9" i="7"/>
  <c r="I13" i="7"/>
  <c r="I6" i="7"/>
  <c r="I10" i="7"/>
  <c r="I14" i="7"/>
  <c r="I7" i="7"/>
  <c r="I11" i="7"/>
  <c r="I15" i="7"/>
  <c r="I8" i="7"/>
  <c r="I1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A3613E7-7D93-4B6F-8982-F947706773A6}" name="Query - Calculations" description="Connection to the 'Calculations' query in the workbook." type="100" refreshedVersion="8" minRefreshableVersion="5">
    <extLst>
      <ext xmlns:x15="http://schemas.microsoft.com/office/spreadsheetml/2010/11/main" uri="{DE250136-89BD-433C-8126-D09CA5730AF9}">
        <x15:connection id="bf9a3d47-f2d7-4c19-b55e-f7cad0f010e3"/>
      </ext>
    </extLst>
  </connection>
  <connection id="2" xr16:uid="{72F920CC-73C0-47B4-9C00-58FACEBFC3E7}" name="Query - Date" description="Connection to the 'Date' query in the workbook." type="100" refreshedVersion="8" minRefreshableVersion="5">
    <extLst>
      <ext xmlns:x15="http://schemas.microsoft.com/office/spreadsheetml/2010/11/main" uri="{DE250136-89BD-433C-8126-D09CA5730AF9}">
        <x15:connection id="99bed872-bdc9-4e32-a9cc-518abb2519b0"/>
      </ext>
    </extLst>
  </connection>
  <connection id="3" xr16:uid="{AE937109-EC94-4391-A5CF-5061E1A2953A}" name="Query - Dim_Customer" description="Connection to the 'Dim_Customer' query in the workbook." type="100" refreshedVersion="8" minRefreshableVersion="5">
    <extLst>
      <ext xmlns:x15="http://schemas.microsoft.com/office/spreadsheetml/2010/11/main" uri="{DE250136-89BD-433C-8126-D09CA5730AF9}">
        <x15:connection id="eddd550e-38ed-42ec-9cd8-8a5b2e03d2bf">
          <x15:oledbPr connection="Provider=Microsoft.Mashup.OleDb.1;Data Source=$Workbook$;Location=Dim_Customer;Extended Properties=&quot;&quot;">
            <x15:dbTables>
              <x15:dbTable name="Dim_Customer"/>
            </x15:dbTables>
          </x15:oledbPr>
        </x15:connection>
      </ext>
    </extLst>
  </connection>
  <connection id="4" xr16:uid="{18F22EAA-2E06-45AF-990D-AF387943E1F3}" name="Query - Dim_SalesPerson" description="Connection to the 'Dim_SalesPerson' query in the workbook." type="100" refreshedVersion="8" minRefreshableVersion="5">
    <extLst>
      <ext xmlns:x15="http://schemas.microsoft.com/office/spreadsheetml/2010/11/main" uri="{DE250136-89BD-433C-8126-D09CA5730AF9}">
        <x15:connection id="dec2b65c-c371-4667-ab82-a083748d459e"/>
      </ext>
    </extLst>
  </connection>
  <connection id="5" xr16:uid="{7EE5E08E-FF1F-4FB5-B125-3D950C1F223F}" name="Query - fact_table" description="Connection to the 'fact_table' query in the workbook." type="100" refreshedVersion="8" minRefreshableVersion="5">
    <extLst>
      <ext xmlns:x15="http://schemas.microsoft.com/office/spreadsheetml/2010/11/main" uri="{DE250136-89BD-433C-8126-D09CA5730AF9}">
        <x15:connection id="6c146866-5b19-445d-bf81-c574f2be6e7d"/>
      </ext>
    </extLst>
  </connection>
  <connection id="6" xr16:uid="{8CB7C8AE-E73A-474E-AA18-50244A98AE2C}" name="Query - monthly_store_targets" description="Connection to the 'monthly_store_targets' query in the workbook." type="100" refreshedVersion="8" minRefreshableVersion="5">
    <extLst>
      <ext xmlns:x15="http://schemas.microsoft.com/office/spreadsheetml/2010/11/main" uri="{DE250136-89BD-433C-8126-D09CA5730AF9}">
        <x15:connection id="a4f404ca-c1bb-4e67-a3c3-68fd302cb811"/>
      </ext>
    </extLst>
  </connection>
  <connection id="7" xr16:uid="{541C3D36-37FC-4FEB-84CC-1046877EED29}" name="Query - products_table" description="Connection to the 'products_table' query in the workbook." type="100" refreshedVersion="8" minRefreshableVersion="5">
    <extLst>
      <ext xmlns:x15="http://schemas.microsoft.com/office/spreadsheetml/2010/11/main" uri="{DE250136-89BD-433C-8126-D09CA5730AF9}">
        <x15:connection id="1f373505-e4f4-45c2-b8d0-ab3091362730"/>
      </ext>
    </extLst>
  </connection>
  <connection id="8" xr16:uid="{EBA4D2DA-0239-4BF0-98AA-F201FF3F6144}"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<sst xmlns="http://schemas.openxmlformats.org/spreadsheetml/2006/main" count="363" uniqueCount="223">
  <si>
    <t>Total Revenue</t>
  </si>
  <si>
    <t>Cost of Goods Sold</t>
  </si>
  <si>
    <t>Profit Margin</t>
  </si>
  <si>
    <t>% Profit Margin</t>
  </si>
  <si>
    <t># Transactions</t>
  </si>
  <si>
    <t>Total Refund</t>
  </si>
  <si>
    <t>Refund Rate</t>
  </si>
  <si>
    <t># Products</t>
  </si>
  <si>
    <t>Qty Returned</t>
  </si>
  <si>
    <t>Total Qty Sold</t>
  </si>
  <si>
    <t>Total Target</t>
  </si>
  <si>
    <t>Barron-Fleming</t>
  </si>
  <si>
    <t>Berg-Trujillo</t>
  </si>
  <si>
    <t>Lee-Myers</t>
  </si>
  <si>
    <t>Lopez</t>
  </si>
  <si>
    <t>Martinez</t>
  </si>
  <si>
    <t>Miller</t>
  </si>
  <si>
    <t>Myers-Lopez</t>
  </si>
  <si>
    <t>Novak PLC</t>
  </si>
  <si>
    <t>Thomas</t>
  </si>
  <si>
    <t>Valdez</t>
  </si>
  <si>
    <t>Grand Total</t>
  </si>
  <si>
    <t>Store Name</t>
  </si>
  <si>
    <t>Month</t>
  </si>
  <si>
    <t>Apr</t>
  </si>
  <si>
    <t>Aug</t>
  </si>
  <si>
    <t>Dec</t>
  </si>
  <si>
    <t>Feb</t>
  </si>
  <si>
    <t>Jan</t>
  </si>
  <si>
    <t>Jul</t>
  </si>
  <si>
    <t>Jun</t>
  </si>
  <si>
    <t>Mar</t>
  </si>
  <si>
    <t>May</t>
  </si>
  <si>
    <t>Nov</t>
  </si>
  <si>
    <t>Oct</t>
  </si>
  <si>
    <t>Sep</t>
  </si>
  <si>
    <t>Revenue</t>
  </si>
  <si>
    <t xml:space="preserve">Target </t>
  </si>
  <si>
    <t>Variance</t>
  </si>
  <si>
    <t>Higlight</t>
  </si>
  <si>
    <t>Large-1</t>
  </si>
  <si>
    <t>Large-2</t>
  </si>
  <si>
    <t>+0.0%;-0.0%</t>
  </si>
  <si>
    <t>WeekType</t>
  </si>
  <si>
    <t>Weekday</t>
  </si>
  <si>
    <t>Weekend</t>
  </si>
  <si>
    <t>Total Revenue2</t>
  </si>
  <si>
    <t>Quarter</t>
  </si>
  <si>
    <t>Q-1</t>
  </si>
  <si>
    <t>Q-2</t>
  </si>
  <si>
    <t>Q-3</t>
  </si>
  <si>
    <t>Q-4</t>
  </si>
  <si>
    <t>Link the Above Chart</t>
  </si>
  <si>
    <t>Highlight</t>
  </si>
  <si>
    <t>Average</t>
  </si>
  <si>
    <t>Caption</t>
  </si>
  <si>
    <t>Mon</t>
  </si>
  <si>
    <t>Tue</t>
  </si>
  <si>
    <t>Wed</t>
  </si>
  <si>
    <t>Thu</t>
  </si>
  <si>
    <t>Fri</t>
  </si>
  <si>
    <t>Sat</t>
  </si>
  <si>
    <t>Sun</t>
  </si>
  <si>
    <t>Option</t>
  </si>
  <si>
    <t>Combo Box</t>
  </si>
  <si>
    <t>Customer</t>
  </si>
  <si>
    <t>Location</t>
  </si>
  <si>
    <t>Bobby Abbott</t>
  </si>
  <si>
    <t>Christine Hawkins</t>
  </si>
  <si>
    <t>Jeffery Powell</t>
  </si>
  <si>
    <t>John Brown</t>
  </si>
  <si>
    <t>Judith Simmons</t>
  </si>
  <si>
    <t>Kristine Barrett</t>
  </si>
  <si>
    <t>Laura Gross</t>
  </si>
  <si>
    <t>Lisa West</t>
  </si>
  <si>
    <t>Paul Noble</t>
  </si>
  <si>
    <t>Travis Ewing</t>
  </si>
  <si>
    <t>Full Name</t>
  </si>
  <si>
    <t>Top 5 Customers</t>
  </si>
  <si>
    <t>California</t>
  </si>
  <si>
    <t>Florida</t>
  </si>
  <si>
    <t>Indiana</t>
  </si>
  <si>
    <t>Maryland</t>
  </si>
  <si>
    <t>Michigan</t>
  </si>
  <si>
    <t>Missouri</t>
  </si>
  <si>
    <t>New York</t>
  </si>
  <si>
    <t>Virginia</t>
  </si>
  <si>
    <t>Washington</t>
  </si>
  <si>
    <t>Wisconsin</t>
  </si>
  <si>
    <t>Top 5 Location</t>
  </si>
  <si>
    <t>Customer Table</t>
  </si>
  <si>
    <t>Location Table</t>
  </si>
  <si>
    <t>Chart</t>
  </si>
  <si>
    <t># Customers</t>
  </si>
  <si>
    <t># Location</t>
  </si>
  <si>
    <t>Caption:</t>
  </si>
  <si>
    <t>0-20</t>
  </si>
  <si>
    <t>21-30</t>
  </si>
  <si>
    <t>31-40</t>
  </si>
  <si>
    <t>41-50</t>
  </si>
  <si>
    <t>50 +</t>
  </si>
  <si>
    <t>Customer Age Group</t>
  </si>
  <si>
    <t>Average of Customer Age</t>
  </si>
  <si>
    <t>Average Customer Age</t>
  </si>
  <si>
    <t>Gender</t>
  </si>
  <si>
    <t>Female</t>
  </si>
  <si>
    <t>Male</t>
  </si>
  <si>
    <t>Icon</t>
  </si>
  <si>
    <t>■</t>
  </si>
  <si>
    <t>●</t>
  </si>
  <si>
    <t>WeekDay</t>
  </si>
  <si>
    <t>Return Rate</t>
  </si>
  <si>
    <t>Product Name</t>
  </si>
  <si>
    <t>A Splash</t>
  </si>
  <si>
    <t>Above Brew</t>
  </si>
  <si>
    <t>Administration Fusion</t>
  </si>
  <si>
    <t>Against Rush</t>
  </si>
  <si>
    <t>Alone Splash</t>
  </si>
  <si>
    <t>Animal Breeze</t>
  </si>
  <si>
    <t>Any Brew</t>
  </si>
  <si>
    <t>Assume Mist</t>
  </si>
  <si>
    <t>Attorney Mist</t>
  </si>
  <si>
    <t>Audience Fusion</t>
  </si>
  <si>
    <t>Bar Drop</t>
  </si>
  <si>
    <t>Begin Brew</t>
  </si>
  <si>
    <t>Boy Splash</t>
  </si>
  <si>
    <t>Build Brew</t>
  </si>
  <si>
    <t>Center Mist</t>
  </si>
  <si>
    <t>Century Dew</t>
  </si>
  <si>
    <t>Choice Mist</t>
  </si>
  <si>
    <t>Clearly Brew</t>
  </si>
  <si>
    <t>Common Splash</t>
  </si>
  <si>
    <t>Dark Brew</t>
  </si>
  <si>
    <t>Debate Rush</t>
  </si>
  <si>
    <t>Democrat Dew</t>
  </si>
  <si>
    <t>Despite Rush</t>
  </si>
  <si>
    <t>Develop Breeze</t>
  </si>
  <si>
    <t>Different Dew</t>
  </si>
  <si>
    <t>Discussion Fusion</t>
  </si>
  <si>
    <t>Door Brew</t>
  </si>
  <si>
    <t>Eight Brew</t>
  </si>
  <si>
    <t>Few Dew</t>
  </si>
  <si>
    <t>For Splash</t>
  </si>
  <si>
    <t>Friend Splash</t>
  </si>
  <si>
    <t>Ground Rush</t>
  </si>
  <si>
    <t>Heavy Rush</t>
  </si>
  <si>
    <t>Hold Brew</t>
  </si>
  <si>
    <t>Hotel Splash</t>
  </si>
  <si>
    <t>Husband Rush</t>
  </si>
  <si>
    <t>Include Breeze</t>
  </si>
  <si>
    <t>Indeed Splash</t>
  </si>
  <si>
    <t>Into Mist</t>
  </si>
  <si>
    <t>Its Dew</t>
  </si>
  <si>
    <t>Itself Breeze</t>
  </si>
  <si>
    <t>Large Fusion</t>
  </si>
  <si>
    <t>Left Breeze</t>
  </si>
  <si>
    <t>Leg Rush</t>
  </si>
  <si>
    <t>Let Dew</t>
  </si>
  <si>
    <t>Level Splash</t>
  </si>
  <si>
    <t>Majority Rush</t>
  </si>
  <si>
    <t>Management Drop</t>
  </si>
  <si>
    <t>Method Mist</t>
  </si>
  <si>
    <t>Might Mist</t>
  </si>
  <si>
    <t>Mind Dew</t>
  </si>
  <si>
    <t>Minute Rush</t>
  </si>
  <si>
    <t>Name Rush</t>
  </si>
  <si>
    <t>Nice Mist</t>
  </si>
  <si>
    <t>Note Splash</t>
  </si>
  <si>
    <t>Now Mist</t>
  </si>
  <si>
    <t>Of Rush</t>
  </si>
  <si>
    <t>Only Dew</t>
  </si>
  <si>
    <t>Onto Dew</t>
  </si>
  <si>
    <t>Over Splash</t>
  </si>
  <si>
    <t>Own Drop</t>
  </si>
  <si>
    <t>Pay Mist</t>
  </si>
  <si>
    <t>Piece Dew</t>
  </si>
  <si>
    <t>Pm Fusion</t>
  </si>
  <si>
    <t>Point Splash</t>
  </si>
  <si>
    <t>Poor Breeze</t>
  </si>
  <si>
    <t>Property Mist</t>
  </si>
  <si>
    <t>Protect Rush</t>
  </si>
  <si>
    <t>Question Breeze</t>
  </si>
  <si>
    <t>Race Rush</t>
  </si>
  <si>
    <t>Recent Splash</t>
  </si>
  <si>
    <t>Record Fusion</t>
  </si>
  <si>
    <t>Relate Mist</t>
  </si>
  <si>
    <t>Represent Drop</t>
  </si>
  <si>
    <t>Result Splash</t>
  </si>
  <si>
    <t>Return Mist</t>
  </si>
  <si>
    <t>Reveal Rush</t>
  </si>
  <si>
    <t>Sea Drop</t>
  </si>
  <si>
    <t>Second Splash</t>
  </si>
  <si>
    <t>Series Mist</t>
  </si>
  <si>
    <t>Side Brew</t>
  </si>
  <si>
    <t>Society Rush</t>
  </si>
  <si>
    <t>Soldier Splash</t>
  </si>
  <si>
    <t>Somebody Fusion</t>
  </si>
  <si>
    <t>Sometimes Dew</t>
  </si>
  <si>
    <t>Street Breeze</t>
  </si>
  <si>
    <t>Threat Mist</t>
  </si>
  <si>
    <t>Throughout Fusion</t>
  </si>
  <si>
    <t>Too Splash</t>
  </si>
  <si>
    <t>Training Mist</t>
  </si>
  <si>
    <t>Tv Breeze</t>
  </si>
  <si>
    <t>Two Breeze</t>
  </si>
  <si>
    <t>Value Fusion</t>
  </si>
  <si>
    <t>Wait Drop</t>
  </si>
  <si>
    <t>Way Splash</t>
  </si>
  <si>
    <t>West Rush</t>
  </si>
  <si>
    <t>What Rush</t>
  </si>
  <si>
    <t>Window Dew</t>
  </si>
  <si>
    <t>Woman Dew</t>
  </si>
  <si>
    <t>Would Rush</t>
  </si>
  <si>
    <t>Quantity</t>
  </si>
  <si>
    <t>Category</t>
  </si>
  <si>
    <t>Alcoholic Beverage</t>
  </si>
  <si>
    <t>Coffee</t>
  </si>
  <si>
    <t>Energy Drink</t>
  </si>
  <si>
    <t>Juice</t>
  </si>
  <si>
    <t>Soft Drink</t>
  </si>
  <si>
    <t>Sports Drink</t>
  </si>
  <si>
    <t>Tea</t>
  </si>
  <si>
    <t>Water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</si>
</sst>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0">
    <numFmt numFmtId="164" formatCode="\$#,##0;\(\$#,##0\);\$#,##0"/>
    <numFmt numFmtId="165" formatCode="0.00%;\-0.00%;0.00%"/>
    <numFmt numFmtId="166" formatCode="[&gt;=1000000]\$0.0,,&quot;M&quot;;[&gt;=1000]\$0.0,&quot;K&quot;;0"/>
    <numFmt numFmtId="167" formatCode="[&gt;=1000000]0.0,,&quot;M&quot;;[&gt;=1000]0.0,&quot;K&quot;;0"/>
    <numFmt numFmtId="168" formatCode="\+0.0%;\-0.0%"/>
    <numFmt numFmtId="169" formatCode="[&gt;=1000000]\$0,,&quot;M&quot;;[&gt;=1000]\$0,&quot;K&quot;;0"/>
    <numFmt numFmtId="170" formatCode="[&gt;=1000000]\$0.00,,&quot;M&quot;;[&gt;=1000]\$0.00,&quot;K&quot;;0.00"/>
    <numFmt numFmtId="171" formatCode=";;"/>
    <numFmt numFmtId="172" formatCode="0.0%"/>
    <numFmt numFmtId="173" formatCode="[&gt;=1000000]\$0.0,,&quot;M&quot;;[&gt;=1000]\$0.0,&quot;K&quot;;0.0"/>
  </numFmts>
  <fonts count="14" x14ac:knownFonts="1">
    <font>
      <sz val="11"/>
      <color theme="1"/>
      <name val="Calibri"/>
      <family val="2"/>
      <scheme val="minor"/>
    </font>
    <font>
      <b/>
      <sz val="11"/>
      <color theme="1"/>
      <name val="Calibri"/>
      <family val="2"/>
      <scheme val="minor"/>
    </font>
    <font>
      <sz val="18"/>
      <color theme="1"/>
      <name val="Calibri"/>
      <family val="2"/>
      <scheme val="minor"/>
    </font>
    <font>
      <sz val="11"/>
      <color theme="0" tint="-0.499984740745262"/>
      <name val="Calibri"/>
      <family val="2"/>
      <scheme val="minor"/>
    </font>
    <font>
      <sz val="11"/>
      <color rgb="FF4472C4"/>
      <name val="Segoe UI Semibold"/>
      <family val="2"/>
    </font>
    <font>
      <sz val="11"/>
      <color theme="0" tint="-0.499984740745262"/>
      <name val="Segoe UI Semibold"/>
      <family val="2"/>
    </font>
    <font>
      <sz val="11"/>
      <color rgb="FF5FF34F"/>
      <name val="Calibri"/>
      <family val="2"/>
      <scheme val="minor"/>
    </font>
    <font>
      <sz val="14"/>
      <color rgb="FF6CA644"/>
      <name val="Segoe UI Semibold"/>
      <family val="2"/>
    </font>
    <font>
      <i/>
      <sz val="11"/>
      <color theme="1"/>
      <name val="Calibri"/>
      <family val="2"/>
      <scheme val="minor"/>
    </font>
    <font>
      <sz val="11"/>
      <color theme="1"/>
      <name val="Calibri"/>
      <family val="2"/>
      <scheme val="minor"/>
    </font>
    <font>
      <sz val="11"/>
      <color theme="0"/>
      <name val="Calibri"/>
      <family val="2"/>
      <scheme val="minor"/>
    </font>
    <font>
      <sz val="11"/>
      <color rgb="FF333F50"/>
      <name val="Calibri"/>
      <family val="2"/>
      <scheme val="minor"/>
    </font>
    <font>
      <sz val="18"/>
      <color rgb="FF3174D7"/>
      <name val="Calibri"/>
      <family val="2"/>
      <scheme val="minor"/>
    </font>
    <font>
      <sz val="26"/>
      <color theme="1"/>
      <name val="Calibri"/>
      <family val="2"/>
      <scheme val="minor"/>
    </font>
  </fonts>
  <fills count="8">
    <fill>
      <patternFill patternType="none"/>
    </fill>
    <fill>
      <patternFill patternType="gray125"/>
    </fill>
    <fill>
      <patternFill patternType="solid">
        <fgColor theme="4" tint="0.79998168889431442"/>
        <bgColor theme="4" tint="0.79998168889431442"/>
      </patternFill>
    </fill>
    <fill>
      <patternFill patternType="solid">
        <fgColor rgb="FFF3F3F3"/>
        <bgColor indexed="64"/>
      </patternFill>
    </fill>
    <fill>
      <patternFill patternType="solid">
        <fgColor theme="1"/>
        <bgColor indexed="64"/>
      </patternFill>
    </fill>
    <fill>
      <patternFill patternType="solid">
        <fgColor theme="4" tint="0.79998168889431442"/>
        <bgColor indexed="64"/>
      </patternFill>
    </fill>
    <fill>
      <patternFill patternType="solid">
        <fgColor rgb="FFFF0000"/>
        <bgColor indexed="64"/>
      </patternFill>
    </fill>
    <fill>
      <patternFill patternType="solid">
        <fgColor rgb="FF333F50"/>
        <bgColor indexed="64"/>
      </patternFill>
    </fill>
  </fills>
  <borders count="12">
    <border>
      <left/>
      <right/>
      <top/>
      <bottom/>
      <diagonal/>
    </border>
    <border>
      <left/>
      <right/>
      <top/>
      <bottom style="thin">
        <color theme="4" tint="0.39997558519241921"/>
      </bottom>
      <diagonal/>
    </border>
    <border>
      <left style="thin">
        <color indexed="64"/>
      </left>
      <right style="thin">
        <color indexed="64"/>
      </right>
      <top style="thin">
        <color indexed="64"/>
      </top>
      <bottom style="thin">
        <color indexed="64"/>
      </bottom>
      <diagonal/>
    </border>
    <border>
      <left/>
      <right style="medium">
        <color theme="0" tint="-0.14996795556505021"/>
      </right>
      <top/>
      <bottom style="medium">
        <color theme="0" tint="-0.14996795556505021"/>
      </bottom>
      <diagonal/>
    </border>
    <border>
      <left style="medium">
        <color theme="0" tint="-0.14996795556505021"/>
      </left>
      <right style="medium">
        <color theme="0" tint="-0.14996795556505021"/>
      </right>
      <top/>
      <bottom style="medium">
        <color theme="0" tint="-0.14996795556505021"/>
      </bottom>
      <diagonal/>
    </border>
    <border>
      <left style="medium">
        <color theme="0" tint="-0.14996795556505021"/>
      </left>
      <right/>
      <top/>
      <bottom style="medium">
        <color theme="0" tint="-0.14996795556505021"/>
      </bottom>
      <diagonal/>
    </border>
    <border>
      <left/>
      <right style="medium">
        <color theme="0" tint="-0.14996795556505021"/>
      </right>
      <top style="medium">
        <color theme="0" tint="-0.14996795556505021"/>
      </top>
      <bottom style="medium">
        <color theme="0" tint="-0.14996795556505021"/>
      </bottom>
      <diagonal/>
    </border>
    <border>
      <left style="medium">
        <color theme="0" tint="-0.14996795556505021"/>
      </left>
      <right style="medium">
        <color theme="0" tint="-0.14996795556505021"/>
      </right>
      <top style="medium">
        <color theme="0" tint="-0.14996795556505021"/>
      </top>
      <bottom style="medium">
        <color theme="0" tint="-0.14996795556505021"/>
      </bottom>
      <diagonal/>
    </border>
    <border>
      <left style="medium">
        <color theme="0" tint="-0.14996795556505021"/>
      </left>
      <right/>
      <top style="medium">
        <color theme="0" tint="-0.14996795556505021"/>
      </top>
      <bottom style="medium">
        <color theme="0" tint="-0.14996795556505021"/>
      </bottom>
      <diagonal/>
    </border>
    <border>
      <left/>
      <right style="medium">
        <color theme="0" tint="-0.14996795556505021"/>
      </right>
      <top style="medium">
        <color theme="0" tint="-0.14996795556505021"/>
      </top>
      <bottom/>
      <diagonal/>
    </border>
    <border>
      <left style="medium">
        <color theme="0" tint="-0.14996795556505021"/>
      </left>
      <right style="medium">
        <color theme="0" tint="-0.14996795556505021"/>
      </right>
      <top style="medium">
        <color theme="0" tint="-0.14996795556505021"/>
      </top>
      <bottom/>
      <diagonal/>
    </border>
    <border>
      <left style="medium">
        <color theme="0" tint="-0.14996795556505021"/>
      </left>
      <right/>
      <top style="medium">
        <color theme="0" tint="-0.14996795556505021"/>
      </top>
      <bottom/>
      <diagonal/>
    </border>
  </borders>
  <cellStyleXfs count="2">
    <xf numFmtId="0" fontId="0" fillId="0" borderId="0"/>
    <xf numFmtId="9" fontId="9" fillId="0" borderId="0" applyFont="0" applyFill="0" applyBorder="0" applyAlignment="0" applyProtection="0"/>
  </cellStyleXfs>
  <cellXfs count="52">
    <xf numFmtId="0" fontId="0" fillId="0" borderId="0" xfId="0"/>
    <xf numFmtId="0" fontId="1" fillId="2" borderId="1" xfId="0" applyFont="1" applyFill="1" applyBorder="1"/>
    <xf numFmtId="164" fontId="0" fillId="0" borderId="0" xfId="0" applyNumberFormat="1"/>
    <xf numFmtId="165" fontId="0" fillId="0" borderId="0" xfId="0" applyNumberFormat="1"/>
    <xf numFmtId="0" fontId="0" fillId="0" borderId="0" xfId="0" pivotButton="1"/>
    <xf numFmtId="0" fontId="0" fillId="3" borderId="0" xfId="0" applyFill="1"/>
    <xf numFmtId="0" fontId="1" fillId="0" borderId="0" xfId="0" applyFont="1"/>
    <xf numFmtId="166" fontId="0" fillId="0" borderId="0" xfId="0" applyNumberFormat="1"/>
    <xf numFmtId="167" fontId="0" fillId="0" borderId="0" xfId="0" applyNumberFormat="1"/>
    <xf numFmtId="10" fontId="0" fillId="0" borderId="0" xfId="0" applyNumberFormat="1"/>
    <xf numFmtId="0" fontId="0" fillId="0" borderId="2" xfId="0" pivotButton="1" applyBorder="1"/>
    <xf numFmtId="0" fontId="0" fillId="0" borderId="2" xfId="0" applyBorder="1"/>
    <xf numFmtId="169" fontId="0" fillId="0" borderId="2" xfId="0" applyNumberFormat="1" applyBorder="1"/>
    <xf numFmtId="0" fontId="1" fillId="2" borderId="2" xfId="0" applyFont="1" applyFill="1" applyBorder="1"/>
    <xf numFmtId="10" fontId="0" fillId="0" borderId="2" xfId="0" applyNumberFormat="1" applyBorder="1"/>
    <xf numFmtId="168" fontId="0" fillId="0" borderId="2" xfId="0" applyNumberFormat="1" applyBorder="1"/>
    <xf numFmtId="0" fontId="1" fillId="2" borderId="0" xfId="0" applyFont="1" applyFill="1"/>
    <xf numFmtId="0" fontId="0" fillId="4" borderId="0" xfId="0" applyFill="1"/>
    <xf numFmtId="170" fontId="0" fillId="0" borderId="2" xfId="0" applyNumberFormat="1" applyBorder="1"/>
    <xf numFmtId="168" fontId="0" fillId="0" borderId="0" xfId="0" applyNumberFormat="1"/>
    <xf numFmtId="169" fontId="0" fillId="0" borderId="0" xfId="0" applyNumberFormat="1"/>
    <xf numFmtId="171" fontId="0" fillId="5" borderId="3" xfId="0" applyNumberFormat="1" applyFill="1" applyBorder="1"/>
    <xf numFmtId="171" fontId="0" fillId="5" borderId="4" xfId="0" applyNumberFormat="1" applyFill="1" applyBorder="1"/>
    <xf numFmtId="171" fontId="0" fillId="5" borderId="5" xfId="0" applyNumberFormat="1" applyFill="1" applyBorder="1"/>
    <xf numFmtId="171" fontId="0" fillId="5" borderId="6" xfId="0" applyNumberFormat="1" applyFill="1" applyBorder="1"/>
    <xf numFmtId="171" fontId="0" fillId="5" borderId="7" xfId="0" applyNumberFormat="1" applyFill="1" applyBorder="1"/>
    <xf numFmtId="171" fontId="0" fillId="5" borderId="8" xfId="0" applyNumberFormat="1" applyFill="1" applyBorder="1"/>
    <xf numFmtId="171" fontId="0" fillId="5" borderId="9" xfId="0" applyNumberFormat="1" applyFill="1" applyBorder="1"/>
    <xf numFmtId="171" fontId="0" fillId="5" borderId="10" xfId="0" applyNumberFormat="1" applyFill="1" applyBorder="1"/>
    <xf numFmtId="171" fontId="0" fillId="5" borderId="11" xfId="0" applyNumberFormat="1" applyFill="1" applyBorder="1"/>
    <xf numFmtId="172" fontId="4" fillId="0" borderId="0" xfId="0" applyNumberFormat="1" applyFont="1"/>
    <xf numFmtId="172" fontId="5" fillId="0" borderId="0" xfId="0" applyNumberFormat="1" applyFont="1"/>
    <xf numFmtId="173" fontId="4" fillId="0" borderId="0" xfId="0" applyNumberFormat="1" applyFont="1"/>
    <xf numFmtId="173" fontId="5" fillId="0" borderId="0" xfId="0" applyNumberFormat="1" applyFont="1"/>
    <xf numFmtId="0" fontId="3" fillId="4" borderId="0" xfId="0" applyFont="1" applyFill="1"/>
    <xf numFmtId="0" fontId="1" fillId="0" borderId="2" xfId="0" applyFont="1" applyBorder="1"/>
    <xf numFmtId="0" fontId="6" fillId="0" borderId="0" xfId="0" applyFont="1"/>
    <xf numFmtId="168" fontId="7" fillId="0" borderId="0" xfId="0" applyNumberFormat="1" applyFont="1"/>
    <xf numFmtId="0" fontId="0" fillId="6" borderId="2" xfId="0" applyFill="1" applyBorder="1"/>
    <xf numFmtId="0" fontId="8" fillId="0" borderId="0" xfId="0" applyFont="1"/>
    <xf numFmtId="3" fontId="0" fillId="0" borderId="0" xfId="0" applyNumberFormat="1"/>
    <xf numFmtId="173" fontId="0" fillId="0" borderId="0" xfId="0" applyNumberFormat="1"/>
    <xf numFmtId="0" fontId="11" fillId="4" borderId="0" xfId="0" applyFont="1" applyFill="1"/>
    <xf numFmtId="1" fontId="0" fillId="0" borderId="0" xfId="0" applyNumberFormat="1"/>
    <xf numFmtId="0" fontId="12" fillId="0" borderId="0" xfId="0" applyFont="1"/>
    <xf numFmtId="9" fontId="0" fillId="0" borderId="0" xfId="0" applyNumberFormat="1"/>
    <xf numFmtId="172" fontId="0" fillId="0" borderId="0" xfId="1" applyNumberFormat="1" applyFont="1"/>
    <xf numFmtId="9" fontId="13" fillId="0" borderId="0" xfId="0" applyNumberFormat="1" applyFont="1" applyAlignment="1">
      <alignment horizontal="center" vertical="center"/>
    </xf>
    <xf numFmtId="0" fontId="10" fillId="6" borderId="0" xfId="0" applyFont="1" applyFill="1"/>
    <xf numFmtId="0" fontId="0" fillId="7" borderId="0" xfId="0" applyFill="1"/>
    <xf numFmtId="168" fontId="2" fillId="0" borderId="0" xfId="0" applyNumberFormat="1" applyFont="1" applyAlignment="1">
      <alignment horizontal="center" vertical="center"/>
    </xf>
    <xf numFmtId="4" fontId="0" fillId="3" borderId="0" xfId="0" applyNumberFormat="1" applyFill="1"/>
  </cellXfs>
  <cellStyles count="2">
    <cellStyle name="Normal" xfId="0" builtinId="0"/>
    <cellStyle name="Percent" xfId="1" builtinId="5"/>
  </cellStyles>
  <dxfs count="62">
    <dxf>
      <font>
        <color rgb="FF0070C0"/>
      </font>
    </dxf>
    <dxf>
      <font>
        <color rgb="FF9FE6FF"/>
      </font>
    </dxf>
    <dxf>
      <font>
        <color rgb="FF4472C4"/>
      </font>
      <fill>
        <patternFill>
          <bgColor rgb="FF4472C4"/>
        </patternFill>
      </fill>
    </dxf>
    <dxf>
      <font>
        <color theme="0" tint="-0.499984740745262"/>
      </font>
      <fill>
        <patternFill>
          <bgColor theme="0" tint="-0.499984740745262"/>
        </patternFill>
      </fill>
    </dxf>
    <dxf>
      <font>
        <color rgb="FF4472C4"/>
      </font>
      <fill>
        <patternFill>
          <bgColor rgb="FF4472C4"/>
        </patternFill>
      </fill>
    </dxf>
    <dxf>
      <font>
        <color rgb="FFFF0000"/>
      </font>
    </dxf>
    <dxf>
      <font>
        <color rgb="FF92D050"/>
      </font>
    </dxf>
    <dxf>
      <font>
        <color rgb="FFFF0000"/>
      </font>
    </dxf>
    <dxf>
      <font>
        <color rgb="FF92D050"/>
      </font>
    </dxf>
    <dxf>
      <font>
        <b val="0"/>
        <i/>
        <color rgb="FF9FE6FF"/>
      </font>
      <fill>
        <patternFill>
          <bgColor rgb="FF333F50"/>
        </patternFill>
      </fill>
      <border diagonalUp="0" diagonalDown="0">
        <left/>
        <right/>
        <top/>
        <bottom/>
        <vertical/>
        <horizontal/>
      </border>
    </dxf>
    <dxf>
      <fill>
        <patternFill>
          <bgColor rgb="FF333F50"/>
        </patternFill>
      </fill>
      <border diagonalUp="0" diagonalDown="0">
        <left/>
        <right/>
        <top/>
        <bottom/>
        <vertical/>
        <horizontal/>
      </border>
    </dxf>
    <dxf>
      <numFmt numFmtId="1" formatCode="0"/>
    </dxf>
    <dxf>
      <numFmt numFmtId="1" formatCode="0"/>
    </dxf>
    <dxf>
      <numFmt numFmtId="14" formatCode="0.00%"/>
    </dxf>
    <dxf>
      <numFmt numFmtId="14" formatCode="0.00%"/>
    </dxf>
    <dxf>
      <numFmt numFmtId="173" formatCode="[&gt;=1000000]\$0.0,,&quot;M&quot;;[&gt;=1000]\$0.0,&quot;K&quot;;0.0"/>
    </dxf>
    <dxf>
      <numFmt numFmtId="173" formatCode="[&gt;=1000000]\$0.0,,&quot;M&quot;;[&gt;=1000]\$0.0,&quot;K&quot;;0.0"/>
    </dxf>
    <dxf>
      <numFmt numFmtId="173" formatCode="[&gt;=1000000]\$0.0,,&quot;M&quot;;[&gt;=1000]\$0.0,&quot;K&quot;;0.0"/>
    </dxf>
    <dxf>
      <numFmt numFmtId="173" formatCode="[&gt;=1000000]\$0.0,,&quot;M&quot;;[&gt;=1000]\$0.0,&quot;K&quot;;0.0"/>
    </dxf>
    <dxf>
      <numFmt numFmtId="0" formatCode="General"/>
    </dxf>
    <dxf>
      <numFmt numFmtId="173" formatCode="[&gt;=1000000]\$0.0,,&quot;M&quot;;[&gt;=1000]\$0.0,&quot;K&quot;;0.0"/>
    </dxf>
    <dxf>
      <numFmt numFmtId="173" formatCode="[&gt;=1000000]\$0.0,,&quot;M&quot;;[&gt;=1000]\$0.0,&quot;K&quot;;0.0"/>
    </dxf>
    <dxf>
      <numFmt numFmtId="173" formatCode="[&gt;=1000000]\$0.0,,&quot;M&quot;;[&gt;=1000]\$0.0,&quot;K&quot;;0.0"/>
    </dxf>
    <dxf>
      <numFmt numFmtId="168" formatCode="\+0.0%;\-0.0%"/>
    </dxf>
    <dxf>
      <numFmt numFmtId="14" formatCode="0.00%"/>
    </dxf>
    <dxf>
      <numFmt numFmtId="173" formatCode="[&gt;=1000000]\$0.0,,&quot;M&quot;;[&gt;=1000]\$0.0,&quot;K&quot;;0.0"/>
    </dxf>
    <dxf>
      <numFmt numFmtId="13" formatCode="0%"/>
    </dxf>
    <dxf>
      <numFmt numFmtId="14" formatCode="0.00%"/>
    </dxf>
    <dxf>
      <numFmt numFmtId="168" formatCode="\+0.0%;\-0.0%"/>
    </dxf>
    <dxf>
      <numFmt numFmtId="169" formatCode="[&gt;=1000000]\$0,,&quot;M&quot;;[&gt;=1000]\$0,&quot;K&quot;;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0.0%;\-0.0%"/>
    </dxf>
    <dxf>
      <numFmt numFmtId="14" formatCode="0.00%"/>
    </dxf>
    <dxf>
      <numFmt numFmtId="169" formatCode="[&gt;=1000000]\$0,,&quot;M&quot;;[&gt;=1000]\$0,&quot;K&quot;;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0" formatCode="[&gt;=1000000]\$0.00,,&quot;M&quot;;[&gt;=1000]\$0.00,&quot;K&quot;;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gt;=1000000]\$0,,&quot;M&quot;;[&gt;=1000]\$0,&quot;K&quot;;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numFmt numFmtId="170" formatCode="[&gt;=1000000]\$0.00,,&quot;M&quot;;[&gt;=1000]\$0.00,&quot;K&quot;;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gt;=1000000]0.0,,&quot;M&quot;;[&gt;=1000]0.0,&quot;K&quot;;0"/>
    </dxf>
    <dxf>
      <numFmt numFmtId="167" formatCode="[&gt;=1000000]0.0,,&quot;M&quot;;[&gt;=1000]0.0,&quot;K&quot;;0"/>
    </dxf>
    <dxf>
      <numFmt numFmtId="167" formatCode="[&gt;=1000000]0.0,,&quot;M&quot;;[&gt;=1000]0.0,&quot;K&quot;;0"/>
    </dxf>
    <dxf>
      <numFmt numFmtId="167" formatCode="[&gt;=1000000]0.0,,&quot;M&quot;;[&gt;=1000]0.0,&quot;K&quot;;0"/>
    </dxf>
    <dxf>
      <numFmt numFmtId="166" formatCode="[&gt;=1000000]\$0.0,,&quot;M&quot;;[&gt;=1000]\$0.0,&quot;K&quot;;0"/>
    </dxf>
    <dxf>
      <numFmt numFmtId="166" formatCode="[&gt;=1000000]\$0.0,,&quot;M&quot;;[&gt;=1000]\$0.0,&quot;K&quot;;0"/>
    </dxf>
    <dxf>
      <numFmt numFmtId="166" formatCode="[&gt;=1000000]\$0.0,,&quot;M&quot;;[&gt;=1000]\$0.0,&quot;K&quot;;0"/>
    </dxf>
    <dxf>
      <numFmt numFmtId="166" formatCode="[&gt;=1000000]\$0.0,,&quot;M&quot;;[&gt;=1000]\$0.0,&quot;K&quot;;0"/>
    </dxf>
  </dxfs>
  <tableStyles count="2" defaultTableStyle="TableStyleMedium2" defaultPivotStyle="PivotStyleLight16">
    <tableStyle name="Slicer Style 1" pivot="0" table="0" count="2" xr9:uid="{8F52CAD3-16F9-43F2-BC84-F9E42DD52929}"/>
    <tableStyle name="Slicer Style 1 2" pivot="0" table="0" count="4" xr9:uid="{25235BCE-B5F2-4E48-B58C-0F6B0121E5E2}">
      <tableStyleElement type="wholeTable" dxfId="10"/>
      <tableStyleElement type="headerRow" dxfId="9"/>
    </tableStyle>
  </tableStyles>
  <colors>
    <mruColors>
      <color rgb="FFDDDDDD"/>
      <color rgb="FF004C9C"/>
      <color rgb="FF003F9C"/>
      <color rgb="FF333F50"/>
      <color rgb="FF9FE6FF"/>
      <color rgb="FF0DC0FF"/>
      <color rgb="FF3174D7"/>
      <color rgb="FF3255D6"/>
      <color rgb="FF0070C0"/>
      <color rgb="FF1F8CB3"/>
    </mruColors>
  </colors>
  <extLst>
    <ext xmlns:x14="http://schemas.microsoft.com/office/spreadsheetml/2009/9/main" uri="{46F421CA-312F-682f-3DD2-61675219B42D}">
      <x14:dxfs count="4">
        <dxf>
          <font>
            <b/>
            <i val="0"/>
            <color theme="0"/>
          </font>
          <fill>
            <patternFill>
              <bgColor rgb="FF333F50"/>
            </patternFill>
          </fill>
          <border diagonalUp="0" diagonalDown="0">
            <left/>
            <right/>
            <top/>
            <bottom style="thick">
              <color theme="0" tint="-0.24994659260841701"/>
            </bottom>
            <vertical/>
            <horizontal/>
          </border>
        </dxf>
        <dxf>
          <font>
            <b val="0"/>
            <i/>
            <u val="none"/>
            <color theme="0" tint="-0.34998626667073579"/>
          </font>
          <fill>
            <patternFill patternType="solid">
              <bgColor rgb="FF333F50"/>
            </patternFill>
          </fill>
          <border>
            <left/>
            <right/>
            <bottom/>
            <vertical style="thin">
              <color auto="1"/>
            </vertical>
          </border>
        </dxf>
        <dxf>
          <font>
            <color auto="1"/>
          </font>
          <fill>
            <patternFill>
              <bgColor theme="2"/>
            </patternFill>
          </fill>
          <border>
            <bottom style="thin">
              <color auto="1"/>
            </bottom>
            <vertical style="thin">
              <color auto="1"/>
            </vertical>
          </border>
        </dxf>
        <dxf>
          <font>
            <u val="none"/>
            <color auto="1"/>
          </font>
          <fill>
            <patternFill patternType="solid">
              <bgColor theme="0"/>
            </patternFill>
          </fill>
          <border>
            <left/>
            <right/>
            <bottom/>
            <vertical style="thin">
              <color auto="1"/>
            </vertical>
          </border>
        </dxf>
      </x14:dxfs>
    </ext>
    <ext xmlns:x14="http://schemas.microsoft.com/office/spreadsheetml/2009/9/main" uri="{EB79DEF2-80B8-43e5-95BD-54CBDDF9020C}">
      <x14:slicerStyles defaultSlicerStyle="Slicer Style 1">
        <x14:slicerStyle name="Slicer Style 1">
          <x14:slicerStyleElements>
            <x14:slicerStyleElement type="unselectedItemWithData" dxfId="3"/>
            <x14:slicerStyleElement type="selectedItemWithData" dxfId="2"/>
          </x14:slicerStyleElements>
        </x14:slicerStyle>
        <x14:slicerStyle name="Slicer Style 1 2">
          <x14:slicerStyleElements>
            <x14:slicerStyleElement type="unselectedItemWithData" dxfId="1"/>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11.xml"/><Relationship Id="rId26" Type="http://schemas.openxmlformats.org/officeDocument/2006/relationships/pivotCacheDefinition" Target="pivotCache/pivotCacheDefinition19.xml"/><Relationship Id="rId39" Type="http://schemas.openxmlformats.org/officeDocument/2006/relationships/sheetMetadata" Target="metadata.xml"/><Relationship Id="rId21" Type="http://schemas.openxmlformats.org/officeDocument/2006/relationships/pivotCacheDefinition" Target="pivotCache/pivotCacheDefinition14.xml"/><Relationship Id="rId34" Type="http://schemas.microsoft.com/office/2007/relationships/slicerCache" Target="slicerCaches/slicerCache3.xml"/><Relationship Id="rId42" Type="http://schemas.openxmlformats.org/officeDocument/2006/relationships/customXml" Target="../customXml/item1.xml"/><Relationship Id="rId47" Type="http://schemas.openxmlformats.org/officeDocument/2006/relationships/customXml" Target="../customXml/item6.xml"/><Relationship Id="rId50" Type="http://schemas.openxmlformats.org/officeDocument/2006/relationships/customXml" Target="../customXml/item9.xml"/><Relationship Id="rId55" Type="http://schemas.openxmlformats.org/officeDocument/2006/relationships/customXml" Target="../customXml/item14.xml"/><Relationship Id="rId63" Type="http://schemas.openxmlformats.org/officeDocument/2006/relationships/customXml" Target="../customXml/item22.xml"/><Relationship Id="rId68" Type="http://schemas.openxmlformats.org/officeDocument/2006/relationships/customXml" Target="../customXml/item27.xml"/><Relationship Id="rId76" Type="http://schemas.openxmlformats.org/officeDocument/2006/relationships/customXml" Target="../customXml/item35.xml"/><Relationship Id="rId84" Type="http://schemas.openxmlformats.org/officeDocument/2006/relationships/customXml" Target="../customXml/item43.xml"/><Relationship Id="rId7" Type="http://schemas.openxmlformats.org/officeDocument/2006/relationships/worksheet" Target="worksheets/sheet7.xml"/><Relationship Id="rId71" Type="http://schemas.openxmlformats.org/officeDocument/2006/relationships/customXml" Target="../customXml/item30.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9" Type="http://schemas.openxmlformats.org/officeDocument/2006/relationships/pivotCacheDefinition" Target="pivotCache/pivotCacheDefinition22.xml"/><Relationship Id="rId11" Type="http://schemas.openxmlformats.org/officeDocument/2006/relationships/pivotCacheDefinition" Target="pivotCache/pivotCacheDefinition4.xml"/><Relationship Id="rId24" Type="http://schemas.openxmlformats.org/officeDocument/2006/relationships/pivotCacheDefinition" Target="pivotCache/pivotCacheDefinition17.xml"/><Relationship Id="rId32" Type="http://schemas.microsoft.com/office/2007/relationships/slicerCache" Target="slicerCaches/slicerCache1.xml"/><Relationship Id="rId37" Type="http://schemas.openxmlformats.org/officeDocument/2006/relationships/styles" Target="styles.xml"/><Relationship Id="rId40" Type="http://schemas.openxmlformats.org/officeDocument/2006/relationships/powerPivotData" Target="model/item.data"/><Relationship Id="rId45" Type="http://schemas.openxmlformats.org/officeDocument/2006/relationships/customXml" Target="../customXml/item4.xml"/><Relationship Id="rId53" Type="http://schemas.openxmlformats.org/officeDocument/2006/relationships/customXml" Target="../customXml/item12.xml"/><Relationship Id="rId58" Type="http://schemas.openxmlformats.org/officeDocument/2006/relationships/customXml" Target="../customXml/item17.xml"/><Relationship Id="rId66" Type="http://schemas.openxmlformats.org/officeDocument/2006/relationships/customXml" Target="../customXml/item25.xml"/><Relationship Id="rId74" Type="http://schemas.openxmlformats.org/officeDocument/2006/relationships/customXml" Target="../customXml/item33.xml"/><Relationship Id="rId79" Type="http://schemas.openxmlformats.org/officeDocument/2006/relationships/customXml" Target="../customXml/item38.xml"/><Relationship Id="rId87" Type="http://schemas.openxmlformats.org/officeDocument/2006/relationships/customXml" Target="../customXml/item46.xml"/><Relationship Id="rId5" Type="http://schemas.openxmlformats.org/officeDocument/2006/relationships/worksheet" Target="worksheets/sheet5.xml"/><Relationship Id="rId61" Type="http://schemas.openxmlformats.org/officeDocument/2006/relationships/customXml" Target="../customXml/item20.xml"/><Relationship Id="rId82" Type="http://schemas.openxmlformats.org/officeDocument/2006/relationships/customXml" Target="../customXml/item41.xml"/><Relationship Id="rId19" Type="http://schemas.openxmlformats.org/officeDocument/2006/relationships/pivotCacheDefinition" Target="pivotCache/pivotCacheDefinition12.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pivotCacheDefinition" Target="pivotCache/pivotCacheDefinition7.xml"/><Relationship Id="rId22" Type="http://schemas.openxmlformats.org/officeDocument/2006/relationships/pivotCacheDefinition" Target="pivotCache/pivotCacheDefinition15.xml"/><Relationship Id="rId27" Type="http://schemas.openxmlformats.org/officeDocument/2006/relationships/pivotCacheDefinition" Target="pivotCache/pivotCacheDefinition20.xml"/><Relationship Id="rId30" Type="http://schemas.openxmlformats.org/officeDocument/2006/relationships/pivotCacheDefinition" Target="pivotCache/pivotCacheDefinition23.xml"/><Relationship Id="rId35" Type="http://schemas.openxmlformats.org/officeDocument/2006/relationships/theme" Target="theme/theme1.xml"/><Relationship Id="rId43" Type="http://schemas.openxmlformats.org/officeDocument/2006/relationships/customXml" Target="../customXml/item2.xml"/><Relationship Id="rId48" Type="http://schemas.openxmlformats.org/officeDocument/2006/relationships/customXml" Target="../customXml/item7.xml"/><Relationship Id="rId56" Type="http://schemas.openxmlformats.org/officeDocument/2006/relationships/customXml" Target="../customXml/item15.xml"/><Relationship Id="rId64" Type="http://schemas.openxmlformats.org/officeDocument/2006/relationships/customXml" Target="../customXml/item23.xml"/><Relationship Id="rId69" Type="http://schemas.openxmlformats.org/officeDocument/2006/relationships/customXml" Target="../customXml/item28.xml"/><Relationship Id="rId77" Type="http://schemas.openxmlformats.org/officeDocument/2006/relationships/customXml" Target="../customXml/item36.xml"/><Relationship Id="rId8" Type="http://schemas.openxmlformats.org/officeDocument/2006/relationships/pivotCacheDefinition" Target="pivotCache/pivotCacheDefinition1.xml"/><Relationship Id="rId51" Type="http://schemas.openxmlformats.org/officeDocument/2006/relationships/customXml" Target="../customXml/item10.xml"/><Relationship Id="rId72" Type="http://schemas.openxmlformats.org/officeDocument/2006/relationships/customXml" Target="../customXml/item31.xml"/><Relationship Id="rId80" Type="http://schemas.openxmlformats.org/officeDocument/2006/relationships/customXml" Target="../customXml/item39.xml"/><Relationship Id="rId85" Type="http://schemas.openxmlformats.org/officeDocument/2006/relationships/customXml" Target="../customXml/item44.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openxmlformats.org/officeDocument/2006/relationships/pivotCacheDefinition" Target="pivotCache/pivotCacheDefinition18.xml"/><Relationship Id="rId33" Type="http://schemas.microsoft.com/office/2007/relationships/slicerCache" Target="slicerCaches/slicerCache2.xml"/><Relationship Id="rId38" Type="http://schemas.openxmlformats.org/officeDocument/2006/relationships/sharedStrings" Target="sharedStrings.xml"/><Relationship Id="rId46" Type="http://schemas.openxmlformats.org/officeDocument/2006/relationships/customXml" Target="../customXml/item5.xml"/><Relationship Id="rId59" Type="http://schemas.openxmlformats.org/officeDocument/2006/relationships/customXml" Target="../customXml/item18.xml"/><Relationship Id="rId67" Type="http://schemas.openxmlformats.org/officeDocument/2006/relationships/customXml" Target="../customXml/item26.xml"/><Relationship Id="rId20" Type="http://schemas.openxmlformats.org/officeDocument/2006/relationships/pivotCacheDefinition" Target="pivotCache/pivotCacheDefinition13.xml"/><Relationship Id="rId41" Type="http://schemas.openxmlformats.org/officeDocument/2006/relationships/calcChain" Target="calcChain.xml"/><Relationship Id="rId54" Type="http://schemas.openxmlformats.org/officeDocument/2006/relationships/customXml" Target="../customXml/item13.xml"/><Relationship Id="rId62" Type="http://schemas.openxmlformats.org/officeDocument/2006/relationships/customXml" Target="../customXml/item21.xml"/><Relationship Id="rId70" Type="http://schemas.openxmlformats.org/officeDocument/2006/relationships/customXml" Target="../customXml/item29.xml"/><Relationship Id="rId75" Type="http://schemas.openxmlformats.org/officeDocument/2006/relationships/customXml" Target="../customXml/item34.xml"/><Relationship Id="rId83" Type="http://schemas.openxmlformats.org/officeDocument/2006/relationships/customXml" Target="../customXml/item4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8.xml"/><Relationship Id="rId23" Type="http://schemas.openxmlformats.org/officeDocument/2006/relationships/pivotCacheDefinition" Target="pivotCache/pivotCacheDefinition16.xml"/><Relationship Id="rId28" Type="http://schemas.openxmlformats.org/officeDocument/2006/relationships/pivotCacheDefinition" Target="pivotCache/pivotCacheDefinition21.xml"/><Relationship Id="rId36" Type="http://schemas.openxmlformats.org/officeDocument/2006/relationships/connections" Target="connections.xml"/><Relationship Id="rId49" Type="http://schemas.openxmlformats.org/officeDocument/2006/relationships/customXml" Target="../customXml/item8.xml"/><Relationship Id="rId57" Type="http://schemas.openxmlformats.org/officeDocument/2006/relationships/customXml" Target="../customXml/item16.xml"/><Relationship Id="rId10" Type="http://schemas.openxmlformats.org/officeDocument/2006/relationships/pivotCacheDefinition" Target="pivotCache/pivotCacheDefinition3.xml"/><Relationship Id="rId31" Type="http://schemas.openxmlformats.org/officeDocument/2006/relationships/pivotCacheDefinition" Target="pivotCache/pivotCacheDefinition24.xml"/><Relationship Id="rId44" Type="http://schemas.openxmlformats.org/officeDocument/2006/relationships/customXml" Target="../customXml/item3.xml"/><Relationship Id="rId52" Type="http://schemas.openxmlformats.org/officeDocument/2006/relationships/customXml" Target="../customXml/item11.xml"/><Relationship Id="rId60" Type="http://schemas.openxmlformats.org/officeDocument/2006/relationships/customXml" Target="../customXml/item19.xml"/><Relationship Id="rId65" Type="http://schemas.openxmlformats.org/officeDocument/2006/relationships/customXml" Target="../customXml/item24.xml"/><Relationship Id="rId73" Type="http://schemas.openxmlformats.org/officeDocument/2006/relationships/customXml" Target="../customXml/item32.xml"/><Relationship Id="rId78" Type="http://schemas.openxmlformats.org/officeDocument/2006/relationships/customXml" Target="../customXml/item37.xml"/><Relationship Id="rId81" Type="http://schemas.openxmlformats.org/officeDocument/2006/relationships/customXml" Target="../customXml/item40.xml"/><Relationship Id="rId86" Type="http://schemas.openxmlformats.org/officeDocument/2006/relationships/customXml" Target="../customXml/item4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7008547008547008E-2"/>
          <c:y val="9.5269595107718111E-2"/>
          <c:w val="0.90598290598290598"/>
          <c:h val="0.67954421306473733"/>
        </c:manualLayout>
      </c:layout>
      <c:barChart>
        <c:barDir val="col"/>
        <c:grouping val="clustered"/>
        <c:varyColors val="0"/>
        <c:ser>
          <c:idx val="0"/>
          <c:order val="0"/>
          <c:tx>
            <c:strRef>
              <c:f>'Analysis 03'!$K$20</c:f>
              <c:strCache>
                <c:ptCount val="1"/>
                <c:pt idx="0">
                  <c:v>Profit Margin</c:v>
                </c:pt>
              </c:strCache>
            </c:strRef>
          </c:tx>
          <c:spPr>
            <a:solidFill>
              <a:srgbClr val="3174D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03'!$J$21:$J$25</c:f>
              <c:strCache>
                <c:ptCount val="5"/>
                <c:pt idx="0">
                  <c:v>John Brown</c:v>
                </c:pt>
                <c:pt idx="1">
                  <c:v>Paul Noble</c:v>
                </c:pt>
                <c:pt idx="2">
                  <c:v>Laura Gross</c:v>
                </c:pt>
                <c:pt idx="3">
                  <c:v>Judith Simmons</c:v>
                </c:pt>
                <c:pt idx="4">
                  <c:v>Kristine Barrett</c:v>
                </c:pt>
              </c:strCache>
            </c:strRef>
          </c:cat>
          <c:val>
            <c:numRef>
              <c:f>'Analysis 03'!$K$21:$K$25</c:f>
              <c:numCache>
                <c:formatCode>[&gt;=1000000]\$0,,"M";[&gt;=1000]\$0,"K";0</c:formatCode>
                <c:ptCount val="5"/>
                <c:pt idx="0">
                  <c:v>8477.4799999999977</c:v>
                </c:pt>
                <c:pt idx="1">
                  <c:v>7569.0199999999959</c:v>
                </c:pt>
                <c:pt idx="2">
                  <c:v>7236.9200000000019</c:v>
                </c:pt>
                <c:pt idx="3">
                  <c:v>7191.9699999999975</c:v>
                </c:pt>
                <c:pt idx="4">
                  <c:v>6966.5800000000008</c:v>
                </c:pt>
              </c:numCache>
            </c:numRef>
          </c:val>
          <c:extLst>
            <c:ext xmlns:c16="http://schemas.microsoft.com/office/drawing/2014/chart" uri="{C3380CC4-5D6E-409C-BE32-E72D297353CC}">
              <c16:uniqueId val="{00000000-54D1-4092-B63A-21660198EC61}"/>
            </c:ext>
          </c:extLst>
        </c:ser>
        <c:dLbls>
          <c:showLegendKey val="0"/>
          <c:showVal val="0"/>
          <c:showCatName val="0"/>
          <c:showSerName val="0"/>
          <c:showPercent val="0"/>
          <c:showBubbleSize val="0"/>
        </c:dLbls>
        <c:gapWidth val="100"/>
        <c:overlap val="100"/>
        <c:axId val="2037445688"/>
        <c:axId val="2037446408"/>
      </c:barChart>
      <c:catAx>
        <c:axId val="2037445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7446408"/>
        <c:crosses val="autoZero"/>
        <c:auto val="1"/>
        <c:lblAlgn val="ctr"/>
        <c:lblOffset val="100"/>
        <c:noMultiLvlLbl val="0"/>
      </c:catAx>
      <c:valAx>
        <c:axId val="2037446408"/>
        <c:scaling>
          <c:orientation val="minMax"/>
        </c:scaling>
        <c:delete val="1"/>
        <c:axPos val="l"/>
        <c:numFmt formatCode="[&gt;=1000000]\$0,,&quot;M&quot;;[&gt;=1000]\$0,&quot;K&quot;;0" sourceLinked="1"/>
        <c:majorTickMark val="none"/>
        <c:minorTickMark val="none"/>
        <c:tickLblPos val="nextTo"/>
        <c:crossAx val="203744568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[Analysis.xlsx]Analysis 03!CustAgeGroup</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3174D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1789077212806026E-2"/>
          <c:y val="0.11382113821138211"/>
          <c:w val="0.89642184557438798"/>
          <c:h val="0.69757505921515905"/>
        </c:manualLayout>
      </c:layout>
      <c:barChart>
        <c:barDir val="col"/>
        <c:grouping val="clustered"/>
        <c:varyColors val="0"/>
        <c:ser>
          <c:idx val="0"/>
          <c:order val="0"/>
          <c:tx>
            <c:strRef>
              <c:f>'Analysis 03'!$AA$8</c:f>
              <c:strCache>
                <c:ptCount val="1"/>
                <c:pt idx="0">
                  <c:v>Total</c:v>
                </c:pt>
              </c:strCache>
            </c:strRef>
          </c:tx>
          <c:spPr>
            <a:solidFill>
              <a:srgbClr val="3174D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03'!$Z$9:$Z$13</c:f>
              <c:strCache>
                <c:ptCount val="5"/>
                <c:pt idx="0">
                  <c:v>0-20</c:v>
                </c:pt>
                <c:pt idx="1">
                  <c:v>21-30</c:v>
                </c:pt>
                <c:pt idx="2">
                  <c:v>31-40</c:v>
                </c:pt>
                <c:pt idx="3">
                  <c:v>41-50</c:v>
                </c:pt>
                <c:pt idx="4">
                  <c:v>50 +</c:v>
                </c:pt>
              </c:strCache>
            </c:strRef>
          </c:cat>
          <c:val>
            <c:numRef>
              <c:f>'Analysis 03'!$AA$9:$AA$13</c:f>
              <c:numCache>
                <c:formatCode>[&gt;=1000000]\$0.0,,"M";[&gt;=1000]\$0.0,"K";0.0</c:formatCode>
                <c:ptCount val="5"/>
                <c:pt idx="0">
                  <c:v>74370.349999999948</c:v>
                </c:pt>
                <c:pt idx="1">
                  <c:v>392996.99999999953</c:v>
                </c:pt>
                <c:pt idx="2">
                  <c:v>412051.66999999853</c:v>
                </c:pt>
                <c:pt idx="3">
                  <c:v>497350.26000000141</c:v>
                </c:pt>
                <c:pt idx="4">
                  <c:v>920742.77999999351</c:v>
                </c:pt>
              </c:numCache>
            </c:numRef>
          </c:val>
          <c:extLst>
            <c:ext xmlns:c16="http://schemas.microsoft.com/office/drawing/2014/chart" uri="{C3380CC4-5D6E-409C-BE32-E72D297353CC}">
              <c16:uniqueId val="{00000000-1637-4C00-A184-483E4BA7EB4B}"/>
            </c:ext>
          </c:extLst>
        </c:ser>
        <c:dLbls>
          <c:showLegendKey val="0"/>
          <c:showVal val="0"/>
          <c:showCatName val="0"/>
          <c:showSerName val="0"/>
          <c:showPercent val="0"/>
          <c:showBubbleSize val="0"/>
        </c:dLbls>
        <c:gapWidth val="100"/>
        <c:overlap val="100"/>
        <c:axId val="898974896"/>
        <c:axId val="898968776"/>
      </c:barChart>
      <c:catAx>
        <c:axId val="898974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8968776"/>
        <c:crosses val="autoZero"/>
        <c:auto val="1"/>
        <c:lblAlgn val="ctr"/>
        <c:lblOffset val="100"/>
        <c:noMultiLvlLbl val="0"/>
      </c:catAx>
      <c:valAx>
        <c:axId val="898968776"/>
        <c:scaling>
          <c:orientation val="minMax"/>
        </c:scaling>
        <c:delete val="1"/>
        <c:axPos val="l"/>
        <c:numFmt formatCode="[&gt;=1000000]\$0.0,,&quot;M&quot;;[&gt;=1000]\$0.0,&quot;K&quot;;0.0" sourceLinked="1"/>
        <c:majorTickMark val="none"/>
        <c:minorTickMark val="none"/>
        <c:tickLblPos val="nextTo"/>
        <c:crossAx val="898974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4091710758377423E-3"/>
          <c:y val="7.7661591145355591E-2"/>
          <c:w val="0.99559082892416229"/>
          <c:h val="0.75855528315627385"/>
        </c:manualLayout>
      </c:layout>
      <c:areaChart>
        <c:grouping val="standard"/>
        <c:varyColors val="0"/>
        <c:ser>
          <c:idx val="1"/>
          <c:order val="1"/>
          <c:tx>
            <c:strRef>
              <c:f>'Analysis 03'!$BH$3</c:f>
              <c:strCache>
                <c:ptCount val="1"/>
                <c:pt idx="0">
                  <c:v>Profit Margin</c:v>
                </c:pt>
              </c:strCache>
            </c:strRef>
          </c:tx>
          <c:spPr>
            <a:gradFill flip="none" rotWithShape="1">
              <a:gsLst>
                <a:gs pos="100000">
                  <a:srgbClr val="0070C0">
                    <a:alpha val="5000"/>
                  </a:srgbClr>
                </a:gs>
                <a:gs pos="56000">
                  <a:srgbClr val="0070C0">
                    <a:alpha val="24000"/>
                  </a:srgbClr>
                </a:gs>
                <a:gs pos="78000">
                  <a:srgbClr val="0070C0">
                    <a:alpha val="10000"/>
                  </a:srgbClr>
                </a:gs>
                <a:gs pos="0">
                  <a:srgbClr val="0070C0">
                    <a:alpha val="35000"/>
                  </a:srgbClr>
                </a:gs>
              </a:gsLst>
              <a:path path="circle">
                <a:fillToRect l="50000" t="-80000" r="50000" b="180000"/>
              </a:path>
              <a:tileRect/>
            </a:gradFill>
            <a:ln>
              <a:noFill/>
            </a:ln>
            <a:effectLst/>
          </c:spPr>
          <c:val>
            <c:numRef>
              <c:f>'Analysis 03'!$BH$4:$BH$15</c:f>
              <c:numCache>
                <c:formatCode>[&gt;=1000000]\$0.0,,"M";[&gt;=1000]\$0.0,"K";0.0</c:formatCode>
                <c:ptCount val="12"/>
                <c:pt idx="0">
                  <c:v>191362.32000000018</c:v>
                </c:pt>
                <c:pt idx="1">
                  <c:v>169206.37999999963</c:v>
                </c:pt>
                <c:pt idx="2">
                  <c:v>200001.35999999946</c:v>
                </c:pt>
                <c:pt idx="3">
                  <c:v>186446.97000000044</c:v>
                </c:pt>
                <c:pt idx="4">
                  <c:v>198770.98999999982</c:v>
                </c:pt>
                <c:pt idx="5">
                  <c:v>199146.84000000069</c:v>
                </c:pt>
                <c:pt idx="6">
                  <c:v>188550.32</c:v>
                </c:pt>
                <c:pt idx="7">
                  <c:v>198381.50000000041</c:v>
                </c:pt>
                <c:pt idx="8">
                  <c:v>195304.19000000041</c:v>
                </c:pt>
                <c:pt idx="9">
                  <c:v>189662.57999999973</c:v>
                </c:pt>
                <c:pt idx="10">
                  <c:v>194711.51999999932</c:v>
                </c:pt>
                <c:pt idx="11">
                  <c:v>185967.09000000011</c:v>
                </c:pt>
              </c:numCache>
            </c:numRef>
          </c:val>
          <c:extLst>
            <c:ext xmlns:c16="http://schemas.microsoft.com/office/drawing/2014/chart" uri="{C3380CC4-5D6E-409C-BE32-E72D297353CC}">
              <c16:uniqueId val="{00000000-E093-4F28-A39C-83F96474E2EC}"/>
            </c:ext>
          </c:extLst>
        </c:ser>
        <c:dLbls>
          <c:showLegendKey val="0"/>
          <c:showVal val="0"/>
          <c:showCatName val="0"/>
          <c:showSerName val="0"/>
          <c:showPercent val="0"/>
          <c:showBubbleSize val="0"/>
        </c:dLbls>
        <c:axId val="898968416"/>
        <c:axId val="898973096"/>
      </c:areaChart>
      <c:lineChart>
        <c:grouping val="standard"/>
        <c:varyColors val="0"/>
        <c:ser>
          <c:idx val="0"/>
          <c:order val="0"/>
          <c:tx>
            <c:strRef>
              <c:f>'Analysis 03'!$BG$3</c:f>
              <c:strCache>
                <c:ptCount val="1"/>
                <c:pt idx="0">
                  <c:v>Profit Margin</c:v>
                </c:pt>
              </c:strCache>
            </c:strRef>
          </c:tx>
          <c:spPr>
            <a:ln w="28575" cap="rnd">
              <a:solidFill>
                <a:srgbClr val="0070C0"/>
              </a:solidFill>
              <a:round/>
            </a:ln>
            <a:effectLst/>
          </c:spPr>
          <c:marker>
            <c:symbol val="circle"/>
            <c:size val="5"/>
            <c:spPr>
              <a:solidFill>
                <a:srgbClr val="0070C0"/>
              </a:solidFill>
              <a:ln w="9525">
                <a:solidFill>
                  <a:schemeClr val="accent1"/>
                </a:solidFill>
              </a:ln>
              <a:effectLst/>
            </c:spPr>
          </c:marker>
          <c:dLbls>
            <c:dLbl>
              <c:idx val="0"/>
              <c:tx>
                <c:rich>
                  <a:bodyPr/>
                  <a:lstStyle/>
                  <a:p>
                    <a:fld id="{145660D6-9BF6-48C9-83B4-EE21D4DF3645}" type="CELLRANGE">
                      <a:rPr lang="en-US"/>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E093-4F28-A39C-83F96474E2EC}"/>
                </c:ext>
              </c:extLst>
            </c:dLbl>
            <c:dLbl>
              <c:idx val="1"/>
              <c:tx>
                <c:rich>
                  <a:bodyPr/>
                  <a:lstStyle/>
                  <a:p>
                    <a:fld id="{665C7ABA-99D1-4AED-B0D0-2DAA7F26ED8B}"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E093-4F28-A39C-83F96474E2EC}"/>
                </c:ext>
              </c:extLst>
            </c:dLbl>
            <c:dLbl>
              <c:idx val="2"/>
              <c:tx>
                <c:rich>
                  <a:bodyPr/>
                  <a:lstStyle/>
                  <a:p>
                    <a:fld id="{6EB67DEC-470B-4B79-AC2F-A2252737731E}"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E093-4F28-A39C-83F96474E2EC}"/>
                </c:ext>
              </c:extLst>
            </c:dLbl>
            <c:dLbl>
              <c:idx val="3"/>
              <c:tx>
                <c:rich>
                  <a:bodyPr/>
                  <a:lstStyle/>
                  <a:p>
                    <a:fld id="{F522C5DB-7651-4BB5-A65B-E771CAC991BA}"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E093-4F28-A39C-83F96474E2EC}"/>
                </c:ext>
              </c:extLst>
            </c:dLbl>
            <c:dLbl>
              <c:idx val="4"/>
              <c:tx>
                <c:rich>
                  <a:bodyPr/>
                  <a:lstStyle/>
                  <a:p>
                    <a:fld id="{4CB84796-DC96-4EB1-9DEA-3A5B0A98F930}"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E093-4F28-A39C-83F96474E2EC}"/>
                </c:ext>
              </c:extLst>
            </c:dLbl>
            <c:dLbl>
              <c:idx val="5"/>
              <c:tx>
                <c:rich>
                  <a:bodyPr/>
                  <a:lstStyle/>
                  <a:p>
                    <a:fld id="{EF12387A-4B4E-46ED-A42A-E470C8B4ACF2}"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E093-4F28-A39C-83F96474E2EC}"/>
                </c:ext>
              </c:extLst>
            </c:dLbl>
            <c:dLbl>
              <c:idx val="6"/>
              <c:tx>
                <c:rich>
                  <a:bodyPr/>
                  <a:lstStyle/>
                  <a:p>
                    <a:fld id="{46FB720D-75A2-4469-9594-7BABB0642F01}"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E093-4F28-A39C-83F96474E2EC}"/>
                </c:ext>
              </c:extLst>
            </c:dLbl>
            <c:dLbl>
              <c:idx val="7"/>
              <c:tx>
                <c:rich>
                  <a:bodyPr/>
                  <a:lstStyle/>
                  <a:p>
                    <a:fld id="{771B0471-00FA-4145-A6A4-2356AFA66E44}"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E093-4F28-A39C-83F96474E2EC}"/>
                </c:ext>
              </c:extLst>
            </c:dLbl>
            <c:dLbl>
              <c:idx val="8"/>
              <c:tx>
                <c:rich>
                  <a:bodyPr/>
                  <a:lstStyle/>
                  <a:p>
                    <a:fld id="{B4D90162-8B57-4A86-911B-0B2C013897BF}"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E093-4F28-A39C-83F96474E2EC}"/>
                </c:ext>
              </c:extLst>
            </c:dLbl>
            <c:dLbl>
              <c:idx val="9"/>
              <c:tx>
                <c:rich>
                  <a:bodyPr/>
                  <a:lstStyle/>
                  <a:p>
                    <a:fld id="{2C582524-33FE-4AB8-AF3A-EF75C1BC3D1D}"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E093-4F28-A39C-83F96474E2EC}"/>
                </c:ext>
              </c:extLst>
            </c:dLbl>
            <c:dLbl>
              <c:idx val="10"/>
              <c:tx>
                <c:rich>
                  <a:bodyPr/>
                  <a:lstStyle/>
                  <a:p>
                    <a:fld id="{A7312BC4-429B-444A-B836-E650A6AB5CE9}"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E093-4F28-A39C-83F96474E2EC}"/>
                </c:ext>
              </c:extLst>
            </c:dLbl>
            <c:dLbl>
              <c:idx val="11"/>
              <c:tx>
                <c:rich>
                  <a:bodyPr/>
                  <a:lstStyle/>
                  <a:p>
                    <a:fld id="{C0332E35-B469-43D4-8D09-DEEC7C22EE1C}"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E093-4F28-A39C-83F96474E2E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'Analysis 03'!$BF$4:$BF$15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03'!$BG$4:$BG$15</c:f>
              <c:numCache>
                <c:formatCode>[&gt;=1000000]\$0.0,,"M";[&gt;=1000]\$0.0,"K";0.0</c:formatCode>
                <c:ptCount val="12"/>
                <c:pt idx="0">
                  <c:v>191362.32000000018</c:v>
                </c:pt>
                <c:pt idx="1">
                  <c:v>169206.37999999963</c:v>
                </c:pt>
                <c:pt idx="2">
                  <c:v>200001.35999999946</c:v>
                </c:pt>
                <c:pt idx="3">
                  <c:v>186446.97000000044</c:v>
                </c:pt>
                <c:pt idx="4">
                  <c:v>198770.98999999982</c:v>
                </c:pt>
                <c:pt idx="5">
                  <c:v>199146.84000000069</c:v>
                </c:pt>
                <c:pt idx="6">
                  <c:v>188550.32</c:v>
                </c:pt>
                <c:pt idx="7">
                  <c:v>198381.50000000041</c:v>
                </c:pt>
                <c:pt idx="8">
                  <c:v>195304.19000000041</c:v>
                </c:pt>
                <c:pt idx="9">
                  <c:v>189662.57999999973</c:v>
                </c:pt>
                <c:pt idx="10">
                  <c:v>194711.51999999932</c:v>
                </c:pt>
                <c:pt idx="11">
                  <c:v>185967.09000000011</c:v>
                </c:pt>
              </c:numCache>
            </c:numRef>
          </c:val>
          <c:smooth val="1"/>
          <c:extLst>
            <c:ext xmlns:c15="http://schemas.microsoft.com/office/drawing/2012/chart" uri="{02D57815-91ED-43cb-92C2-25804820EDAC}">
              <c15:datalabelsRange>
                <c15:f>'Analysis 03'!$AZ$4:$AZ$15</c15:f>
                <c15:dlblRangeCache>
                  <c:ptCount val="12"/>
                  <c:pt idx="1">
                    <c:v>-11.6%</c:v>
                  </c:pt>
                  <c:pt idx="2">
                    <c:v>+18.2%</c:v>
                  </c:pt>
                  <c:pt idx="3">
                    <c:v>-6.8%</c:v>
                  </c:pt>
                  <c:pt idx="4">
                    <c:v>+6.6%</c:v>
                  </c:pt>
                  <c:pt idx="5">
                    <c:v>+0.2%</c:v>
                  </c:pt>
                  <c:pt idx="6">
                    <c:v>-5.3%</c:v>
                  </c:pt>
                  <c:pt idx="7">
                    <c:v>+5.2%</c:v>
                  </c:pt>
                  <c:pt idx="8">
                    <c:v>-1.6%</c:v>
                  </c:pt>
                  <c:pt idx="9">
                    <c:v>-2.9%</c:v>
                  </c:pt>
                  <c:pt idx="10">
                    <c:v>+2.7%</c:v>
                  </c:pt>
                  <c:pt idx="11">
                    <c:v>-4.5%</c:v>
                  </c:pt>
                </c15:dlblRangeCache>
              </c15:datalabelsRange>
            </c:ext>
            <c:ext xmlns:c16="http://schemas.microsoft.com/office/drawing/2014/chart" uri="{C3380CC4-5D6E-409C-BE32-E72D297353CC}">
              <c16:uniqueId val="{0000000D-E093-4F28-A39C-83F96474E2EC}"/>
            </c:ext>
          </c:extLst>
        </c:ser>
        <c:dLbls>
          <c:showLegendKey val="0"/>
          <c:showVal val="0"/>
          <c:showCatName val="0"/>
          <c:showSerName val="0"/>
          <c:showPercent val="0"/>
          <c:showBubbleSize val="0"/>
        </c:dLbls>
        <c:marker val="1"/>
        <c:smooth val="0"/>
        <c:axId val="898968416"/>
        <c:axId val="898973096"/>
      </c:lineChart>
      <c:catAx>
        <c:axId val="898968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8973096"/>
        <c:crosses val="autoZero"/>
        <c:auto val="1"/>
        <c:lblAlgn val="ctr"/>
        <c:lblOffset val="100"/>
        <c:noMultiLvlLbl val="0"/>
      </c:catAx>
      <c:valAx>
        <c:axId val="898973096"/>
        <c:scaling>
          <c:orientation val="minMax"/>
        </c:scaling>
        <c:delete val="1"/>
        <c:axPos val="l"/>
        <c:numFmt formatCode="[&gt;=1000000]\$0.0,,&quot;M&quot;;[&gt;=1000]\$0.0,&quot;K&quot;;0.0" sourceLinked="1"/>
        <c:majorTickMark val="none"/>
        <c:minorTickMark val="none"/>
        <c:tickLblPos val="nextTo"/>
        <c:crossAx val="89896841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[Analysis.xlsx]Analysis 03!WeekDayProfit</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3174D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pivotFmt>
      <c:pivotFmt>
        <c:idx val="4"/>
        <c:spPr>
          <a:solidFill>
            <a:srgbClr val="3174D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03'!$BM$3</c:f>
              <c:strCache>
                <c:ptCount val="1"/>
                <c:pt idx="0">
                  <c:v>Total</c:v>
                </c:pt>
              </c:strCache>
            </c:strRef>
          </c:tx>
          <c:spPr>
            <a:solidFill>
              <a:srgbClr val="3174D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03'!$BL$4:$BL$10</c:f>
              <c:strCache>
                <c:ptCount val="7"/>
                <c:pt idx="0">
                  <c:v>Sun</c:v>
                </c:pt>
                <c:pt idx="1">
                  <c:v>Mon</c:v>
                </c:pt>
                <c:pt idx="2">
                  <c:v>Tue</c:v>
                </c:pt>
                <c:pt idx="3">
                  <c:v>Wed</c:v>
                </c:pt>
                <c:pt idx="4">
                  <c:v>Thu</c:v>
                </c:pt>
                <c:pt idx="5">
                  <c:v>Fri</c:v>
                </c:pt>
                <c:pt idx="6">
                  <c:v>Sat</c:v>
                </c:pt>
              </c:strCache>
            </c:strRef>
          </c:cat>
          <c:val>
            <c:numRef>
              <c:f>'Analysis 03'!$BM$4:$BM$10</c:f>
              <c:numCache>
                <c:formatCode>[&gt;=1000000]\$0.0,,"M";[&gt;=1000]\$0.0,"K";0.0</c:formatCode>
                <c:ptCount val="7"/>
                <c:pt idx="0">
                  <c:v>331522.64999999979</c:v>
                </c:pt>
                <c:pt idx="1">
                  <c:v>344865.11000000045</c:v>
                </c:pt>
                <c:pt idx="2">
                  <c:v>325739.90999999957</c:v>
                </c:pt>
                <c:pt idx="3">
                  <c:v>322462.66000000003</c:v>
                </c:pt>
                <c:pt idx="4">
                  <c:v>322071.34999999817</c:v>
                </c:pt>
                <c:pt idx="5">
                  <c:v>325811.93999999977</c:v>
                </c:pt>
                <c:pt idx="6">
                  <c:v>325038.44000000204</c:v>
                </c:pt>
              </c:numCache>
            </c:numRef>
          </c:val>
          <c:extLst>
            <c:ext xmlns:c16="http://schemas.microsoft.com/office/drawing/2014/chart" uri="{C3380CC4-5D6E-409C-BE32-E72D297353CC}">
              <c16:uniqueId val="{00000002-C070-41FA-8E71-DD3E64A36711}"/>
            </c:ext>
          </c:extLst>
        </c:ser>
        <c:dLbls>
          <c:showLegendKey val="0"/>
          <c:showVal val="0"/>
          <c:showCatName val="0"/>
          <c:showSerName val="0"/>
          <c:showPercent val="0"/>
          <c:showBubbleSize val="0"/>
        </c:dLbls>
        <c:gapWidth val="100"/>
        <c:overlap val="100"/>
        <c:axId val="900400584"/>
        <c:axId val="900406704"/>
      </c:barChart>
      <c:catAx>
        <c:axId val="900400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0406704"/>
        <c:crosses val="autoZero"/>
        <c:auto val="1"/>
        <c:lblAlgn val="ctr"/>
        <c:lblOffset val="100"/>
        <c:noMultiLvlLbl val="0"/>
      </c:catAx>
      <c:valAx>
        <c:axId val="900406704"/>
        <c:scaling>
          <c:orientation val="minMax"/>
        </c:scaling>
        <c:delete val="1"/>
        <c:axPos val="l"/>
        <c:numFmt formatCode="[&gt;=1000000]\$0.0,,&quot;M&quot;;[&gt;=1000]\$0.0,&quot;K&quot;;0.0" sourceLinked="1"/>
        <c:majorTickMark val="none"/>
        <c:minorTickMark val="none"/>
        <c:tickLblPos val="nextTo"/>
        <c:crossAx val="900400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2020108814523185"/>
          <c:y val="9.8039215686274508E-2"/>
          <c:w val="0.50618780074365699"/>
          <c:h val="0.80392156862745101"/>
        </c:manualLayout>
      </c:layout>
      <c:barChart>
        <c:barDir val="bar"/>
        <c:grouping val="clustered"/>
        <c:varyColors val="0"/>
        <c:ser>
          <c:idx val="0"/>
          <c:order val="0"/>
          <c:tx>
            <c:strRef>
              <c:f>'Analysis 03'!$BR$20</c:f>
              <c:strCache>
                <c:ptCount val="1"/>
                <c:pt idx="0">
                  <c:v>Profit Margin</c:v>
                </c:pt>
              </c:strCache>
            </c:strRef>
          </c:tx>
          <c:spPr>
            <a:solidFill>
              <a:srgbClr val="9FE6F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03'!$BQ$21:$BQ$25</c:f>
              <c:strCache>
                <c:ptCount val="5"/>
                <c:pt idx="0">
                  <c:v>Attorney Mist</c:v>
                </c:pt>
                <c:pt idx="1">
                  <c:v>Eight Brew</c:v>
                </c:pt>
                <c:pt idx="2">
                  <c:v>Onto Dew</c:v>
                </c:pt>
                <c:pt idx="3">
                  <c:v>Common Splash</c:v>
                </c:pt>
                <c:pt idx="4">
                  <c:v>Begin Brew</c:v>
                </c:pt>
              </c:strCache>
            </c:strRef>
          </c:cat>
          <c:val>
            <c:numRef>
              <c:f>'Analysis 03'!$BR$21:$BR$25</c:f>
              <c:numCache>
                <c:formatCode>[&gt;=1000000]0.0,,"M";[&gt;=1000]0.0,"K";0</c:formatCode>
                <c:ptCount val="5"/>
                <c:pt idx="0">
                  <c:v>78081.849999999962</c:v>
                </c:pt>
                <c:pt idx="1">
                  <c:v>82987.239999999991</c:v>
                </c:pt>
                <c:pt idx="2">
                  <c:v>83284.599999999977</c:v>
                </c:pt>
                <c:pt idx="3">
                  <c:v>84506.489999999932</c:v>
                </c:pt>
                <c:pt idx="4">
                  <c:v>95024.850000000035</c:v>
                </c:pt>
              </c:numCache>
            </c:numRef>
          </c:val>
          <c:extLst>
            <c:ext xmlns:c16="http://schemas.microsoft.com/office/drawing/2014/chart" uri="{C3380CC4-5D6E-409C-BE32-E72D297353CC}">
              <c16:uniqueId val="{00000000-908A-4841-8979-B59B86F617A0}"/>
            </c:ext>
          </c:extLst>
        </c:ser>
        <c:dLbls>
          <c:showLegendKey val="0"/>
          <c:showVal val="0"/>
          <c:showCatName val="0"/>
          <c:showSerName val="0"/>
          <c:showPercent val="0"/>
          <c:showBubbleSize val="0"/>
        </c:dLbls>
        <c:gapWidth val="84"/>
        <c:axId val="900392664"/>
        <c:axId val="900398064"/>
      </c:barChart>
      <c:catAx>
        <c:axId val="9003926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00398064"/>
        <c:crosses val="autoZero"/>
        <c:auto val="1"/>
        <c:lblAlgn val="ctr"/>
        <c:lblOffset val="100"/>
        <c:noMultiLvlLbl val="0"/>
      </c:catAx>
      <c:valAx>
        <c:axId val="900398064"/>
        <c:scaling>
          <c:orientation val="minMax"/>
        </c:scaling>
        <c:delete val="1"/>
        <c:axPos val="b"/>
        <c:numFmt formatCode="[&gt;=1000000]0.0,,&quot;M&quot;;[&gt;=1000]0.0,&quot;K&quot;;0" sourceLinked="1"/>
        <c:majorTickMark val="none"/>
        <c:minorTickMark val="none"/>
        <c:tickLblPos val="nextTo"/>
        <c:crossAx val="90039266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[Analysis.xlsx]Analysis 03!CategoryProf</c:name>
    <c:fmtId val="5"/>
  </c:pivotSource>
  <c:chart>
    <c:autoTitleDeleted val="1"/>
    <c:pivotFmts>
      <c:pivotFmt>
        <c:idx val="0"/>
        <c:spPr>
          <a:solidFill>
            <a:srgbClr val="9FE6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9FE6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9FE6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7414789934474982E-2"/>
          <c:y val="6.0185185185185182E-2"/>
          <c:w val="0.53615754655273773"/>
          <c:h val="0.89814814814814814"/>
        </c:manualLayout>
      </c:layout>
      <c:barChart>
        <c:barDir val="bar"/>
        <c:grouping val="clustered"/>
        <c:varyColors val="0"/>
        <c:ser>
          <c:idx val="0"/>
          <c:order val="0"/>
          <c:tx>
            <c:strRef>
              <c:f>'Analysis 03'!$CC$12</c:f>
              <c:strCache>
                <c:ptCount val="1"/>
                <c:pt idx="0">
                  <c:v>Total</c:v>
                </c:pt>
              </c:strCache>
            </c:strRef>
          </c:tx>
          <c:spPr>
            <a:solidFill>
              <a:srgbClr val="9FE6F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03'!$CB$13:$CB$20</c:f>
              <c:strCache>
                <c:ptCount val="8"/>
                <c:pt idx="0">
                  <c:v>Juice</c:v>
                </c:pt>
                <c:pt idx="1">
                  <c:v>Alcoholic Beverage</c:v>
                </c:pt>
                <c:pt idx="2">
                  <c:v>Coffee</c:v>
                </c:pt>
                <c:pt idx="3">
                  <c:v>Energy Drink</c:v>
                </c:pt>
                <c:pt idx="4">
                  <c:v>Water</c:v>
                </c:pt>
                <c:pt idx="5">
                  <c:v>Tea</c:v>
                </c:pt>
                <c:pt idx="6">
                  <c:v>Sports Drink</c:v>
                </c:pt>
                <c:pt idx="7">
                  <c:v>Soft Drink</c:v>
                </c:pt>
              </c:strCache>
            </c:strRef>
          </c:cat>
          <c:val>
            <c:numRef>
              <c:f>'Analysis 03'!$CC$13:$CC$20</c:f>
              <c:numCache>
                <c:formatCode>[&gt;=1000000]\$0.0,,"M";[&gt;=1000]\$0.0,"K";0.0</c:formatCode>
                <c:ptCount val="8"/>
                <c:pt idx="0">
                  <c:v>52455.239999999583</c:v>
                </c:pt>
                <c:pt idx="1">
                  <c:v>86449.160000000265</c:v>
                </c:pt>
                <c:pt idx="2">
                  <c:v>142236.05999999959</c:v>
                </c:pt>
                <c:pt idx="3">
                  <c:v>174072.76000000047</c:v>
                </c:pt>
                <c:pt idx="4">
                  <c:v>339210.4900000029</c:v>
                </c:pt>
                <c:pt idx="5">
                  <c:v>367414.25000000041</c:v>
                </c:pt>
                <c:pt idx="6">
                  <c:v>417457.830000002</c:v>
                </c:pt>
                <c:pt idx="7">
                  <c:v>718216.26999999932</c:v>
                </c:pt>
              </c:numCache>
            </c:numRef>
          </c:val>
          <c:extLst>
            <c:ext xmlns:c16="http://schemas.microsoft.com/office/drawing/2014/chart" uri="{C3380CC4-5D6E-409C-BE32-E72D297353CC}">
              <c16:uniqueId val="{00000000-7AFD-4833-878F-217B9D9517C2}"/>
            </c:ext>
          </c:extLst>
        </c:ser>
        <c:dLbls>
          <c:showLegendKey val="0"/>
          <c:showVal val="0"/>
          <c:showCatName val="0"/>
          <c:showSerName val="0"/>
          <c:showPercent val="0"/>
          <c:showBubbleSize val="0"/>
        </c:dLbls>
        <c:gapWidth val="84"/>
        <c:axId val="417926239"/>
        <c:axId val="417927679"/>
      </c:barChart>
      <c:catAx>
        <c:axId val="417926239"/>
        <c:scaling>
          <c:orientation val="minMax"/>
        </c:scaling>
        <c:delete val="0"/>
        <c:axPos val="l"/>
        <c:numFmt formatCode="General" sourceLinked="1"/>
        <c:majorTickMark val="none"/>
        <c:minorTickMark val="none"/>
        <c:tickLblPos val="high"/>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17927679"/>
        <c:crosses val="autoZero"/>
        <c:auto val="1"/>
        <c:lblAlgn val="ctr"/>
        <c:lblOffset val="100"/>
        <c:noMultiLvlLbl val="0"/>
      </c:catAx>
      <c:valAx>
        <c:axId val="417927679"/>
        <c:scaling>
          <c:orientation val="minMax"/>
        </c:scaling>
        <c:delete val="1"/>
        <c:axPos val="b"/>
        <c:numFmt formatCode="[&gt;=1000000]\$0.0,,&quot;M&quot;;[&gt;=1000]\$0.0,&quot;K&quot;;0.0" sourceLinked="1"/>
        <c:majorTickMark val="none"/>
        <c:minorTickMark val="none"/>
        <c:tickLblPos val="nextTo"/>
        <c:crossAx val="4179262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243898198622615E-2"/>
          <c:y val="9.0090090090090086E-2"/>
          <c:w val="0.9131692072144828"/>
          <c:h val="0.66574782285759593"/>
        </c:manualLayout>
      </c:layout>
      <c:lineChart>
        <c:grouping val="standard"/>
        <c:varyColors val="0"/>
        <c:ser>
          <c:idx val="0"/>
          <c:order val="0"/>
          <c:tx>
            <c:strRef>
              <c:f>'Analysis 02'!$G$3</c:f>
              <c:strCache>
                <c:ptCount val="1"/>
                <c:pt idx="0">
                  <c:v>Total Revenue</c:v>
                </c:pt>
              </c:strCache>
            </c:strRef>
          </c:tx>
          <c:spPr>
            <a:ln w="28575" cap="rnd">
              <a:solidFill>
                <a:schemeClr val="accent5"/>
              </a:solidFill>
              <a:round/>
            </a:ln>
            <a:effectLst/>
          </c:spPr>
          <c:marker>
            <c:symbol val="diamond"/>
            <c:size val="6"/>
            <c:spPr>
              <a:solidFill>
                <a:schemeClr val="tx1"/>
              </a:solidFill>
              <a:ln w="9525">
                <a:solidFill>
                  <a:schemeClr val="accent1"/>
                </a:solidFill>
              </a:ln>
              <a:effectLst/>
            </c:spPr>
          </c:marker>
          <c:dLbls>
            <c:dLbl>
              <c:idx val="0"/>
              <c:tx>
                <c:rich>
                  <a:bodyPr/>
                  <a:lstStyle/>
                  <a:p>
                    <a:fld id="{B597A422-D342-4BAF-93A5-490AD426876F}" type="CELLRANGE">
                      <a:rPr lang="en-US"/>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364D-412C-9D10-D73DAC563992}"/>
                </c:ext>
              </c:extLst>
            </c:dLbl>
            <c:dLbl>
              <c:idx val="1"/>
              <c:tx>
                <c:rich>
                  <a:bodyPr/>
                  <a:lstStyle/>
                  <a:p>
                    <a:fld id="{5EF08B42-9B38-40C4-8CA6-1E9161BA7B99}" type="CELLRANGE">
                      <a:rPr lang="en-US"/>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364D-412C-9D10-D73DAC563992}"/>
                </c:ext>
              </c:extLst>
            </c:dLbl>
            <c:dLbl>
              <c:idx val="2"/>
              <c:tx>
                <c:rich>
                  <a:bodyPr/>
                  <a:lstStyle/>
                  <a:p>
                    <a:fld id="{02D613B6-8B81-401C-B17F-7FCAE9371BD5}" type="CELLRANGE">
                      <a:rPr lang="en-US"/>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364D-412C-9D10-D73DAC563992}"/>
                </c:ext>
              </c:extLst>
            </c:dLbl>
            <c:dLbl>
              <c:idx val="3"/>
              <c:tx>
                <c:rich>
                  <a:bodyPr/>
                  <a:lstStyle/>
                  <a:p>
                    <a:fld id="{547612A6-E73E-4850-A223-0AA06846E295}" type="CELLRANGE">
                      <a:rPr lang="en-US"/>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364D-412C-9D10-D73DAC563992}"/>
                </c:ext>
              </c:extLst>
            </c:dLbl>
            <c:dLbl>
              <c:idx val="4"/>
              <c:tx>
                <c:rich>
                  <a:bodyPr/>
                  <a:lstStyle/>
                  <a:p>
                    <a:fld id="{ACBD39D6-1678-48F9-835A-A8350B1D58D7}"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364D-412C-9D10-D73DAC563992}"/>
                </c:ext>
              </c:extLst>
            </c:dLbl>
            <c:dLbl>
              <c:idx val="5"/>
              <c:tx>
                <c:rich>
                  <a:bodyPr/>
                  <a:lstStyle/>
                  <a:p>
                    <a:fld id="{2713DE18-5027-49D3-98D7-A295BBD2C971}" type="CELLRANGE">
                      <a:rPr lang="en-US"/>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364D-412C-9D10-D73DAC563992}"/>
                </c:ext>
              </c:extLst>
            </c:dLbl>
            <c:dLbl>
              <c:idx val="6"/>
              <c:tx>
                <c:rich>
                  <a:bodyPr/>
                  <a:lstStyle/>
                  <a:p>
                    <a:fld id="{68C25DD2-2C95-49A8-A635-3EA7DF0E71EC}" type="CELLRANGE">
                      <a:rPr lang="en-US"/>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364D-412C-9D10-D73DAC563992}"/>
                </c:ext>
              </c:extLst>
            </c:dLbl>
            <c:dLbl>
              <c:idx val="7"/>
              <c:tx>
                <c:rich>
                  <a:bodyPr/>
                  <a:lstStyle/>
                  <a:p>
                    <a:fld id="{30242664-38E6-4CD7-9475-C5DDBFFD1A91}"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364D-412C-9D10-D73DAC563992}"/>
                </c:ext>
              </c:extLst>
            </c:dLbl>
            <c:dLbl>
              <c:idx val="8"/>
              <c:tx>
                <c:rich>
                  <a:bodyPr/>
                  <a:lstStyle/>
                  <a:p>
                    <a:fld id="{D5EDB5CA-CB16-46F5-AFA9-361F5272B7BA}" type="CELLRANGE">
                      <a:rPr lang="en-US"/>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364D-412C-9D10-D73DAC563992}"/>
                </c:ext>
              </c:extLst>
            </c:dLbl>
            <c:dLbl>
              <c:idx val="9"/>
              <c:tx>
                <c:rich>
                  <a:bodyPr/>
                  <a:lstStyle/>
                  <a:p>
                    <a:fld id="{63451715-7CCF-4C55-BEEA-85F9B07998BD}" type="CELLRANGE">
                      <a:rPr lang="en-US"/>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364D-412C-9D10-D73DAC563992}"/>
                </c:ext>
              </c:extLst>
            </c:dLbl>
            <c:dLbl>
              <c:idx val="10"/>
              <c:tx>
                <c:rich>
                  <a:bodyPr/>
                  <a:lstStyle/>
                  <a:p>
                    <a:fld id="{B62F1499-87CD-498B-8651-0256631D4B12}" type="CELLRANGE">
                      <a:rPr lang="en-US"/>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364D-412C-9D10-D73DAC563992}"/>
                </c:ext>
              </c:extLst>
            </c:dLbl>
            <c:dLbl>
              <c:idx val="11"/>
              <c:tx>
                <c:rich>
                  <a:bodyPr/>
                  <a:lstStyle/>
                  <a:p>
                    <a:fld id="{6DE6C4AE-5151-4C9C-810B-F6A352B0C178}" type="CELLRANGE">
                      <a:rPr lang="en-US"/>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364D-412C-9D10-D73DAC56399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'Analysis 02'!$F$4:$F$15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02'!$G$4:$G$15</c:f>
              <c:numCache>
                <c:formatCode>[&gt;=1000000]\$0,,"M";[&gt;=1000]\$0,"K";0</c:formatCode>
                <c:ptCount val="12"/>
                <c:pt idx="0">
                  <c:v>456133.41000000032</c:v>
                </c:pt>
                <c:pt idx="1">
                  <c:v>406413.08999999979</c:v>
                </c:pt>
                <c:pt idx="2">
                  <c:v>465679.03999999963</c:v>
                </c:pt>
                <c:pt idx="3">
                  <c:v>443264.9800000001</c:v>
                </c:pt>
                <c:pt idx="4">
                  <c:v>472907.32999999961</c:v>
                </c:pt>
                <c:pt idx="5">
                  <c:v>452953.7900000005</c:v>
                </c:pt>
                <c:pt idx="6">
                  <c:v>454471.67000000022</c:v>
                </c:pt>
                <c:pt idx="7">
                  <c:v>474567.68000000034</c:v>
                </c:pt>
                <c:pt idx="8">
                  <c:v>446098.16000000021</c:v>
                </c:pt>
                <c:pt idx="9">
                  <c:v>457301.34999999951</c:v>
                </c:pt>
                <c:pt idx="10">
                  <c:v>469844.44999999937</c:v>
                </c:pt>
                <c:pt idx="11">
                  <c:v>447174.52</c:v>
                </c:pt>
              </c:numCache>
            </c:numRef>
          </c:val>
          <c:smooth val="1"/>
          <c:extLst>
            <c:ext xmlns:c15="http://schemas.microsoft.com/office/drawing/2012/chart" uri="{02D57815-91ED-43cb-92C2-25804820EDAC}">
              <c15:datalabelsRange>
                <c15:f>'Analysis 02'!$I$4:$I$15</c15:f>
                <c15:dlblRangeCache>
                  <c:ptCount val="12"/>
                  <c:pt idx="4">
                    <c:v>$473K</c:v>
                  </c:pt>
                  <c:pt idx="7">
                    <c:v>$475K</c:v>
                  </c:pt>
                </c15:dlblRangeCache>
              </c15:datalabelsRange>
            </c:ext>
            <c:ext xmlns:c16="http://schemas.microsoft.com/office/drawing/2014/chart" uri="{C3380CC4-5D6E-409C-BE32-E72D297353CC}">
              <c16:uniqueId val="{0000000C-364D-412C-9D10-D73DAC563992}"/>
            </c:ext>
          </c:extLst>
        </c:ser>
        <c:ser>
          <c:idx val="1"/>
          <c:order val="1"/>
          <c:tx>
            <c:strRef>
              <c:f>'Analysis 02'!$H$3</c:f>
              <c:strCache>
                <c:ptCount val="1"/>
                <c:pt idx="0">
                  <c:v>Total Target</c:v>
                </c:pt>
              </c:strCache>
            </c:strRef>
          </c:tx>
          <c:spPr>
            <a:ln w="28575" cap="rnd">
              <a:solidFill>
                <a:schemeClr val="bg1">
                  <a:lumMod val="50000"/>
                </a:schemeClr>
              </a:solidFill>
              <a:round/>
            </a:ln>
            <a:effectLst/>
          </c:spPr>
          <c:marker>
            <c:symbol val="none"/>
          </c:marker>
          <c:cat>
            <c:strRef>
              <c:f>'Analysis 02'!$F$4:$F$15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02'!$H$4:$H$15</c:f>
              <c:numCache>
                <c:formatCode>[&gt;=1000000]\$0,,"M";[&gt;=1000]\$0,"K";0</c:formatCode>
                <c:ptCount val="12"/>
                <c:pt idx="0">
                  <c:v>439042</c:v>
                </c:pt>
                <c:pt idx="1">
                  <c:v>431279</c:v>
                </c:pt>
                <c:pt idx="2">
                  <c:v>445591</c:v>
                </c:pt>
                <c:pt idx="3">
                  <c:v>453071</c:v>
                </c:pt>
                <c:pt idx="4">
                  <c:v>444167</c:v>
                </c:pt>
                <c:pt idx="5">
                  <c:v>421979</c:v>
                </c:pt>
                <c:pt idx="6">
                  <c:v>456718</c:v>
                </c:pt>
                <c:pt idx="7">
                  <c:v>431727</c:v>
                </c:pt>
                <c:pt idx="8">
                  <c:v>446912</c:v>
                </c:pt>
                <c:pt idx="9">
                  <c:v>414360</c:v>
                </c:pt>
                <c:pt idx="10">
                  <c:v>413371</c:v>
                </c:pt>
                <c:pt idx="11">
                  <c:v>456773</c:v>
                </c:pt>
              </c:numCache>
            </c:numRef>
          </c:val>
          <c:smooth val="1"/>
          <c:extLst>
            <c:ext xmlns:c16="http://schemas.microsoft.com/office/drawing/2014/chart" uri="{C3380CC4-5D6E-409C-BE32-E72D297353CC}">
              <c16:uniqueId val="{0000000D-364D-412C-9D10-D73DAC563992}"/>
            </c:ext>
          </c:extLst>
        </c:ser>
        <c:dLbls>
          <c:showLegendKey val="0"/>
          <c:showVal val="0"/>
          <c:showCatName val="0"/>
          <c:showSerName val="0"/>
          <c:showPercent val="0"/>
          <c:showBubbleSize val="0"/>
        </c:dLbls>
        <c:marker val="1"/>
        <c:smooth val="0"/>
        <c:axId val="997095960"/>
        <c:axId val="997092720"/>
      </c:lineChart>
      <c:catAx>
        <c:axId val="997095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7092720"/>
        <c:crosses val="autoZero"/>
        <c:auto val="1"/>
        <c:lblAlgn val="ctr"/>
        <c:lblOffset val="100"/>
        <c:noMultiLvlLbl val="0"/>
      </c:catAx>
      <c:valAx>
        <c:axId val="997092720"/>
        <c:scaling>
          <c:orientation val="minMax"/>
        </c:scaling>
        <c:delete val="0"/>
        <c:axPos val="l"/>
        <c:numFmt formatCode="[&gt;=1000000]\$0,,&quot;M&quot;;[&gt;=1000]\$0,&quot;K&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7095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0668921458098458E-2"/>
          <c:y val="6.2358276643990927E-2"/>
          <c:w val="0.95866215708380309"/>
          <c:h val="0.91496598639455784"/>
        </c:manualLayout>
      </c:layout>
      <c:barChart>
        <c:barDir val="col"/>
        <c:grouping val="clustered"/>
        <c:varyColors val="0"/>
        <c:ser>
          <c:idx val="0"/>
          <c:order val="0"/>
          <c:tx>
            <c:strRef>
              <c:f>'Analysis 02'!$L$3</c:f>
              <c:strCache>
                <c:ptCount val="1"/>
                <c:pt idx="0">
                  <c:v>Variance</c:v>
                </c:pt>
              </c:strCache>
            </c:strRef>
          </c:tx>
          <c:spPr>
            <a:solidFill>
              <a:srgbClr val="92D050"/>
            </a:solidFill>
            <a:ln>
              <a:noFill/>
            </a:ln>
            <a:effectLst/>
          </c:spPr>
          <c:invertIfNegative val="1"/>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02'!$K$4:$K$15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02'!$L$4:$L$15</c:f>
              <c:numCache>
                <c:formatCode>\+0.0%;\-0.0%</c:formatCode>
                <c:ptCount val="12"/>
                <c:pt idx="0">
                  <c:v>3.8928872408563013E-2</c:v>
                </c:pt>
                <c:pt idx="1">
                  <c:v>-5.7656203988601828E-2</c:v>
                </c:pt>
                <c:pt idx="2">
                  <c:v>4.5081790251597607E-2</c:v>
                </c:pt>
                <c:pt idx="3">
                  <c:v>-2.1643451026439348E-2</c:v>
                </c:pt>
                <c:pt idx="4">
                  <c:v>6.4706135304963247E-2</c:v>
                </c:pt>
                <c:pt idx="5">
                  <c:v>7.3403629090548358E-2</c:v>
                </c:pt>
                <c:pt idx="6">
                  <c:v>-4.918417929662907E-3</c:v>
                </c:pt>
                <c:pt idx="7">
                  <c:v>9.9230949187797707E-2</c:v>
                </c:pt>
                <c:pt idx="8">
                  <c:v>-1.82102964341927E-3</c:v>
                </c:pt>
                <c:pt idx="9">
                  <c:v>0.10363295202239481</c:v>
                </c:pt>
                <c:pt idx="10">
                  <c:v>0.13661686475345239</c:v>
                </c:pt>
                <c:pt idx="11">
                  <c:v>-2.1013676377544165E-2</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D36A-46FA-B684-9B3974B724A1}"/>
            </c:ext>
          </c:extLst>
        </c:ser>
        <c:dLbls>
          <c:showLegendKey val="0"/>
          <c:showVal val="0"/>
          <c:showCatName val="0"/>
          <c:showSerName val="0"/>
          <c:showPercent val="0"/>
          <c:showBubbleSize val="0"/>
        </c:dLbls>
        <c:gapWidth val="100"/>
        <c:overlap val="-27"/>
        <c:axId val="1150001968"/>
        <c:axId val="1150001608"/>
      </c:barChart>
      <c:catAx>
        <c:axId val="1150001968"/>
        <c:scaling>
          <c:orientation val="minMax"/>
        </c:scaling>
        <c:delete val="1"/>
        <c:axPos val="b"/>
        <c:numFmt formatCode="General" sourceLinked="1"/>
        <c:majorTickMark val="none"/>
        <c:minorTickMark val="none"/>
        <c:tickLblPos val="nextTo"/>
        <c:crossAx val="1150001608"/>
        <c:crosses val="autoZero"/>
        <c:auto val="1"/>
        <c:lblAlgn val="ctr"/>
        <c:lblOffset val="100"/>
        <c:noMultiLvlLbl val="0"/>
      </c:catAx>
      <c:valAx>
        <c:axId val="1150001608"/>
        <c:scaling>
          <c:orientation val="minMax"/>
        </c:scaling>
        <c:delete val="1"/>
        <c:axPos val="l"/>
        <c:numFmt formatCode="\+0.0%;\-0.0%" sourceLinked="1"/>
        <c:majorTickMark val="none"/>
        <c:minorTickMark val="none"/>
        <c:tickLblPos val="nextTo"/>
        <c:crossAx val="115000196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6882821387940839E-2"/>
          <c:y val="0.20479838917194174"/>
          <c:w val="0.91135410081039125"/>
          <c:h val="0.64578958880139981"/>
        </c:manualLayout>
      </c:layout>
      <c:barChart>
        <c:barDir val="col"/>
        <c:grouping val="clustered"/>
        <c:varyColors val="0"/>
        <c:ser>
          <c:idx val="0"/>
          <c:order val="0"/>
          <c:tx>
            <c:strRef>
              <c:f>'Analysis 02'!$AA$12</c:f>
              <c:strCache>
                <c:ptCount val="1"/>
                <c:pt idx="0">
                  <c:v>Total Revenue</c:v>
                </c:pt>
              </c:strCache>
            </c:strRef>
          </c:tx>
          <c:spPr>
            <a:solidFill>
              <a:srgbClr val="90ABDC"/>
            </a:solidFill>
            <a:ln>
              <a:noFill/>
            </a:ln>
            <a:effectLst/>
          </c:spPr>
          <c:invertIfNegative val="0"/>
          <c:dLbls>
            <c:dLbl>
              <c:idx val="0"/>
              <c:layout>
                <c:manualLayout>
                  <c:x val="-2.2714428032262392E-3"/>
                  <c:y val="3.017150429725696E-2"/>
                </c:manualLayout>
              </c:layout>
              <c:tx>
                <c:rich>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fld id="{6F81B6BD-6FC6-444D-AF20-005513DC7293}" type="CELLRANGE">
                      <a:rPr lang="en-US" sz="700" baseline="0">
                        <a:latin typeface="Segoe UI Semibold" panose="020B0702040204020203" pitchFamily="34" charset="0"/>
                        <a:cs typeface="Segoe UI Semibold" panose="020B0702040204020203" pitchFamily="34" charset="0"/>
                      </a:rPr>
                      <a:pPr>
                        <a:defRPr sz="700">
                          <a:latin typeface="Segoe UI Semibold" panose="020B0702040204020203" pitchFamily="34" charset="0"/>
                          <a:cs typeface="Segoe UI Semibold" panose="020B0702040204020203" pitchFamily="34" charset="0"/>
                        </a:defRPr>
                      </a:pPr>
                      <a:t>[CELLRANGE]</a:t>
                    </a:fld>
                    <a:r>
                      <a:rPr lang="en-US" sz="700" baseline="0">
                        <a:latin typeface="Segoe UI Semibold" panose="020B0702040204020203" pitchFamily="34" charset="0"/>
                        <a:cs typeface="Segoe UI Semibold" panose="020B0702040204020203" pitchFamily="34" charset="0"/>
                      </a:rPr>
                      <a:t>, </a:t>
                    </a:r>
                    <a:fld id="{4E1EF31F-6DC2-47D8-BD8C-E26525D33472}" type="VALUE">
                      <a:rPr lang="en-US" sz="700" baseline="0">
                        <a:latin typeface="Segoe UI Semibold" panose="020B0702040204020203" pitchFamily="34" charset="0"/>
                        <a:cs typeface="Segoe UI Semibold" panose="020B0702040204020203" pitchFamily="34" charset="0"/>
                      </a:rPr>
                      <a:pPr>
                        <a:defRPr sz="700">
                          <a:latin typeface="Segoe UI Semibold" panose="020B0702040204020203" pitchFamily="34" charset="0"/>
                          <a:cs typeface="Segoe UI Semibold" panose="020B0702040204020203" pitchFamily="34" charset="0"/>
                        </a:defRPr>
                      </a:pPr>
                      <a:t>[VALUE]</a:t>
                    </a:fld>
                    <a:endParaRPr lang="en-US" sz="700" baseline="0">
                      <a:latin typeface="Segoe UI Semibold" panose="020B0702040204020203" pitchFamily="34" charset="0"/>
                      <a:cs typeface="Segoe UI Semibold" panose="020B0702040204020203" pitchFamily="34" charset="0"/>
                    </a:endParaRPr>
                  </a:p>
                </c:rich>
              </c:tx>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6931816004751229"/>
                      <c:h val="0.23568395862281921"/>
                    </c:manualLayout>
                  </c15:layout>
                  <c15:dlblFieldTable/>
                  <c15:showDataLabelsRange val="1"/>
                </c:ext>
                <c:ext xmlns:c16="http://schemas.microsoft.com/office/drawing/2014/chart" uri="{C3380CC4-5D6E-409C-BE32-E72D297353CC}">
                  <c16:uniqueId val="{00000000-6680-49AF-8A46-B5E09D7050AA}"/>
                </c:ext>
              </c:extLst>
            </c:dLbl>
            <c:dLbl>
              <c:idx val="1"/>
              <c:layout>
                <c:manualLayout>
                  <c:x val="6.4555913175086688E-3"/>
                  <c:y val="1.4697519427718594E-2"/>
                </c:manualLayout>
              </c:layout>
              <c:tx>
                <c:rich>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fld id="{50DEE23C-CF39-4E8D-8A7E-E33F1FFE8944}" type="CELLRANGE">
                      <a:rPr lang="en-US" sz="700" baseline="0">
                        <a:latin typeface="Segoe UI Semibold" panose="020B0702040204020203" pitchFamily="34" charset="0"/>
                        <a:cs typeface="Segoe UI Semibold" panose="020B0702040204020203" pitchFamily="34" charset="0"/>
                      </a:rPr>
                      <a:pPr>
                        <a:defRPr sz="700">
                          <a:latin typeface="Segoe UI Semibold" panose="020B0702040204020203" pitchFamily="34" charset="0"/>
                          <a:cs typeface="Segoe UI Semibold" panose="020B0702040204020203" pitchFamily="34" charset="0"/>
                        </a:defRPr>
                      </a:pPr>
                      <a:t>[CELLRANGE]</a:t>
                    </a:fld>
                    <a:r>
                      <a:rPr lang="en-US" sz="700" baseline="0">
                        <a:latin typeface="Segoe UI Semibold" panose="020B0702040204020203" pitchFamily="34" charset="0"/>
                        <a:cs typeface="Segoe UI Semibold" panose="020B0702040204020203" pitchFamily="34" charset="0"/>
                      </a:rPr>
                      <a:t>, </a:t>
                    </a:r>
                    <a:fld id="{642E5B82-1E96-4270-8778-B13560D4B464}" type="VALUE">
                      <a:rPr lang="en-US" sz="700" baseline="0">
                        <a:latin typeface="Segoe UI Semibold" panose="020B0702040204020203" pitchFamily="34" charset="0"/>
                        <a:cs typeface="Segoe UI Semibold" panose="020B0702040204020203" pitchFamily="34" charset="0"/>
                      </a:rPr>
                      <a:pPr>
                        <a:defRPr sz="700">
                          <a:latin typeface="Segoe UI Semibold" panose="020B0702040204020203" pitchFamily="34" charset="0"/>
                          <a:cs typeface="Segoe UI Semibold" panose="020B0702040204020203" pitchFamily="34" charset="0"/>
                        </a:defRPr>
                      </a:pPr>
                      <a:t>[VALUE]</a:t>
                    </a:fld>
                    <a:endParaRPr lang="en-US" sz="700" baseline="0">
                      <a:latin typeface="Segoe UI Semibold" panose="020B0702040204020203" pitchFamily="34" charset="0"/>
                      <a:cs typeface="Segoe UI Semibold" panose="020B0702040204020203" pitchFamily="34" charset="0"/>
                    </a:endParaRPr>
                  </a:p>
                </c:rich>
              </c:tx>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1145659712243997"/>
                      <c:h val="0.20319592403890691"/>
                    </c:manualLayout>
                  </c15:layout>
                  <c15:dlblFieldTable/>
                  <c15:showDataLabelsRange val="1"/>
                </c:ext>
                <c:ext xmlns:c16="http://schemas.microsoft.com/office/drawing/2014/chart" uri="{C3380CC4-5D6E-409C-BE32-E72D297353CC}">
                  <c16:uniqueId val="{00000001-6680-49AF-8A46-B5E09D7050AA}"/>
                </c:ext>
              </c:extLst>
            </c:dLbl>
            <c:dLbl>
              <c:idx val="2"/>
              <c:tx>
                <c:rich>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fld id="{938576DB-15DF-44BB-9F9D-B0B9E12911E6}" type="CELLRANGE">
                      <a:rPr lang="en-US" sz="700" baseline="0">
                        <a:latin typeface="Segoe UI Semibold" panose="020B0702040204020203" pitchFamily="34" charset="0"/>
                        <a:cs typeface="Segoe UI Semibold" panose="020B0702040204020203" pitchFamily="34" charset="0"/>
                      </a:rPr>
                      <a:pPr>
                        <a:defRPr sz="700">
                          <a:latin typeface="Segoe UI Semibold" panose="020B0702040204020203" pitchFamily="34" charset="0"/>
                          <a:cs typeface="Segoe UI Semibold" panose="020B0702040204020203" pitchFamily="34" charset="0"/>
                        </a:defRPr>
                      </a:pPr>
                      <a:t>[CELLRANGE]</a:t>
                    </a:fld>
                    <a:r>
                      <a:rPr lang="en-US" sz="700" baseline="0">
                        <a:latin typeface="Segoe UI Semibold" panose="020B0702040204020203" pitchFamily="34" charset="0"/>
                        <a:cs typeface="Segoe UI Semibold" panose="020B0702040204020203" pitchFamily="34" charset="0"/>
                      </a:rPr>
                      <a:t>, </a:t>
                    </a:r>
                    <a:fld id="{8C4A35EB-D3E6-407A-BD54-584DCB899230}" type="VALUE">
                      <a:rPr lang="en-US" sz="700" baseline="0">
                        <a:latin typeface="Segoe UI Semibold" panose="020B0702040204020203" pitchFamily="34" charset="0"/>
                        <a:cs typeface="Segoe UI Semibold" panose="020B0702040204020203" pitchFamily="34" charset="0"/>
                      </a:rPr>
                      <a:pPr>
                        <a:defRPr sz="700">
                          <a:latin typeface="Segoe UI Semibold" panose="020B0702040204020203" pitchFamily="34" charset="0"/>
                          <a:cs typeface="Segoe UI Semibold" panose="020B0702040204020203" pitchFamily="34" charset="0"/>
                        </a:defRPr>
                      </a:pPr>
                      <a:t>[VALUE]</a:t>
                    </a:fld>
                    <a:endParaRPr lang="en-US" sz="700" baseline="0">
                      <a:latin typeface="Segoe UI Semibold" panose="020B0702040204020203" pitchFamily="34" charset="0"/>
                      <a:cs typeface="Segoe UI Semibold" panose="020B0702040204020203" pitchFamily="34" charset="0"/>
                    </a:endParaRPr>
                  </a:p>
                </c:rich>
              </c:tx>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9833084276874149"/>
                      <c:h val="0.21451932479028357"/>
                    </c:manualLayout>
                  </c15:layout>
                  <c15:dlblFieldTable/>
                  <c15:showDataLabelsRange val="1"/>
                </c:ext>
                <c:ext xmlns:c16="http://schemas.microsoft.com/office/drawing/2014/chart" uri="{C3380CC4-5D6E-409C-BE32-E72D297353CC}">
                  <c16:uniqueId val="{00000002-6680-49AF-8A46-B5E09D7050AA}"/>
                </c:ext>
              </c:extLst>
            </c:dLbl>
            <c:dLbl>
              <c:idx val="3"/>
              <c:tx>
                <c:rich>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fld id="{9352976C-24E7-40A2-9BFE-E70429EBD673}" type="CELLRANGE">
                      <a:rPr lang="en-US" sz="700" baseline="0"/>
                      <a:pPr>
                        <a:defRPr sz="700">
                          <a:latin typeface="Segoe UI Semibold" panose="020B0702040204020203" pitchFamily="34" charset="0"/>
                          <a:cs typeface="Segoe UI Semibold" panose="020B0702040204020203" pitchFamily="34" charset="0"/>
                        </a:defRPr>
                      </a:pPr>
                      <a:t>[CELLRANGE]</a:t>
                    </a:fld>
                    <a:r>
                      <a:rPr lang="en-US" sz="700" baseline="0"/>
                      <a:t>, </a:t>
                    </a:r>
                    <a:fld id="{E51A3729-9737-4695-99EA-6298340409A9}" type="VALUE">
                      <a:rPr lang="en-US" sz="700" baseline="0"/>
                      <a:pPr>
                        <a:defRPr sz="700">
                          <a:latin typeface="Segoe UI Semibold" panose="020B0702040204020203" pitchFamily="34" charset="0"/>
                          <a:cs typeface="Segoe UI Semibold" panose="020B0702040204020203" pitchFamily="34" charset="0"/>
                        </a:defRPr>
                      </a:pPr>
                      <a:t>[VALUE]</a:t>
                    </a:fld>
                    <a:endParaRPr lang="en-US" sz="700" baseline="0"/>
                  </a:p>
                </c:rich>
              </c:tx>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8661800486618005"/>
                      <c:h val="0.20931372549019603"/>
                    </c:manualLayout>
                  </c15:layout>
                  <c15:dlblFieldTable/>
                  <c15:showDataLabelsRange val="1"/>
                </c:ext>
                <c:ext xmlns:c16="http://schemas.microsoft.com/office/drawing/2014/chart" uri="{C3380CC4-5D6E-409C-BE32-E72D297353CC}">
                  <c16:uniqueId val="{00000003-6680-49AF-8A46-B5E09D7050AA}"/>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'Analysis 02'!$Z$13:$Z$16</c:f>
              <c:strCache>
                <c:ptCount val="4"/>
                <c:pt idx="0">
                  <c:v>Q-1</c:v>
                </c:pt>
                <c:pt idx="1">
                  <c:v>Q-2</c:v>
                </c:pt>
                <c:pt idx="2">
                  <c:v>Q-3</c:v>
                </c:pt>
                <c:pt idx="3">
                  <c:v>Q-4</c:v>
                </c:pt>
              </c:strCache>
            </c:strRef>
          </c:cat>
          <c:val>
            <c:numRef>
              <c:f>'Analysis 02'!$AA$13:$AA$16</c:f>
              <c:numCache>
                <c:formatCode>[&gt;=1000000]\$0,,"M";[&gt;=1000]\$0,"K";0</c:formatCode>
                <c:ptCount val="4"/>
                <c:pt idx="0">
                  <c:v>1328225.5399999991</c:v>
                </c:pt>
                <c:pt idx="1">
                  <c:v>1369126.1000000003</c:v>
                </c:pt>
                <c:pt idx="2">
                  <c:v>1375137.5100000019</c:v>
                </c:pt>
                <c:pt idx="3">
                  <c:v>1374320.3200000026</c:v>
                </c:pt>
              </c:numCache>
            </c:numRef>
          </c:val>
          <c:extLst>
            <c:ext xmlns:c15="http://schemas.microsoft.com/office/drawing/2012/chart" uri="{02D57815-91ED-43cb-92C2-25804820EDAC}">
              <c15:datalabelsRange>
                <c15:f>'Analysis 02'!$AB$4:$AB$7</c15:f>
                <c15:dlblRangeCache>
                  <c:ptCount val="4"/>
                  <c:pt idx="1">
                    <c:v>+3.1%</c:v>
                  </c:pt>
                  <c:pt idx="2">
                    <c:v>+0.4%</c:v>
                  </c:pt>
                  <c:pt idx="3">
                    <c:v>-0.1%</c:v>
                  </c:pt>
                </c15:dlblRangeCache>
              </c15:datalabelsRange>
            </c:ext>
            <c:ext xmlns:c16="http://schemas.microsoft.com/office/drawing/2014/chart" uri="{C3380CC4-5D6E-409C-BE32-E72D297353CC}">
              <c16:uniqueId val="{00000004-6680-49AF-8A46-B5E09D7050AA}"/>
            </c:ext>
          </c:extLst>
        </c:ser>
        <c:ser>
          <c:idx val="1"/>
          <c:order val="1"/>
          <c:tx>
            <c:strRef>
              <c:f>'Analysis 02'!$AB$12</c:f>
              <c:strCache>
                <c:ptCount val="1"/>
                <c:pt idx="0">
                  <c:v>Highlight</c:v>
                </c:pt>
              </c:strCache>
            </c:strRef>
          </c:tx>
          <c:spPr>
            <a:solidFill>
              <a:srgbClr val="3174D7"/>
            </a:solidFill>
            <a:ln>
              <a:noFill/>
            </a:ln>
            <a:effectLst/>
          </c:spPr>
          <c:invertIfNegative val="0"/>
          <c:dLbls>
            <c:delete val="1"/>
          </c:dLbls>
          <c:val>
            <c:numRef>
              <c:f>'Analysis 02'!$AB$13:$AB$16</c:f>
              <c:numCache>
                <c:formatCode>[&gt;=1000000]\$0,,"M";[&gt;=1000]\$0,"K";0</c:formatCode>
                <c:ptCount val="4"/>
                <c:pt idx="0">
                  <c:v>0</c:v>
                </c:pt>
                <c:pt idx="1">
                  <c:v>1369126.1000000003</c:v>
                </c:pt>
                <c:pt idx="2">
                  <c:v>1375137.5100000019</c:v>
                </c:pt>
                <c:pt idx="3">
                  <c:v>1374320.3200000026</c:v>
                </c:pt>
              </c:numCache>
            </c:numRef>
          </c:val>
          <c:extLst>
            <c:ext xmlns:c16="http://schemas.microsoft.com/office/drawing/2014/chart" uri="{C3380CC4-5D6E-409C-BE32-E72D297353CC}">
              <c16:uniqueId val="{00000005-6680-49AF-8A46-B5E09D7050AA}"/>
            </c:ext>
          </c:extLst>
        </c:ser>
        <c:dLbls>
          <c:showLegendKey val="0"/>
          <c:showVal val="1"/>
          <c:showCatName val="0"/>
          <c:showSerName val="0"/>
          <c:showPercent val="0"/>
          <c:showBubbleSize val="0"/>
        </c:dLbls>
        <c:gapWidth val="100"/>
        <c:overlap val="100"/>
        <c:axId val="765540328"/>
        <c:axId val="765542128"/>
      </c:barChart>
      <c:lineChart>
        <c:grouping val="standard"/>
        <c:varyColors val="0"/>
        <c:ser>
          <c:idx val="2"/>
          <c:order val="2"/>
          <c:tx>
            <c:strRef>
              <c:f>'Analysis 02'!$AC$12</c:f>
              <c:strCache>
                <c:ptCount val="1"/>
                <c:pt idx="0">
                  <c:v>Average</c:v>
                </c:pt>
              </c:strCache>
            </c:strRef>
          </c:tx>
          <c:spPr>
            <a:ln w="22225" cap="rnd">
              <a:solidFill>
                <a:schemeClr val="bg1">
                  <a:lumMod val="50000"/>
                </a:schemeClr>
              </a:solidFill>
              <a:prstDash val="dash"/>
              <a:round/>
            </a:ln>
            <a:effectLst/>
          </c:spPr>
          <c:marker>
            <c:symbol val="none"/>
          </c:marker>
          <c:dLbls>
            <c:delete val="1"/>
          </c:dLbls>
          <c:val>
            <c:numRef>
              <c:f>'Analysis 02'!$AC$13:$AC$16</c:f>
              <c:numCache>
                <c:formatCode>[&gt;=1000000]\$0,,"M";[&gt;=1000]\$0,"K";0</c:formatCode>
                <c:ptCount val="4"/>
                <c:pt idx="0">
                  <c:v>1361702.3675000011</c:v>
                </c:pt>
                <c:pt idx="1">
                  <c:v>1361702.3675000011</c:v>
                </c:pt>
                <c:pt idx="2">
                  <c:v>1361702.3675000011</c:v>
                </c:pt>
                <c:pt idx="3">
                  <c:v>1361702.3675000011</c:v>
                </c:pt>
              </c:numCache>
            </c:numRef>
          </c:val>
          <c:smooth val="0"/>
          <c:extLst>
            <c:ext xmlns:c16="http://schemas.microsoft.com/office/drawing/2014/chart" uri="{C3380CC4-5D6E-409C-BE32-E72D297353CC}">
              <c16:uniqueId val="{00000006-6680-49AF-8A46-B5E09D7050AA}"/>
            </c:ext>
          </c:extLst>
        </c:ser>
        <c:dLbls>
          <c:showLegendKey val="0"/>
          <c:showVal val="1"/>
          <c:showCatName val="0"/>
          <c:showSerName val="0"/>
          <c:showPercent val="0"/>
          <c:showBubbleSize val="0"/>
        </c:dLbls>
        <c:marker val="1"/>
        <c:smooth val="0"/>
        <c:axId val="765540328"/>
        <c:axId val="765542128"/>
      </c:lineChart>
      <c:catAx>
        <c:axId val="765540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5542128"/>
        <c:crosses val="autoZero"/>
        <c:auto val="1"/>
        <c:lblAlgn val="ctr"/>
        <c:lblOffset val="100"/>
        <c:noMultiLvlLbl val="0"/>
      </c:catAx>
      <c:valAx>
        <c:axId val="765542128"/>
        <c:scaling>
          <c:orientation val="minMax"/>
        </c:scaling>
        <c:delete val="1"/>
        <c:axPos val="l"/>
        <c:numFmt formatCode="[&gt;=1000000]\$0,,&quot;M&quot;;[&gt;=1000]\$0,&quot;K&quot;;0" sourceLinked="1"/>
        <c:majorTickMark val="none"/>
        <c:minorTickMark val="none"/>
        <c:tickLblPos val="nextTo"/>
        <c:crossAx val="7655403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1884057971014491E-2"/>
          <c:y val="0.34548017356416311"/>
          <c:w val="0.93623188405797098"/>
          <c:h val="0.40793720229415775"/>
        </c:manualLayout>
      </c:layout>
      <c:barChart>
        <c:barDir val="col"/>
        <c:grouping val="clustered"/>
        <c:varyColors val="0"/>
        <c:ser>
          <c:idx val="0"/>
          <c:order val="0"/>
          <c:tx>
            <c:strRef>
              <c:f>'Analysis 02'!$AI$15</c:f>
              <c:strCache>
                <c:ptCount val="1"/>
                <c:pt idx="0">
                  <c:v>Total Revenue</c:v>
                </c:pt>
              </c:strCache>
            </c:strRef>
          </c:tx>
          <c:spPr>
            <a:solidFill>
              <a:srgbClr val="90ABDC"/>
            </a:solidFill>
            <a:ln>
              <a:noFill/>
            </a:ln>
            <a:effectLst/>
          </c:spPr>
          <c:invertIfNegative val="0"/>
          <c:dLbls>
            <c:dLbl>
              <c:idx val="0"/>
              <c:tx>
                <c:rich>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fld id="{18DC3AF7-01BA-4A4E-B9A4-054E92A1098D}" type="CELLRANGE">
                      <a:rPr lang="en-US" sz="700" baseline="0">
                        <a:latin typeface="Segoe UI Semibold" panose="020B0702040204020203" pitchFamily="34" charset="0"/>
                        <a:cs typeface="Segoe UI Semibold" panose="020B0702040204020203" pitchFamily="34" charset="0"/>
                      </a:rPr>
                      <a:pPr>
                        <a:defRPr sz="700">
                          <a:latin typeface="Segoe UI Semibold" panose="020B0702040204020203" pitchFamily="34" charset="0"/>
                          <a:cs typeface="Segoe UI Semibold" panose="020B0702040204020203" pitchFamily="34" charset="0"/>
                        </a:defRPr>
                      </a:pPr>
                      <a:t>[CELLRANGE]</a:t>
                    </a:fld>
                    <a:r>
                      <a:rPr lang="en-US" sz="700" baseline="0">
                        <a:latin typeface="Segoe UI Semibold" panose="020B0702040204020203" pitchFamily="34" charset="0"/>
                        <a:cs typeface="Segoe UI Semibold" panose="020B0702040204020203" pitchFamily="34" charset="0"/>
                      </a:rPr>
                      <a:t>, </a:t>
                    </a:r>
                    <a:fld id="{85F5B6E5-3AA6-4395-A6AB-20E84AA21454}" type="VALUE">
                      <a:rPr lang="en-US" sz="700" baseline="0">
                        <a:latin typeface="Segoe UI Semibold" panose="020B0702040204020203" pitchFamily="34" charset="0"/>
                        <a:cs typeface="Segoe UI Semibold" panose="020B0702040204020203" pitchFamily="34" charset="0"/>
                      </a:rPr>
                      <a:pPr>
                        <a:defRPr sz="700">
                          <a:latin typeface="Segoe UI Semibold" panose="020B0702040204020203" pitchFamily="34" charset="0"/>
                          <a:cs typeface="Segoe UI Semibold" panose="020B0702040204020203" pitchFamily="34" charset="0"/>
                        </a:defRPr>
                      </a:pPr>
                      <a:t>[VALUE]</a:t>
                    </a:fld>
                    <a:endParaRPr lang="en-US" sz="700" baseline="0">
                      <a:latin typeface="Segoe UI Semibold" panose="020B0702040204020203" pitchFamily="34" charset="0"/>
                      <a:cs typeface="Segoe UI Semibold" panose="020B0702040204020203" pitchFamily="34" charset="0"/>
                    </a:endParaRPr>
                  </a:p>
                </c:rich>
              </c:tx>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9.1695766290083303E-2"/>
                      <c:h val="0.16899178363574119"/>
                    </c:manualLayout>
                  </c15:layout>
                  <c15:dlblFieldTable/>
                  <c15:showDataLabelsRange val="1"/>
                </c:ext>
                <c:ext xmlns:c16="http://schemas.microsoft.com/office/drawing/2014/chart" uri="{C3380CC4-5D6E-409C-BE32-E72D297353CC}">
                  <c16:uniqueId val="{00000000-31B5-46D4-BEE2-9115C4693B14}"/>
                </c:ext>
              </c:extLst>
            </c:dLbl>
            <c:dLbl>
              <c:idx val="1"/>
              <c:layout>
                <c:manualLayout>
                  <c:x val="2.8681120144534778E-3"/>
                  <c:y val="-1.5974231256236742E-2"/>
                </c:manualLayout>
              </c:layout>
              <c:tx>
                <c:rich>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fld id="{D1083927-F22B-43DD-8006-28D25746940F}" type="CELLRANGE">
                      <a:rPr lang="en-US" sz="700" baseline="0">
                        <a:latin typeface="Segoe UI Semibold" panose="020B0702040204020203" pitchFamily="34" charset="0"/>
                        <a:cs typeface="Segoe UI Semibold" panose="020B0702040204020203" pitchFamily="34" charset="0"/>
                      </a:rPr>
                      <a:pPr>
                        <a:defRPr sz="700">
                          <a:latin typeface="Segoe UI Semibold" panose="020B0702040204020203" pitchFamily="34" charset="0"/>
                          <a:cs typeface="Segoe UI Semibold" panose="020B0702040204020203" pitchFamily="34" charset="0"/>
                        </a:defRPr>
                      </a:pPr>
                      <a:t>[CELLRANGE]</a:t>
                    </a:fld>
                    <a:r>
                      <a:rPr lang="en-US" sz="700" baseline="0">
                        <a:latin typeface="Segoe UI Semibold" panose="020B0702040204020203" pitchFamily="34" charset="0"/>
                        <a:cs typeface="Segoe UI Semibold" panose="020B0702040204020203" pitchFamily="34" charset="0"/>
                      </a:rPr>
                      <a:t>, </a:t>
                    </a:r>
                    <a:fld id="{8DF1C1D4-5EE5-4897-B4B5-E52C96FC8819}" type="VALUE">
                      <a:rPr lang="en-US" sz="700" baseline="0">
                        <a:latin typeface="Segoe UI Semibold" panose="020B0702040204020203" pitchFamily="34" charset="0"/>
                        <a:cs typeface="Segoe UI Semibold" panose="020B0702040204020203" pitchFamily="34" charset="0"/>
                      </a:rPr>
                      <a:pPr>
                        <a:defRPr sz="700">
                          <a:latin typeface="Segoe UI Semibold" panose="020B0702040204020203" pitchFamily="34" charset="0"/>
                          <a:cs typeface="Segoe UI Semibold" panose="020B0702040204020203" pitchFamily="34" charset="0"/>
                        </a:defRPr>
                      </a:pPr>
                      <a:t>[VALUE]</a:t>
                    </a:fld>
                    <a:endParaRPr lang="en-US" sz="700" baseline="0">
                      <a:latin typeface="Segoe UI Semibold" panose="020B0702040204020203" pitchFamily="34" charset="0"/>
                      <a:cs typeface="Segoe UI Semibold" panose="020B0702040204020203" pitchFamily="34" charset="0"/>
                    </a:endParaRPr>
                  </a:p>
                </c:rich>
              </c:tx>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1981170831906882"/>
                      <c:h val="0.16899178363574119"/>
                    </c:manualLayout>
                  </c15:layout>
                  <c15:dlblFieldTable/>
                  <c15:showDataLabelsRange val="1"/>
                </c:ext>
                <c:ext xmlns:c16="http://schemas.microsoft.com/office/drawing/2014/chart" uri="{C3380CC4-5D6E-409C-BE32-E72D297353CC}">
                  <c16:uniqueId val="{00000001-31B5-46D4-BEE2-9115C4693B14}"/>
                </c:ext>
              </c:extLst>
            </c:dLbl>
            <c:dLbl>
              <c:idx val="2"/>
              <c:tx>
                <c:rich>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fld id="{2CC655D0-CA57-4B3C-A0ED-CE95EC7ED73C}" type="CELLRANGE">
                      <a:rPr lang="en-US" sz="700" baseline="0">
                        <a:latin typeface="Segoe UI Semibold" panose="020B0702040204020203" pitchFamily="34" charset="0"/>
                        <a:cs typeface="Segoe UI Semibold" panose="020B0702040204020203" pitchFamily="34" charset="0"/>
                      </a:rPr>
                      <a:pPr>
                        <a:defRPr sz="700">
                          <a:latin typeface="Segoe UI Semibold" panose="020B0702040204020203" pitchFamily="34" charset="0"/>
                          <a:cs typeface="Segoe UI Semibold" panose="020B0702040204020203" pitchFamily="34" charset="0"/>
                        </a:defRPr>
                      </a:pPr>
                      <a:t>[CELLRANGE]</a:t>
                    </a:fld>
                    <a:r>
                      <a:rPr lang="en-US" sz="700" baseline="0">
                        <a:latin typeface="Segoe UI Semibold" panose="020B0702040204020203" pitchFamily="34" charset="0"/>
                        <a:cs typeface="Segoe UI Semibold" panose="020B0702040204020203" pitchFamily="34" charset="0"/>
                      </a:rPr>
                      <a:t>, </a:t>
                    </a:r>
                    <a:fld id="{F340607B-42A0-4245-9FB2-D6EDB7A33CAA}" type="VALUE">
                      <a:rPr lang="en-US" sz="700" baseline="0">
                        <a:latin typeface="Segoe UI Semibold" panose="020B0702040204020203" pitchFamily="34" charset="0"/>
                        <a:cs typeface="Segoe UI Semibold" panose="020B0702040204020203" pitchFamily="34" charset="0"/>
                      </a:rPr>
                      <a:pPr>
                        <a:defRPr sz="700">
                          <a:latin typeface="Segoe UI Semibold" panose="020B0702040204020203" pitchFamily="34" charset="0"/>
                          <a:cs typeface="Segoe UI Semibold" panose="020B0702040204020203" pitchFamily="34" charset="0"/>
                        </a:defRPr>
                      </a:pPr>
                      <a:t>[VALUE]</a:t>
                    </a:fld>
                    <a:endParaRPr lang="en-US" sz="700" baseline="0">
                      <a:latin typeface="Segoe UI Semibold" panose="020B0702040204020203" pitchFamily="34" charset="0"/>
                      <a:cs typeface="Segoe UI Semibold" panose="020B0702040204020203" pitchFamily="34" charset="0"/>
                    </a:endParaRPr>
                  </a:p>
                </c:rich>
              </c:tx>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0079721556544562"/>
                      <c:h val="0.1810690783217315"/>
                    </c:manualLayout>
                  </c15:layout>
                  <c15:dlblFieldTable/>
                  <c15:showDataLabelsRange val="1"/>
                </c:ext>
                <c:ext xmlns:c16="http://schemas.microsoft.com/office/drawing/2014/chart" uri="{C3380CC4-5D6E-409C-BE32-E72D297353CC}">
                  <c16:uniqueId val="{00000002-31B5-46D4-BEE2-9115C4693B14}"/>
                </c:ext>
              </c:extLst>
            </c:dLbl>
            <c:dLbl>
              <c:idx val="3"/>
              <c:tx>
                <c:rich>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fld id="{91F04576-9207-412F-90BB-2E0E1C35326F}" type="CELLRANGE">
                      <a:rPr lang="en-US" sz="700" baseline="0">
                        <a:latin typeface="Segoe UI Semibold" panose="020B0702040204020203" pitchFamily="34" charset="0"/>
                        <a:cs typeface="Segoe UI Semibold" panose="020B0702040204020203" pitchFamily="34" charset="0"/>
                      </a:rPr>
                      <a:pPr>
                        <a:defRPr sz="700">
                          <a:latin typeface="Segoe UI Semibold" panose="020B0702040204020203" pitchFamily="34" charset="0"/>
                          <a:cs typeface="Segoe UI Semibold" panose="020B0702040204020203" pitchFamily="34" charset="0"/>
                        </a:defRPr>
                      </a:pPr>
                      <a:t>[CELLRANGE]</a:t>
                    </a:fld>
                    <a:r>
                      <a:rPr lang="en-US" sz="700" baseline="0">
                        <a:latin typeface="Segoe UI Semibold" panose="020B0702040204020203" pitchFamily="34" charset="0"/>
                        <a:cs typeface="Segoe UI Semibold" panose="020B0702040204020203" pitchFamily="34" charset="0"/>
                      </a:rPr>
                      <a:t>, </a:t>
                    </a:r>
                    <a:fld id="{B1C70AB8-5A1D-43C1-B6DF-581FCFB162B5}" type="VALUE">
                      <a:rPr lang="en-US" sz="700" baseline="0">
                        <a:latin typeface="Segoe UI Semibold" panose="020B0702040204020203" pitchFamily="34" charset="0"/>
                        <a:cs typeface="Segoe UI Semibold" panose="020B0702040204020203" pitchFamily="34" charset="0"/>
                      </a:rPr>
                      <a:pPr>
                        <a:defRPr sz="700">
                          <a:latin typeface="Segoe UI Semibold" panose="020B0702040204020203" pitchFamily="34" charset="0"/>
                          <a:cs typeface="Segoe UI Semibold" panose="020B0702040204020203" pitchFamily="34" charset="0"/>
                        </a:defRPr>
                      </a:pPr>
                      <a:t>[VALUE]</a:t>
                    </a:fld>
                    <a:endParaRPr lang="en-US" sz="700" baseline="0">
                      <a:latin typeface="Segoe UI Semibold" panose="020B0702040204020203" pitchFamily="34" charset="0"/>
                      <a:cs typeface="Segoe UI Semibold" panose="020B0702040204020203" pitchFamily="34" charset="0"/>
                    </a:endParaRPr>
                  </a:p>
                </c:rich>
              </c:tx>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0602898550724636"/>
                      <c:h val="0.16295313629274602"/>
                    </c:manualLayout>
                  </c15:layout>
                  <c15:dlblFieldTable/>
                  <c15:showDataLabelsRange val="1"/>
                </c:ext>
                <c:ext xmlns:c16="http://schemas.microsoft.com/office/drawing/2014/chart" uri="{C3380CC4-5D6E-409C-BE32-E72D297353CC}">
                  <c16:uniqueId val="{00000003-31B5-46D4-BEE2-9115C4693B14}"/>
                </c:ext>
              </c:extLst>
            </c:dLbl>
            <c:dLbl>
              <c:idx val="4"/>
              <c:tx>
                <c:rich>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fld id="{2DD7B06B-CE33-411D-8259-A0E86B14FBE0}" type="CELLRANGE">
                      <a:rPr lang="en-US" sz="700" baseline="0">
                        <a:latin typeface="Segoe UI Semibold" panose="020B0702040204020203" pitchFamily="34" charset="0"/>
                        <a:cs typeface="Segoe UI Semibold" panose="020B0702040204020203" pitchFamily="34" charset="0"/>
                      </a:rPr>
                      <a:pPr>
                        <a:defRPr sz="700">
                          <a:latin typeface="Segoe UI Semibold" panose="020B0702040204020203" pitchFamily="34" charset="0"/>
                          <a:cs typeface="Segoe UI Semibold" panose="020B0702040204020203" pitchFamily="34" charset="0"/>
                        </a:defRPr>
                      </a:pPr>
                      <a:t>[CELLRANGE]</a:t>
                    </a:fld>
                    <a:r>
                      <a:rPr lang="en-US" sz="700" baseline="0">
                        <a:latin typeface="Segoe UI Semibold" panose="020B0702040204020203" pitchFamily="34" charset="0"/>
                        <a:cs typeface="Segoe UI Semibold" panose="020B0702040204020203" pitchFamily="34" charset="0"/>
                      </a:rPr>
                      <a:t>, </a:t>
                    </a:r>
                    <a:fld id="{A8277B17-299A-498A-8964-C05EA9CEB993}" type="VALUE">
                      <a:rPr lang="en-US" sz="700" baseline="0">
                        <a:latin typeface="Segoe UI Semibold" panose="020B0702040204020203" pitchFamily="34" charset="0"/>
                        <a:cs typeface="Segoe UI Semibold" panose="020B0702040204020203" pitchFamily="34" charset="0"/>
                      </a:rPr>
                      <a:pPr>
                        <a:defRPr sz="700">
                          <a:latin typeface="Segoe UI Semibold" panose="020B0702040204020203" pitchFamily="34" charset="0"/>
                          <a:cs typeface="Segoe UI Semibold" panose="020B0702040204020203" pitchFamily="34" charset="0"/>
                        </a:defRPr>
                      </a:pPr>
                      <a:t>[VALUE]</a:t>
                    </a:fld>
                    <a:endParaRPr lang="en-US" sz="700" baseline="0">
                      <a:latin typeface="Segoe UI Semibold" panose="020B0702040204020203" pitchFamily="34" charset="0"/>
                      <a:cs typeface="Segoe UI Semibold" panose="020B0702040204020203" pitchFamily="34" charset="0"/>
                    </a:endParaRPr>
                  </a:p>
                </c:rich>
              </c:tx>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210870706379094"/>
                      <c:h val="0.2052236676937122"/>
                    </c:manualLayout>
                  </c15:layout>
                  <c15:dlblFieldTable/>
                  <c15:showDataLabelsRange val="1"/>
                </c:ext>
                <c:ext xmlns:c16="http://schemas.microsoft.com/office/drawing/2014/chart" uri="{C3380CC4-5D6E-409C-BE32-E72D297353CC}">
                  <c16:uniqueId val="{00000004-31B5-46D4-BEE2-9115C4693B14}"/>
                </c:ext>
              </c:extLst>
            </c:dLbl>
            <c:dLbl>
              <c:idx val="5"/>
              <c:tx>
                <c:rich>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fld id="{125BE9EB-C9B2-4C98-8405-CE1596640047}" type="CELLRANGE">
                      <a:rPr lang="en-US" sz="700" baseline="0">
                        <a:latin typeface="Segoe UI Semibold" panose="020B0702040204020203" pitchFamily="34" charset="0"/>
                        <a:cs typeface="Segoe UI Semibold" panose="020B0702040204020203" pitchFamily="34" charset="0"/>
                      </a:rPr>
                      <a:pPr>
                        <a:defRPr sz="700">
                          <a:latin typeface="Segoe UI Semibold" panose="020B0702040204020203" pitchFamily="34" charset="0"/>
                          <a:cs typeface="Segoe UI Semibold" panose="020B0702040204020203" pitchFamily="34" charset="0"/>
                        </a:defRPr>
                      </a:pPr>
                      <a:t>[CELLRANGE]</a:t>
                    </a:fld>
                    <a:r>
                      <a:rPr lang="en-US" sz="700" baseline="0">
                        <a:latin typeface="Segoe UI Semibold" panose="020B0702040204020203" pitchFamily="34" charset="0"/>
                        <a:cs typeface="Segoe UI Semibold" panose="020B0702040204020203" pitchFamily="34" charset="0"/>
                      </a:rPr>
                      <a:t>, </a:t>
                    </a:r>
                    <a:fld id="{4023FAD2-793E-4506-8814-DA519ED9FB5D}" type="VALUE">
                      <a:rPr lang="en-US" sz="700" baseline="0">
                        <a:latin typeface="Segoe UI Semibold" panose="020B0702040204020203" pitchFamily="34" charset="0"/>
                        <a:cs typeface="Segoe UI Semibold" panose="020B0702040204020203" pitchFamily="34" charset="0"/>
                      </a:rPr>
                      <a:pPr>
                        <a:defRPr sz="700">
                          <a:latin typeface="Segoe UI Semibold" panose="020B0702040204020203" pitchFamily="34" charset="0"/>
                          <a:cs typeface="Segoe UI Semibold" panose="020B0702040204020203" pitchFamily="34" charset="0"/>
                        </a:defRPr>
                      </a:pPr>
                      <a:t>[VALUE]</a:t>
                    </a:fld>
                    <a:endParaRPr lang="en-US" sz="700" baseline="0">
                      <a:latin typeface="Segoe UI Semibold" panose="020B0702040204020203" pitchFamily="34" charset="0"/>
                      <a:cs typeface="Segoe UI Semibold" panose="020B0702040204020203" pitchFamily="34" charset="0"/>
                    </a:endParaRPr>
                  </a:p>
                </c:rich>
              </c:tx>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1239141846399633"/>
                      <c:h val="0.17503043097873636"/>
                    </c:manualLayout>
                  </c15:layout>
                  <c15:dlblFieldTable/>
                  <c15:showDataLabelsRange val="1"/>
                </c:ext>
                <c:ext xmlns:c16="http://schemas.microsoft.com/office/drawing/2014/chart" uri="{C3380CC4-5D6E-409C-BE32-E72D297353CC}">
                  <c16:uniqueId val="{00000005-31B5-46D4-BEE2-9115C4693B14}"/>
                </c:ext>
              </c:extLst>
            </c:dLbl>
            <c:dLbl>
              <c:idx val="6"/>
              <c:tx>
                <c:rich>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fld id="{C4450E6B-1EB8-4ABC-B9D9-6324805E98C2}" type="CELLRANGE">
                      <a:rPr lang="en-US" sz="700" baseline="0">
                        <a:latin typeface="Segoe UI Semibold" panose="020B0702040204020203" pitchFamily="34" charset="0"/>
                        <a:cs typeface="Segoe UI Semibold" panose="020B0702040204020203" pitchFamily="34" charset="0"/>
                      </a:rPr>
                      <a:pPr>
                        <a:defRPr sz="700">
                          <a:latin typeface="Segoe UI Semibold" panose="020B0702040204020203" pitchFamily="34" charset="0"/>
                          <a:cs typeface="Segoe UI Semibold" panose="020B0702040204020203" pitchFamily="34" charset="0"/>
                        </a:defRPr>
                      </a:pPr>
                      <a:t>[CELLRANGE]</a:t>
                    </a:fld>
                    <a:r>
                      <a:rPr lang="en-US" sz="700" baseline="0">
                        <a:latin typeface="Segoe UI Semibold" panose="020B0702040204020203" pitchFamily="34" charset="0"/>
                        <a:cs typeface="Segoe UI Semibold" panose="020B0702040204020203" pitchFamily="34" charset="0"/>
                      </a:rPr>
                      <a:t>, </a:t>
                    </a:r>
                    <a:fld id="{3FE7F2A2-58DD-4D39-B286-03A2E511CDA6}" type="VALUE">
                      <a:rPr lang="en-US" sz="700" baseline="0">
                        <a:latin typeface="Segoe UI Semibold" panose="020B0702040204020203" pitchFamily="34" charset="0"/>
                        <a:cs typeface="Segoe UI Semibold" panose="020B0702040204020203" pitchFamily="34" charset="0"/>
                      </a:rPr>
                      <a:pPr>
                        <a:defRPr sz="700">
                          <a:latin typeface="Segoe UI Semibold" panose="020B0702040204020203" pitchFamily="34" charset="0"/>
                          <a:cs typeface="Segoe UI Semibold" panose="020B0702040204020203" pitchFamily="34" charset="0"/>
                        </a:defRPr>
                      </a:pPr>
                      <a:t>[VALUE]</a:t>
                    </a:fld>
                    <a:endParaRPr lang="en-US" sz="700" baseline="0">
                      <a:latin typeface="Segoe UI Semibold" panose="020B0702040204020203" pitchFamily="34" charset="0"/>
                      <a:cs typeface="Segoe UI Semibold" panose="020B0702040204020203" pitchFamily="34" charset="0"/>
                    </a:endParaRPr>
                  </a:p>
                </c:rich>
              </c:tx>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0150724637681158"/>
                      <c:h val="0.17503043097873636"/>
                    </c:manualLayout>
                  </c15:layout>
                  <c15:dlblFieldTable/>
                  <c15:showDataLabelsRange val="1"/>
                </c:ext>
                <c:ext xmlns:c16="http://schemas.microsoft.com/office/drawing/2014/chart" uri="{C3380CC4-5D6E-409C-BE32-E72D297353CC}">
                  <c16:uniqueId val="{00000006-31B5-46D4-BEE2-9115C4693B14}"/>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DataLabelsRange val="1"/>
                <c15:showLeaderLines val="0"/>
              </c:ext>
            </c:extLst>
          </c:dLbls>
          <c:cat>
            <c:strRef>
              <c:f>'Analysis 02'!$AH$16:$AH$22</c:f>
              <c:strCache>
                <c:ptCount val="7"/>
                <c:pt idx="0">
                  <c:v>Sun</c:v>
                </c:pt>
                <c:pt idx="1">
                  <c:v>Mon</c:v>
                </c:pt>
                <c:pt idx="2">
                  <c:v>Tue</c:v>
                </c:pt>
                <c:pt idx="3">
                  <c:v>Wed</c:v>
                </c:pt>
                <c:pt idx="4">
                  <c:v>Thu</c:v>
                </c:pt>
                <c:pt idx="5">
                  <c:v>Fri</c:v>
                </c:pt>
                <c:pt idx="6">
                  <c:v>Sat</c:v>
                </c:pt>
              </c:strCache>
            </c:strRef>
          </c:cat>
          <c:val>
            <c:numRef>
              <c:f>'Analysis 02'!$AI$16:$AI$22</c:f>
              <c:numCache>
                <c:formatCode>[&gt;=1000000]\$0,,"M";[&gt;=1000]\$0,"K";0</c:formatCode>
                <c:ptCount val="7"/>
                <c:pt idx="0">
                  <c:v>789076.96999999892</c:v>
                </c:pt>
                <c:pt idx="1">
                  <c:v>791696.94000000018</c:v>
                </c:pt>
                <c:pt idx="2">
                  <c:v>770976.25999999966</c:v>
                </c:pt>
                <c:pt idx="3">
                  <c:v>782904.52999999991</c:v>
                </c:pt>
                <c:pt idx="4">
                  <c:v>766510.08999999845</c:v>
                </c:pt>
                <c:pt idx="5">
                  <c:v>772880.16999999993</c:v>
                </c:pt>
                <c:pt idx="6">
                  <c:v>772764.51000000187</c:v>
                </c:pt>
              </c:numCache>
            </c:numRef>
          </c:val>
          <c:extLst>
            <c:ext xmlns:c15="http://schemas.microsoft.com/office/drawing/2012/chart" uri="{02D57815-91ED-43cb-92C2-25804820EDAC}">
              <c15:datalabelsRange>
                <c15:f>'Analysis 02'!$AJ$4:$AJ$10</c15:f>
                <c15:dlblRangeCache>
                  <c:ptCount val="7"/>
                  <c:pt idx="1">
                    <c:v>0.33%</c:v>
                  </c:pt>
                  <c:pt idx="2">
                    <c:v>-2.62%</c:v>
                  </c:pt>
                  <c:pt idx="3">
                    <c:v>1.55%</c:v>
                  </c:pt>
                  <c:pt idx="4">
                    <c:v>-2.09%</c:v>
                  </c:pt>
                  <c:pt idx="5">
                    <c:v>0.83%</c:v>
                  </c:pt>
                  <c:pt idx="6">
                    <c:v>-0.01%</c:v>
                  </c:pt>
                </c15:dlblRangeCache>
              </c15:datalabelsRange>
            </c:ext>
            <c:ext xmlns:c16="http://schemas.microsoft.com/office/drawing/2014/chart" uri="{C3380CC4-5D6E-409C-BE32-E72D297353CC}">
              <c16:uniqueId val="{00000007-31B5-46D4-BEE2-9115C4693B14}"/>
            </c:ext>
          </c:extLst>
        </c:ser>
        <c:ser>
          <c:idx val="1"/>
          <c:order val="1"/>
          <c:tx>
            <c:strRef>
              <c:f>'Analysis 02'!$AJ$15</c:f>
              <c:strCache>
                <c:ptCount val="1"/>
                <c:pt idx="0">
                  <c:v>Highlight</c:v>
                </c:pt>
              </c:strCache>
            </c:strRef>
          </c:tx>
          <c:spPr>
            <a:solidFill>
              <a:srgbClr val="3174D7"/>
            </a:solidFill>
            <a:ln>
              <a:solidFill>
                <a:schemeClr val="accent3">
                  <a:alpha val="99000"/>
                </a:schemeClr>
              </a:solidFill>
            </a:ln>
            <a:effectLst/>
          </c:spPr>
          <c:invertIfNegative val="0"/>
          <c:val>
            <c:numRef>
              <c:f>'Analysis 02'!$AJ$16:$AJ$22</c:f>
              <c:numCache>
                <c:formatCode>[&gt;=1000000]\$0,,"M";[&gt;=1000]\$0,"K";0</c:formatCode>
                <c:ptCount val="7"/>
                <c:pt idx="0">
                  <c:v>789076.96999999892</c:v>
                </c:pt>
                <c:pt idx="1">
                  <c:v>791696.94000000018</c:v>
                </c:pt>
                <c:pt idx="2">
                  <c:v>0</c:v>
                </c:pt>
                <c:pt idx="3">
                  <c:v>782904.52999999991</c:v>
                </c:pt>
                <c:pt idx="4">
                  <c:v>0</c:v>
                </c:pt>
                <c:pt idx="5">
                  <c:v>0</c:v>
                </c:pt>
                <c:pt idx="6">
                  <c:v>0</c:v>
                </c:pt>
              </c:numCache>
            </c:numRef>
          </c:val>
          <c:extLst>
            <c:ext xmlns:c16="http://schemas.microsoft.com/office/drawing/2014/chart" uri="{C3380CC4-5D6E-409C-BE32-E72D297353CC}">
              <c16:uniqueId val="{00000008-31B5-46D4-BEE2-9115C4693B14}"/>
            </c:ext>
          </c:extLst>
        </c:ser>
        <c:dLbls>
          <c:showLegendKey val="0"/>
          <c:showVal val="0"/>
          <c:showCatName val="0"/>
          <c:showSerName val="0"/>
          <c:showPercent val="0"/>
          <c:showBubbleSize val="0"/>
        </c:dLbls>
        <c:gapWidth val="100"/>
        <c:overlap val="100"/>
        <c:axId val="765560128"/>
        <c:axId val="765559048"/>
      </c:barChart>
      <c:lineChart>
        <c:grouping val="standard"/>
        <c:varyColors val="0"/>
        <c:ser>
          <c:idx val="2"/>
          <c:order val="2"/>
          <c:tx>
            <c:strRef>
              <c:f>'Analysis 02'!$AK$15</c:f>
              <c:strCache>
                <c:ptCount val="1"/>
                <c:pt idx="0">
                  <c:v>Average</c:v>
                </c:pt>
              </c:strCache>
            </c:strRef>
          </c:tx>
          <c:spPr>
            <a:ln w="22225" cap="rnd">
              <a:solidFill>
                <a:schemeClr val="bg1">
                  <a:lumMod val="50000"/>
                </a:schemeClr>
              </a:solidFill>
              <a:prstDash val="dash"/>
              <a:round/>
            </a:ln>
            <a:effectLst/>
          </c:spPr>
          <c:marker>
            <c:symbol val="none"/>
          </c:marker>
          <c:val>
            <c:numRef>
              <c:f>'Analysis 02'!$AK$16:$AK$22</c:f>
              <c:numCache>
                <c:formatCode>[&gt;=1000000]\$0,,"M";[&gt;=1000]\$0,"K";0</c:formatCode>
                <c:ptCount val="7"/>
                <c:pt idx="0">
                  <c:v>778115.63857142837</c:v>
                </c:pt>
                <c:pt idx="1">
                  <c:v>778115.63857142837</c:v>
                </c:pt>
                <c:pt idx="2">
                  <c:v>778115.63857142837</c:v>
                </c:pt>
                <c:pt idx="3">
                  <c:v>778115.63857142837</c:v>
                </c:pt>
                <c:pt idx="4">
                  <c:v>778115.63857142837</c:v>
                </c:pt>
                <c:pt idx="5">
                  <c:v>778115.63857142837</c:v>
                </c:pt>
                <c:pt idx="6">
                  <c:v>778115.63857142837</c:v>
                </c:pt>
              </c:numCache>
            </c:numRef>
          </c:val>
          <c:smooth val="0"/>
          <c:extLst>
            <c:ext xmlns:c16="http://schemas.microsoft.com/office/drawing/2014/chart" uri="{C3380CC4-5D6E-409C-BE32-E72D297353CC}">
              <c16:uniqueId val="{00000009-31B5-46D4-BEE2-9115C4693B14}"/>
            </c:ext>
          </c:extLst>
        </c:ser>
        <c:dLbls>
          <c:showLegendKey val="0"/>
          <c:showVal val="0"/>
          <c:showCatName val="0"/>
          <c:showSerName val="0"/>
          <c:showPercent val="0"/>
          <c:showBubbleSize val="0"/>
        </c:dLbls>
        <c:marker val="1"/>
        <c:smooth val="0"/>
        <c:axId val="765560128"/>
        <c:axId val="765559048"/>
      </c:lineChart>
      <c:catAx>
        <c:axId val="765560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5559048"/>
        <c:crosses val="autoZero"/>
        <c:auto val="1"/>
        <c:lblAlgn val="ctr"/>
        <c:lblOffset val="100"/>
        <c:noMultiLvlLbl val="0"/>
      </c:catAx>
      <c:valAx>
        <c:axId val="765559048"/>
        <c:scaling>
          <c:orientation val="minMax"/>
        </c:scaling>
        <c:delete val="1"/>
        <c:axPos val="l"/>
        <c:numFmt formatCode="[&gt;=1000000]\$0,,&quot;M&quot;;[&gt;=1000]\$0,&quot;K&quot;;0" sourceLinked="1"/>
        <c:majorTickMark val="none"/>
        <c:minorTickMark val="none"/>
        <c:tickLblPos val="nextTo"/>
        <c:crossAx val="76556012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checked="Checked" firstButton="1" fmlaLink="'Analysis 03'!$K$2" lockText="1" noThreeD="1"/>
</file>

<file path=xl/ctrlProps/ctrlProp2.xml><?xml version="1.0" encoding="utf-8"?>
<formControlPr xmlns="http://schemas.microsoft.com/office/spreadsheetml/2009/9/main" objectType="Radio" lockText="1" noThreeD="1"/>
</file>

<file path=xl/ctrlProps/ctrlProp3.xml><?xml version="1.0" encoding="utf-8"?>
<formControlPr xmlns="http://schemas.microsoft.com/office/spreadsheetml/2009/9/main" objectType="Drop" dropStyle="combo" dx="26" fmlaLink="'Analysis 03'!$K$3" fmlaRange="'Analysis 03'!$M$2:$M$3" noThreeD="1" sel="1" val="0"/>
</file>

<file path=xl/ctrlProps/ctrlProp4.xml><?xml version="1.0" encoding="utf-8"?>
<formControlPr xmlns="http://schemas.microsoft.com/office/spreadsheetml/2009/9/main" objectType="Radio" checked="Checked" firstButton="1" fmlaLink="'Analysis 03'!$BR$8" lockText="1" noThreeD="1"/>
</file>

<file path=xl/ctrlProps/ctrlProp5.xml><?xml version="1.0" encoding="utf-8"?>
<formControlPr xmlns="http://schemas.microsoft.com/office/spreadsheetml/2009/9/main" objectType="Radio" lockText="1" noThreeD="1"/>
</file>

<file path=xl/ctrlProps/ctrlProp6.xml><?xml version="1.0" encoding="utf-8"?>
<formControlPr xmlns="http://schemas.microsoft.com/office/spreadsheetml/2009/9/main" objectType="GBox" noThreeD="1"/>
</file>

<file path=xl/drawings/_rels/drawing1.xml.rels><?xml version="1.0" encoding="UTF-8" standalone="yes"?>
<Relationships xmlns="http://schemas.openxmlformats.org/package/2006/relationships"><Relationship Id="rId8" Type="http://schemas.openxmlformats.org/officeDocument/2006/relationships/chart" Target="../charts/chart3.xml"/><Relationship Id="rId13" Type="http://schemas.openxmlformats.org/officeDocument/2006/relationships/hyperlink" Target="#Store!A1"/><Relationship Id="rId3" Type="http://schemas.openxmlformats.org/officeDocument/2006/relationships/image" Target="../media/image3.png"/><Relationship Id="rId7" Type="http://schemas.openxmlformats.org/officeDocument/2006/relationships/image" Target="../media/image5.emf"/><Relationship Id="rId12" Type="http://schemas.openxmlformats.org/officeDocument/2006/relationships/hyperlink" Target="#'Time Frame'!A1"/><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11" Type="http://schemas.openxmlformats.org/officeDocument/2006/relationships/chart" Target="../charts/chart6.xml"/><Relationship Id="rId5" Type="http://schemas.openxmlformats.org/officeDocument/2006/relationships/chart" Target="../charts/chart1.xml"/><Relationship Id="rId10" Type="http://schemas.openxmlformats.org/officeDocument/2006/relationships/chart" Target="../charts/chart5.xml"/><Relationship Id="rId4" Type="http://schemas.openxmlformats.org/officeDocument/2006/relationships/image" Target="../media/image4.png"/><Relationship Id="rId9" Type="http://schemas.openxmlformats.org/officeDocument/2006/relationships/chart" Target="../charts/chart4.xml"/><Relationship Id="rId14" Type="http://schemas.openxmlformats.org/officeDocument/2006/relationships/hyperlink" Target="#'Profit View'!A1"/></Relationships>
</file>

<file path=xl/drawings/_rels/drawing2.xml.rels><?xml version="1.0" encoding="UTF-8" standalone="yes"?>
<Relationships xmlns="http://schemas.openxmlformats.org/package/2006/relationships"><Relationship Id="rId8" Type="http://schemas.openxmlformats.org/officeDocument/2006/relationships/hyperlink" Target="#'Time Frame'!A1"/><Relationship Id="rId3" Type="http://schemas.openxmlformats.org/officeDocument/2006/relationships/image" Target="../media/image7.emf"/><Relationship Id="rId7" Type="http://schemas.openxmlformats.org/officeDocument/2006/relationships/chart" Target="../charts/chart10.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9.xml"/><Relationship Id="rId5" Type="http://schemas.openxmlformats.org/officeDocument/2006/relationships/image" Target="../media/image9.emf"/><Relationship Id="rId10" Type="http://schemas.openxmlformats.org/officeDocument/2006/relationships/hyperlink" Target="#'Profit View'!A1"/><Relationship Id="rId4" Type="http://schemas.openxmlformats.org/officeDocument/2006/relationships/image" Target="../media/image8.emf"/><Relationship Id="rId9" Type="http://schemas.openxmlformats.org/officeDocument/2006/relationships/hyperlink" Target="#Store!A1"/></Relationships>
</file>

<file path=xl/drawings/_rels/drawing3.xml.rels><?xml version="1.0" encoding="UTF-8" standalone="yes"?>
<Relationships xmlns="http://schemas.openxmlformats.org/package/2006/relationships"><Relationship Id="rId3" Type="http://schemas.openxmlformats.org/officeDocument/2006/relationships/image" Target="../media/image14.emf"/><Relationship Id="rId2" Type="http://schemas.openxmlformats.org/officeDocument/2006/relationships/image" Target="../media/image13.png"/><Relationship Id="rId1" Type="http://schemas.microsoft.com/office/2011/relationships/webextension" Target="../webextensions/webextension1.xml"/><Relationship Id="rId6" Type="http://schemas.openxmlformats.org/officeDocument/2006/relationships/hyperlink" Target="#'Profit View'!A1"/><Relationship Id="rId5" Type="http://schemas.openxmlformats.org/officeDocument/2006/relationships/hyperlink" Target="#Store!A1"/><Relationship Id="rId4" Type="http://schemas.openxmlformats.org/officeDocument/2006/relationships/hyperlink" Target="#'Time Frame'!A1"/></Relationships>
</file>

<file path=xl/drawings/_rels/vmlDrawing1.v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12.emf"/><Relationship Id="rId2" Type="http://schemas.openxmlformats.org/officeDocument/2006/relationships/image" Target="../media/image11.emf"/><Relationship Id="rId1" Type="http://schemas.openxmlformats.org/officeDocument/2006/relationships/image" Target="../media/image10.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15.emf"/></Relationships>
</file>

<file path=xl/drawings/drawing1.xml><?xml version="1.0" encoding="utf-8"?>
<xdr:wsDr xmlns:xdr="http://schemas.openxmlformats.org/drawingml/2006/spreadsheetDrawing" xmlns:a="http://schemas.openxmlformats.org/drawingml/2006/main">
  <xdr:twoCellAnchor>
    <xdr:from>
      <xdr:col>17</xdr:col>
      <xdr:colOff>68580</xdr:colOff>
      <xdr:row>3</xdr:row>
      <xdr:rowOff>91440</xdr:rowOff>
    </xdr:from>
    <xdr:to>
      <xdr:col>22</xdr:col>
      <xdr:colOff>350520</xdr:colOff>
      <xdr:row>35</xdr:row>
      <xdr:rowOff>175260</xdr:rowOff>
    </xdr:to>
    <xdr:grpSp>
      <xdr:nvGrpSpPr>
        <xdr:cNvPr id="28" name="Group 27">
          <a:extLst>
            <a:ext uri="{FF2B5EF4-FFF2-40B4-BE49-F238E27FC236}">
              <a16:creationId xmlns:a16="http://schemas.microsoft.com/office/drawing/2014/main" id="{F6B47B9D-54DA-944E-CA86-3A410BBF8D58}"/>
            </a:ext>
          </a:extLst>
        </xdr:cNvPr>
        <xdr:cNvGrpSpPr/>
      </xdr:nvGrpSpPr>
      <xdr:grpSpPr>
        <a:xfrm>
          <a:off x="10431780" y="640080"/>
          <a:ext cx="3329940" cy="5935980"/>
          <a:chOff x="10774680" y="704850"/>
          <a:chExt cx="2880360" cy="5265420"/>
        </a:xfrm>
        <a:solidFill>
          <a:srgbClr val="003F9C"/>
        </a:solidFill>
      </xdr:grpSpPr>
      <xdr:grpSp>
        <xdr:nvGrpSpPr>
          <xdr:cNvPr id="19" name="Group 18">
            <a:extLst>
              <a:ext uri="{FF2B5EF4-FFF2-40B4-BE49-F238E27FC236}">
                <a16:creationId xmlns:a16="http://schemas.microsoft.com/office/drawing/2014/main" id="{6C46F5A4-214F-CA4D-20B8-F612A075BACB}"/>
              </a:ext>
            </a:extLst>
          </xdr:cNvPr>
          <xdr:cNvGrpSpPr/>
        </xdr:nvGrpSpPr>
        <xdr:grpSpPr>
          <a:xfrm>
            <a:off x="10774680" y="704850"/>
            <a:ext cx="2560320" cy="5265420"/>
            <a:chOff x="10271760" y="621030"/>
            <a:chExt cx="3063240" cy="5265420"/>
          </a:xfrm>
          <a:grpFill/>
        </xdr:grpSpPr>
        <xdr:sp macro="" textlink="">
          <xdr:nvSpPr>
            <xdr:cNvPr id="10" name="Rectangle: Diagonal Corners Rounded 9">
              <a:extLst>
                <a:ext uri="{FF2B5EF4-FFF2-40B4-BE49-F238E27FC236}">
                  <a16:creationId xmlns:a16="http://schemas.microsoft.com/office/drawing/2014/main" id="{6817BEEB-1AF0-62EB-D516-E1E0AB0328C1}"/>
                </a:ext>
              </a:extLst>
            </xdr:cNvPr>
            <xdr:cNvSpPr/>
          </xdr:nvSpPr>
          <xdr:spPr>
            <a:xfrm>
              <a:off x="10271760" y="621030"/>
              <a:ext cx="2484120" cy="5265420"/>
            </a:xfrm>
            <a:prstGeom prst="round2DiagRect">
              <a:avLst>
                <a:gd name="adj1" fmla="val 11146"/>
                <a:gd name="adj2" fmla="val 0"/>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6" name="Rectangle 15">
              <a:extLst>
                <a:ext uri="{FF2B5EF4-FFF2-40B4-BE49-F238E27FC236}">
                  <a16:creationId xmlns:a16="http://schemas.microsoft.com/office/drawing/2014/main" id="{71EB25B7-F798-4999-1004-BE0ACC1900E8}"/>
                </a:ext>
              </a:extLst>
            </xdr:cNvPr>
            <xdr:cNvSpPr/>
          </xdr:nvSpPr>
          <xdr:spPr>
            <a:xfrm>
              <a:off x="12176760" y="899160"/>
              <a:ext cx="800100" cy="4663440"/>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7" name="Rectangle 16">
              <a:extLst>
                <a:ext uri="{FF2B5EF4-FFF2-40B4-BE49-F238E27FC236}">
                  <a16:creationId xmlns:a16="http://schemas.microsoft.com/office/drawing/2014/main" id="{AB39CDFE-3B1D-457D-9E76-0FA77F03B0E5}"/>
                </a:ext>
              </a:extLst>
            </xdr:cNvPr>
            <xdr:cNvSpPr/>
          </xdr:nvSpPr>
          <xdr:spPr>
            <a:xfrm>
              <a:off x="12367260" y="1143000"/>
              <a:ext cx="800100" cy="4168140"/>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8" name="Rectangle 17">
              <a:extLst>
                <a:ext uri="{FF2B5EF4-FFF2-40B4-BE49-F238E27FC236}">
                  <a16:creationId xmlns:a16="http://schemas.microsoft.com/office/drawing/2014/main" id="{B6C32A5F-2403-4A77-98ED-C640DDE8DF4A}"/>
                </a:ext>
              </a:extLst>
            </xdr:cNvPr>
            <xdr:cNvSpPr/>
          </xdr:nvSpPr>
          <xdr:spPr>
            <a:xfrm>
              <a:off x="12534900" y="1348740"/>
              <a:ext cx="800100" cy="3749040"/>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grpSp>
      <xdr:sp macro="" textlink="">
        <xdr:nvSpPr>
          <xdr:cNvPr id="20" name="Oval 19">
            <a:extLst>
              <a:ext uri="{FF2B5EF4-FFF2-40B4-BE49-F238E27FC236}">
                <a16:creationId xmlns:a16="http://schemas.microsoft.com/office/drawing/2014/main" id="{E7895933-3DA8-0BBA-64E5-006AD631B2F1}"/>
              </a:ext>
            </a:extLst>
          </xdr:cNvPr>
          <xdr:cNvSpPr/>
        </xdr:nvSpPr>
        <xdr:spPr>
          <a:xfrm>
            <a:off x="12931140" y="1714500"/>
            <a:ext cx="723900" cy="3223260"/>
          </a:xfrm>
          <a:prstGeom prst="ellipse">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grpSp>
    <xdr:clientData/>
  </xdr:twoCellAnchor>
  <xdr:twoCellAnchor>
    <xdr:from>
      <xdr:col>17</xdr:col>
      <xdr:colOff>270510</xdr:colOff>
      <xdr:row>24</xdr:row>
      <xdr:rowOff>106680</xdr:rowOff>
    </xdr:from>
    <xdr:to>
      <xdr:col>19</xdr:col>
      <xdr:colOff>514350</xdr:colOff>
      <xdr:row>31</xdr:row>
      <xdr:rowOff>121920</xdr:rowOff>
    </xdr:to>
    <xdr:grpSp>
      <xdr:nvGrpSpPr>
        <xdr:cNvPr id="10346" name="Group 10345">
          <a:extLst>
            <a:ext uri="{FF2B5EF4-FFF2-40B4-BE49-F238E27FC236}">
              <a16:creationId xmlns:a16="http://schemas.microsoft.com/office/drawing/2014/main" id="{76139731-9D56-8534-5E27-E994AE235998}"/>
            </a:ext>
          </a:extLst>
        </xdr:cNvPr>
        <xdr:cNvGrpSpPr/>
      </xdr:nvGrpSpPr>
      <xdr:grpSpPr>
        <a:xfrm>
          <a:off x="10633710" y="4495800"/>
          <a:ext cx="1463040" cy="1295400"/>
          <a:chOff x="10633710" y="4495800"/>
          <a:chExt cx="1463040" cy="1295400"/>
        </a:xfrm>
      </xdr:grpSpPr>
      <xdr:sp macro="" textlink="">
        <xdr:nvSpPr>
          <xdr:cNvPr id="10337" name="Rectangle 10336">
            <a:extLst>
              <a:ext uri="{FF2B5EF4-FFF2-40B4-BE49-F238E27FC236}">
                <a16:creationId xmlns:a16="http://schemas.microsoft.com/office/drawing/2014/main" id="{55278448-52B1-94F9-5979-0013158601DF}"/>
              </a:ext>
            </a:extLst>
          </xdr:cNvPr>
          <xdr:cNvSpPr/>
        </xdr:nvSpPr>
        <xdr:spPr>
          <a:xfrm>
            <a:off x="10633710" y="4495800"/>
            <a:ext cx="1463040" cy="106680"/>
          </a:xfrm>
          <a:prstGeom prst="rect">
            <a:avLst/>
          </a:prstGeom>
          <a:solidFill>
            <a:schemeClr val="accent1">
              <a:alpha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0339" name="Rectangle 10338">
            <a:extLst>
              <a:ext uri="{FF2B5EF4-FFF2-40B4-BE49-F238E27FC236}">
                <a16:creationId xmlns:a16="http://schemas.microsoft.com/office/drawing/2014/main" id="{46EF1C07-AA2D-41AB-BF9B-53736A7BEE31}"/>
              </a:ext>
            </a:extLst>
          </xdr:cNvPr>
          <xdr:cNvSpPr/>
        </xdr:nvSpPr>
        <xdr:spPr>
          <a:xfrm>
            <a:off x="10633710" y="4663440"/>
            <a:ext cx="1463040" cy="106680"/>
          </a:xfrm>
          <a:prstGeom prst="rect">
            <a:avLst/>
          </a:prstGeom>
          <a:solidFill>
            <a:schemeClr val="accent1">
              <a:alpha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0340" name="Rectangle 10339">
            <a:extLst>
              <a:ext uri="{FF2B5EF4-FFF2-40B4-BE49-F238E27FC236}">
                <a16:creationId xmlns:a16="http://schemas.microsoft.com/office/drawing/2014/main" id="{7D6678C2-9EC4-4771-8950-90B0BCCB5E05}"/>
              </a:ext>
            </a:extLst>
          </xdr:cNvPr>
          <xdr:cNvSpPr/>
        </xdr:nvSpPr>
        <xdr:spPr>
          <a:xfrm>
            <a:off x="10633710" y="4831080"/>
            <a:ext cx="1463040" cy="106680"/>
          </a:xfrm>
          <a:prstGeom prst="rect">
            <a:avLst/>
          </a:prstGeom>
          <a:solidFill>
            <a:schemeClr val="accent1">
              <a:alpha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0341" name="Rectangle 10340">
            <a:extLst>
              <a:ext uri="{FF2B5EF4-FFF2-40B4-BE49-F238E27FC236}">
                <a16:creationId xmlns:a16="http://schemas.microsoft.com/office/drawing/2014/main" id="{B38356EF-DA32-4DA6-B2CA-56474429976D}"/>
              </a:ext>
            </a:extLst>
          </xdr:cNvPr>
          <xdr:cNvSpPr/>
        </xdr:nvSpPr>
        <xdr:spPr>
          <a:xfrm>
            <a:off x="10633710" y="5006340"/>
            <a:ext cx="1463040" cy="106680"/>
          </a:xfrm>
          <a:prstGeom prst="rect">
            <a:avLst/>
          </a:prstGeom>
          <a:solidFill>
            <a:schemeClr val="accent1">
              <a:alpha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0342" name="Rectangle 10341">
            <a:extLst>
              <a:ext uri="{FF2B5EF4-FFF2-40B4-BE49-F238E27FC236}">
                <a16:creationId xmlns:a16="http://schemas.microsoft.com/office/drawing/2014/main" id="{8BEC1FE3-1E8C-4CA2-8F9E-E3F25C53A41A}"/>
              </a:ext>
            </a:extLst>
          </xdr:cNvPr>
          <xdr:cNvSpPr/>
        </xdr:nvSpPr>
        <xdr:spPr>
          <a:xfrm>
            <a:off x="10633710" y="5173980"/>
            <a:ext cx="1463040" cy="106680"/>
          </a:xfrm>
          <a:prstGeom prst="rect">
            <a:avLst/>
          </a:prstGeom>
          <a:solidFill>
            <a:schemeClr val="accent1">
              <a:alpha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0343" name="Rectangle 10342">
            <a:extLst>
              <a:ext uri="{FF2B5EF4-FFF2-40B4-BE49-F238E27FC236}">
                <a16:creationId xmlns:a16="http://schemas.microsoft.com/office/drawing/2014/main" id="{EDB10077-F1AF-4600-BD73-63FDF7336AA9}"/>
              </a:ext>
            </a:extLst>
          </xdr:cNvPr>
          <xdr:cNvSpPr/>
        </xdr:nvSpPr>
        <xdr:spPr>
          <a:xfrm>
            <a:off x="10633710" y="5341620"/>
            <a:ext cx="1463040" cy="106680"/>
          </a:xfrm>
          <a:prstGeom prst="rect">
            <a:avLst/>
          </a:prstGeom>
          <a:solidFill>
            <a:schemeClr val="accent1">
              <a:alpha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0344" name="Rectangle 10343">
            <a:extLst>
              <a:ext uri="{FF2B5EF4-FFF2-40B4-BE49-F238E27FC236}">
                <a16:creationId xmlns:a16="http://schemas.microsoft.com/office/drawing/2014/main" id="{DCE2C52B-7F24-4C4F-B41D-A7C3A6F78B4B}"/>
              </a:ext>
            </a:extLst>
          </xdr:cNvPr>
          <xdr:cNvSpPr/>
        </xdr:nvSpPr>
        <xdr:spPr>
          <a:xfrm>
            <a:off x="10633710" y="5509260"/>
            <a:ext cx="1463040" cy="106680"/>
          </a:xfrm>
          <a:prstGeom prst="rect">
            <a:avLst/>
          </a:prstGeom>
          <a:solidFill>
            <a:schemeClr val="accent1">
              <a:alpha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0345" name="Rectangle 10344">
            <a:extLst>
              <a:ext uri="{FF2B5EF4-FFF2-40B4-BE49-F238E27FC236}">
                <a16:creationId xmlns:a16="http://schemas.microsoft.com/office/drawing/2014/main" id="{635DEC87-8994-48FD-9D7C-01708A0A9D1F}"/>
              </a:ext>
            </a:extLst>
          </xdr:cNvPr>
          <xdr:cNvSpPr/>
        </xdr:nvSpPr>
        <xdr:spPr>
          <a:xfrm>
            <a:off x="10633710" y="5684520"/>
            <a:ext cx="1463040" cy="106680"/>
          </a:xfrm>
          <a:prstGeom prst="rect">
            <a:avLst/>
          </a:prstGeom>
          <a:solidFill>
            <a:schemeClr val="accent1">
              <a:alpha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grpSp>
    <xdr:clientData/>
  </xdr:twoCellAnchor>
  <xdr:twoCellAnchor>
    <xdr:from>
      <xdr:col>0</xdr:col>
      <xdr:colOff>0</xdr:colOff>
      <xdr:row>0</xdr:row>
      <xdr:rowOff>0</xdr:rowOff>
    </xdr:from>
    <xdr:to>
      <xdr:col>0</xdr:col>
      <xdr:colOff>281940</xdr:colOff>
      <xdr:row>39</xdr:row>
      <xdr:rowOff>0</xdr:rowOff>
    </xdr:to>
    <xdr:sp macro="" textlink="">
      <xdr:nvSpPr>
        <xdr:cNvPr id="8" name="Rectangle 7">
          <a:extLst>
            <a:ext uri="{FF2B5EF4-FFF2-40B4-BE49-F238E27FC236}">
              <a16:creationId xmlns:a16="http://schemas.microsoft.com/office/drawing/2014/main" id="{43B32B93-FC7A-4C9D-A9A5-1792869EEFB9}"/>
            </a:ext>
          </a:extLst>
        </xdr:cNvPr>
        <xdr:cNvSpPr/>
      </xdr:nvSpPr>
      <xdr:spPr>
        <a:xfrm rot="16200000" flipH="1">
          <a:off x="-3425190" y="3425190"/>
          <a:ext cx="7132320" cy="281940"/>
        </a:xfrm>
        <a:prstGeom prst="rect">
          <a:avLst/>
        </a:prstGeom>
        <a:solidFill>
          <a:srgbClr val="3255D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0</xdr:col>
      <xdr:colOff>289560</xdr:colOff>
      <xdr:row>0</xdr:row>
      <xdr:rowOff>0</xdr:rowOff>
    </xdr:from>
    <xdr:to>
      <xdr:col>18</xdr:col>
      <xdr:colOff>548640</xdr:colOff>
      <xdr:row>2</xdr:row>
      <xdr:rowOff>114300</xdr:rowOff>
    </xdr:to>
    <xdr:sp macro="" textlink="">
      <xdr:nvSpPr>
        <xdr:cNvPr id="26" name="Rectangle 25">
          <a:extLst>
            <a:ext uri="{FF2B5EF4-FFF2-40B4-BE49-F238E27FC236}">
              <a16:creationId xmlns:a16="http://schemas.microsoft.com/office/drawing/2014/main" id="{4AC40F99-8251-48C5-9F74-96BEE7ED15F3}"/>
            </a:ext>
          </a:extLst>
        </xdr:cNvPr>
        <xdr:cNvSpPr/>
      </xdr:nvSpPr>
      <xdr:spPr>
        <a:xfrm>
          <a:off x="289560" y="0"/>
          <a:ext cx="11231880" cy="480060"/>
        </a:xfrm>
        <a:prstGeom prst="rect">
          <a:avLst/>
        </a:prstGeom>
        <a:gradFill flip="none" rotWithShape="1">
          <a:gsLst>
            <a:gs pos="0">
              <a:schemeClr val="bg1"/>
            </a:gs>
            <a:gs pos="100000">
              <a:srgbClr val="F3F3F3"/>
            </a:gs>
            <a:gs pos="100000">
              <a:srgbClr val="F8F8F8"/>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0</xdr:col>
      <xdr:colOff>373380</xdr:colOff>
      <xdr:row>3</xdr:row>
      <xdr:rowOff>91440</xdr:rowOff>
    </xdr:from>
    <xdr:to>
      <xdr:col>3</xdr:col>
      <xdr:colOff>457200</xdr:colOff>
      <xdr:row>6</xdr:row>
      <xdr:rowOff>154800</xdr:rowOff>
    </xdr:to>
    <xdr:grpSp>
      <xdr:nvGrpSpPr>
        <xdr:cNvPr id="27" name="Group 26">
          <a:extLst>
            <a:ext uri="{FF2B5EF4-FFF2-40B4-BE49-F238E27FC236}">
              <a16:creationId xmlns:a16="http://schemas.microsoft.com/office/drawing/2014/main" id="{1E54C8F7-DD0C-A3D2-9EF0-FCEF2AFDE122}"/>
            </a:ext>
          </a:extLst>
        </xdr:cNvPr>
        <xdr:cNvGrpSpPr/>
      </xdr:nvGrpSpPr>
      <xdr:grpSpPr>
        <a:xfrm>
          <a:off x="373380" y="640080"/>
          <a:ext cx="1912620" cy="612000"/>
          <a:chOff x="441960" y="704850"/>
          <a:chExt cx="1645920" cy="571500"/>
        </a:xfrm>
      </xdr:grpSpPr>
      <xdr:sp macro="" textlink="">
        <xdr:nvSpPr>
          <xdr:cNvPr id="25" name="Rectangle: Rounded Corners 24">
            <a:extLst>
              <a:ext uri="{FF2B5EF4-FFF2-40B4-BE49-F238E27FC236}">
                <a16:creationId xmlns:a16="http://schemas.microsoft.com/office/drawing/2014/main" id="{F4AD3543-E233-5B09-8DAC-D34043831AAF}"/>
              </a:ext>
            </a:extLst>
          </xdr:cNvPr>
          <xdr:cNvSpPr/>
        </xdr:nvSpPr>
        <xdr:spPr>
          <a:xfrm>
            <a:off x="441960" y="704850"/>
            <a:ext cx="1645920" cy="571500"/>
          </a:xfrm>
          <a:prstGeom prst="roundRect">
            <a:avLst/>
          </a:prstGeom>
          <a:gradFill flip="none" rotWithShape="1">
            <a:gsLst>
              <a:gs pos="0">
                <a:srgbClr val="3174D7">
                  <a:alpha val="70000"/>
                </a:srgbClr>
              </a:gs>
              <a:gs pos="31000">
                <a:srgbClr val="333F50">
                  <a:alpha val="75000"/>
                </a:srgbClr>
              </a:gs>
              <a:gs pos="100000">
                <a:srgbClr val="333F50"/>
              </a:gs>
            </a:gsLst>
            <a:path path="circle">
              <a:fillToRect l="100000" b="100000"/>
            </a:path>
            <a:tileRect t="-100000" r="-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0250" name="Oval 10249">
            <a:extLst>
              <a:ext uri="{FF2B5EF4-FFF2-40B4-BE49-F238E27FC236}">
                <a16:creationId xmlns:a16="http://schemas.microsoft.com/office/drawing/2014/main" id="{2A9F3A31-48FE-425E-D9D7-82F61041F84B}"/>
              </a:ext>
            </a:extLst>
          </xdr:cNvPr>
          <xdr:cNvSpPr/>
        </xdr:nvSpPr>
        <xdr:spPr>
          <a:xfrm>
            <a:off x="541020" y="876300"/>
            <a:ext cx="365760" cy="360000"/>
          </a:xfrm>
          <a:prstGeom prst="ellipse">
            <a:avLst/>
          </a:prstGeom>
          <a:gradFill>
            <a:gsLst>
              <a:gs pos="0">
                <a:srgbClr val="3174D7">
                  <a:alpha val="70000"/>
                </a:srgbClr>
              </a:gs>
              <a:gs pos="100000">
                <a:srgbClr val="333F50">
                  <a:alpha val="40000"/>
                </a:srgbClr>
              </a:gs>
              <a:gs pos="100000">
                <a:srgbClr val="333F50">
                  <a:alpha val="0"/>
                </a:srgbClr>
              </a:gs>
            </a:gsLst>
            <a:path path="circle">
              <a:fillToRect l="100000" b="10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pic>
        <xdr:nvPicPr>
          <xdr:cNvPr id="10265" name="Picture 10264">
            <a:extLst>
              <a:ext uri="{FF2B5EF4-FFF2-40B4-BE49-F238E27FC236}">
                <a16:creationId xmlns:a16="http://schemas.microsoft.com/office/drawing/2014/main" id="{FFDDA9B5-C832-FE0E-04E0-67AFC4F3A25D}"/>
              </a:ext>
            </a:extLst>
          </xdr:cNvPr>
          <xdr:cNvPicPr>
            <a:picLocks noChangeAspect="1"/>
          </xdr:cNvPicPr>
        </xdr:nvPicPr>
        <xdr:blipFill>
          <a:blip xmlns:r="http://schemas.openxmlformats.org/officeDocument/2006/relationships" r:embed="rId1" cstate="print">
            <a:lum bright="70000" contrast="-70000"/>
            <a:extLst>
              <a:ext uri="{28A0092B-C50C-407E-A947-70E740481C1C}">
                <a14:useLocalDpi xmlns:a14="http://schemas.microsoft.com/office/drawing/2010/main" val="0"/>
              </a:ext>
            </a:extLst>
          </a:blip>
          <a:stretch>
            <a:fillRect/>
          </a:stretch>
        </xdr:blipFill>
        <xdr:spPr>
          <a:xfrm>
            <a:off x="601749" y="893873"/>
            <a:ext cx="279560" cy="279560"/>
          </a:xfrm>
          <a:prstGeom prst="rect">
            <a:avLst/>
          </a:prstGeom>
        </xdr:spPr>
      </xdr:pic>
      <xdr:sp macro="" textlink="">
        <xdr:nvSpPr>
          <xdr:cNvPr id="10276" name="TextBox 10275">
            <a:extLst>
              <a:ext uri="{FF2B5EF4-FFF2-40B4-BE49-F238E27FC236}">
                <a16:creationId xmlns:a16="http://schemas.microsoft.com/office/drawing/2014/main" id="{DC2ACFC6-ACE5-927E-26FC-94587F5CB0E7}"/>
              </a:ext>
            </a:extLst>
          </xdr:cNvPr>
          <xdr:cNvSpPr txBox="1"/>
        </xdr:nvSpPr>
        <xdr:spPr>
          <a:xfrm>
            <a:off x="1234440" y="1013460"/>
            <a:ext cx="655320" cy="213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kern="1200">
                <a:solidFill>
                  <a:schemeClr val="bg1"/>
                </a:solidFill>
                <a:latin typeface="+mn-lt"/>
                <a:cs typeface="Segoe UI Semibold" panose="020B0702040204020203" pitchFamily="34" charset="0"/>
              </a:rPr>
              <a:t>COGS</a:t>
            </a:r>
          </a:p>
        </xdr:txBody>
      </xdr:sp>
      <xdr:sp macro="" textlink="'Analysis 03'!S9">
        <xdr:nvSpPr>
          <xdr:cNvPr id="5" name="TextBox 4">
            <a:extLst>
              <a:ext uri="{FF2B5EF4-FFF2-40B4-BE49-F238E27FC236}">
                <a16:creationId xmlns:a16="http://schemas.microsoft.com/office/drawing/2014/main" id="{8A2FF4F8-4DA3-4205-8655-DD461F0AF06D}"/>
              </a:ext>
            </a:extLst>
          </xdr:cNvPr>
          <xdr:cNvSpPr txBox="1"/>
        </xdr:nvSpPr>
        <xdr:spPr>
          <a:xfrm>
            <a:off x="1242060" y="777240"/>
            <a:ext cx="720000" cy="216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8FF6A04-86BF-4972-AF24-DBC01E7980B6}" type="TxLink">
              <a:rPr lang="en-US" sz="1400" b="0" i="0" u="none" strike="noStrike" kern="1200">
                <a:solidFill>
                  <a:schemeClr val="bg1"/>
                </a:solidFill>
                <a:latin typeface="Calibri"/>
                <a:cs typeface="Calibri"/>
              </a:rPr>
              <a:pPr algn="ctr"/>
              <a:t>$3.1M</a:t>
            </a:fld>
            <a:endParaRPr lang="en-IN" sz="1400" kern="1200">
              <a:solidFill>
                <a:schemeClr val="bg1"/>
              </a:solidFill>
            </a:endParaRPr>
          </a:p>
        </xdr:txBody>
      </xdr:sp>
    </xdr:grpSp>
    <xdr:clientData/>
  </xdr:twoCellAnchor>
  <xdr:twoCellAnchor>
    <xdr:from>
      <xdr:col>4</xdr:col>
      <xdr:colOff>557840</xdr:colOff>
      <xdr:row>3</xdr:row>
      <xdr:rowOff>91440</xdr:rowOff>
    </xdr:from>
    <xdr:to>
      <xdr:col>8</xdr:col>
      <xdr:colOff>31040</xdr:colOff>
      <xdr:row>6</xdr:row>
      <xdr:rowOff>154800</xdr:rowOff>
    </xdr:to>
    <xdr:grpSp>
      <xdr:nvGrpSpPr>
        <xdr:cNvPr id="23" name="Group 22">
          <a:extLst>
            <a:ext uri="{FF2B5EF4-FFF2-40B4-BE49-F238E27FC236}">
              <a16:creationId xmlns:a16="http://schemas.microsoft.com/office/drawing/2014/main" id="{CBFC3AD2-DA46-726F-6AF5-B81596957FE7}"/>
            </a:ext>
          </a:extLst>
        </xdr:cNvPr>
        <xdr:cNvGrpSpPr/>
      </xdr:nvGrpSpPr>
      <xdr:grpSpPr>
        <a:xfrm>
          <a:off x="2996240" y="640080"/>
          <a:ext cx="1911600" cy="612000"/>
          <a:chOff x="2588260" y="704850"/>
          <a:chExt cx="1645920" cy="571500"/>
        </a:xfrm>
      </xdr:grpSpPr>
      <xdr:sp macro="" textlink="">
        <xdr:nvSpPr>
          <xdr:cNvPr id="10247" name="Rectangle: Rounded Corners 10246">
            <a:extLst>
              <a:ext uri="{FF2B5EF4-FFF2-40B4-BE49-F238E27FC236}">
                <a16:creationId xmlns:a16="http://schemas.microsoft.com/office/drawing/2014/main" id="{C9040DBE-0B73-C6D2-04EA-B84DEB105987}"/>
              </a:ext>
            </a:extLst>
          </xdr:cNvPr>
          <xdr:cNvSpPr/>
        </xdr:nvSpPr>
        <xdr:spPr>
          <a:xfrm>
            <a:off x="2588260" y="704850"/>
            <a:ext cx="1645920" cy="571500"/>
          </a:xfrm>
          <a:prstGeom prst="roundRect">
            <a:avLst/>
          </a:prstGeom>
          <a:gradFill flip="none" rotWithShape="1">
            <a:gsLst>
              <a:gs pos="0">
                <a:schemeClr val="bg1">
                  <a:lumMod val="65000"/>
                  <a:alpha val="70000"/>
                </a:schemeClr>
              </a:gs>
              <a:gs pos="31000">
                <a:srgbClr val="333F50">
                  <a:alpha val="75000"/>
                </a:srgbClr>
              </a:gs>
              <a:gs pos="100000">
                <a:srgbClr val="333F50"/>
              </a:gs>
            </a:gsLst>
            <a:path path="circle">
              <a:fillToRect l="100000" b="100000"/>
            </a:path>
            <a:tileRect t="-100000" r="-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0251" name="Oval 10250">
            <a:extLst>
              <a:ext uri="{FF2B5EF4-FFF2-40B4-BE49-F238E27FC236}">
                <a16:creationId xmlns:a16="http://schemas.microsoft.com/office/drawing/2014/main" id="{F604D3BC-A706-4878-9072-7ABB02E790E9}"/>
              </a:ext>
            </a:extLst>
          </xdr:cNvPr>
          <xdr:cNvSpPr/>
        </xdr:nvSpPr>
        <xdr:spPr>
          <a:xfrm>
            <a:off x="2673660" y="876300"/>
            <a:ext cx="367200" cy="360000"/>
          </a:xfrm>
          <a:prstGeom prst="ellipse">
            <a:avLst/>
          </a:prstGeom>
          <a:gradFill>
            <a:gsLst>
              <a:gs pos="0">
                <a:schemeClr val="bg1">
                  <a:lumMod val="50000"/>
                  <a:alpha val="90000"/>
                </a:schemeClr>
              </a:gs>
              <a:gs pos="100000">
                <a:srgbClr val="333F50">
                  <a:alpha val="40000"/>
                </a:srgbClr>
              </a:gs>
              <a:gs pos="100000">
                <a:srgbClr val="333F50">
                  <a:alpha val="0"/>
                </a:srgbClr>
              </a:gs>
            </a:gsLst>
            <a:path path="circle">
              <a:fillToRect l="100000" b="10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pic>
        <xdr:nvPicPr>
          <xdr:cNvPr id="10267" name="Picture 10266">
            <a:extLst>
              <a:ext uri="{FF2B5EF4-FFF2-40B4-BE49-F238E27FC236}">
                <a16:creationId xmlns:a16="http://schemas.microsoft.com/office/drawing/2014/main" id="{373F0CF0-38AB-CC6C-6BB8-DE9899ACADBD}"/>
              </a:ext>
            </a:extLst>
          </xdr:cNvPr>
          <xdr:cNvPicPr>
            <a:picLocks noChangeAspect="1"/>
          </xdr:cNvPicPr>
        </xdr:nvPicPr>
        <xdr:blipFill>
          <a:blip xmlns:r="http://schemas.openxmlformats.org/officeDocument/2006/relationships" r:embed="rId2" cstate="print">
            <a:lum bright="70000" contrast="-70000"/>
            <a:extLst>
              <a:ext uri="{28A0092B-C50C-407E-A947-70E740481C1C}">
                <a14:useLocalDpi xmlns:a14="http://schemas.microsoft.com/office/drawing/2010/main" val="0"/>
              </a:ext>
            </a:extLst>
          </a:blip>
          <a:stretch>
            <a:fillRect/>
          </a:stretch>
        </xdr:blipFill>
        <xdr:spPr>
          <a:xfrm>
            <a:off x="2723584" y="896574"/>
            <a:ext cx="263684" cy="263684"/>
          </a:xfrm>
          <a:prstGeom prst="rect">
            <a:avLst/>
          </a:prstGeom>
        </xdr:spPr>
      </xdr:pic>
      <xdr:sp macro="" textlink="">
        <xdr:nvSpPr>
          <xdr:cNvPr id="2" name="TextBox 1">
            <a:extLst>
              <a:ext uri="{FF2B5EF4-FFF2-40B4-BE49-F238E27FC236}">
                <a16:creationId xmlns:a16="http://schemas.microsoft.com/office/drawing/2014/main" id="{13580109-330D-47CF-996B-FD1007CF3FA0}"/>
              </a:ext>
            </a:extLst>
          </xdr:cNvPr>
          <xdr:cNvSpPr txBox="1"/>
        </xdr:nvSpPr>
        <xdr:spPr>
          <a:xfrm>
            <a:off x="3063240" y="1013460"/>
            <a:ext cx="112776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kern="1200">
                <a:solidFill>
                  <a:schemeClr val="bg1"/>
                </a:solidFill>
                <a:latin typeface="+mn-lt"/>
                <a:cs typeface="Segoe UI Semibold" panose="020B0702040204020203" pitchFamily="34" charset="0"/>
              </a:rPr>
              <a:t>Total Revenue</a:t>
            </a:r>
          </a:p>
        </xdr:txBody>
      </xdr:sp>
      <xdr:sp macro="" textlink="'Analysis 03'!T9">
        <xdr:nvSpPr>
          <xdr:cNvPr id="6" name="TextBox 5">
            <a:extLst>
              <a:ext uri="{FF2B5EF4-FFF2-40B4-BE49-F238E27FC236}">
                <a16:creationId xmlns:a16="http://schemas.microsoft.com/office/drawing/2014/main" id="{6F856AFD-A7C3-4002-AB72-D4B0484970A0}"/>
              </a:ext>
            </a:extLst>
          </xdr:cNvPr>
          <xdr:cNvSpPr txBox="1"/>
        </xdr:nvSpPr>
        <xdr:spPr>
          <a:xfrm>
            <a:off x="3246120" y="777240"/>
            <a:ext cx="720000" cy="216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CE36C82-2813-46E0-97E1-55C0105D14CD}" type="TxLink">
              <a:rPr lang="en-US" sz="1400" b="0" i="0" u="none" strike="noStrike" kern="1200">
                <a:solidFill>
                  <a:schemeClr val="bg1"/>
                </a:solidFill>
                <a:latin typeface="Calibri"/>
                <a:cs typeface="Calibri"/>
              </a:rPr>
              <a:pPr algn="ctr"/>
              <a:t>$5.4M</a:t>
            </a:fld>
            <a:endParaRPr lang="en-IN" sz="1400" kern="1200">
              <a:solidFill>
                <a:schemeClr val="bg1"/>
              </a:solidFill>
            </a:endParaRPr>
          </a:p>
        </xdr:txBody>
      </xdr:sp>
    </xdr:grpSp>
    <xdr:clientData/>
  </xdr:twoCellAnchor>
  <xdr:twoCellAnchor>
    <xdr:from>
      <xdr:col>9</xdr:col>
      <xdr:colOff>131680</xdr:colOff>
      <xdr:row>3</xdr:row>
      <xdr:rowOff>91440</xdr:rowOff>
    </xdr:from>
    <xdr:to>
      <xdr:col>12</xdr:col>
      <xdr:colOff>214480</xdr:colOff>
      <xdr:row>6</xdr:row>
      <xdr:rowOff>154800</xdr:rowOff>
    </xdr:to>
    <xdr:grpSp>
      <xdr:nvGrpSpPr>
        <xdr:cNvPr id="22" name="Group 21">
          <a:extLst>
            <a:ext uri="{FF2B5EF4-FFF2-40B4-BE49-F238E27FC236}">
              <a16:creationId xmlns:a16="http://schemas.microsoft.com/office/drawing/2014/main" id="{7B607FF0-4800-0B4E-BAD9-C1A3C4821E40}"/>
            </a:ext>
          </a:extLst>
        </xdr:cNvPr>
        <xdr:cNvGrpSpPr/>
      </xdr:nvGrpSpPr>
      <xdr:grpSpPr>
        <a:xfrm>
          <a:off x="5618080" y="640080"/>
          <a:ext cx="1911600" cy="612000"/>
          <a:chOff x="4734560" y="704850"/>
          <a:chExt cx="1645920" cy="571500"/>
        </a:xfrm>
      </xdr:grpSpPr>
      <xdr:sp macro="" textlink="">
        <xdr:nvSpPr>
          <xdr:cNvPr id="10248" name="Rectangle: Rounded Corners 10247">
            <a:extLst>
              <a:ext uri="{FF2B5EF4-FFF2-40B4-BE49-F238E27FC236}">
                <a16:creationId xmlns:a16="http://schemas.microsoft.com/office/drawing/2014/main" id="{69B7BBFD-AB9B-842A-FB22-310CA93AAF2D}"/>
              </a:ext>
            </a:extLst>
          </xdr:cNvPr>
          <xdr:cNvSpPr/>
        </xdr:nvSpPr>
        <xdr:spPr>
          <a:xfrm>
            <a:off x="4734560" y="704850"/>
            <a:ext cx="1645920" cy="571500"/>
          </a:xfrm>
          <a:prstGeom prst="roundRect">
            <a:avLst/>
          </a:prstGeom>
          <a:gradFill flip="none" rotWithShape="1">
            <a:gsLst>
              <a:gs pos="0">
                <a:schemeClr val="accent2">
                  <a:alpha val="70000"/>
                </a:schemeClr>
              </a:gs>
              <a:gs pos="31000">
                <a:srgbClr val="333F50">
                  <a:alpha val="75000"/>
                </a:srgbClr>
              </a:gs>
              <a:gs pos="100000">
                <a:srgbClr val="333F50"/>
              </a:gs>
            </a:gsLst>
            <a:path path="circle">
              <a:fillToRect l="100000" b="100000"/>
            </a:path>
            <a:tileRect t="-100000" r="-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0252" name="Oval 10251">
            <a:extLst>
              <a:ext uri="{FF2B5EF4-FFF2-40B4-BE49-F238E27FC236}">
                <a16:creationId xmlns:a16="http://schemas.microsoft.com/office/drawing/2014/main" id="{34B9EDC2-9D43-4DAE-BD98-95D018C54013}"/>
              </a:ext>
            </a:extLst>
          </xdr:cNvPr>
          <xdr:cNvSpPr/>
        </xdr:nvSpPr>
        <xdr:spPr>
          <a:xfrm>
            <a:off x="4807740" y="876300"/>
            <a:ext cx="367200" cy="360000"/>
          </a:xfrm>
          <a:prstGeom prst="ellipse">
            <a:avLst/>
          </a:prstGeom>
          <a:gradFill>
            <a:gsLst>
              <a:gs pos="0">
                <a:schemeClr val="accent2">
                  <a:alpha val="20000"/>
                </a:schemeClr>
              </a:gs>
              <a:gs pos="100000">
                <a:srgbClr val="333F50">
                  <a:alpha val="40000"/>
                </a:srgbClr>
              </a:gs>
              <a:gs pos="100000">
                <a:srgbClr val="333F50">
                  <a:alpha val="0"/>
                </a:srgbClr>
              </a:gs>
            </a:gsLst>
            <a:path path="circle">
              <a:fillToRect l="100000" b="10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pic>
        <xdr:nvPicPr>
          <xdr:cNvPr id="10271" name="Picture 10270">
            <a:extLst>
              <a:ext uri="{FF2B5EF4-FFF2-40B4-BE49-F238E27FC236}">
                <a16:creationId xmlns:a16="http://schemas.microsoft.com/office/drawing/2014/main" id="{E984CE84-EBE9-5F69-5622-CDFB54ABE168}"/>
              </a:ext>
            </a:extLst>
          </xdr:cNvPr>
          <xdr:cNvPicPr>
            <a:picLocks noChangeAspect="1"/>
          </xdr:cNvPicPr>
        </xdr:nvPicPr>
        <xdr:blipFill>
          <a:blip xmlns:r="http://schemas.openxmlformats.org/officeDocument/2006/relationships" r:embed="rId3" cstate="print">
            <a:lum bright="70000" contrast="-70000"/>
            <a:extLst>
              <a:ext uri="{28A0092B-C50C-407E-A947-70E740481C1C}">
                <a14:useLocalDpi xmlns:a14="http://schemas.microsoft.com/office/drawing/2010/main" val="0"/>
              </a:ext>
            </a:extLst>
          </a:blip>
          <a:stretch>
            <a:fillRect/>
          </a:stretch>
        </xdr:blipFill>
        <xdr:spPr>
          <a:xfrm>
            <a:off x="4861560" y="924780"/>
            <a:ext cx="246698" cy="252000"/>
          </a:xfrm>
          <a:prstGeom prst="rect">
            <a:avLst/>
          </a:prstGeom>
        </xdr:spPr>
      </xdr:pic>
      <xdr:sp macro="" textlink="">
        <xdr:nvSpPr>
          <xdr:cNvPr id="3" name="TextBox 2">
            <a:extLst>
              <a:ext uri="{FF2B5EF4-FFF2-40B4-BE49-F238E27FC236}">
                <a16:creationId xmlns:a16="http://schemas.microsoft.com/office/drawing/2014/main" id="{3F5F4C79-F09D-4B7E-A5D5-4C385FC1DB53}"/>
              </a:ext>
            </a:extLst>
          </xdr:cNvPr>
          <xdr:cNvSpPr txBox="1"/>
        </xdr:nvSpPr>
        <xdr:spPr>
          <a:xfrm>
            <a:off x="5212080" y="1021080"/>
            <a:ext cx="105156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kern="1200">
                <a:solidFill>
                  <a:schemeClr val="bg1"/>
                </a:solidFill>
                <a:latin typeface="+mn-lt"/>
                <a:cs typeface="Segoe UI Semibold" panose="020B0702040204020203" pitchFamily="34" charset="0"/>
              </a:rPr>
              <a:t>Profit Margin</a:t>
            </a:r>
          </a:p>
        </xdr:txBody>
      </xdr:sp>
      <xdr:sp macro="" textlink="'Analysis 03'!U9">
        <xdr:nvSpPr>
          <xdr:cNvPr id="7" name="TextBox 6">
            <a:extLst>
              <a:ext uri="{FF2B5EF4-FFF2-40B4-BE49-F238E27FC236}">
                <a16:creationId xmlns:a16="http://schemas.microsoft.com/office/drawing/2014/main" id="{7AF57F1B-60FF-4041-9DE0-3A1F3D803522}"/>
              </a:ext>
            </a:extLst>
          </xdr:cNvPr>
          <xdr:cNvSpPr txBox="1"/>
        </xdr:nvSpPr>
        <xdr:spPr>
          <a:xfrm>
            <a:off x="5417820" y="784860"/>
            <a:ext cx="720000" cy="216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08DA2D9-BDB4-4160-BD27-94E82C1E9CE4}" type="TxLink">
              <a:rPr lang="en-US" sz="1400" b="0" i="0" u="none" strike="noStrike" kern="1200">
                <a:solidFill>
                  <a:schemeClr val="bg1"/>
                </a:solidFill>
                <a:latin typeface="Calibri"/>
                <a:cs typeface="Calibri"/>
              </a:rPr>
              <a:pPr algn="ctr"/>
              <a:t>$2.3M</a:t>
            </a:fld>
            <a:endParaRPr lang="en-IN" sz="1400" kern="1200">
              <a:solidFill>
                <a:schemeClr val="bg1"/>
              </a:solidFill>
            </a:endParaRPr>
          </a:p>
        </xdr:txBody>
      </xdr:sp>
    </xdr:grpSp>
    <xdr:clientData/>
  </xdr:twoCellAnchor>
  <xdr:twoCellAnchor>
    <xdr:from>
      <xdr:col>13</xdr:col>
      <xdr:colOff>315120</xdr:colOff>
      <xdr:row>3</xdr:row>
      <xdr:rowOff>91440</xdr:rowOff>
    </xdr:from>
    <xdr:to>
      <xdr:col>16</xdr:col>
      <xdr:colOff>397920</xdr:colOff>
      <xdr:row>6</xdr:row>
      <xdr:rowOff>154800</xdr:rowOff>
    </xdr:to>
    <xdr:grpSp>
      <xdr:nvGrpSpPr>
        <xdr:cNvPr id="21" name="Group 20">
          <a:extLst>
            <a:ext uri="{FF2B5EF4-FFF2-40B4-BE49-F238E27FC236}">
              <a16:creationId xmlns:a16="http://schemas.microsoft.com/office/drawing/2014/main" id="{F6AF0B8C-528D-4450-931B-B7B3FDC70E34}"/>
            </a:ext>
          </a:extLst>
        </xdr:cNvPr>
        <xdr:cNvGrpSpPr/>
      </xdr:nvGrpSpPr>
      <xdr:grpSpPr>
        <a:xfrm>
          <a:off x="8239920" y="640080"/>
          <a:ext cx="1911600" cy="612000"/>
          <a:chOff x="6880860" y="704850"/>
          <a:chExt cx="1645920" cy="571500"/>
        </a:xfrm>
      </xdr:grpSpPr>
      <xdr:sp macro="" textlink="">
        <xdr:nvSpPr>
          <xdr:cNvPr id="10249" name="Rectangle: Rounded Corners 10248">
            <a:extLst>
              <a:ext uri="{FF2B5EF4-FFF2-40B4-BE49-F238E27FC236}">
                <a16:creationId xmlns:a16="http://schemas.microsoft.com/office/drawing/2014/main" id="{E24076FF-FDB5-3E41-20C4-1A837B9C0036}"/>
              </a:ext>
            </a:extLst>
          </xdr:cNvPr>
          <xdr:cNvSpPr/>
        </xdr:nvSpPr>
        <xdr:spPr>
          <a:xfrm>
            <a:off x="6880860" y="704850"/>
            <a:ext cx="1645920" cy="571500"/>
          </a:xfrm>
          <a:prstGeom prst="roundRect">
            <a:avLst/>
          </a:prstGeom>
          <a:gradFill flip="none" rotWithShape="1">
            <a:gsLst>
              <a:gs pos="0">
                <a:schemeClr val="accent4">
                  <a:alpha val="70000"/>
                </a:schemeClr>
              </a:gs>
              <a:gs pos="31000">
                <a:srgbClr val="333F50">
                  <a:alpha val="75000"/>
                </a:srgbClr>
              </a:gs>
              <a:gs pos="100000">
                <a:srgbClr val="333F50"/>
              </a:gs>
            </a:gsLst>
            <a:path path="circle">
              <a:fillToRect l="100000" b="100000"/>
            </a:path>
            <a:tileRect t="-100000" r="-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0253" name="Oval 10252">
            <a:extLst>
              <a:ext uri="{FF2B5EF4-FFF2-40B4-BE49-F238E27FC236}">
                <a16:creationId xmlns:a16="http://schemas.microsoft.com/office/drawing/2014/main" id="{4F23AB48-24A9-4725-8615-BD4A6C4FADBB}"/>
              </a:ext>
            </a:extLst>
          </xdr:cNvPr>
          <xdr:cNvSpPr/>
        </xdr:nvSpPr>
        <xdr:spPr>
          <a:xfrm>
            <a:off x="6941820" y="876300"/>
            <a:ext cx="367200" cy="360000"/>
          </a:xfrm>
          <a:prstGeom prst="ellipse">
            <a:avLst/>
          </a:prstGeom>
          <a:gradFill>
            <a:gsLst>
              <a:gs pos="0">
                <a:schemeClr val="accent4">
                  <a:alpha val="30000"/>
                </a:schemeClr>
              </a:gs>
              <a:gs pos="100000">
                <a:srgbClr val="333F50">
                  <a:alpha val="40000"/>
                </a:srgbClr>
              </a:gs>
              <a:gs pos="100000">
                <a:srgbClr val="333F50">
                  <a:alpha val="0"/>
                </a:srgbClr>
              </a:gs>
            </a:gsLst>
            <a:path path="circle">
              <a:fillToRect l="100000" b="10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pic>
        <xdr:nvPicPr>
          <xdr:cNvPr id="10275" name="Picture 10274">
            <a:extLst>
              <a:ext uri="{FF2B5EF4-FFF2-40B4-BE49-F238E27FC236}">
                <a16:creationId xmlns:a16="http://schemas.microsoft.com/office/drawing/2014/main" id="{8F90F5FE-5292-5B6A-601C-2AB8D415929F}"/>
              </a:ext>
            </a:extLst>
          </xdr:cNvPr>
          <xdr:cNvPicPr>
            <a:picLocks noChangeAspect="1"/>
          </xdr:cNvPicPr>
        </xdr:nvPicPr>
        <xdr:blipFill>
          <a:blip xmlns:r="http://schemas.openxmlformats.org/officeDocument/2006/relationships" r:embed="rId4" cstate="print">
            <a:lum bright="70000" contrast="-70000"/>
            <a:alphaModFix/>
            <a:extLst>
              <a:ext uri="{28A0092B-C50C-407E-A947-70E740481C1C}">
                <a14:useLocalDpi xmlns:a14="http://schemas.microsoft.com/office/drawing/2010/main" val="0"/>
              </a:ext>
            </a:extLst>
          </a:blip>
          <a:stretch>
            <a:fillRect/>
          </a:stretch>
        </xdr:blipFill>
        <xdr:spPr>
          <a:xfrm>
            <a:off x="6972299" y="906780"/>
            <a:ext cx="288000" cy="288000"/>
          </a:xfrm>
          <a:prstGeom prst="rect">
            <a:avLst/>
          </a:prstGeom>
        </xdr:spPr>
      </xdr:pic>
      <xdr:sp macro="" textlink="">
        <xdr:nvSpPr>
          <xdr:cNvPr id="4" name="TextBox 3">
            <a:extLst>
              <a:ext uri="{FF2B5EF4-FFF2-40B4-BE49-F238E27FC236}">
                <a16:creationId xmlns:a16="http://schemas.microsoft.com/office/drawing/2014/main" id="{94430D84-38F5-4B2F-A76F-62EB7545B100}"/>
              </a:ext>
            </a:extLst>
          </xdr:cNvPr>
          <xdr:cNvSpPr txBox="1"/>
        </xdr:nvSpPr>
        <xdr:spPr>
          <a:xfrm>
            <a:off x="7322820" y="1028700"/>
            <a:ext cx="119634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kern="1200">
                <a:solidFill>
                  <a:schemeClr val="bg1"/>
                </a:solidFill>
                <a:latin typeface="+mn-lt"/>
                <a:cs typeface="Segoe UI Semibold" panose="020B0702040204020203" pitchFamily="34" charset="0"/>
              </a:rPr>
              <a:t>% Profit</a:t>
            </a:r>
            <a:r>
              <a:rPr lang="en-IN" sz="1100" kern="1200" baseline="0">
                <a:solidFill>
                  <a:schemeClr val="bg1"/>
                </a:solidFill>
                <a:latin typeface="+mn-lt"/>
                <a:cs typeface="Segoe UI Semibold" panose="020B0702040204020203" pitchFamily="34" charset="0"/>
              </a:rPr>
              <a:t> Margin</a:t>
            </a:r>
            <a:endParaRPr lang="en-IN" sz="1100" kern="1200">
              <a:solidFill>
                <a:schemeClr val="bg1"/>
              </a:solidFill>
              <a:latin typeface="+mn-lt"/>
              <a:cs typeface="Segoe UI Semibold" panose="020B0702040204020203" pitchFamily="34" charset="0"/>
            </a:endParaRPr>
          </a:p>
        </xdr:txBody>
      </xdr:sp>
      <xdr:sp macro="" textlink="'Analysis 03'!V9">
        <xdr:nvSpPr>
          <xdr:cNvPr id="9" name="TextBox 8">
            <a:extLst>
              <a:ext uri="{FF2B5EF4-FFF2-40B4-BE49-F238E27FC236}">
                <a16:creationId xmlns:a16="http://schemas.microsoft.com/office/drawing/2014/main" id="{E85A2A36-DD21-4A22-862D-D87C20010C89}"/>
              </a:ext>
            </a:extLst>
          </xdr:cNvPr>
          <xdr:cNvSpPr txBox="1"/>
        </xdr:nvSpPr>
        <xdr:spPr>
          <a:xfrm>
            <a:off x="7505700" y="777240"/>
            <a:ext cx="720000" cy="216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CD29CE1-904E-4049-BEFE-CB031DF683CA}" type="TxLink">
              <a:rPr lang="en-US" sz="1400" b="0" i="0" u="none" strike="noStrike" kern="1200">
                <a:solidFill>
                  <a:schemeClr val="bg1"/>
                </a:solidFill>
                <a:latin typeface="Calibri"/>
                <a:cs typeface="Calibri"/>
              </a:rPr>
              <a:pPr algn="ctr"/>
              <a:t>42.18%</a:t>
            </a:fld>
            <a:endParaRPr lang="en-IN" sz="1400" kern="1200">
              <a:solidFill>
                <a:schemeClr val="bg1"/>
              </a:solidFill>
            </a:endParaRPr>
          </a:p>
        </xdr:txBody>
      </xdr:sp>
    </xdr:grpSp>
    <xdr:clientData/>
  </xdr:twoCellAnchor>
  <xdr:twoCellAnchor>
    <xdr:from>
      <xdr:col>9</xdr:col>
      <xdr:colOff>474120</xdr:colOff>
      <xdr:row>8</xdr:row>
      <xdr:rowOff>76200</xdr:rowOff>
    </xdr:from>
    <xdr:to>
      <xdr:col>16</xdr:col>
      <xdr:colOff>413160</xdr:colOff>
      <xdr:row>21</xdr:row>
      <xdr:rowOff>99060</xdr:rowOff>
    </xdr:to>
    <xdr:grpSp>
      <xdr:nvGrpSpPr>
        <xdr:cNvPr id="10263" name="Group 10262">
          <a:extLst>
            <a:ext uri="{FF2B5EF4-FFF2-40B4-BE49-F238E27FC236}">
              <a16:creationId xmlns:a16="http://schemas.microsoft.com/office/drawing/2014/main" id="{9CE00FAB-E4AE-0C88-52F9-61CA3FB06E48}"/>
            </a:ext>
          </a:extLst>
        </xdr:cNvPr>
        <xdr:cNvGrpSpPr/>
      </xdr:nvGrpSpPr>
      <xdr:grpSpPr>
        <a:xfrm>
          <a:off x="5960520" y="1539240"/>
          <a:ext cx="4206240" cy="2400300"/>
          <a:chOff x="5654040" y="1432560"/>
          <a:chExt cx="4497480" cy="2400300"/>
        </a:xfrm>
      </xdr:grpSpPr>
      <xdr:sp macro="" textlink="">
        <xdr:nvSpPr>
          <xdr:cNvPr id="29" name="Rectangle 28">
            <a:extLst>
              <a:ext uri="{FF2B5EF4-FFF2-40B4-BE49-F238E27FC236}">
                <a16:creationId xmlns:a16="http://schemas.microsoft.com/office/drawing/2014/main" id="{5FA3577D-A2E0-039E-2749-A54688B55337}"/>
              </a:ext>
            </a:extLst>
          </xdr:cNvPr>
          <xdr:cNvSpPr/>
        </xdr:nvSpPr>
        <xdr:spPr>
          <a:xfrm>
            <a:off x="5654040" y="1432560"/>
            <a:ext cx="4497480" cy="24003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graphicFrame macro="">
        <xdr:nvGraphicFramePr>
          <xdr:cNvPr id="24" name="Chart 23">
            <a:extLst>
              <a:ext uri="{FF2B5EF4-FFF2-40B4-BE49-F238E27FC236}">
                <a16:creationId xmlns:a16="http://schemas.microsoft.com/office/drawing/2014/main" id="{242C5CF1-585A-4C1C-80E3-3662B7C9F622}"/>
              </a:ext>
            </a:extLst>
          </xdr:cNvPr>
          <xdr:cNvGraphicFramePr>
            <a:graphicFrameLocks/>
          </xdr:cNvGraphicFramePr>
        </xdr:nvGraphicFramePr>
        <xdr:xfrm>
          <a:off x="5725572" y="2270760"/>
          <a:ext cx="4355688" cy="1501140"/>
        </xdr:xfrm>
        <a:graphic>
          <a:graphicData uri="http://schemas.openxmlformats.org/drawingml/2006/chart">
            <c:chart xmlns:c="http://schemas.openxmlformats.org/drawingml/2006/chart" xmlns:r="http://schemas.openxmlformats.org/officeDocument/2006/relationships" r:id="rId5"/>
          </a:graphicData>
        </a:graphic>
      </xdr:graphicFrame>
      <xdr:sp macro="" textlink="">
        <xdr:nvSpPr>
          <xdr:cNvPr id="10243" name="TextBox 10242">
            <a:extLst>
              <a:ext uri="{FF2B5EF4-FFF2-40B4-BE49-F238E27FC236}">
                <a16:creationId xmlns:a16="http://schemas.microsoft.com/office/drawing/2014/main" id="{94FF02D4-90FA-4DAF-A7D6-F7A195BD8604}"/>
              </a:ext>
            </a:extLst>
          </xdr:cNvPr>
          <xdr:cNvSpPr txBox="1"/>
        </xdr:nvSpPr>
        <xdr:spPr>
          <a:xfrm>
            <a:off x="5768341" y="1489710"/>
            <a:ext cx="48768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kern="1200">
                <a:solidFill>
                  <a:sysClr val="windowText" lastClr="000000"/>
                </a:solidFill>
                <a:latin typeface="+mn-lt"/>
                <a:cs typeface="Segoe UI Semibold" panose="020B0702040204020203" pitchFamily="34" charset="0"/>
              </a:rPr>
              <a:t>Top</a:t>
            </a:r>
          </a:p>
        </xdr:txBody>
      </xdr:sp>
      <mc:AlternateContent xmlns:mc="http://schemas.openxmlformats.org/markup-compatibility/2006">
        <mc:Choice xmlns:a14="http://schemas.microsoft.com/office/drawing/2010/main" Requires="a14">
          <xdr:sp macro="" textlink="">
            <xdr:nvSpPr>
              <xdr:cNvPr id="10245" name="Option Button 5" hidden="1">
                <a:extLst>
                  <a:ext uri="{63B3BB69-23CF-44E3-9099-C40C66FF867C}">
                    <a14:compatExt spid="_x0000_s10245"/>
                  </a:ext>
                  <a:ext uri="{FF2B5EF4-FFF2-40B4-BE49-F238E27FC236}">
                    <a16:creationId xmlns:a16="http://schemas.microsoft.com/office/drawing/2014/main" id="{00000000-0008-0000-0600-000005280000}"/>
                  </a:ext>
                </a:extLst>
              </xdr:cNvPr>
              <xdr:cNvSpPr/>
            </xdr:nvSpPr>
            <xdr:spPr bwMode="auto">
              <a:xfrm>
                <a:off x="6205481" y="1508760"/>
                <a:ext cx="243840" cy="22098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mc:Choice>
        <mc:Fallback/>
      </mc:AlternateContent>
      <mc:AlternateContent xmlns:mc="http://schemas.openxmlformats.org/markup-compatibility/2006">
        <mc:Choice xmlns:a14="http://schemas.microsoft.com/office/drawing/2010/main" Requires="a14">
          <xdr:sp macro="" textlink="">
            <xdr:nvSpPr>
              <xdr:cNvPr id="10242" name="Option Button 2" hidden="1">
                <a:extLst>
                  <a:ext uri="{63B3BB69-23CF-44E3-9099-C40C66FF867C}">
                    <a14:compatExt spid="_x0000_s10242"/>
                  </a:ext>
                  <a:ext uri="{FF2B5EF4-FFF2-40B4-BE49-F238E27FC236}">
                    <a16:creationId xmlns:a16="http://schemas.microsoft.com/office/drawing/2014/main" id="{00000000-0008-0000-0600-000002280000}"/>
                  </a:ext>
                </a:extLst>
              </xdr:cNvPr>
              <xdr:cNvSpPr/>
            </xdr:nvSpPr>
            <xdr:spPr bwMode="auto">
              <a:xfrm>
                <a:off x="7517844" y="1508760"/>
                <a:ext cx="243840" cy="22098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mc:Choice>
        <mc:Fallback/>
      </mc:AlternateContent>
      <mc:AlternateContent xmlns:mc="http://schemas.openxmlformats.org/markup-compatibility/2006">
        <mc:Choice xmlns:a14="http://schemas.microsoft.com/office/drawing/2010/main" Requires="a14">
          <xdr:sp macro="" textlink="">
            <xdr:nvSpPr>
              <xdr:cNvPr id="10244" name="Drop Down 4" hidden="1">
                <a:extLst>
                  <a:ext uri="{63B3BB69-23CF-44E3-9099-C40C66FF867C}">
                    <a14:compatExt spid="_x0000_s10244"/>
                  </a:ext>
                  <a:ext uri="{FF2B5EF4-FFF2-40B4-BE49-F238E27FC236}">
                    <a16:creationId xmlns:a16="http://schemas.microsoft.com/office/drawing/2014/main" id="{00000000-0008-0000-0600-000004280000}"/>
                  </a:ext>
                </a:extLst>
              </xdr:cNvPr>
              <xdr:cNvSpPr/>
            </xdr:nvSpPr>
            <xdr:spPr bwMode="auto">
              <a:xfrm>
                <a:off x="9243059" y="1478280"/>
                <a:ext cx="822960" cy="182880"/>
              </a:xfrm>
              <a:prstGeom prst="rect">
                <a:avLst/>
              </a:prstGeom>
              <a:noFill/>
              <a:ln>
                <a:noFill/>
              </a:ln>
              <a:extLst>
                <a:ext uri="{91240B29-F687-4F45-9708-019B960494DF}">
                  <a14:hiddenLine w="9525">
                    <a:noFill/>
                    <a:miter lim="800000"/>
                    <a:headEnd/>
                    <a:tailEnd/>
                  </a14:hiddenLine>
                </a:ext>
              </a:extLst>
            </xdr:spPr>
          </xdr:sp>
        </mc:Choice>
        <mc:Fallback/>
      </mc:AlternateContent>
      <xdr:sp macro="" textlink="">
        <xdr:nvSpPr>
          <xdr:cNvPr id="10246" name="TextBox 10245">
            <a:extLst>
              <a:ext uri="{FF2B5EF4-FFF2-40B4-BE49-F238E27FC236}">
                <a16:creationId xmlns:a16="http://schemas.microsoft.com/office/drawing/2014/main" id="{D86BD8AF-48BC-4549-85CF-C2E4128606B5}"/>
              </a:ext>
            </a:extLst>
          </xdr:cNvPr>
          <xdr:cNvSpPr txBox="1"/>
        </xdr:nvSpPr>
        <xdr:spPr>
          <a:xfrm>
            <a:off x="6898828" y="1478280"/>
            <a:ext cx="698313"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kern="1200">
                <a:solidFill>
                  <a:sysClr val="windowText" lastClr="000000"/>
                </a:solidFill>
                <a:latin typeface="+mn-lt"/>
                <a:cs typeface="Segoe UI Semibold" panose="020B0702040204020203" pitchFamily="34" charset="0"/>
              </a:rPr>
              <a:t>Bottom</a:t>
            </a:r>
          </a:p>
        </xdr:txBody>
      </xdr:sp>
      <xdr:sp macro="" textlink="'Analysis 03'!N19">
        <xdr:nvSpPr>
          <xdr:cNvPr id="10254" name="TextBox 10253">
            <a:extLst>
              <a:ext uri="{FF2B5EF4-FFF2-40B4-BE49-F238E27FC236}">
                <a16:creationId xmlns:a16="http://schemas.microsoft.com/office/drawing/2014/main" id="{B67DE379-9808-49EC-889F-8F64260FA2F6}"/>
              </a:ext>
            </a:extLst>
          </xdr:cNvPr>
          <xdr:cNvSpPr txBox="1"/>
        </xdr:nvSpPr>
        <xdr:spPr>
          <a:xfrm>
            <a:off x="5996939" y="1653540"/>
            <a:ext cx="1979169"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B4234598-DBF3-4DE2-B3BC-C497AE3C1F5B}" type="TxLink">
              <a:rPr lang="en-US" sz="1200" b="0" i="0" u="none" strike="noStrike" kern="1200">
                <a:solidFill>
                  <a:schemeClr val="tx1">
                    <a:lumMod val="75000"/>
                    <a:lumOff val="25000"/>
                  </a:schemeClr>
                </a:solidFill>
                <a:latin typeface="+mn-lt"/>
                <a:cs typeface="Calibri"/>
              </a:rPr>
              <a:pPr algn="l"/>
              <a:t>Top-5 Profitable Customer</a:t>
            </a:fld>
            <a:endParaRPr lang="en-IN" sz="1200" kern="1200">
              <a:solidFill>
                <a:schemeClr val="tx1">
                  <a:lumMod val="75000"/>
                  <a:lumOff val="25000"/>
                </a:schemeClr>
              </a:solidFill>
              <a:latin typeface="+mn-lt"/>
              <a:cs typeface="Segoe UI Semibold" panose="020B0702040204020203" pitchFamily="34" charset="0"/>
            </a:endParaRPr>
          </a:p>
        </xdr:txBody>
      </xdr:sp>
      <xdr:sp macro="" textlink="">
        <xdr:nvSpPr>
          <xdr:cNvPr id="10255" name="Oval 10254">
            <a:extLst>
              <a:ext uri="{FF2B5EF4-FFF2-40B4-BE49-F238E27FC236}">
                <a16:creationId xmlns:a16="http://schemas.microsoft.com/office/drawing/2014/main" id="{82DE90D6-0B11-2566-EB44-EE1847D87A4E}"/>
              </a:ext>
            </a:extLst>
          </xdr:cNvPr>
          <xdr:cNvSpPr/>
        </xdr:nvSpPr>
        <xdr:spPr>
          <a:xfrm>
            <a:off x="5935980" y="1737360"/>
            <a:ext cx="91440" cy="91440"/>
          </a:xfrm>
          <a:prstGeom prst="ellipse">
            <a:avLst/>
          </a:prstGeom>
          <a:solidFill>
            <a:schemeClr val="bg2">
              <a:lumMod val="9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0256" name="TextBox 10255">
            <a:extLst>
              <a:ext uri="{FF2B5EF4-FFF2-40B4-BE49-F238E27FC236}">
                <a16:creationId xmlns:a16="http://schemas.microsoft.com/office/drawing/2014/main" id="{2CAE98D8-A774-44AB-B827-42975D974C19}"/>
              </a:ext>
            </a:extLst>
          </xdr:cNvPr>
          <xdr:cNvSpPr txBox="1"/>
        </xdr:nvSpPr>
        <xdr:spPr>
          <a:xfrm>
            <a:off x="6004560" y="1821180"/>
            <a:ext cx="877972" cy="441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100" b="0" kern="1200">
                <a:solidFill>
                  <a:schemeClr val="tx1">
                    <a:lumMod val="75000"/>
                    <a:lumOff val="25000"/>
                  </a:schemeClr>
                </a:solidFill>
                <a:latin typeface="+mn-lt"/>
                <a:ea typeface="Segoe UI Emoji" panose="020B0502040204020203" pitchFamily="34" charset="0"/>
                <a:cs typeface="Segoe UI Semibold" panose="020B0702040204020203" pitchFamily="34" charset="0"/>
              </a:rPr>
              <a:t>Top Sales Locations</a:t>
            </a:r>
          </a:p>
        </xdr:txBody>
      </xdr:sp>
      <xdr:cxnSp macro="">
        <xdr:nvCxnSpPr>
          <xdr:cNvPr id="10258" name="Straight Connector 10257">
            <a:extLst>
              <a:ext uri="{FF2B5EF4-FFF2-40B4-BE49-F238E27FC236}">
                <a16:creationId xmlns:a16="http://schemas.microsoft.com/office/drawing/2014/main" id="{BF9DEA7D-DEF2-63A4-BEA7-649823DCB09D}"/>
              </a:ext>
            </a:extLst>
          </xdr:cNvPr>
          <xdr:cNvCxnSpPr/>
        </xdr:nvCxnSpPr>
        <xdr:spPr>
          <a:xfrm>
            <a:off x="5981700" y="1912620"/>
            <a:ext cx="0" cy="251460"/>
          </a:xfrm>
          <a:prstGeom prst="line">
            <a:avLst/>
          </a:prstGeom>
          <a:ln w="50800">
            <a:solidFill>
              <a:srgbClr val="3174D7"/>
            </a:solidFill>
          </a:ln>
        </xdr:spPr>
        <xdr:style>
          <a:lnRef idx="1">
            <a:schemeClr val="accent1"/>
          </a:lnRef>
          <a:fillRef idx="0">
            <a:schemeClr val="accent1"/>
          </a:fillRef>
          <a:effectRef idx="0">
            <a:schemeClr val="accent1"/>
          </a:effectRef>
          <a:fontRef idx="minor">
            <a:schemeClr val="tx1"/>
          </a:fontRef>
        </xdr:style>
      </xdr:cxnSp>
      <xdr:sp macro="" textlink="'Analysis 03'!N21">
        <xdr:nvSpPr>
          <xdr:cNvPr id="10260" name="TextBox 10259">
            <a:extLst>
              <a:ext uri="{FF2B5EF4-FFF2-40B4-BE49-F238E27FC236}">
                <a16:creationId xmlns:a16="http://schemas.microsoft.com/office/drawing/2014/main" id="{9C854AEB-4388-46D2-904A-8F4C61AAD245}"/>
              </a:ext>
            </a:extLst>
          </xdr:cNvPr>
          <xdr:cNvSpPr txBox="1"/>
        </xdr:nvSpPr>
        <xdr:spPr>
          <a:xfrm>
            <a:off x="6743701" y="1912620"/>
            <a:ext cx="63246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578B7DC-A804-424A-BF65-4B20AEAFFAFD}" type="TxLink">
              <a:rPr lang="en-US" sz="1800" b="0" i="0" u="none" strike="noStrike" kern="1200">
                <a:solidFill>
                  <a:srgbClr val="1F8CB3"/>
                </a:solidFill>
                <a:latin typeface="+mn-lt"/>
                <a:cs typeface="Calibri"/>
              </a:rPr>
              <a:pPr algn="ctr"/>
              <a:t>600</a:t>
            </a:fld>
            <a:endParaRPr lang="en-IN" sz="1800" b="0" kern="1200">
              <a:solidFill>
                <a:sysClr val="windowText" lastClr="000000"/>
              </a:solidFill>
              <a:latin typeface="+mn-lt"/>
              <a:cs typeface="Segoe UI Semibold" panose="020B0702040204020203" pitchFamily="34" charset="0"/>
            </a:endParaRPr>
          </a:p>
        </xdr:txBody>
      </xdr:sp>
    </xdr:grpSp>
    <xdr:clientData/>
  </xdr:twoCellAnchor>
  <xdr:twoCellAnchor>
    <xdr:from>
      <xdr:col>0</xdr:col>
      <xdr:colOff>373380</xdr:colOff>
      <xdr:row>8</xdr:row>
      <xdr:rowOff>76200</xdr:rowOff>
    </xdr:from>
    <xdr:to>
      <xdr:col>1</xdr:col>
      <xdr:colOff>144136</xdr:colOff>
      <xdr:row>21</xdr:row>
      <xdr:rowOff>92760</xdr:rowOff>
    </xdr:to>
    <xdr:sp macro="" textlink="">
      <xdr:nvSpPr>
        <xdr:cNvPr id="10269" name="Rectangle: Diagonal Corners Rounded 10268">
          <a:extLst>
            <a:ext uri="{FF2B5EF4-FFF2-40B4-BE49-F238E27FC236}">
              <a16:creationId xmlns:a16="http://schemas.microsoft.com/office/drawing/2014/main" id="{6FEF337C-A9AA-404D-8DFA-4B36F8D9BBB1}"/>
            </a:ext>
          </a:extLst>
        </xdr:cNvPr>
        <xdr:cNvSpPr/>
      </xdr:nvSpPr>
      <xdr:spPr>
        <a:xfrm>
          <a:off x="373380" y="1539240"/>
          <a:ext cx="380356" cy="2394000"/>
        </a:xfrm>
        <a:prstGeom prst="round2DiagRect">
          <a:avLst>
            <a:gd name="adj1" fmla="val 11146"/>
            <a:gd name="adj2" fmla="val 0"/>
          </a:avLst>
        </a:prstGeom>
        <a:gradFill flip="none" rotWithShape="1">
          <a:gsLst>
            <a:gs pos="2000">
              <a:schemeClr val="bg1">
                <a:lumMod val="95000"/>
              </a:schemeClr>
            </a:gs>
            <a:gs pos="32000">
              <a:srgbClr val="3174D7"/>
            </a:gs>
            <a:gs pos="100000">
              <a:srgbClr val="333F50"/>
            </a:gs>
          </a:gsLst>
          <a:path path="circle">
            <a:fillToRect l="100000" b="100000"/>
          </a:path>
          <a:tileRect t="-100000" r="-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vert="vert270" rtlCol="0" anchor="ctr"/>
        <a:lstStyle/>
        <a:p>
          <a:pPr algn="ctr"/>
          <a:r>
            <a:rPr lang="en-IN" sz="2000" kern="1200"/>
            <a:t>Customer Analysis</a:t>
          </a:r>
        </a:p>
      </xdr:txBody>
    </xdr:sp>
    <xdr:clientData/>
  </xdr:twoCellAnchor>
  <xdr:twoCellAnchor>
    <xdr:from>
      <xdr:col>0</xdr:col>
      <xdr:colOff>373380</xdr:colOff>
      <xdr:row>22</xdr:row>
      <xdr:rowOff>83820</xdr:rowOff>
    </xdr:from>
    <xdr:to>
      <xdr:col>1</xdr:col>
      <xdr:colOff>144136</xdr:colOff>
      <xdr:row>35</xdr:row>
      <xdr:rowOff>129540</xdr:rowOff>
    </xdr:to>
    <xdr:sp macro="" textlink="">
      <xdr:nvSpPr>
        <xdr:cNvPr id="10270" name="Rectangle: Diagonal Corners Rounded 10269">
          <a:extLst>
            <a:ext uri="{FF2B5EF4-FFF2-40B4-BE49-F238E27FC236}">
              <a16:creationId xmlns:a16="http://schemas.microsoft.com/office/drawing/2014/main" id="{B47E7EB7-6937-4AB8-A8BC-22C5EA3DDE9D}"/>
            </a:ext>
          </a:extLst>
        </xdr:cNvPr>
        <xdr:cNvSpPr/>
      </xdr:nvSpPr>
      <xdr:spPr>
        <a:xfrm>
          <a:off x="373380" y="4107180"/>
          <a:ext cx="380356" cy="2423160"/>
        </a:xfrm>
        <a:prstGeom prst="round2DiagRect">
          <a:avLst>
            <a:gd name="adj1" fmla="val 11146"/>
            <a:gd name="adj2" fmla="val 0"/>
          </a:avLst>
        </a:prstGeom>
        <a:gradFill flip="none" rotWithShape="1">
          <a:gsLst>
            <a:gs pos="2000">
              <a:schemeClr val="bg1">
                <a:lumMod val="95000"/>
              </a:schemeClr>
            </a:gs>
            <a:gs pos="32000">
              <a:srgbClr val="3174D7"/>
            </a:gs>
            <a:gs pos="100000">
              <a:srgbClr val="333F50"/>
            </a:gs>
          </a:gsLst>
          <a:path path="circle">
            <a:fillToRect l="100000" b="100000"/>
          </a:path>
          <a:tileRect t="-100000" r="-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vert="vert270" rtlCol="0" anchor="ctr"/>
        <a:lstStyle/>
        <a:p>
          <a:pPr algn="ctr"/>
          <a:r>
            <a:rPr lang="en-IN" sz="2000" kern="1200"/>
            <a:t>Time</a:t>
          </a:r>
          <a:r>
            <a:rPr lang="en-IN" sz="2000" kern="1200" baseline="0"/>
            <a:t> Frame</a:t>
          </a:r>
          <a:endParaRPr lang="en-IN" sz="2000" kern="1200"/>
        </a:p>
      </xdr:txBody>
    </xdr:sp>
    <xdr:clientData/>
  </xdr:twoCellAnchor>
  <xdr:twoCellAnchor>
    <xdr:from>
      <xdr:col>4</xdr:col>
      <xdr:colOff>472440</xdr:colOff>
      <xdr:row>8</xdr:row>
      <xdr:rowOff>68580</xdr:rowOff>
    </xdr:from>
    <xdr:to>
      <xdr:col>9</xdr:col>
      <xdr:colOff>358140</xdr:colOff>
      <xdr:row>21</xdr:row>
      <xdr:rowOff>106680</xdr:rowOff>
    </xdr:to>
    <xdr:grpSp>
      <xdr:nvGrpSpPr>
        <xdr:cNvPr id="10338" name="Group 10337">
          <a:extLst>
            <a:ext uri="{FF2B5EF4-FFF2-40B4-BE49-F238E27FC236}">
              <a16:creationId xmlns:a16="http://schemas.microsoft.com/office/drawing/2014/main" id="{91A912B9-D4AF-58B1-BEB6-F99530FB0A51}"/>
            </a:ext>
          </a:extLst>
        </xdr:cNvPr>
        <xdr:cNvGrpSpPr/>
      </xdr:nvGrpSpPr>
      <xdr:grpSpPr>
        <a:xfrm>
          <a:off x="2910840" y="1531620"/>
          <a:ext cx="2933700" cy="2415540"/>
          <a:chOff x="2895600" y="1409700"/>
          <a:chExt cx="2933700" cy="2415540"/>
        </a:xfrm>
      </xdr:grpSpPr>
      <xdr:sp macro="" textlink="">
        <xdr:nvSpPr>
          <xdr:cNvPr id="30" name="Rectangle 29">
            <a:extLst>
              <a:ext uri="{FF2B5EF4-FFF2-40B4-BE49-F238E27FC236}">
                <a16:creationId xmlns:a16="http://schemas.microsoft.com/office/drawing/2014/main" id="{9D03E19B-6D9A-4ABB-93E6-E15EE63E177F}"/>
              </a:ext>
            </a:extLst>
          </xdr:cNvPr>
          <xdr:cNvSpPr/>
        </xdr:nvSpPr>
        <xdr:spPr>
          <a:xfrm>
            <a:off x="2895600" y="1409700"/>
            <a:ext cx="2933700" cy="241554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graphicFrame macro="">
        <xdr:nvGraphicFramePr>
          <xdr:cNvPr id="10272" name="Chart 10271">
            <a:extLst>
              <a:ext uri="{FF2B5EF4-FFF2-40B4-BE49-F238E27FC236}">
                <a16:creationId xmlns:a16="http://schemas.microsoft.com/office/drawing/2014/main" id="{17C6DC29-6238-414E-8DC1-5E1E0AB3FA56}"/>
              </a:ext>
            </a:extLst>
          </xdr:cNvPr>
          <xdr:cNvGraphicFramePr>
            <a:graphicFrameLocks/>
          </xdr:cNvGraphicFramePr>
        </xdr:nvGraphicFramePr>
        <xdr:xfrm>
          <a:off x="2956560" y="2209800"/>
          <a:ext cx="2827020" cy="1562100"/>
        </xdr:xfrm>
        <a:graphic>
          <a:graphicData uri="http://schemas.openxmlformats.org/drawingml/2006/chart">
            <c:chart xmlns:c="http://schemas.openxmlformats.org/drawingml/2006/chart" xmlns:r="http://schemas.openxmlformats.org/officeDocument/2006/relationships" r:id="rId6"/>
          </a:graphicData>
        </a:graphic>
      </xdr:graphicFrame>
      <xdr:sp macro="" textlink="">
        <xdr:nvSpPr>
          <xdr:cNvPr id="10273" name="TextBox 10272">
            <a:extLst>
              <a:ext uri="{FF2B5EF4-FFF2-40B4-BE49-F238E27FC236}">
                <a16:creationId xmlns:a16="http://schemas.microsoft.com/office/drawing/2014/main" id="{E152B393-C926-483A-82DC-622F2024A9F4}"/>
              </a:ext>
            </a:extLst>
          </xdr:cNvPr>
          <xdr:cNvSpPr txBox="1"/>
        </xdr:nvSpPr>
        <xdr:spPr>
          <a:xfrm>
            <a:off x="3087780" y="1752600"/>
            <a:ext cx="1019400" cy="441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100" b="0" kern="1200">
                <a:solidFill>
                  <a:schemeClr val="tx1">
                    <a:lumMod val="75000"/>
                    <a:lumOff val="25000"/>
                  </a:schemeClr>
                </a:solidFill>
                <a:latin typeface="+mn-lt"/>
                <a:ea typeface="Segoe UI Emoji" panose="020B0502040204020203" pitchFamily="34" charset="0"/>
                <a:cs typeface="Segoe UI Semibold" panose="020B0702040204020203" pitchFamily="34" charset="0"/>
              </a:rPr>
              <a:t>Average Customer Age</a:t>
            </a:r>
          </a:p>
        </xdr:txBody>
      </xdr:sp>
      <xdr:cxnSp macro="">
        <xdr:nvCxnSpPr>
          <xdr:cNvPr id="10274" name="Straight Connector 10273">
            <a:extLst>
              <a:ext uri="{FF2B5EF4-FFF2-40B4-BE49-F238E27FC236}">
                <a16:creationId xmlns:a16="http://schemas.microsoft.com/office/drawing/2014/main" id="{19BB3E14-B86B-4AD8-AB14-21274A169A92}"/>
              </a:ext>
            </a:extLst>
          </xdr:cNvPr>
          <xdr:cNvCxnSpPr/>
        </xdr:nvCxnSpPr>
        <xdr:spPr>
          <a:xfrm>
            <a:off x="3080160" y="1836420"/>
            <a:ext cx="0" cy="251460"/>
          </a:xfrm>
          <a:prstGeom prst="line">
            <a:avLst/>
          </a:prstGeom>
          <a:ln w="50800">
            <a:solidFill>
              <a:srgbClr val="3174D7"/>
            </a:solidFill>
          </a:ln>
        </xdr:spPr>
        <xdr:style>
          <a:lnRef idx="1">
            <a:schemeClr val="accent1"/>
          </a:lnRef>
          <a:fillRef idx="0">
            <a:schemeClr val="accent1"/>
          </a:fillRef>
          <a:effectRef idx="0">
            <a:schemeClr val="accent1"/>
          </a:effectRef>
          <a:fontRef idx="minor">
            <a:schemeClr val="tx1"/>
          </a:fontRef>
        </xdr:style>
      </xdr:cxnSp>
      <xdr:sp macro="" textlink="">
        <xdr:nvSpPr>
          <xdr:cNvPr id="10277" name="TextBox 10276">
            <a:extLst>
              <a:ext uri="{FF2B5EF4-FFF2-40B4-BE49-F238E27FC236}">
                <a16:creationId xmlns:a16="http://schemas.microsoft.com/office/drawing/2014/main" id="{059ED550-92D7-4F0A-B86D-7ACC66A3F277}"/>
              </a:ext>
            </a:extLst>
          </xdr:cNvPr>
          <xdr:cNvSpPr txBox="1"/>
        </xdr:nvSpPr>
        <xdr:spPr>
          <a:xfrm>
            <a:off x="3087780" y="1501140"/>
            <a:ext cx="185100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b="0" i="0" u="none" strike="noStrike" kern="1200">
                <a:solidFill>
                  <a:schemeClr val="tx1">
                    <a:lumMod val="75000"/>
                    <a:lumOff val="25000"/>
                  </a:schemeClr>
                </a:solidFill>
                <a:latin typeface="+mn-lt"/>
                <a:cs typeface="Calibri"/>
              </a:rPr>
              <a:t>Profit by Customer Age</a:t>
            </a:r>
          </a:p>
        </xdr:txBody>
      </xdr:sp>
      <xdr:sp macro="" textlink="">
        <xdr:nvSpPr>
          <xdr:cNvPr id="10278" name="Oval 10277">
            <a:extLst>
              <a:ext uri="{FF2B5EF4-FFF2-40B4-BE49-F238E27FC236}">
                <a16:creationId xmlns:a16="http://schemas.microsoft.com/office/drawing/2014/main" id="{7015B6E5-204D-4B80-90C6-B4875D7E3046}"/>
              </a:ext>
            </a:extLst>
          </xdr:cNvPr>
          <xdr:cNvSpPr/>
        </xdr:nvSpPr>
        <xdr:spPr>
          <a:xfrm>
            <a:off x="3042060" y="1592580"/>
            <a:ext cx="85519" cy="91440"/>
          </a:xfrm>
          <a:prstGeom prst="ellipse">
            <a:avLst/>
          </a:prstGeom>
          <a:solidFill>
            <a:schemeClr val="bg2">
              <a:lumMod val="9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grpSp>
    <xdr:clientData/>
  </xdr:twoCellAnchor>
  <xdr:twoCellAnchor>
    <xdr:from>
      <xdr:col>1</xdr:col>
      <xdr:colOff>274320</xdr:colOff>
      <xdr:row>8</xdr:row>
      <xdr:rowOff>83820</xdr:rowOff>
    </xdr:from>
    <xdr:to>
      <xdr:col>4</xdr:col>
      <xdr:colOff>481085</xdr:colOff>
      <xdr:row>21</xdr:row>
      <xdr:rowOff>99060</xdr:rowOff>
    </xdr:to>
    <xdr:grpSp>
      <xdr:nvGrpSpPr>
        <xdr:cNvPr id="10349" name="Group 10348">
          <a:extLst>
            <a:ext uri="{FF2B5EF4-FFF2-40B4-BE49-F238E27FC236}">
              <a16:creationId xmlns:a16="http://schemas.microsoft.com/office/drawing/2014/main" id="{3B4133F0-C17A-3D45-2FC9-9A61F2CF5757}"/>
            </a:ext>
          </a:extLst>
        </xdr:cNvPr>
        <xdr:cNvGrpSpPr/>
      </xdr:nvGrpSpPr>
      <xdr:grpSpPr>
        <a:xfrm>
          <a:off x="883920" y="1546860"/>
          <a:ext cx="2035565" cy="2392680"/>
          <a:chOff x="861060" y="1432560"/>
          <a:chExt cx="2035565" cy="2392680"/>
        </a:xfrm>
      </xdr:grpSpPr>
      <xdr:sp macro="" textlink="">
        <xdr:nvSpPr>
          <xdr:cNvPr id="10264" name="Rectangle 10263">
            <a:extLst>
              <a:ext uri="{FF2B5EF4-FFF2-40B4-BE49-F238E27FC236}">
                <a16:creationId xmlns:a16="http://schemas.microsoft.com/office/drawing/2014/main" id="{A40F4EA4-17FB-E812-D8CC-67B70821C54C}"/>
              </a:ext>
            </a:extLst>
          </xdr:cNvPr>
          <xdr:cNvSpPr/>
        </xdr:nvSpPr>
        <xdr:spPr>
          <a:xfrm>
            <a:off x="861060" y="1432560"/>
            <a:ext cx="1889760" cy="239268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mc:AlternateContent xmlns:mc="http://schemas.openxmlformats.org/markup-compatibility/2006">
        <mc:Choice xmlns:a14="http://schemas.microsoft.com/office/drawing/2010/main" Requires="a14">
          <xdr:pic>
            <xdr:nvPicPr>
              <xdr:cNvPr id="10282" name="Picture 10281">
                <a:extLst>
                  <a:ext uri="{FF2B5EF4-FFF2-40B4-BE49-F238E27FC236}">
                    <a16:creationId xmlns:a16="http://schemas.microsoft.com/office/drawing/2014/main" id="{662CE3B1-33EA-36B0-AC0A-165BABCA537E}"/>
                  </a:ext>
                </a:extLst>
              </xdr:cNvPr>
              <xdr:cNvPicPr>
                <a:picLocks noChangeAspect="1" noChangeArrowheads="1"/>
                <a:extLst>
                  <a:ext uri="{84589F7E-364E-4C9E-8A38-B11213B215E9}">
                    <a14:cameraTool cellRange="'Analysis 03'!$AI$25:$AR$34" spid="_x0000_s10276"/>
                  </a:ext>
                </a:extLst>
              </xdr:cNvPicPr>
            </xdr:nvPicPr>
            <xdr:blipFill>
              <a:blip xmlns:r="http://schemas.openxmlformats.org/officeDocument/2006/relationships" r:embed="rId7"/>
              <a:srcRect/>
              <a:stretch>
                <a:fillRect/>
              </a:stretch>
            </xdr:blipFill>
            <xdr:spPr bwMode="auto">
              <a:xfrm>
                <a:off x="960120" y="1714500"/>
                <a:ext cx="1630680" cy="1638300"/>
              </a:xfrm>
              <a:prstGeom prst="rect">
                <a:avLst/>
              </a:prstGeom>
              <a:noFill/>
              <a:extLst>
                <a:ext uri="{909E8E84-426E-40DD-AFC4-6F175D3DCCD1}">
                  <a14:hiddenFill>
                    <a:solidFill>
                      <a:srgbClr val="FFFFFF"/>
                    </a:solidFill>
                  </a14:hiddenFill>
                </a:ext>
              </a:extLst>
            </xdr:spPr>
          </xdr:pic>
        </mc:Choice>
        <mc:Fallback/>
      </mc:AlternateContent>
      <xdr:sp macro="" textlink="">
        <xdr:nvSpPr>
          <xdr:cNvPr id="10283" name="Rectangle 10282">
            <a:extLst>
              <a:ext uri="{FF2B5EF4-FFF2-40B4-BE49-F238E27FC236}">
                <a16:creationId xmlns:a16="http://schemas.microsoft.com/office/drawing/2014/main" id="{556DA4D3-456E-7A0C-7A4F-E51FE61B66BC}"/>
              </a:ext>
            </a:extLst>
          </xdr:cNvPr>
          <xdr:cNvSpPr/>
        </xdr:nvSpPr>
        <xdr:spPr>
          <a:xfrm>
            <a:off x="998220" y="3482340"/>
            <a:ext cx="99060" cy="83820"/>
          </a:xfrm>
          <a:prstGeom prst="rect">
            <a:avLst/>
          </a:prstGeom>
          <a:solidFill>
            <a:srgbClr val="9FE6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0284" name="Oval 10283">
            <a:extLst>
              <a:ext uri="{FF2B5EF4-FFF2-40B4-BE49-F238E27FC236}">
                <a16:creationId xmlns:a16="http://schemas.microsoft.com/office/drawing/2014/main" id="{FAC3C5BA-1224-400E-A65E-AA89974ECFF6}"/>
              </a:ext>
            </a:extLst>
          </xdr:cNvPr>
          <xdr:cNvSpPr/>
        </xdr:nvSpPr>
        <xdr:spPr>
          <a:xfrm>
            <a:off x="999900" y="3642360"/>
            <a:ext cx="85519" cy="91440"/>
          </a:xfrm>
          <a:prstGeom prst="ellipse">
            <a:avLst/>
          </a:prstGeom>
          <a:solidFill>
            <a:srgbClr val="0070C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0285" name="TextBox 10284">
            <a:extLst>
              <a:ext uri="{FF2B5EF4-FFF2-40B4-BE49-F238E27FC236}">
                <a16:creationId xmlns:a16="http://schemas.microsoft.com/office/drawing/2014/main" id="{CFF18662-E71C-465D-B96C-6089941B4F6A}"/>
              </a:ext>
            </a:extLst>
          </xdr:cNvPr>
          <xdr:cNvSpPr txBox="1"/>
        </xdr:nvSpPr>
        <xdr:spPr>
          <a:xfrm>
            <a:off x="1045620" y="1470660"/>
            <a:ext cx="185100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b="0" i="0" u="none" strike="noStrike" kern="1200">
                <a:solidFill>
                  <a:schemeClr val="tx1">
                    <a:lumMod val="75000"/>
                    <a:lumOff val="25000"/>
                  </a:schemeClr>
                </a:solidFill>
                <a:latin typeface="+mn-lt"/>
                <a:cs typeface="Calibri"/>
              </a:rPr>
              <a:t>Profit by Gender</a:t>
            </a:r>
          </a:p>
        </xdr:txBody>
      </xdr:sp>
      <xdr:sp macro="" textlink="">
        <xdr:nvSpPr>
          <xdr:cNvPr id="10286" name="Oval 10285">
            <a:extLst>
              <a:ext uri="{FF2B5EF4-FFF2-40B4-BE49-F238E27FC236}">
                <a16:creationId xmlns:a16="http://schemas.microsoft.com/office/drawing/2014/main" id="{8E4039BD-3D75-44F9-A0B9-663A16F16C3B}"/>
              </a:ext>
            </a:extLst>
          </xdr:cNvPr>
          <xdr:cNvSpPr/>
        </xdr:nvSpPr>
        <xdr:spPr>
          <a:xfrm>
            <a:off x="999900" y="1562100"/>
            <a:ext cx="85519" cy="91440"/>
          </a:xfrm>
          <a:prstGeom prst="ellipse">
            <a:avLst/>
          </a:prstGeom>
          <a:solidFill>
            <a:schemeClr val="bg2">
              <a:lumMod val="9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0287" name="TextBox 10286">
            <a:extLst>
              <a:ext uri="{FF2B5EF4-FFF2-40B4-BE49-F238E27FC236}">
                <a16:creationId xmlns:a16="http://schemas.microsoft.com/office/drawing/2014/main" id="{E289CFA7-B0D8-462F-A31E-F34AE983FEE1}"/>
              </a:ext>
            </a:extLst>
          </xdr:cNvPr>
          <xdr:cNvSpPr txBox="1"/>
        </xdr:nvSpPr>
        <xdr:spPr>
          <a:xfrm>
            <a:off x="1114200" y="3413760"/>
            <a:ext cx="653640" cy="198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100" b="0" kern="1200">
                <a:solidFill>
                  <a:schemeClr val="tx1">
                    <a:lumMod val="75000"/>
                    <a:lumOff val="25000"/>
                  </a:schemeClr>
                </a:solidFill>
                <a:latin typeface="+mn-lt"/>
                <a:ea typeface="Segoe UI Emoji" panose="020B0502040204020203" pitchFamily="34" charset="0"/>
                <a:cs typeface="Segoe UI Semibold" panose="020B0702040204020203" pitchFamily="34" charset="0"/>
              </a:rPr>
              <a:t>Female</a:t>
            </a:r>
          </a:p>
        </xdr:txBody>
      </xdr:sp>
      <xdr:sp macro="" textlink="">
        <xdr:nvSpPr>
          <xdr:cNvPr id="10288" name="TextBox 10287">
            <a:extLst>
              <a:ext uri="{FF2B5EF4-FFF2-40B4-BE49-F238E27FC236}">
                <a16:creationId xmlns:a16="http://schemas.microsoft.com/office/drawing/2014/main" id="{C0C734AA-DB42-4EA7-B5DB-72A61F1ECC82}"/>
              </a:ext>
            </a:extLst>
          </xdr:cNvPr>
          <xdr:cNvSpPr txBox="1"/>
        </xdr:nvSpPr>
        <xdr:spPr>
          <a:xfrm>
            <a:off x="1106580" y="3581400"/>
            <a:ext cx="653640" cy="198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100" b="0" kern="1200">
                <a:solidFill>
                  <a:schemeClr val="tx1">
                    <a:lumMod val="75000"/>
                    <a:lumOff val="25000"/>
                  </a:schemeClr>
                </a:solidFill>
                <a:latin typeface="+mn-lt"/>
                <a:ea typeface="Segoe UI Emoji" panose="020B0502040204020203" pitchFamily="34" charset="0"/>
                <a:cs typeface="Segoe UI Semibold" panose="020B0702040204020203" pitchFamily="34" charset="0"/>
              </a:rPr>
              <a:t>Male</a:t>
            </a:r>
          </a:p>
        </xdr:txBody>
      </xdr:sp>
      <xdr:sp macro="" textlink="'Analysis 03'!AU19">
        <xdr:nvSpPr>
          <xdr:cNvPr id="10289" name="TextBox 10288">
            <a:extLst>
              <a:ext uri="{FF2B5EF4-FFF2-40B4-BE49-F238E27FC236}">
                <a16:creationId xmlns:a16="http://schemas.microsoft.com/office/drawing/2014/main" id="{2905E17C-1655-4997-9A34-B33B8C899173}"/>
              </a:ext>
            </a:extLst>
          </xdr:cNvPr>
          <xdr:cNvSpPr txBox="1"/>
        </xdr:nvSpPr>
        <xdr:spPr>
          <a:xfrm>
            <a:off x="1700940" y="3421380"/>
            <a:ext cx="653640" cy="198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D8AD3479-B47A-45F3-8ED8-CF3B11F383B0}" type="TxLink">
              <a:rPr lang="en-US" sz="1100" b="1" i="0" u="none" strike="noStrike" kern="1200">
                <a:solidFill>
                  <a:srgbClr val="0DC0FF"/>
                </a:solidFill>
                <a:latin typeface="Calibri"/>
                <a:ea typeface="Segoe UI Emoji" panose="020B0502040204020203" pitchFamily="34" charset="0"/>
                <a:cs typeface="Calibri"/>
              </a:rPr>
              <a:pPr algn="l"/>
              <a:t>48.5%</a:t>
            </a:fld>
            <a:endParaRPr lang="en-IN" sz="1100" b="1" kern="1200">
              <a:solidFill>
                <a:srgbClr val="0DC0FF"/>
              </a:solidFill>
              <a:latin typeface="+mn-lt"/>
              <a:ea typeface="Segoe UI Emoji" panose="020B0502040204020203" pitchFamily="34" charset="0"/>
              <a:cs typeface="Segoe UI Semibold" panose="020B0702040204020203" pitchFamily="34" charset="0"/>
            </a:endParaRPr>
          </a:p>
        </xdr:txBody>
      </xdr:sp>
      <xdr:sp macro="" textlink="'Analysis 03'!AU18">
        <xdr:nvSpPr>
          <xdr:cNvPr id="10290" name="TextBox 10289">
            <a:extLst>
              <a:ext uri="{FF2B5EF4-FFF2-40B4-BE49-F238E27FC236}">
                <a16:creationId xmlns:a16="http://schemas.microsoft.com/office/drawing/2014/main" id="{673E7FD7-0D81-448B-BE4E-04D86FC254E2}"/>
              </a:ext>
            </a:extLst>
          </xdr:cNvPr>
          <xdr:cNvSpPr txBox="1"/>
        </xdr:nvSpPr>
        <xdr:spPr>
          <a:xfrm>
            <a:off x="1693320" y="3589020"/>
            <a:ext cx="653640" cy="198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2B0B612E-1156-4F2B-A4C5-747EEF907B18}" type="TxLink">
              <a:rPr lang="en-US" sz="1100" b="1" i="0" u="none" strike="noStrike" kern="1200">
                <a:solidFill>
                  <a:srgbClr val="0070C0"/>
                </a:solidFill>
                <a:latin typeface="Calibri"/>
                <a:ea typeface="Segoe UI Emoji" panose="020B0502040204020203" pitchFamily="34" charset="0"/>
                <a:cs typeface="Calibri"/>
              </a:rPr>
              <a:pPr algn="l"/>
              <a:t>51.5%</a:t>
            </a:fld>
            <a:endParaRPr lang="en-IN" sz="1100" b="1" kern="1200">
              <a:solidFill>
                <a:srgbClr val="0070C0"/>
              </a:solidFill>
              <a:latin typeface="+mn-lt"/>
              <a:ea typeface="Segoe UI Emoji" panose="020B0502040204020203" pitchFamily="34" charset="0"/>
              <a:cs typeface="Segoe UI Semibold" panose="020B0702040204020203" pitchFamily="34" charset="0"/>
            </a:endParaRPr>
          </a:p>
        </xdr:txBody>
      </xdr:sp>
    </xdr:grpSp>
    <xdr:clientData/>
  </xdr:twoCellAnchor>
  <xdr:twoCellAnchor>
    <xdr:from>
      <xdr:col>1</xdr:col>
      <xdr:colOff>251460</xdr:colOff>
      <xdr:row>22</xdr:row>
      <xdr:rowOff>91440</xdr:rowOff>
    </xdr:from>
    <xdr:to>
      <xdr:col>10</xdr:col>
      <xdr:colOff>548640</xdr:colOff>
      <xdr:row>35</xdr:row>
      <xdr:rowOff>125730</xdr:rowOff>
    </xdr:to>
    <xdr:grpSp>
      <xdr:nvGrpSpPr>
        <xdr:cNvPr id="10327" name="Group 10326">
          <a:extLst>
            <a:ext uri="{FF2B5EF4-FFF2-40B4-BE49-F238E27FC236}">
              <a16:creationId xmlns:a16="http://schemas.microsoft.com/office/drawing/2014/main" id="{4E293855-771C-2896-973E-5334423DD648}"/>
            </a:ext>
          </a:extLst>
        </xdr:cNvPr>
        <xdr:cNvGrpSpPr/>
      </xdr:nvGrpSpPr>
      <xdr:grpSpPr>
        <a:xfrm>
          <a:off x="861060" y="4114800"/>
          <a:ext cx="5783580" cy="2411730"/>
          <a:chOff x="861060" y="3528060"/>
          <a:chExt cx="5783580" cy="2411730"/>
        </a:xfrm>
      </xdr:grpSpPr>
      <xdr:sp macro="" textlink="">
        <xdr:nvSpPr>
          <xdr:cNvPr id="10266" name="Rectangle 10265">
            <a:extLst>
              <a:ext uri="{FF2B5EF4-FFF2-40B4-BE49-F238E27FC236}">
                <a16:creationId xmlns:a16="http://schemas.microsoft.com/office/drawing/2014/main" id="{35F3A519-664B-7DB8-3267-6599D9F83D61}"/>
              </a:ext>
            </a:extLst>
          </xdr:cNvPr>
          <xdr:cNvSpPr/>
        </xdr:nvSpPr>
        <xdr:spPr>
          <a:xfrm>
            <a:off x="861060" y="3528060"/>
            <a:ext cx="5783580" cy="241173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graphicFrame macro="">
        <xdr:nvGraphicFramePr>
          <xdr:cNvPr id="10291" name="Chart 10290">
            <a:extLst>
              <a:ext uri="{FF2B5EF4-FFF2-40B4-BE49-F238E27FC236}">
                <a16:creationId xmlns:a16="http://schemas.microsoft.com/office/drawing/2014/main" id="{6FDC4ED4-CD23-4CB1-98C5-CD602B7D2286}"/>
              </a:ext>
            </a:extLst>
          </xdr:cNvPr>
          <xdr:cNvGraphicFramePr>
            <a:graphicFrameLocks/>
          </xdr:cNvGraphicFramePr>
        </xdr:nvGraphicFramePr>
        <xdr:xfrm>
          <a:off x="868680" y="3939540"/>
          <a:ext cx="5760720" cy="1973580"/>
        </xdr:xfrm>
        <a:graphic>
          <a:graphicData uri="http://schemas.openxmlformats.org/drawingml/2006/chart">
            <c:chart xmlns:c="http://schemas.openxmlformats.org/drawingml/2006/chart" xmlns:r="http://schemas.openxmlformats.org/officeDocument/2006/relationships" r:id="rId8"/>
          </a:graphicData>
        </a:graphic>
      </xdr:graphicFrame>
      <xdr:sp macro="" textlink="">
        <xdr:nvSpPr>
          <xdr:cNvPr id="10292" name="TextBox 10291">
            <a:extLst>
              <a:ext uri="{FF2B5EF4-FFF2-40B4-BE49-F238E27FC236}">
                <a16:creationId xmlns:a16="http://schemas.microsoft.com/office/drawing/2014/main" id="{76F7EF5A-C2E7-44FA-9775-2CFE580600DB}"/>
              </a:ext>
            </a:extLst>
          </xdr:cNvPr>
          <xdr:cNvSpPr txBox="1"/>
        </xdr:nvSpPr>
        <xdr:spPr>
          <a:xfrm>
            <a:off x="1060860" y="3611880"/>
            <a:ext cx="261198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b="0" i="0" u="none" strike="noStrike" kern="1200">
                <a:solidFill>
                  <a:schemeClr val="tx1">
                    <a:lumMod val="75000"/>
                    <a:lumOff val="25000"/>
                  </a:schemeClr>
                </a:solidFill>
                <a:latin typeface="+mn-lt"/>
                <a:cs typeface="Calibri"/>
              </a:rPr>
              <a:t>Profit Trend and MoM</a:t>
            </a:r>
            <a:r>
              <a:rPr lang="en-US" sz="1200" b="0" i="0" u="none" strike="noStrike" kern="1200" baseline="0">
                <a:solidFill>
                  <a:schemeClr val="tx1">
                    <a:lumMod val="75000"/>
                    <a:lumOff val="25000"/>
                  </a:schemeClr>
                </a:solidFill>
                <a:latin typeface="+mn-lt"/>
                <a:cs typeface="Calibri"/>
              </a:rPr>
              <a:t> Growth Rate</a:t>
            </a:r>
            <a:endParaRPr lang="en-US" sz="1200" b="0" i="0" u="none" strike="noStrike" kern="1200">
              <a:solidFill>
                <a:schemeClr val="tx1">
                  <a:lumMod val="75000"/>
                  <a:lumOff val="25000"/>
                </a:schemeClr>
              </a:solidFill>
              <a:latin typeface="+mn-lt"/>
              <a:cs typeface="Calibri"/>
            </a:endParaRPr>
          </a:p>
        </xdr:txBody>
      </xdr:sp>
      <xdr:sp macro="" textlink="">
        <xdr:nvSpPr>
          <xdr:cNvPr id="10293" name="Oval 10292">
            <a:extLst>
              <a:ext uri="{FF2B5EF4-FFF2-40B4-BE49-F238E27FC236}">
                <a16:creationId xmlns:a16="http://schemas.microsoft.com/office/drawing/2014/main" id="{BBF4CAAF-C62D-4903-95CE-5B195A901D84}"/>
              </a:ext>
            </a:extLst>
          </xdr:cNvPr>
          <xdr:cNvSpPr/>
        </xdr:nvSpPr>
        <xdr:spPr>
          <a:xfrm>
            <a:off x="1015140" y="3695700"/>
            <a:ext cx="85519" cy="91440"/>
          </a:xfrm>
          <a:prstGeom prst="ellipse">
            <a:avLst/>
          </a:prstGeom>
          <a:solidFill>
            <a:schemeClr val="bg2">
              <a:lumMod val="9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grpSp>
    <xdr:clientData/>
  </xdr:twoCellAnchor>
  <xdr:twoCellAnchor>
    <xdr:from>
      <xdr:col>11</xdr:col>
      <xdr:colOff>83820</xdr:colOff>
      <xdr:row>22</xdr:row>
      <xdr:rowOff>106680</xdr:rowOff>
    </xdr:from>
    <xdr:to>
      <xdr:col>16</xdr:col>
      <xdr:colOff>413160</xdr:colOff>
      <xdr:row>35</xdr:row>
      <xdr:rowOff>125730</xdr:rowOff>
    </xdr:to>
    <xdr:grpSp>
      <xdr:nvGrpSpPr>
        <xdr:cNvPr id="10326" name="Group 10325">
          <a:extLst>
            <a:ext uri="{FF2B5EF4-FFF2-40B4-BE49-F238E27FC236}">
              <a16:creationId xmlns:a16="http://schemas.microsoft.com/office/drawing/2014/main" id="{217B166B-E449-C40A-E38F-5D8BB9A8B7C7}"/>
            </a:ext>
          </a:extLst>
        </xdr:cNvPr>
        <xdr:cNvGrpSpPr/>
      </xdr:nvGrpSpPr>
      <xdr:grpSpPr>
        <a:xfrm>
          <a:off x="6789420" y="4130040"/>
          <a:ext cx="3377340" cy="2396490"/>
          <a:chOff x="6774180" y="3573780"/>
          <a:chExt cx="3377340" cy="2396490"/>
        </a:xfrm>
      </xdr:grpSpPr>
      <xdr:sp macro="" textlink="">
        <xdr:nvSpPr>
          <xdr:cNvPr id="10241" name="Rectangle 10240">
            <a:extLst>
              <a:ext uri="{FF2B5EF4-FFF2-40B4-BE49-F238E27FC236}">
                <a16:creationId xmlns:a16="http://schemas.microsoft.com/office/drawing/2014/main" id="{319F4745-CE1A-401E-9E9E-12C21FFD47CE}"/>
              </a:ext>
            </a:extLst>
          </xdr:cNvPr>
          <xdr:cNvSpPr/>
        </xdr:nvSpPr>
        <xdr:spPr>
          <a:xfrm>
            <a:off x="6774180" y="3573780"/>
            <a:ext cx="3377340" cy="239649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graphicFrame macro="">
        <xdr:nvGraphicFramePr>
          <xdr:cNvPr id="10294" name="Chart 10293">
            <a:extLst>
              <a:ext uri="{FF2B5EF4-FFF2-40B4-BE49-F238E27FC236}">
                <a16:creationId xmlns:a16="http://schemas.microsoft.com/office/drawing/2014/main" id="{A427A3F6-F9CC-43FF-A6DD-CCB64B354736}"/>
              </a:ext>
            </a:extLst>
          </xdr:cNvPr>
          <xdr:cNvGraphicFramePr>
            <a:graphicFrameLocks/>
          </xdr:cNvGraphicFramePr>
        </xdr:nvGraphicFramePr>
        <xdr:xfrm>
          <a:off x="6774180" y="4084320"/>
          <a:ext cx="3368040" cy="1740660"/>
        </xdr:xfrm>
        <a:graphic>
          <a:graphicData uri="http://schemas.openxmlformats.org/drawingml/2006/chart">
            <c:chart xmlns:c="http://schemas.openxmlformats.org/drawingml/2006/chart" xmlns:r="http://schemas.openxmlformats.org/officeDocument/2006/relationships" r:id="rId9"/>
          </a:graphicData>
        </a:graphic>
      </xdr:graphicFrame>
      <xdr:sp macro="" textlink="">
        <xdr:nvSpPr>
          <xdr:cNvPr id="10296" name="Oval 10295">
            <a:extLst>
              <a:ext uri="{FF2B5EF4-FFF2-40B4-BE49-F238E27FC236}">
                <a16:creationId xmlns:a16="http://schemas.microsoft.com/office/drawing/2014/main" id="{22E8A417-E56D-4B9A-BA8B-531FEA213C9D}"/>
              </a:ext>
            </a:extLst>
          </xdr:cNvPr>
          <xdr:cNvSpPr/>
        </xdr:nvSpPr>
        <xdr:spPr>
          <a:xfrm>
            <a:off x="6890160" y="3749040"/>
            <a:ext cx="85519" cy="91440"/>
          </a:xfrm>
          <a:prstGeom prst="ellipse">
            <a:avLst/>
          </a:prstGeom>
          <a:solidFill>
            <a:schemeClr val="bg2">
              <a:lumMod val="9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0297" name="TextBox 10296">
            <a:extLst>
              <a:ext uri="{FF2B5EF4-FFF2-40B4-BE49-F238E27FC236}">
                <a16:creationId xmlns:a16="http://schemas.microsoft.com/office/drawing/2014/main" id="{CA967A4B-9BC8-4326-AF76-7AD99B457442}"/>
              </a:ext>
            </a:extLst>
          </xdr:cNvPr>
          <xdr:cNvSpPr txBox="1"/>
        </xdr:nvSpPr>
        <xdr:spPr>
          <a:xfrm>
            <a:off x="6951120" y="3657600"/>
            <a:ext cx="261198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b="0" i="0" u="none" strike="noStrike" kern="1200">
                <a:solidFill>
                  <a:schemeClr val="tx1">
                    <a:lumMod val="75000"/>
                    <a:lumOff val="25000"/>
                  </a:schemeClr>
                </a:solidFill>
                <a:latin typeface="+mn-lt"/>
                <a:cs typeface="Calibri"/>
              </a:rPr>
              <a:t>Profit by Weekday</a:t>
            </a:r>
          </a:p>
        </xdr:txBody>
      </xdr:sp>
    </xdr:grpSp>
    <xdr:clientData/>
  </xdr:twoCellAnchor>
  <xdr:twoCellAnchor>
    <xdr:from>
      <xdr:col>17</xdr:col>
      <xdr:colOff>291240</xdr:colOff>
      <xdr:row>4</xdr:row>
      <xdr:rowOff>114300</xdr:rowOff>
    </xdr:from>
    <xdr:to>
      <xdr:col>19</xdr:col>
      <xdr:colOff>99060</xdr:colOff>
      <xdr:row>6</xdr:row>
      <xdr:rowOff>15240</xdr:rowOff>
    </xdr:to>
    <xdr:sp macro="" textlink="">
      <xdr:nvSpPr>
        <xdr:cNvPr id="10298" name="TextBox 10297">
          <a:extLst>
            <a:ext uri="{FF2B5EF4-FFF2-40B4-BE49-F238E27FC236}">
              <a16:creationId xmlns:a16="http://schemas.microsoft.com/office/drawing/2014/main" id="{BC91B63A-B6C1-4CFA-A9C4-60C97D4B1E11}"/>
            </a:ext>
          </a:extLst>
        </xdr:cNvPr>
        <xdr:cNvSpPr txBox="1"/>
      </xdr:nvSpPr>
      <xdr:spPr>
        <a:xfrm>
          <a:off x="10654440" y="845820"/>
          <a:ext cx="102702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100" b="0" kern="1200">
              <a:solidFill>
                <a:schemeClr val="bg1"/>
              </a:solidFill>
              <a:latin typeface="+mn-lt"/>
              <a:ea typeface="Segoe UI Emoji" panose="020B0502040204020203" pitchFamily="34" charset="0"/>
              <a:cs typeface="Segoe UI Semibold" panose="020B0702040204020203" pitchFamily="34" charset="0"/>
            </a:rPr>
            <a:t>Products Sold</a:t>
          </a:r>
        </a:p>
      </xdr:txBody>
    </xdr:sp>
    <xdr:clientData/>
  </xdr:twoCellAnchor>
  <xdr:twoCellAnchor>
    <xdr:from>
      <xdr:col>17</xdr:col>
      <xdr:colOff>306480</xdr:colOff>
      <xdr:row>6</xdr:row>
      <xdr:rowOff>76200</xdr:rowOff>
    </xdr:from>
    <xdr:to>
      <xdr:col>19</xdr:col>
      <xdr:colOff>114300</xdr:colOff>
      <xdr:row>8</xdr:row>
      <xdr:rowOff>152400</xdr:rowOff>
    </xdr:to>
    <xdr:sp macro="" textlink="">
      <xdr:nvSpPr>
        <xdr:cNvPr id="10299" name="TextBox 10298">
          <a:extLst>
            <a:ext uri="{FF2B5EF4-FFF2-40B4-BE49-F238E27FC236}">
              <a16:creationId xmlns:a16="http://schemas.microsoft.com/office/drawing/2014/main" id="{7A7A0E29-E513-4745-AC18-9B24B30E2D15}"/>
            </a:ext>
          </a:extLst>
        </xdr:cNvPr>
        <xdr:cNvSpPr txBox="1"/>
      </xdr:nvSpPr>
      <xdr:spPr>
        <a:xfrm>
          <a:off x="10669680" y="1173480"/>
          <a:ext cx="1027020" cy="441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100" b="0" kern="1200">
              <a:solidFill>
                <a:schemeClr val="bg1"/>
              </a:solidFill>
              <a:latin typeface="+mn-lt"/>
              <a:ea typeface="Segoe UI Emoji" panose="020B0502040204020203" pitchFamily="34" charset="0"/>
              <a:cs typeface="Segoe UI Semibold" panose="020B0702040204020203" pitchFamily="34" charset="0"/>
            </a:rPr>
            <a:t>Products Return Rate</a:t>
          </a:r>
        </a:p>
      </xdr:txBody>
    </xdr:sp>
    <xdr:clientData/>
  </xdr:twoCellAnchor>
  <xdr:twoCellAnchor>
    <xdr:from>
      <xdr:col>17</xdr:col>
      <xdr:colOff>321720</xdr:colOff>
      <xdr:row>9</xdr:row>
      <xdr:rowOff>60960</xdr:rowOff>
    </xdr:from>
    <xdr:to>
      <xdr:col>19</xdr:col>
      <xdr:colOff>129540</xdr:colOff>
      <xdr:row>11</xdr:row>
      <xdr:rowOff>137160</xdr:rowOff>
    </xdr:to>
    <xdr:sp macro="" textlink="">
      <xdr:nvSpPr>
        <xdr:cNvPr id="10300" name="TextBox 10299">
          <a:extLst>
            <a:ext uri="{FF2B5EF4-FFF2-40B4-BE49-F238E27FC236}">
              <a16:creationId xmlns:a16="http://schemas.microsoft.com/office/drawing/2014/main" id="{45C0F43C-E013-4BB1-A18F-3AD844E76027}"/>
            </a:ext>
          </a:extLst>
        </xdr:cNvPr>
        <xdr:cNvSpPr txBox="1"/>
      </xdr:nvSpPr>
      <xdr:spPr>
        <a:xfrm>
          <a:off x="10684920" y="1706880"/>
          <a:ext cx="1027020" cy="441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100" b="0" kern="1200">
              <a:solidFill>
                <a:schemeClr val="bg1"/>
              </a:solidFill>
              <a:latin typeface="+mn-lt"/>
              <a:ea typeface="Segoe UI Emoji" panose="020B0502040204020203" pitchFamily="34" charset="0"/>
              <a:cs typeface="Segoe UI Semibold" panose="020B0702040204020203" pitchFamily="34" charset="0"/>
            </a:rPr>
            <a:t>Products Refund Rate</a:t>
          </a:r>
        </a:p>
      </xdr:txBody>
    </xdr:sp>
    <xdr:clientData/>
  </xdr:twoCellAnchor>
  <xdr:twoCellAnchor>
    <xdr:from>
      <xdr:col>17</xdr:col>
      <xdr:colOff>222660</xdr:colOff>
      <xdr:row>5</xdr:row>
      <xdr:rowOff>30480</xdr:rowOff>
    </xdr:from>
    <xdr:to>
      <xdr:col>17</xdr:col>
      <xdr:colOff>308179</xdr:colOff>
      <xdr:row>5</xdr:row>
      <xdr:rowOff>121920</xdr:rowOff>
    </xdr:to>
    <xdr:sp macro="" textlink="">
      <xdr:nvSpPr>
        <xdr:cNvPr id="10301" name="Oval 10300">
          <a:extLst>
            <a:ext uri="{FF2B5EF4-FFF2-40B4-BE49-F238E27FC236}">
              <a16:creationId xmlns:a16="http://schemas.microsoft.com/office/drawing/2014/main" id="{25D92ED3-DDF8-47DA-8D50-E65B52AF0EF1}"/>
            </a:ext>
          </a:extLst>
        </xdr:cNvPr>
        <xdr:cNvSpPr/>
      </xdr:nvSpPr>
      <xdr:spPr>
        <a:xfrm>
          <a:off x="10585860" y="944880"/>
          <a:ext cx="85519" cy="91440"/>
        </a:xfrm>
        <a:prstGeom prst="ellipse">
          <a:avLst/>
        </a:prstGeom>
        <a:solidFill>
          <a:schemeClr val="bg2">
            <a:lumMod val="9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17</xdr:col>
      <xdr:colOff>268380</xdr:colOff>
      <xdr:row>6</xdr:row>
      <xdr:rowOff>152400</xdr:rowOff>
    </xdr:from>
    <xdr:to>
      <xdr:col>17</xdr:col>
      <xdr:colOff>268380</xdr:colOff>
      <xdr:row>8</xdr:row>
      <xdr:rowOff>38100</xdr:rowOff>
    </xdr:to>
    <xdr:cxnSp macro="">
      <xdr:nvCxnSpPr>
        <xdr:cNvPr id="10302" name="Straight Connector 10301">
          <a:extLst>
            <a:ext uri="{FF2B5EF4-FFF2-40B4-BE49-F238E27FC236}">
              <a16:creationId xmlns:a16="http://schemas.microsoft.com/office/drawing/2014/main" id="{E886776F-85E2-42F1-95ED-BE41AD399464}"/>
            </a:ext>
          </a:extLst>
        </xdr:cNvPr>
        <xdr:cNvCxnSpPr/>
      </xdr:nvCxnSpPr>
      <xdr:spPr>
        <a:xfrm>
          <a:off x="10631580" y="1249680"/>
          <a:ext cx="0" cy="251460"/>
        </a:xfrm>
        <a:prstGeom prst="line">
          <a:avLst/>
        </a:prstGeom>
        <a:ln w="50800">
          <a:solidFill>
            <a:srgbClr val="3174D7"/>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276000</xdr:colOff>
      <xdr:row>9</xdr:row>
      <xdr:rowOff>144780</xdr:rowOff>
    </xdr:from>
    <xdr:to>
      <xdr:col>17</xdr:col>
      <xdr:colOff>276000</xdr:colOff>
      <xdr:row>11</xdr:row>
      <xdr:rowOff>30480</xdr:rowOff>
    </xdr:to>
    <xdr:cxnSp macro="">
      <xdr:nvCxnSpPr>
        <xdr:cNvPr id="10303" name="Straight Connector 10302">
          <a:extLst>
            <a:ext uri="{FF2B5EF4-FFF2-40B4-BE49-F238E27FC236}">
              <a16:creationId xmlns:a16="http://schemas.microsoft.com/office/drawing/2014/main" id="{82B8075F-74D9-4B40-8648-9A3506DD9AEA}"/>
            </a:ext>
          </a:extLst>
        </xdr:cNvPr>
        <xdr:cNvCxnSpPr/>
      </xdr:nvCxnSpPr>
      <xdr:spPr>
        <a:xfrm>
          <a:off x="10639200" y="1790700"/>
          <a:ext cx="0" cy="251460"/>
        </a:xfrm>
        <a:prstGeom prst="line">
          <a:avLst/>
        </a:prstGeom>
        <a:ln w="50800">
          <a:solidFill>
            <a:srgbClr val="3174D7"/>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77880</xdr:colOff>
      <xdr:row>6</xdr:row>
      <xdr:rowOff>152400</xdr:rowOff>
    </xdr:from>
    <xdr:to>
      <xdr:col>20</xdr:col>
      <xdr:colOff>236220</xdr:colOff>
      <xdr:row>8</xdr:row>
      <xdr:rowOff>53340</xdr:rowOff>
    </xdr:to>
    <xdr:sp macro="" textlink="'Analysis 03'!BR4">
      <xdr:nvSpPr>
        <xdr:cNvPr id="10304" name="TextBox 10303">
          <a:extLst>
            <a:ext uri="{FF2B5EF4-FFF2-40B4-BE49-F238E27FC236}">
              <a16:creationId xmlns:a16="http://schemas.microsoft.com/office/drawing/2014/main" id="{FE326BF8-0AB7-44C9-B12F-ADD15E2A3412}"/>
            </a:ext>
          </a:extLst>
        </xdr:cNvPr>
        <xdr:cNvSpPr txBox="1"/>
      </xdr:nvSpPr>
      <xdr:spPr>
        <a:xfrm>
          <a:off x="11660280" y="1249680"/>
          <a:ext cx="76794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5BBD6AA-D5F4-439E-8DB6-BE1BA97087F9}" type="TxLink">
            <a:rPr lang="en-US" sz="1800" b="0" i="0" u="none" strike="noStrike" kern="1200">
              <a:solidFill>
                <a:schemeClr val="bg1"/>
              </a:solidFill>
              <a:latin typeface="Calibri"/>
              <a:cs typeface="Calibri"/>
            </a:rPr>
            <a:pPr algn="ctr"/>
            <a:t>8.03%</a:t>
          </a:fld>
          <a:endParaRPr lang="en-IN" sz="3200" b="0" kern="1200">
            <a:solidFill>
              <a:schemeClr val="bg1"/>
            </a:solidFill>
            <a:latin typeface="+mn-lt"/>
            <a:cs typeface="Segoe UI Semibold" panose="020B0702040204020203" pitchFamily="34" charset="0"/>
          </a:endParaRPr>
        </a:p>
      </xdr:txBody>
    </xdr:sp>
    <xdr:clientData/>
  </xdr:twoCellAnchor>
  <xdr:twoCellAnchor>
    <xdr:from>
      <xdr:col>19</xdr:col>
      <xdr:colOff>93120</xdr:colOff>
      <xdr:row>9</xdr:row>
      <xdr:rowOff>114300</xdr:rowOff>
    </xdr:from>
    <xdr:to>
      <xdr:col>20</xdr:col>
      <xdr:colOff>304800</xdr:colOff>
      <xdr:row>11</xdr:row>
      <xdr:rowOff>15240</xdr:rowOff>
    </xdr:to>
    <xdr:sp macro="" textlink="'Analysis 03'!BS4">
      <xdr:nvSpPr>
        <xdr:cNvPr id="10305" name="TextBox 10304">
          <a:extLst>
            <a:ext uri="{FF2B5EF4-FFF2-40B4-BE49-F238E27FC236}">
              <a16:creationId xmlns:a16="http://schemas.microsoft.com/office/drawing/2014/main" id="{AFDA604A-40D7-4FD7-8B22-5FD9E179CA6C}"/>
            </a:ext>
          </a:extLst>
        </xdr:cNvPr>
        <xdr:cNvSpPr txBox="1"/>
      </xdr:nvSpPr>
      <xdr:spPr>
        <a:xfrm>
          <a:off x="11675520" y="1760220"/>
          <a:ext cx="82128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E8D71DB-551C-45E3-BEE7-1FCDBAC81077}" type="TxLink">
            <a:rPr lang="en-US" sz="2000" b="0" i="0" u="none" strike="noStrike" kern="1200">
              <a:solidFill>
                <a:schemeClr val="bg1"/>
              </a:solidFill>
              <a:latin typeface="Calibri"/>
              <a:cs typeface="Calibri"/>
            </a:rPr>
            <a:pPr algn="ctr"/>
            <a:t>8.05%</a:t>
          </a:fld>
          <a:endParaRPr lang="en-IN" sz="3600" b="0" kern="1200">
            <a:solidFill>
              <a:schemeClr val="bg1"/>
            </a:solidFill>
            <a:latin typeface="+mn-lt"/>
            <a:cs typeface="Segoe UI Semibold" panose="020B0702040204020203" pitchFamily="34" charset="0"/>
          </a:endParaRPr>
        </a:p>
      </xdr:txBody>
    </xdr:sp>
    <xdr:clientData/>
  </xdr:twoCellAnchor>
  <xdr:twoCellAnchor>
    <xdr:from>
      <xdr:col>19</xdr:col>
      <xdr:colOff>38100</xdr:colOff>
      <xdr:row>4</xdr:row>
      <xdr:rowOff>99060</xdr:rowOff>
    </xdr:from>
    <xdr:to>
      <xdr:col>19</xdr:col>
      <xdr:colOff>579120</xdr:colOff>
      <xdr:row>6</xdr:row>
      <xdr:rowOff>0</xdr:rowOff>
    </xdr:to>
    <xdr:sp macro="" textlink="'Analysis 03'!BQ4">
      <xdr:nvSpPr>
        <xdr:cNvPr id="10306" name="TextBox 10305">
          <a:extLst>
            <a:ext uri="{FF2B5EF4-FFF2-40B4-BE49-F238E27FC236}">
              <a16:creationId xmlns:a16="http://schemas.microsoft.com/office/drawing/2014/main" id="{6369080A-D04E-43AF-826D-CC228F543B20}"/>
            </a:ext>
          </a:extLst>
        </xdr:cNvPr>
        <xdr:cNvSpPr txBox="1"/>
      </xdr:nvSpPr>
      <xdr:spPr>
        <a:xfrm>
          <a:off x="11620500" y="830580"/>
          <a:ext cx="54102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AAA81EA-6EE6-4376-8800-6DD811FE8C96}" type="TxLink">
            <a:rPr lang="en-US" sz="1800" b="0" i="0" u="none" strike="noStrike" kern="1200">
              <a:solidFill>
                <a:schemeClr val="bg1"/>
              </a:solidFill>
              <a:latin typeface="Calibri"/>
              <a:cs typeface="Calibri"/>
            </a:rPr>
            <a:pPr algn="ctr"/>
            <a:t>100</a:t>
          </a:fld>
          <a:endParaRPr lang="en-IN" sz="3200" b="0" kern="1200">
            <a:solidFill>
              <a:schemeClr val="bg1"/>
            </a:solidFill>
            <a:latin typeface="+mn-lt"/>
            <a:cs typeface="Segoe UI Semibold" panose="020B0702040204020203" pitchFamily="34" charset="0"/>
          </a:endParaRPr>
        </a:p>
      </xdr:txBody>
    </xdr:sp>
    <xdr:clientData/>
  </xdr:twoCellAnchor>
  <xdr:twoCellAnchor>
    <xdr:from>
      <xdr:col>17</xdr:col>
      <xdr:colOff>344580</xdr:colOff>
      <xdr:row>12</xdr:row>
      <xdr:rowOff>15240</xdr:rowOff>
    </xdr:from>
    <xdr:to>
      <xdr:col>18</xdr:col>
      <xdr:colOff>297180</xdr:colOff>
      <xdr:row>13</xdr:row>
      <xdr:rowOff>76200</xdr:rowOff>
    </xdr:to>
    <xdr:sp macro="" textlink="">
      <xdr:nvSpPr>
        <xdr:cNvPr id="10307" name="TextBox 10306">
          <a:extLst>
            <a:ext uri="{FF2B5EF4-FFF2-40B4-BE49-F238E27FC236}">
              <a16:creationId xmlns:a16="http://schemas.microsoft.com/office/drawing/2014/main" id="{DB557F84-292B-459C-8078-A40856F55470}"/>
            </a:ext>
          </a:extLst>
        </xdr:cNvPr>
        <xdr:cNvSpPr txBox="1"/>
      </xdr:nvSpPr>
      <xdr:spPr>
        <a:xfrm>
          <a:off x="10707780" y="2209800"/>
          <a:ext cx="562200" cy="243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100" b="0" kern="1200">
              <a:solidFill>
                <a:schemeClr val="bg1"/>
              </a:solidFill>
              <a:latin typeface="+mn-lt"/>
              <a:ea typeface="Segoe UI Emoji" panose="020B0502040204020203" pitchFamily="34" charset="0"/>
              <a:cs typeface="Segoe UI Semibold" panose="020B0702040204020203" pitchFamily="34" charset="0"/>
            </a:rPr>
            <a:t>Profit</a:t>
          </a:r>
        </a:p>
      </xdr:txBody>
    </xdr:sp>
    <xdr:clientData/>
  </xdr:twoCellAnchor>
  <xdr:twoCellAnchor>
    <xdr:from>
      <xdr:col>19</xdr:col>
      <xdr:colOff>207420</xdr:colOff>
      <xdr:row>12</xdr:row>
      <xdr:rowOff>15240</xdr:rowOff>
    </xdr:from>
    <xdr:to>
      <xdr:col>20</xdr:col>
      <xdr:colOff>350520</xdr:colOff>
      <xdr:row>13</xdr:row>
      <xdr:rowOff>76200</xdr:rowOff>
    </xdr:to>
    <xdr:sp macro="" textlink="">
      <xdr:nvSpPr>
        <xdr:cNvPr id="10317" name="TextBox 10316">
          <a:extLst>
            <a:ext uri="{FF2B5EF4-FFF2-40B4-BE49-F238E27FC236}">
              <a16:creationId xmlns:a16="http://schemas.microsoft.com/office/drawing/2014/main" id="{FFEC2CF7-723E-4BA6-A1BB-0F9174450DCF}"/>
            </a:ext>
          </a:extLst>
        </xdr:cNvPr>
        <xdr:cNvSpPr txBox="1"/>
      </xdr:nvSpPr>
      <xdr:spPr>
        <a:xfrm>
          <a:off x="11789820" y="2209800"/>
          <a:ext cx="752700" cy="243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100" b="0" kern="1200">
              <a:solidFill>
                <a:schemeClr val="bg1"/>
              </a:solidFill>
              <a:latin typeface="+mn-lt"/>
              <a:ea typeface="Segoe UI Emoji" panose="020B0502040204020203" pitchFamily="34" charset="0"/>
              <a:cs typeface="Segoe UI Semibold" panose="020B0702040204020203" pitchFamily="34" charset="0"/>
            </a:rPr>
            <a:t>Quantity</a:t>
          </a:r>
        </a:p>
      </xdr:txBody>
    </xdr:sp>
    <xdr:clientData/>
  </xdr:twoCellAnchor>
  <xdr:twoCellAnchor>
    <xdr:from>
      <xdr:col>17</xdr:col>
      <xdr:colOff>102870</xdr:colOff>
      <xdr:row>11</xdr:row>
      <xdr:rowOff>156210</xdr:rowOff>
    </xdr:from>
    <xdr:to>
      <xdr:col>21</xdr:col>
      <xdr:colOff>461010</xdr:colOff>
      <xdr:row>11</xdr:row>
      <xdr:rowOff>156210</xdr:rowOff>
    </xdr:to>
    <xdr:cxnSp macro="">
      <xdr:nvCxnSpPr>
        <xdr:cNvPr id="10328" name="Straight Connector 10327">
          <a:extLst>
            <a:ext uri="{FF2B5EF4-FFF2-40B4-BE49-F238E27FC236}">
              <a16:creationId xmlns:a16="http://schemas.microsoft.com/office/drawing/2014/main" id="{99A34CB9-D46B-2F6E-2483-C0F2CDD4F433}"/>
            </a:ext>
          </a:extLst>
        </xdr:cNvPr>
        <xdr:cNvCxnSpPr/>
      </xdr:nvCxnSpPr>
      <xdr:spPr>
        <a:xfrm rot="16200000">
          <a:off x="11864340" y="769620"/>
          <a:ext cx="0" cy="2796540"/>
        </a:xfrm>
        <a:prstGeom prst="line">
          <a:avLst/>
        </a:prstGeom>
        <a:ln w="25400">
          <a:gradFill>
            <a:gsLst>
              <a:gs pos="3000">
                <a:srgbClr val="003F9C"/>
              </a:gs>
              <a:gs pos="47000">
                <a:schemeClr val="bg1"/>
              </a:gs>
              <a:gs pos="96000">
                <a:srgbClr val="003F9C"/>
              </a:gs>
            </a:gsLst>
            <a:lin ang="5400000" scaled="1"/>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99060</xdr:colOff>
      <xdr:row>12</xdr:row>
      <xdr:rowOff>30480</xdr:rowOff>
    </xdr:from>
    <xdr:to>
      <xdr:col>21</xdr:col>
      <xdr:colOff>586740</xdr:colOff>
      <xdr:row>22</xdr:row>
      <xdr:rowOff>114300</xdr:rowOff>
    </xdr:to>
    <xdr:grpSp>
      <xdr:nvGrpSpPr>
        <xdr:cNvPr id="10335" name="Group 10334">
          <a:extLst>
            <a:ext uri="{FF2B5EF4-FFF2-40B4-BE49-F238E27FC236}">
              <a16:creationId xmlns:a16="http://schemas.microsoft.com/office/drawing/2014/main" id="{2F00A0C1-7A4F-AEA4-E088-93620809FDC7}"/>
            </a:ext>
          </a:extLst>
        </xdr:cNvPr>
        <xdr:cNvGrpSpPr/>
      </xdr:nvGrpSpPr>
      <xdr:grpSpPr>
        <a:xfrm>
          <a:off x="10462260" y="2225040"/>
          <a:ext cx="2926080" cy="1912620"/>
          <a:chOff x="10462260" y="2225040"/>
          <a:chExt cx="2926080" cy="1912620"/>
        </a:xfrm>
      </xdr:grpSpPr>
      <mc:AlternateContent xmlns:mc="http://schemas.openxmlformats.org/markup-compatibility/2006">
        <mc:Choice xmlns:a14="http://schemas.microsoft.com/office/drawing/2010/main" Requires="a14">
          <xdr:sp macro="" textlink="">
            <xdr:nvSpPr>
              <xdr:cNvPr id="10259" name="Option Button 19" hidden="1">
                <a:extLst>
                  <a:ext uri="{63B3BB69-23CF-44E3-9099-C40C66FF867C}">
                    <a14:compatExt spid="_x0000_s10259"/>
                  </a:ext>
                  <a:ext uri="{FF2B5EF4-FFF2-40B4-BE49-F238E27FC236}">
                    <a16:creationId xmlns:a16="http://schemas.microsoft.com/office/drawing/2014/main" id="{00000000-0008-0000-0600-000013280000}"/>
                  </a:ext>
                </a:extLst>
              </xdr:cNvPr>
              <xdr:cNvSpPr/>
            </xdr:nvSpPr>
            <xdr:spPr bwMode="auto">
              <a:xfrm>
                <a:off x="10546080" y="2232660"/>
                <a:ext cx="243840" cy="22098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mc:Choice>
        <mc:Fallback/>
      </mc:AlternateContent>
      <mc:AlternateContent xmlns:mc="http://schemas.openxmlformats.org/markup-compatibility/2006">
        <mc:Choice xmlns:a14="http://schemas.microsoft.com/office/drawing/2010/main" Requires="a14">
          <xdr:sp macro="" textlink="">
            <xdr:nvSpPr>
              <xdr:cNvPr id="11" name="Option Button 20" hidden="1">
                <a:extLst>
                  <a:ext uri="{63B3BB69-23CF-44E3-9099-C40C66FF867C}">
                    <a14:compatExt spid="_x0000_s10260"/>
                  </a:ext>
                  <a:ext uri="{FF2B5EF4-FFF2-40B4-BE49-F238E27FC236}">
                    <a16:creationId xmlns:a16="http://schemas.microsoft.com/office/drawing/2014/main" id="{00000000-0008-0000-0600-00000B000000}"/>
                  </a:ext>
                </a:extLst>
              </xdr:cNvPr>
              <xdr:cNvSpPr/>
            </xdr:nvSpPr>
            <xdr:spPr bwMode="auto">
              <a:xfrm>
                <a:off x="11612880" y="2232660"/>
                <a:ext cx="243840" cy="22098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mc:Choice>
        <mc:Fallback/>
      </mc:AlternateContent>
      <mc:AlternateContent xmlns:mc="http://schemas.openxmlformats.org/markup-compatibility/2006">
        <mc:Choice xmlns:a14="http://schemas.microsoft.com/office/drawing/2010/main" Requires="a14">
          <xdr:sp macro="" textlink="">
            <xdr:nvSpPr>
              <xdr:cNvPr id="10261" name="Group Box 21" hidden="1">
                <a:extLst>
                  <a:ext uri="{63B3BB69-23CF-44E3-9099-C40C66FF867C}">
                    <a14:compatExt spid="_x0000_s10261"/>
                  </a:ext>
                  <a:ext uri="{FF2B5EF4-FFF2-40B4-BE49-F238E27FC236}">
                    <a16:creationId xmlns:a16="http://schemas.microsoft.com/office/drawing/2014/main" id="{00000000-0008-0000-0600-000015280000}"/>
                  </a:ext>
                </a:extLst>
              </xdr:cNvPr>
              <xdr:cNvSpPr/>
            </xdr:nvSpPr>
            <xdr:spPr bwMode="auto">
              <a:xfrm>
                <a:off x="10469880" y="2225040"/>
                <a:ext cx="2545080" cy="289560"/>
              </a:xfrm>
              <a:prstGeom prst="rect">
                <a:avLst/>
              </a:prstGeom>
              <a:noFill/>
              <a:ln w="9525">
                <a:miter lim="800000"/>
                <a:headEnd/>
                <a:tailEnd/>
              </a:ln>
              <a:extLst>
                <a:ext uri="{909E8E84-426E-40DD-AFC4-6F175D3DCCD1}">
                  <a14:hiddenFill>
                    <a:noFill/>
                  </a14:hiddenFill>
                </a:ext>
              </a:extLst>
            </xdr:spPr>
          </xdr:sp>
        </mc:Choice>
        <mc:Fallback/>
      </mc:AlternateContent>
      <xdr:graphicFrame macro="">
        <xdr:nvGraphicFramePr>
          <xdr:cNvPr id="10330" name="Chart 10329">
            <a:extLst>
              <a:ext uri="{FF2B5EF4-FFF2-40B4-BE49-F238E27FC236}">
                <a16:creationId xmlns:a16="http://schemas.microsoft.com/office/drawing/2014/main" id="{47D0B082-3B5A-488C-BACA-34E23891BF7C}"/>
              </a:ext>
            </a:extLst>
          </xdr:cNvPr>
          <xdr:cNvGraphicFramePr>
            <a:graphicFrameLocks/>
          </xdr:cNvGraphicFramePr>
        </xdr:nvGraphicFramePr>
        <xdr:xfrm>
          <a:off x="10462260" y="2712720"/>
          <a:ext cx="2926080" cy="1424940"/>
        </xdr:xfrm>
        <a:graphic>
          <a:graphicData uri="http://schemas.openxmlformats.org/drawingml/2006/chart">
            <c:chart xmlns:c="http://schemas.openxmlformats.org/drawingml/2006/chart" xmlns:r="http://schemas.openxmlformats.org/officeDocument/2006/relationships" r:id="rId10"/>
          </a:graphicData>
        </a:graphic>
      </xdr:graphicFrame>
      <xdr:sp macro="" textlink="'Analysis 03'!BU8">
        <xdr:nvSpPr>
          <xdr:cNvPr id="10331" name="TextBox 10330">
            <a:extLst>
              <a:ext uri="{FF2B5EF4-FFF2-40B4-BE49-F238E27FC236}">
                <a16:creationId xmlns:a16="http://schemas.microsoft.com/office/drawing/2014/main" id="{FF825B3B-356F-4C0D-8057-47D03C2E53A6}"/>
              </a:ext>
            </a:extLst>
          </xdr:cNvPr>
          <xdr:cNvSpPr txBox="1"/>
        </xdr:nvSpPr>
        <xdr:spPr>
          <a:xfrm>
            <a:off x="10706100" y="2522220"/>
            <a:ext cx="2087880" cy="243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B888F2DB-26B3-420D-8FA8-112F3166242B}" type="TxLink">
              <a:rPr lang="en-US" sz="1200" b="0" i="0" u="none" strike="noStrike" kern="1200">
                <a:solidFill>
                  <a:schemeClr val="bg1"/>
                </a:solidFill>
                <a:latin typeface="Calibri"/>
                <a:ea typeface="Segoe UI Emoji" panose="020B0502040204020203" pitchFamily="34" charset="0"/>
                <a:cs typeface="Calibri"/>
              </a:rPr>
              <a:pPr algn="l"/>
              <a:t>Top-5 Profitable Products</a:t>
            </a:fld>
            <a:endParaRPr lang="en-IN" sz="1400" b="0" kern="1200">
              <a:solidFill>
                <a:schemeClr val="bg1"/>
              </a:solidFill>
              <a:latin typeface="+mn-lt"/>
              <a:ea typeface="Segoe UI Emoji" panose="020B0502040204020203" pitchFamily="34" charset="0"/>
              <a:cs typeface="Segoe UI Semibold" panose="020B0702040204020203" pitchFamily="34" charset="0"/>
            </a:endParaRPr>
          </a:p>
        </xdr:txBody>
      </xdr:sp>
      <xdr:sp macro="" textlink="">
        <xdr:nvSpPr>
          <xdr:cNvPr id="10332" name="Oval 10331">
            <a:extLst>
              <a:ext uri="{FF2B5EF4-FFF2-40B4-BE49-F238E27FC236}">
                <a16:creationId xmlns:a16="http://schemas.microsoft.com/office/drawing/2014/main" id="{ADE60E85-4229-4614-8881-5CE634B012F1}"/>
              </a:ext>
            </a:extLst>
          </xdr:cNvPr>
          <xdr:cNvSpPr/>
        </xdr:nvSpPr>
        <xdr:spPr>
          <a:xfrm>
            <a:off x="10616340" y="2606040"/>
            <a:ext cx="85519" cy="91440"/>
          </a:xfrm>
          <a:prstGeom prst="ellipse">
            <a:avLst/>
          </a:prstGeom>
          <a:solidFill>
            <a:schemeClr val="bg2">
              <a:lumMod val="9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grpSp>
    <xdr:clientData/>
  </xdr:twoCellAnchor>
  <xdr:twoCellAnchor>
    <xdr:from>
      <xdr:col>17</xdr:col>
      <xdr:colOff>388620</xdr:colOff>
      <xdr:row>22</xdr:row>
      <xdr:rowOff>91440</xdr:rowOff>
    </xdr:from>
    <xdr:to>
      <xdr:col>21</xdr:col>
      <xdr:colOff>38100</xdr:colOff>
      <xdr:row>23</xdr:row>
      <xdr:rowOff>152400</xdr:rowOff>
    </xdr:to>
    <xdr:sp macro="" textlink="">
      <xdr:nvSpPr>
        <xdr:cNvPr id="10333" name="TextBox 10332">
          <a:extLst>
            <a:ext uri="{FF2B5EF4-FFF2-40B4-BE49-F238E27FC236}">
              <a16:creationId xmlns:a16="http://schemas.microsoft.com/office/drawing/2014/main" id="{CB635794-DE9E-488C-AE17-4D6564A4450C}"/>
            </a:ext>
          </a:extLst>
        </xdr:cNvPr>
        <xdr:cNvSpPr txBox="1"/>
      </xdr:nvSpPr>
      <xdr:spPr>
        <a:xfrm>
          <a:off x="10751820" y="4114800"/>
          <a:ext cx="2087880" cy="243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b="0" i="0" u="none" strike="noStrike" kern="1200">
              <a:solidFill>
                <a:schemeClr val="bg1"/>
              </a:solidFill>
              <a:latin typeface="Calibri"/>
              <a:ea typeface="Segoe UI Emoji" panose="020B0502040204020203" pitchFamily="34" charset="0"/>
              <a:cs typeface="Calibri"/>
            </a:rPr>
            <a:t>Profit by</a:t>
          </a:r>
          <a:r>
            <a:rPr lang="en-US" sz="1200" b="0" i="0" u="none" strike="noStrike" kern="1200" baseline="0">
              <a:solidFill>
                <a:schemeClr val="bg1"/>
              </a:solidFill>
              <a:latin typeface="Calibri"/>
              <a:ea typeface="Segoe UI Emoji" panose="020B0502040204020203" pitchFamily="34" charset="0"/>
              <a:cs typeface="Calibri"/>
            </a:rPr>
            <a:t> Product Category</a:t>
          </a:r>
          <a:endParaRPr lang="en-US" sz="1200" b="0" i="0" u="none" strike="noStrike" kern="1200">
            <a:solidFill>
              <a:schemeClr val="bg1"/>
            </a:solidFill>
            <a:latin typeface="Calibri"/>
            <a:ea typeface="Segoe UI Emoji" panose="020B0502040204020203" pitchFamily="34" charset="0"/>
            <a:cs typeface="Calibri"/>
          </a:endParaRPr>
        </a:p>
      </xdr:txBody>
    </xdr:sp>
    <xdr:clientData/>
  </xdr:twoCellAnchor>
  <xdr:twoCellAnchor>
    <xdr:from>
      <xdr:col>17</xdr:col>
      <xdr:colOff>306480</xdr:colOff>
      <xdr:row>22</xdr:row>
      <xdr:rowOff>175260</xdr:rowOff>
    </xdr:from>
    <xdr:to>
      <xdr:col>17</xdr:col>
      <xdr:colOff>391999</xdr:colOff>
      <xdr:row>23</xdr:row>
      <xdr:rowOff>83820</xdr:rowOff>
    </xdr:to>
    <xdr:sp macro="" textlink="">
      <xdr:nvSpPr>
        <xdr:cNvPr id="10334" name="Oval 10333">
          <a:extLst>
            <a:ext uri="{FF2B5EF4-FFF2-40B4-BE49-F238E27FC236}">
              <a16:creationId xmlns:a16="http://schemas.microsoft.com/office/drawing/2014/main" id="{08DF7F21-2B2E-4430-AE99-7BF9D39C03A8}"/>
            </a:ext>
          </a:extLst>
        </xdr:cNvPr>
        <xdr:cNvSpPr/>
      </xdr:nvSpPr>
      <xdr:spPr>
        <a:xfrm>
          <a:off x="10669680" y="4198620"/>
          <a:ext cx="85519" cy="91440"/>
        </a:xfrm>
        <a:prstGeom prst="ellipse">
          <a:avLst/>
        </a:prstGeom>
        <a:solidFill>
          <a:schemeClr val="bg2">
            <a:lumMod val="9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17</xdr:col>
      <xdr:colOff>152400</xdr:colOff>
      <xdr:row>23</xdr:row>
      <xdr:rowOff>167640</xdr:rowOff>
    </xdr:from>
    <xdr:to>
      <xdr:col>21</xdr:col>
      <xdr:colOff>259080</xdr:colOff>
      <xdr:row>32</xdr:row>
      <xdr:rowOff>30480</xdr:rowOff>
    </xdr:to>
    <xdr:graphicFrame macro="">
      <xdr:nvGraphicFramePr>
        <xdr:cNvPr id="10336" name="Chart 10335">
          <a:extLst>
            <a:ext uri="{FF2B5EF4-FFF2-40B4-BE49-F238E27FC236}">
              <a16:creationId xmlns:a16="http://schemas.microsoft.com/office/drawing/2014/main" id="{BBC96211-E782-4A14-8B0F-5E0F7E25B4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17</xdr:col>
      <xdr:colOff>114300</xdr:colOff>
      <xdr:row>12</xdr:row>
      <xdr:rowOff>30480</xdr:rowOff>
    </xdr:from>
    <xdr:to>
      <xdr:col>21</xdr:col>
      <xdr:colOff>228600</xdr:colOff>
      <xdr:row>13</xdr:row>
      <xdr:rowOff>152400</xdr:rowOff>
    </xdr:to>
    <xdr:sp macro="" textlink="">
      <xdr:nvSpPr>
        <xdr:cNvPr id="10319" name="Rectangle 10318">
          <a:extLst>
            <a:ext uri="{FF2B5EF4-FFF2-40B4-BE49-F238E27FC236}">
              <a16:creationId xmlns:a16="http://schemas.microsoft.com/office/drawing/2014/main" id="{B627910D-D58C-7D58-CDC1-F33167A525AD}"/>
            </a:ext>
          </a:extLst>
        </xdr:cNvPr>
        <xdr:cNvSpPr/>
      </xdr:nvSpPr>
      <xdr:spPr>
        <a:xfrm>
          <a:off x="10477500" y="2225040"/>
          <a:ext cx="2552700" cy="304800"/>
        </a:xfrm>
        <a:prstGeom prst="rect">
          <a:avLst/>
        </a:prstGeom>
        <a:noFill/>
        <a:ln w="63500">
          <a:solidFill>
            <a:srgbClr val="003F9C"/>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7</xdr:col>
      <xdr:colOff>0</xdr:colOff>
      <xdr:row>0</xdr:row>
      <xdr:rowOff>106680</xdr:rowOff>
    </xdr:from>
    <xdr:to>
      <xdr:col>8</xdr:col>
      <xdr:colOff>556260</xdr:colOff>
      <xdr:row>2</xdr:row>
      <xdr:rowOff>22860</xdr:rowOff>
    </xdr:to>
    <xdr:sp macro="" textlink="">
      <xdr:nvSpPr>
        <xdr:cNvPr id="10314" name="Rectangle: Rounded Corners 10313">
          <a:hlinkClick xmlns:r="http://schemas.openxmlformats.org/officeDocument/2006/relationships" r:id="rId12"/>
          <a:extLst>
            <a:ext uri="{FF2B5EF4-FFF2-40B4-BE49-F238E27FC236}">
              <a16:creationId xmlns:a16="http://schemas.microsoft.com/office/drawing/2014/main" id="{06404334-7FA1-DD77-E29F-BFD40ED0F4AD}"/>
            </a:ext>
          </a:extLst>
        </xdr:cNvPr>
        <xdr:cNvSpPr/>
      </xdr:nvSpPr>
      <xdr:spPr>
        <a:xfrm>
          <a:off x="4267200" y="106680"/>
          <a:ext cx="1165860" cy="281940"/>
        </a:xfrm>
        <a:prstGeom prst="roundRect">
          <a:avLst/>
        </a:prstGeom>
        <a:solidFill>
          <a:schemeClr val="accent3">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kern="1200">
              <a:solidFill>
                <a:sysClr val="windowText" lastClr="000000"/>
              </a:solidFill>
            </a:rPr>
            <a:t>Time Frame</a:t>
          </a:r>
        </a:p>
      </xdr:txBody>
    </xdr:sp>
    <xdr:clientData/>
  </xdr:twoCellAnchor>
  <xdr:twoCellAnchor>
    <xdr:from>
      <xdr:col>9</xdr:col>
      <xdr:colOff>510540</xdr:colOff>
      <xdr:row>0</xdr:row>
      <xdr:rowOff>106680</xdr:rowOff>
    </xdr:from>
    <xdr:to>
      <xdr:col>11</xdr:col>
      <xdr:colOff>457200</xdr:colOff>
      <xdr:row>2</xdr:row>
      <xdr:rowOff>22860</xdr:rowOff>
    </xdr:to>
    <xdr:sp macro="" textlink="">
      <xdr:nvSpPr>
        <xdr:cNvPr id="10315" name="Rectangle: Rounded Corners 10314">
          <a:hlinkClick xmlns:r="http://schemas.openxmlformats.org/officeDocument/2006/relationships" r:id="rId13"/>
          <a:extLst>
            <a:ext uri="{FF2B5EF4-FFF2-40B4-BE49-F238E27FC236}">
              <a16:creationId xmlns:a16="http://schemas.microsoft.com/office/drawing/2014/main" id="{AAE78861-131E-40DF-83D9-27E3E8C9A52F}"/>
            </a:ext>
          </a:extLst>
        </xdr:cNvPr>
        <xdr:cNvSpPr/>
      </xdr:nvSpPr>
      <xdr:spPr>
        <a:xfrm>
          <a:off x="5996940" y="106680"/>
          <a:ext cx="1165860" cy="281940"/>
        </a:xfrm>
        <a:prstGeom prst="roundRect">
          <a:avLst/>
        </a:prstGeom>
        <a:solidFill>
          <a:schemeClr val="accent3">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kern="1200">
              <a:solidFill>
                <a:sysClr val="windowText" lastClr="000000"/>
              </a:solidFill>
            </a:rPr>
            <a:t>Store</a:t>
          </a:r>
        </a:p>
      </xdr:txBody>
    </xdr:sp>
    <xdr:clientData/>
  </xdr:twoCellAnchor>
  <xdr:twoCellAnchor>
    <xdr:from>
      <xdr:col>12</xdr:col>
      <xdr:colOff>411480</xdr:colOff>
      <xdr:row>0</xdr:row>
      <xdr:rowOff>106680</xdr:rowOff>
    </xdr:from>
    <xdr:to>
      <xdr:col>14</xdr:col>
      <xdr:colOff>358140</xdr:colOff>
      <xdr:row>2</xdr:row>
      <xdr:rowOff>22860</xdr:rowOff>
    </xdr:to>
    <xdr:sp macro="" textlink="">
      <xdr:nvSpPr>
        <xdr:cNvPr id="10316" name="Rectangle: Rounded Corners 10315">
          <a:hlinkClick xmlns:r="http://schemas.openxmlformats.org/officeDocument/2006/relationships" r:id="rId14"/>
          <a:extLst>
            <a:ext uri="{FF2B5EF4-FFF2-40B4-BE49-F238E27FC236}">
              <a16:creationId xmlns:a16="http://schemas.microsoft.com/office/drawing/2014/main" id="{5E8B424A-CC7C-4CC9-AD1C-D8BC4728EEDE}"/>
            </a:ext>
          </a:extLst>
        </xdr:cNvPr>
        <xdr:cNvSpPr/>
      </xdr:nvSpPr>
      <xdr:spPr>
        <a:xfrm>
          <a:off x="7726680" y="106680"/>
          <a:ext cx="1165860" cy="281940"/>
        </a:xfrm>
        <a:prstGeom prst="roundRect">
          <a:avLst/>
        </a:prstGeom>
        <a:solidFill>
          <a:srgbClr val="004C9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kern="1200">
              <a:solidFill>
                <a:schemeClr val="bg1"/>
              </a:solidFill>
            </a:rPr>
            <a:t>Profit View</a:t>
          </a:r>
        </a:p>
      </xdr:txBody>
    </xdr:sp>
    <xdr:clientData/>
  </xdr:twoCellAnchor>
  <xdr:twoCellAnchor>
    <xdr:from>
      <xdr:col>20</xdr:col>
      <xdr:colOff>556260</xdr:colOff>
      <xdr:row>0</xdr:row>
      <xdr:rowOff>0</xdr:rowOff>
    </xdr:from>
    <xdr:to>
      <xdr:col>24</xdr:col>
      <xdr:colOff>502919</xdr:colOff>
      <xdr:row>37</xdr:row>
      <xdr:rowOff>83820</xdr:rowOff>
    </xdr:to>
    <xdr:grpSp>
      <xdr:nvGrpSpPr>
        <xdr:cNvPr id="10355" name="Group 10354">
          <a:extLst>
            <a:ext uri="{FF2B5EF4-FFF2-40B4-BE49-F238E27FC236}">
              <a16:creationId xmlns:a16="http://schemas.microsoft.com/office/drawing/2014/main" id="{1DC38AF0-BF38-AF01-9E45-ED0D7C8A66E5}"/>
            </a:ext>
          </a:extLst>
        </xdr:cNvPr>
        <xdr:cNvGrpSpPr/>
      </xdr:nvGrpSpPr>
      <xdr:grpSpPr>
        <a:xfrm>
          <a:off x="12748260" y="0"/>
          <a:ext cx="2385059" cy="6850380"/>
          <a:chOff x="12748260" y="0"/>
          <a:chExt cx="2385059" cy="6850380"/>
        </a:xfrm>
      </xdr:grpSpPr>
      <xdr:sp macro="" textlink="">
        <xdr:nvSpPr>
          <xdr:cNvPr id="13" name="Moon 12">
            <a:extLst>
              <a:ext uri="{FF2B5EF4-FFF2-40B4-BE49-F238E27FC236}">
                <a16:creationId xmlns:a16="http://schemas.microsoft.com/office/drawing/2014/main" id="{4677750F-2C88-19CC-3EAE-74CEFACD8E74}"/>
              </a:ext>
            </a:extLst>
          </xdr:cNvPr>
          <xdr:cNvSpPr/>
        </xdr:nvSpPr>
        <xdr:spPr>
          <a:xfrm flipH="1">
            <a:off x="12778739" y="15240"/>
            <a:ext cx="2354580" cy="6827520"/>
          </a:xfrm>
          <a:prstGeom prst="moon">
            <a:avLst>
              <a:gd name="adj" fmla="val 48182"/>
            </a:avLst>
          </a:prstGeom>
          <a:solidFill>
            <a:srgbClr val="DDDDDD"/>
          </a:solidFill>
          <a:ln>
            <a:solidFill>
              <a:srgbClr val="3174D7"/>
            </a:solidFill>
            <a:round/>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0350" name="Right Triangle 10349">
            <a:extLst>
              <a:ext uri="{FF2B5EF4-FFF2-40B4-BE49-F238E27FC236}">
                <a16:creationId xmlns:a16="http://schemas.microsoft.com/office/drawing/2014/main" id="{123A8927-1902-E87B-06B6-74F41BD94A0C}"/>
              </a:ext>
            </a:extLst>
          </xdr:cNvPr>
          <xdr:cNvSpPr/>
        </xdr:nvSpPr>
        <xdr:spPr>
          <a:xfrm flipH="1">
            <a:off x="12771120" y="6042660"/>
            <a:ext cx="1554480" cy="807720"/>
          </a:xfrm>
          <a:prstGeom prst="rtTriangle">
            <a:avLst/>
          </a:prstGeom>
          <a:solidFill>
            <a:srgbClr val="DDDD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0354" name="Right Triangle 10353">
            <a:extLst>
              <a:ext uri="{FF2B5EF4-FFF2-40B4-BE49-F238E27FC236}">
                <a16:creationId xmlns:a16="http://schemas.microsoft.com/office/drawing/2014/main" id="{2FAC2F5D-E9AF-4C29-8B91-2D86318542ED}"/>
              </a:ext>
            </a:extLst>
          </xdr:cNvPr>
          <xdr:cNvSpPr/>
        </xdr:nvSpPr>
        <xdr:spPr>
          <a:xfrm flipH="1" flipV="1">
            <a:off x="12748260" y="0"/>
            <a:ext cx="1554480" cy="807720"/>
          </a:xfrm>
          <a:prstGeom prst="rtTriangle">
            <a:avLst/>
          </a:prstGeom>
          <a:solidFill>
            <a:srgbClr val="DDDD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grpSp>
    <xdr:clientData/>
  </xdr:twoCellAnchor>
  <xdr:twoCellAnchor>
    <xdr:from>
      <xdr:col>21</xdr:col>
      <xdr:colOff>443304</xdr:colOff>
      <xdr:row>0</xdr:row>
      <xdr:rowOff>86958</xdr:rowOff>
    </xdr:from>
    <xdr:to>
      <xdr:col>23</xdr:col>
      <xdr:colOff>109704</xdr:colOff>
      <xdr:row>2</xdr:row>
      <xdr:rowOff>41598</xdr:rowOff>
    </xdr:to>
    <xdr:sp macro="[0]!ToggleVisibility" textlink="">
      <xdr:nvSpPr>
        <xdr:cNvPr id="10311" name="Rectangle: Rounded Corners 10310">
          <a:extLst>
            <a:ext uri="{FF2B5EF4-FFF2-40B4-BE49-F238E27FC236}">
              <a16:creationId xmlns:a16="http://schemas.microsoft.com/office/drawing/2014/main" id="{556026DF-7B0D-16BD-03CA-6C1B9FABFFB4}"/>
            </a:ext>
          </a:extLst>
        </xdr:cNvPr>
        <xdr:cNvSpPr/>
      </xdr:nvSpPr>
      <xdr:spPr>
        <a:xfrm>
          <a:off x="13244904" y="86958"/>
          <a:ext cx="885600" cy="320400"/>
        </a:xfrm>
        <a:prstGeom prst="roundRect">
          <a:avLst/>
        </a:prstGeom>
        <a:solidFill>
          <a:srgbClr val="333F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kern="1200"/>
            <a:t>Open Filter</a:t>
          </a:r>
        </a:p>
      </xdr:txBody>
    </xdr:sp>
    <xdr:clientData/>
  </xdr:twoCellAnchor>
  <xdr:twoCellAnchor>
    <xdr:from>
      <xdr:col>19</xdr:col>
      <xdr:colOff>525780</xdr:colOff>
      <xdr:row>0</xdr:row>
      <xdr:rowOff>86958</xdr:rowOff>
    </xdr:from>
    <xdr:to>
      <xdr:col>23</xdr:col>
      <xdr:colOff>114300</xdr:colOff>
      <xdr:row>32</xdr:row>
      <xdr:rowOff>99060</xdr:rowOff>
    </xdr:to>
    <xdr:grpSp>
      <xdr:nvGrpSpPr>
        <xdr:cNvPr id="10313" name="Group 10312" hidden="1">
          <a:extLst>
            <a:ext uri="{FF2B5EF4-FFF2-40B4-BE49-F238E27FC236}">
              <a16:creationId xmlns:a16="http://schemas.microsoft.com/office/drawing/2014/main" id="{31666AEF-F249-C614-38BE-4AB354395D85}"/>
            </a:ext>
          </a:extLst>
        </xdr:cNvPr>
        <xdr:cNvGrpSpPr/>
      </xdr:nvGrpSpPr>
      <xdr:grpSpPr>
        <a:xfrm>
          <a:off x="12108180" y="86958"/>
          <a:ext cx="2026920" cy="5864262"/>
          <a:chOff x="11407140" y="269838"/>
          <a:chExt cx="2026920" cy="5864262"/>
        </a:xfrm>
      </xdr:grpSpPr>
      <xdr:sp macro="" textlink="">
        <xdr:nvSpPr>
          <xdr:cNvPr id="10310" name="Rectangle: Diagonal Corners Rounded 10309" hidden="1">
            <a:extLst>
              <a:ext uri="{FF2B5EF4-FFF2-40B4-BE49-F238E27FC236}">
                <a16:creationId xmlns:a16="http://schemas.microsoft.com/office/drawing/2014/main" id="{4D0378CF-2B42-72D3-31A9-6F5CB3C24FA1}"/>
              </a:ext>
            </a:extLst>
          </xdr:cNvPr>
          <xdr:cNvSpPr/>
        </xdr:nvSpPr>
        <xdr:spPr>
          <a:xfrm>
            <a:off x="11407140" y="891540"/>
            <a:ext cx="2026920" cy="5242560"/>
          </a:xfrm>
          <a:prstGeom prst="round2DiagRect">
            <a:avLst/>
          </a:prstGeom>
          <a:solidFill>
            <a:srgbClr val="333F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mc:AlternateContent xmlns:mc="http://schemas.openxmlformats.org/markup-compatibility/2006">
        <mc:Choice xmlns:a14="http://schemas.microsoft.com/office/drawing/2010/main" Requires="a14">
          <xdr:graphicFrame macro="">
            <xdr:nvGraphicFramePr>
              <xdr:cNvPr id="10308" name="Month 1" hidden="1">
                <a:extLst>
                  <a:ext uri="{FF2B5EF4-FFF2-40B4-BE49-F238E27FC236}">
                    <a16:creationId xmlns:a16="http://schemas.microsoft.com/office/drawing/2014/main" id="{93168232-B08E-4271-9F22-E95648585BD8}"/>
                  </a:ext>
                </a:extLst>
              </xdr:cNvPr>
              <xdr:cNvGraphicFramePr/>
            </xdr:nvGraphicFramePr>
            <xdr:xfrm>
              <a:off x="11498580" y="990599"/>
              <a:ext cx="1828800" cy="2278381"/>
            </xdr:xfrm>
            <a:graphic>
              <a:graphicData uri="http://schemas.microsoft.com/office/drawing/2010/slicer">
                <sle:slicer xmlns:sle="http://schemas.microsoft.com/office/drawing/2010/slicer" name="Month 1"/>
              </a:graphicData>
            </a:graphic>
          </xdr:graphicFrame>
        </mc:Choice>
        <mc:Fallback>
          <xdr:sp macro="" textlink="">
            <xdr:nvSpPr>
              <xdr:cNvPr id="0" name=""/>
              <xdr:cNvSpPr>
                <a:spLocks noTextEdit="1"/>
              </xdr:cNvSpPr>
            </xdr:nvSpPr>
            <xdr:spPr>
              <a:xfrm>
                <a:off x="12199620" y="807719"/>
                <a:ext cx="1828800" cy="227838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10309" name="Category" hidden="1">
                <a:extLst>
                  <a:ext uri="{FF2B5EF4-FFF2-40B4-BE49-F238E27FC236}">
                    <a16:creationId xmlns:a16="http://schemas.microsoft.com/office/drawing/2014/main" id="{89C5EA84-FE84-4259-88D9-6AE0FA246271}"/>
                  </a:ext>
                </a:extLst>
              </xdr:cNvPr>
              <xdr:cNvGraphicFramePr/>
            </xdr:nvGraphicFramePr>
            <xdr:xfrm>
              <a:off x="11506200" y="3329940"/>
              <a:ext cx="1828800" cy="259080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2207240" y="3147060"/>
                <a:ext cx="1828800" cy="2590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0]!ToggleVisibility" textlink="">
        <xdr:nvSpPr>
          <xdr:cNvPr id="10312" name="Rectangle: Rounded Corners 10311" hidden="1">
            <a:extLst>
              <a:ext uri="{FF2B5EF4-FFF2-40B4-BE49-F238E27FC236}">
                <a16:creationId xmlns:a16="http://schemas.microsoft.com/office/drawing/2014/main" id="{2C16B5CF-D508-4D19-81EC-B0F7F9B77F5E}"/>
              </a:ext>
            </a:extLst>
          </xdr:cNvPr>
          <xdr:cNvSpPr/>
        </xdr:nvSpPr>
        <xdr:spPr>
          <a:xfrm>
            <a:off x="12543864" y="269838"/>
            <a:ext cx="883920"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kern="1200"/>
              <a:t>Close Filter</a:t>
            </a:r>
          </a:p>
        </xdr:txBody>
      </xdr:sp>
    </xdr:grpSp>
    <xdr:clientData/>
  </xdr:twoCellAnchor>
  <xdr:twoCellAnchor>
    <xdr:from>
      <xdr:col>0</xdr:col>
      <xdr:colOff>281940</xdr:colOff>
      <xdr:row>0</xdr:row>
      <xdr:rowOff>45720</xdr:rowOff>
    </xdr:from>
    <xdr:to>
      <xdr:col>10</xdr:col>
      <xdr:colOff>272640</xdr:colOff>
      <xdr:row>2</xdr:row>
      <xdr:rowOff>45720</xdr:rowOff>
    </xdr:to>
    <xdr:sp macro="" textlink="">
      <xdr:nvSpPr>
        <xdr:cNvPr id="10356" name="TextBox 10355">
          <a:extLst>
            <a:ext uri="{FF2B5EF4-FFF2-40B4-BE49-F238E27FC236}">
              <a16:creationId xmlns:a16="http://schemas.microsoft.com/office/drawing/2014/main" id="{3866B846-C155-4F3F-AB4D-538687203B23}"/>
            </a:ext>
          </a:extLst>
        </xdr:cNvPr>
        <xdr:cNvSpPr txBox="1"/>
      </xdr:nvSpPr>
      <xdr:spPr>
        <a:xfrm>
          <a:off x="281940" y="45720"/>
          <a:ext cx="608670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2000" b="0" i="0" u="none" strike="noStrike" kern="1200">
              <a:gradFill flip="none" rotWithShape="1">
                <a:gsLst>
                  <a:gs pos="3000">
                    <a:srgbClr val="9FE6FF"/>
                  </a:gs>
                  <a:gs pos="96000">
                    <a:srgbClr val="002060"/>
                  </a:gs>
                </a:gsLst>
                <a:lin ang="0" scaled="1"/>
                <a:tileRect/>
              </a:gradFill>
              <a:latin typeface="+mn-lt"/>
              <a:cs typeface="Calibri"/>
            </a:rPr>
            <a:t>Flix</a:t>
          </a:r>
          <a:r>
            <a:rPr lang="en-US" sz="2000" b="0" i="0" u="none" strike="noStrike" kern="1200" baseline="0">
              <a:gradFill flip="none" rotWithShape="1">
                <a:gsLst>
                  <a:gs pos="3000">
                    <a:srgbClr val="9FE6FF"/>
                  </a:gs>
                  <a:gs pos="96000">
                    <a:srgbClr val="002060"/>
                  </a:gs>
                </a:gsLst>
                <a:lin ang="0" scaled="1"/>
                <a:tileRect/>
              </a:gradFill>
              <a:latin typeface="+mn-lt"/>
              <a:cs typeface="Calibri"/>
            </a:rPr>
            <a:t> Business Dashboard</a:t>
          </a:r>
          <a:endParaRPr lang="en-US" sz="2000" b="0" i="0" u="none" strike="noStrike" kern="1200">
            <a:gradFill flip="none" rotWithShape="1">
              <a:gsLst>
                <a:gs pos="3000">
                  <a:srgbClr val="9FE6FF"/>
                </a:gs>
                <a:gs pos="96000">
                  <a:srgbClr val="002060"/>
                </a:gs>
              </a:gsLst>
              <a:lin ang="0" scaled="1"/>
              <a:tileRect/>
            </a:gradFill>
            <a:latin typeface="+mn-lt"/>
            <a:cs typeface="Calibri"/>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4</xdr:col>
      <xdr:colOff>76200</xdr:colOff>
      <xdr:row>13</xdr:row>
      <xdr:rowOff>137160</xdr:rowOff>
    </xdr:to>
    <xdr:sp macro="" textlink="">
      <xdr:nvSpPr>
        <xdr:cNvPr id="2" name="Oval 1">
          <a:extLst>
            <a:ext uri="{FF2B5EF4-FFF2-40B4-BE49-F238E27FC236}">
              <a16:creationId xmlns:a16="http://schemas.microsoft.com/office/drawing/2014/main" id="{295ADC0B-CABA-420E-96F9-C20F0A0E3929}"/>
            </a:ext>
          </a:extLst>
        </xdr:cNvPr>
        <xdr:cNvSpPr/>
      </xdr:nvSpPr>
      <xdr:spPr>
        <a:xfrm>
          <a:off x="0" y="0"/>
          <a:ext cx="2514600" cy="2514600"/>
        </a:xfrm>
        <a:prstGeom prst="ellipse">
          <a:avLst/>
        </a:prstGeom>
        <a:gradFill flip="none" rotWithShape="1">
          <a:gsLst>
            <a:gs pos="0">
              <a:srgbClr val="E4E4E4"/>
            </a:gs>
            <a:gs pos="40000">
              <a:srgbClr val="F3F3F3"/>
            </a:gs>
            <a:gs pos="100000">
              <a:srgbClr val="F8F8F8"/>
            </a:gs>
          </a:gsLst>
          <a:path path="rect">
            <a:fillToRect t="100000" r="100000"/>
          </a:path>
          <a:tileRect l="-100000" b="-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7</xdr:col>
      <xdr:colOff>563880</xdr:colOff>
      <xdr:row>3</xdr:row>
      <xdr:rowOff>38100</xdr:rowOff>
    </xdr:from>
    <xdr:to>
      <xdr:col>21</xdr:col>
      <xdr:colOff>312420</xdr:colOff>
      <xdr:row>34</xdr:row>
      <xdr:rowOff>106680</xdr:rowOff>
    </xdr:to>
    <xdr:sp macro="" textlink="">
      <xdr:nvSpPr>
        <xdr:cNvPr id="10" name="Rectangle: Diagonal Corners Rounded 9">
          <a:extLst>
            <a:ext uri="{FF2B5EF4-FFF2-40B4-BE49-F238E27FC236}">
              <a16:creationId xmlns:a16="http://schemas.microsoft.com/office/drawing/2014/main" id="{725E645A-A646-4FB2-9E0F-216EFF8C320E}"/>
            </a:ext>
          </a:extLst>
        </xdr:cNvPr>
        <xdr:cNvSpPr/>
      </xdr:nvSpPr>
      <xdr:spPr>
        <a:xfrm>
          <a:off x="4831080" y="586740"/>
          <a:ext cx="8282940" cy="5737860"/>
        </a:xfrm>
        <a:prstGeom prst="round2DiagRect">
          <a:avLst>
            <a:gd name="adj1" fmla="val 6311"/>
            <a:gd name="adj2" fmla="val 0"/>
          </a:avLst>
        </a:prstGeom>
        <a:solidFill>
          <a:srgbClr val="FFFFFF"/>
        </a:solidFill>
        <a:ln>
          <a:noFill/>
        </a:ln>
        <a:effectLst>
          <a:outerShdw blurRad="63500" sx="102000" sy="102000" algn="ctr" rotWithShape="0">
            <a:prstClr val="black">
              <a:alpha val="1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8</xdr:col>
      <xdr:colOff>76200</xdr:colOff>
      <xdr:row>20</xdr:row>
      <xdr:rowOff>106680</xdr:rowOff>
    </xdr:from>
    <xdr:to>
      <xdr:col>20</xdr:col>
      <xdr:colOff>419100</xdr:colOff>
      <xdr:row>33</xdr:row>
      <xdr:rowOff>121920</xdr:rowOff>
    </xdr:to>
    <xdr:graphicFrame macro="">
      <xdr:nvGraphicFramePr>
        <xdr:cNvPr id="25" name="Chart 24">
          <a:extLst>
            <a:ext uri="{FF2B5EF4-FFF2-40B4-BE49-F238E27FC236}">
              <a16:creationId xmlns:a16="http://schemas.microsoft.com/office/drawing/2014/main" id="{6BDA710B-2A05-4677-9E49-44B2A21AB4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579120</xdr:colOff>
      <xdr:row>9</xdr:row>
      <xdr:rowOff>129540</xdr:rowOff>
    </xdr:from>
    <xdr:to>
      <xdr:col>20</xdr:col>
      <xdr:colOff>548640</xdr:colOff>
      <xdr:row>20</xdr:row>
      <xdr:rowOff>83820</xdr:rowOff>
    </xdr:to>
    <xdr:graphicFrame macro="">
      <xdr:nvGraphicFramePr>
        <xdr:cNvPr id="26" name="Chart 25">
          <a:extLst>
            <a:ext uri="{FF2B5EF4-FFF2-40B4-BE49-F238E27FC236}">
              <a16:creationId xmlns:a16="http://schemas.microsoft.com/office/drawing/2014/main" id="{BDFF8C43-2DB8-4B71-AC4E-5D7AA5379B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15240</xdr:colOff>
      <xdr:row>7</xdr:row>
      <xdr:rowOff>106680</xdr:rowOff>
    </xdr:from>
    <xdr:to>
      <xdr:col>17</xdr:col>
      <xdr:colOff>190500</xdr:colOff>
      <xdr:row>9</xdr:row>
      <xdr:rowOff>60960</xdr:rowOff>
    </xdr:to>
    <xdr:grpSp>
      <xdr:nvGrpSpPr>
        <xdr:cNvPr id="13" name="Group 12">
          <a:extLst>
            <a:ext uri="{FF2B5EF4-FFF2-40B4-BE49-F238E27FC236}">
              <a16:creationId xmlns:a16="http://schemas.microsoft.com/office/drawing/2014/main" id="{7D1D19A2-3DA3-7F1D-B48C-0D82B4E12D62}"/>
            </a:ext>
          </a:extLst>
        </xdr:cNvPr>
        <xdr:cNvGrpSpPr/>
      </xdr:nvGrpSpPr>
      <xdr:grpSpPr>
        <a:xfrm>
          <a:off x="5501640" y="1386840"/>
          <a:ext cx="5052060" cy="320040"/>
          <a:chOff x="4648200" y="1432560"/>
          <a:chExt cx="5052060" cy="320040"/>
        </a:xfrm>
      </xdr:grpSpPr>
      <xdr:sp macro="" textlink="">
        <xdr:nvSpPr>
          <xdr:cNvPr id="27" name="TextBox 26">
            <a:extLst>
              <a:ext uri="{FF2B5EF4-FFF2-40B4-BE49-F238E27FC236}">
                <a16:creationId xmlns:a16="http://schemas.microsoft.com/office/drawing/2014/main" id="{988FE03C-8072-AE57-CC5E-90A0B3E199E3}"/>
              </a:ext>
            </a:extLst>
          </xdr:cNvPr>
          <xdr:cNvSpPr txBox="1"/>
        </xdr:nvSpPr>
        <xdr:spPr>
          <a:xfrm>
            <a:off x="4648200" y="1432560"/>
            <a:ext cx="5052060" cy="3200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0" kern="1200"/>
              <a:t>Revenue Vs Target By Month</a:t>
            </a:r>
          </a:p>
        </xdr:txBody>
      </xdr:sp>
      <xdr:cxnSp macro="">
        <xdr:nvCxnSpPr>
          <xdr:cNvPr id="29" name="Straight Connector 28">
            <a:extLst>
              <a:ext uri="{FF2B5EF4-FFF2-40B4-BE49-F238E27FC236}">
                <a16:creationId xmlns:a16="http://schemas.microsoft.com/office/drawing/2014/main" id="{D38C110A-A4C0-2649-F6B4-45141FAD0F11}"/>
              </a:ext>
            </a:extLst>
          </xdr:cNvPr>
          <xdr:cNvCxnSpPr/>
        </xdr:nvCxnSpPr>
        <xdr:spPr>
          <a:xfrm>
            <a:off x="4754880" y="1714500"/>
            <a:ext cx="1310640" cy="0"/>
          </a:xfrm>
          <a:prstGeom prst="line">
            <a:avLst/>
          </a:prstGeom>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236220</xdr:colOff>
      <xdr:row>4</xdr:row>
      <xdr:rowOff>15240</xdr:rowOff>
    </xdr:from>
    <xdr:to>
      <xdr:col>18</xdr:col>
      <xdr:colOff>114300</xdr:colOff>
      <xdr:row>6</xdr:row>
      <xdr:rowOff>129540</xdr:rowOff>
    </xdr:to>
    <xdr:grpSp>
      <xdr:nvGrpSpPr>
        <xdr:cNvPr id="46" name="Group 45">
          <a:extLst>
            <a:ext uri="{FF2B5EF4-FFF2-40B4-BE49-F238E27FC236}">
              <a16:creationId xmlns:a16="http://schemas.microsoft.com/office/drawing/2014/main" id="{F9B78BC8-9838-7933-69CA-E9B369BD8F0F}"/>
            </a:ext>
          </a:extLst>
        </xdr:cNvPr>
        <xdr:cNvGrpSpPr/>
      </xdr:nvGrpSpPr>
      <xdr:grpSpPr>
        <a:xfrm>
          <a:off x="5113020" y="746760"/>
          <a:ext cx="5974080" cy="480060"/>
          <a:chOff x="5082540" y="716280"/>
          <a:chExt cx="5974080" cy="480060"/>
        </a:xfrm>
      </xdr:grpSpPr>
      <xdr:sp macro="" textlink="">
        <xdr:nvSpPr>
          <xdr:cNvPr id="34" name="TextBox 33">
            <a:extLst>
              <a:ext uri="{FF2B5EF4-FFF2-40B4-BE49-F238E27FC236}">
                <a16:creationId xmlns:a16="http://schemas.microsoft.com/office/drawing/2014/main" id="{1A2FEC03-E5D7-43A7-9F55-BC8571DC163F}"/>
              </a:ext>
            </a:extLst>
          </xdr:cNvPr>
          <xdr:cNvSpPr txBox="1"/>
        </xdr:nvSpPr>
        <xdr:spPr>
          <a:xfrm>
            <a:off x="5082540" y="716280"/>
            <a:ext cx="1173480" cy="2590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0" kern="1200"/>
              <a:t>Total Revenue</a:t>
            </a:r>
          </a:p>
        </xdr:txBody>
      </xdr:sp>
      <xdr:sp macro="" textlink="">
        <xdr:nvSpPr>
          <xdr:cNvPr id="35" name="TextBox 34">
            <a:extLst>
              <a:ext uri="{FF2B5EF4-FFF2-40B4-BE49-F238E27FC236}">
                <a16:creationId xmlns:a16="http://schemas.microsoft.com/office/drawing/2014/main" id="{697A2D0F-7D14-4816-B65E-7C63C9BCE0A7}"/>
              </a:ext>
            </a:extLst>
          </xdr:cNvPr>
          <xdr:cNvSpPr txBox="1"/>
        </xdr:nvSpPr>
        <xdr:spPr>
          <a:xfrm>
            <a:off x="7463790" y="716280"/>
            <a:ext cx="1173480" cy="2590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0" kern="1200"/>
              <a:t>Total Revenue</a:t>
            </a:r>
          </a:p>
        </xdr:txBody>
      </xdr:sp>
      <xdr:sp macro="" textlink="">
        <xdr:nvSpPr>
          <xdr:cNvPr id="36" name="TextBox 35">
            <a:extLst>
              <a:ext uri="{FF2B5EF4-FFF2-40B4-BE49-F238E27FC236}">
                <a16:creationId xmlns:a16="http://schemas.microsoft.com/office/drawing/2014/main" id="{FAF36760-20CF-4C0D-87CC-78F3F5243BD8}"/>
              </a:ext>
            </a:extLst>
          </xdr:cNvPr>
          <xdr:cNvSpPr txBox="1"/>
        </xdr:nvSpPr>
        <xdr:spPr>
          <a:xfrm>
            <a:off x="9883140" y="716280"/>
            <a:ext cx="1173480" cy="2590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0" kern="1200"/>
              <a:t>Variance %</a:t>
            </a:r>
          </a:p>
        </xdr:txBody>
      </xdr:sp>
      <xdr:sp macro="" textlink="'Analysis 02'!P9">
        <xdr:nvSpPr>
          <xdr:cNvPr id="37" name="TextBox 36">
            <a:extLst>
              <a:ext uri="{FF2B5EF4-FFF2-40B4-BE49-F238E27FC236}">
                <a16:creationId xmlns:a16="http://schemas.microsoft.com/office/drawing/2014/main" id="{B20358A4-1D83-45D2-B6B8-572CFB287B52}"/>
              </a:ext>
            </a:extLst>
          </xdr:cNvPr>
          <xdr:cNvSpPr txBox="1"/>
        </xdr:nvSpPr>
        <xdr:spPr>
          <a:xfrm>
            <a:off x="5212080" y="937260"/>
            <a:ext cx="838200" cy="2590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6A061AC-2B07-4DDC-973C-8C887733814E}" type="TxLink">
              <a:rPr lang="en-US" sz="1800" b="1" i="0" u="none" strike="noStrike" kern="1200">
                <a:solidFill>
                  <a:srgbClr val="4472C4"/>
                </a:solidFill>
                <a:latin typeface="Calibri"/>
                <a:cs typeface="Calibri"/>
              </a:rPr>
              <a:pPr algn="ctr"/>
              <a:t>$5M</a:t>
            </a:fld>
            <a:endParaRPr lang="en-IN" sz="2000" b="1" kern="1200">
              <a:solidFill>
                <a:srgbClr val="4472C4"/>
              </a:solidFill>
            </a:endParaRPr>
          </a:p>
        </xdr:txBody>
      </xdr:sp>
      <xdr:sp macro="" textlink="'Analysis 02'!Q9">
        <xdr:nvSpPr>
          <xdr:cNvPr id="38" name="TextBox 37">
            <a:extLst>
              <a:ext uri="{FF2B5EF4-FFF2-40B4-BE49-F238E27FC236}">
                <a16:creationId xmlns:a16="http://schemas.microsoft.com/office/drawing/2014/main" id="{624BC4B2-F0FF-40C1-A0A8-BE22CA4436FF}"/>
              </a:ext>
            </a:extLst>
          </xdr:cNvPr>
          <xdr:cNvSpPr txBox="1"/>
        </xdr:nvSpPr>
        <xdr:spPr>
          <a:xfrm>
            <a:off x="7631430" y="933926"/>
            <a:ext cx="815340" cy="2590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37E746F-842C-4D43-BF6C-C0DE0394C857}" type="TxLink">
              <a:rPr lang="en-US" sz="1800" b="1" i="0" u="none" strike="noStrike" kern="1200">
                <a:solidFill>
                  <a:schemeClr val="bg1">
                    <a:lumMod val="50000"/>
                  </a:schemeClr>
                </a:solidFill>
                <a:latin typeface="Calibri"/>
                <a:cs typeface="Calibri"/>
              </a:rPr>
              <a:pPr algn="ctr"/>
              <a:t>$5M</a:t>
            </a:fld>
            <a:endParaRPr lang="en-IN" sz="2000" b="1" kern="1200">
              <a:solidFill>
                <a:schemeClr val="bg1">
                  <a:lumMod val="50000"/>
                </a:schemeClr>
              </a:solidFill>
            </a:endParaRPr>
          </a:p>
        </xdr:txBody>
      </xdr:sp>
      <mc:AlternateContent xmlns:mc="http://schemas.openxmlformats.org/markup-compatibility/2006" xmlns:a14="http://schemas.microsoft.com/office/drawing/2010/main">
        <mc:Choice Requires="a14">
          <xdr:pic>
            <xdr:nvPicPr>
              <xdr:cNvPr id="41" name="Picture 40">
                <a:extLst>
                  <a:ext uri="{FF2B5EF4-FFF2-40B4-BE49-F238E27FC236}">
                    <a16:creationId xmlns:a16="http://schemas.microsoft.com/office/drawing/2014/main" id="{CF5A7188-061F-C817-F42C-67FDDF38B6A9}"/>
                  </a:ext>
                </a:extLst>
              </xdr:cNvPr>
              <xdr:cNvPicPr>
                <a:picLocks noChangeAspect="1" noChangeArrowheads="1"/>
                <a:extLst>
                  <a:ext uri="{84589F7E-364E-4C9E-8A38-B11213B215E9}">
                    <a14:cameraTool cellRange="'Analysis 02'!$R$9" spid="_x0000_s5264"/>
                  </a:ext>
                </a:extLst>
              </xdr:cNvPicPr>
            </xdr:nvPicPr>
            <xdr:blipFill>
              <a:blip xmlns:r="http://schemas.openxmlformats.org/officeDocument/2006/relationships" r:embed="rId3"/>
              <a:srcRect/>
              <a:stretch>
                <a:fillRect/>
              </a:stretch>
            </xdr:blipFill>
            <xdr:spPr bwMode="auto">
              <a:xfrm>
                <a:off x="10038924" y="975361"/>
                <a:ext cx="789095" cy="205739"/>
              </a:xfrm>
              <a:prstGeom prst="rect">
                <a:avLst/>
              </a:prstGeom>
              <a:noFill/>
              <a:ln>
                <a:noFill/>
              </a:ln>
              <a:extLst>
                <a:ext uri="{909E8E84-426E-40DD-AFC4-6F175D3DCCD1}">
                  <a14:hiddenFill>
                    <a:solidFill>
                      <a:srgbClr val="FFFFFF"/>
                    </a:solidFill>
                  </a14:hiddenFill>
                </a:ext>
              </a:extLst>
            </xdr:spPr>
          </xdr:pic>
        </mc:Choice>
        <mc:Fallback xmlns=""/>
      </mc:AlternateContent>
      <xdr:cxnSp macro="">
        <xdr:nvCxnSpPr>
          <xdr:cNvPr id="43" name="Straight Connector 42">
            <a:extLst>
              <a:ext uri="{FF2B5EF4-FFF2-40B4-BE49-F238E27FC236}">
                <a16:creationId xmlns:a16="http://schemas.microsoft.com/office/drawing/2014/main" id="{EB03001B-73B5-B2E4-F4F3-ED9BC0E915CD}"/>
              </a:ext>
            </a:extLst>
          </xdr:cNvPr>
          <xdr:cNvCxnSpPr/>
        </xdr:nvCxnSpPr>
        <xdr:spPr>
          <a:xfrm>
            <a:off x="5082540" y="830580"/>
            <a:ext cx="0" cy="289560"/>
          </a:xfrm>
          <a:prstGeom prst="line">
            <a:avLst/>
          </a:prstGeom>
          <a:ln w="28575">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44" name="Straight Connector 43">
            <a:extLst>
              <a:ext uri="{FF2B5EF4-FFF2-40B4-BE49-F238E27FC236}">
                <a16:creationId xmlns:a16="http://schemas.microsoft.com/office/drawing/2014/main" id="{0EBFC4CB-E4E7-4D28-B1D7-2E4C52BC16A3}"/>
              </a:ext>
            </a:extLst>
          </xdr:cNvPr>
          <xdr:cNvCxnSpPr/>
        </xdr:nvCxnSpPr>
        <xdr:spPr>
          <a:xfrm>
            <a:off x="7463790" y="830580"/>
            <a:ext cx="0" cy="289560"/>
          </a:xfrm>
          <a:prstGeom prst="line">
            <a:avLst/>
          </a:prstGeom>
          <a:ln w="28575">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45" name="Straight Connector 44">
            <a:extLst>
              <a:ext uri="{FF2B5EF4-FFF2-40B4-BE49-F238E27FC236}">
                <a16:creationId xmlns:a16="http://schemas.microsoft.com/office/drawing/2014/main" id="{4368B0B3-9A66-459C-992B-54AFF676F9C5}"/>
              </a:ext>
            </a:extLst>
          </xdr:cNvPr>
          <xdr:cNvCxnSpPr/>
        </xdr:nvCxnSpPr>
        <xdr:spPr>
          <a:xfrm>
            <a:off x="9883140" y="868680"/>
            <a:ext cx="0" cy="289560"/>
          </a:xfrm>
          <a:prstGeom prst="line">
            <a:avLst/>
          </a:prstGeom>
          <a:ln w="28575">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0</xdr:col>
      <xdr:colOff>99060</xdr:colOff>
      <xdr:row>3</xdr:row>
      <xdr:rowOff>15240</xdr:rowOff>
    </xdr:from>
    <xdr:to>
      <xdr:col>4</xdr:col>
      <xdr:colOff>26400</xdr:colOff>
      <xdr:row>19</xdr:row>
      <xdr:rowOff>149160</xdr:rowOff>
    </xdr:to>
    <xdr:sp macro="" textlink="">
      <xdr:nvSpPr>
        <xdr:cNvPr id="47" name="Rectangle: Diagonal Corners Rounded 46">
          <a:extLst>
            <a:ext uri="{FF2B5EF4-FFF2-40B4-BE49-F238E27FC236}">
              <a16:creationId xmlns:a16="http://schemas.microsoft.com/office/drawing/2014/main" id="{D4E9FCA0-9712-4827-9EC4-9025D3054D6C}"/>
            </a:ext>
          </a:extLst>
        </xdr:cNvPr>
        <xdr:cNvSpPr/>
      </xdr:nvSpPr>
      <xdr:spPr>
        <a:xfrm>
          <a:off x="99060" y="563880"/>
          <a:ext cx="2365740" cy="3060000"/>
        </a:xfrm>
        <a:prstGeom prst="round2DiagRect">
          <a:avLst>
            <a:gd name="adj1" fmla="val 6311"/>
            <a:gd name="adj2" fmla="val 0"/>
          </a:avLst>
        </a:prstGeom>
        <a:solidFill>
          <a:srgbClr val="FFFFFF"/>
        </a:solidFill>
        <a:ln>
          <a:noFill/>
        </a:ln>
        <a:effectLst>
          <a:outerShdw blurRad="63500" sx="102000" sy="102000" algn="ctr" rotWithShape="0">
            <a:prstClr val="black">
              <a:alpha val="1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4</xdr:col>
      <xdr:colOff>114300</xdr:colOff>
      <xdr:row>3</xdr:row>
      <xdr:rowOff>15240</xdr:rowOff>
    </xdr:from>
    <xdr:to>
      <xdr:col>7</xdr:col>
      <xdr:colOff>445500</xdr:colOff>
      <xdr:row>19</xdr:row>
      <xdr:rowOff>149160</xdr:rowOff>
    </xdr:to>
    <xdr:sp macro="" textlink="">
      <xdr:nvSpPr>
        <xdr:cNvPr id="48" name="Rectangle: Diagonal Corners Rounded 47">
          <a:extLst>
            <a:ext uri="{FF2B5EF4-FFF2-40B4-BE49-F238E27FC236}">
              <a16:creationId xmlns:a16="http://schemas.microsoft.com/office/drawing/2014/main" id="{97E84FB6-E226-4A4E-9A17-1F29C262B220}"/>
            </a:ext>
          </a:extLst>
        </xdr:cNvPr>
        <xdr:cNvSpPr/>
      </xdr:nvSpPr>
      <xdr:spPr>
        <a:xfrm>
          <a:off x="2552700" y="563880"/>
          <a:ext cx="2160000" cy="3060000"/>
        </a:xfrm>
        <a:prstGeom prst="round2DiagRect">
          <a:avLst>
            <a:gd name="adj1" fmla="val 6311"/>
            <a:gd name="adj2" fmla="val 0"/>
          </a:avLst>
        </a:prstGeom>
        <a:solidFill>
          <a:srgbClr val="FFFFFF"/>
        </a:solidFill>
        <a:ln>
          <a:noFill/>
        </a:ln>
        <a:effectLst>
          <a:outerShdw blurRad="63500" sx="102000" sy="102000" algn="ctr" rotWithShape="0">
            <a:prstClr val="black">
              <a:alpha val="1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4</xdr:col>
      <xdr:colOff>194310</xdr:colOff>
      <xdr:row>3</xdr:row>
      <xdr:rowOff>121920</xdr:rowOff>
    </xdr:from>
    <xdr:to>
      <xdr:col>7</xdr:col>
      <xdr:colOff>457200</xdr:colOff>
      <xdr:row>19</xdr:row>
      <xdr:rowOff>47460</xdr:rowOff>
    </xdr:to>
    <xdr:grpSp>
      <xdr:nvGrpSpPr>
        <xdr:cNvPr id="22" name="Group 21">
          <a:extLst>
            <a:ext uri="{FF2B5EF4-FFF2-40B4-BE49-F238E27FC236}">
              <a16:creationId xmlns:a16="http://schemas.microsoft.com/office/drawing/2014/main" id="{DD6A3A22-2150-E07A-2262-EAACD409CA63}"/>
            </a:ext>
          </a:extLst>
        </xdr:cNvPr>
        <xdr:cNvGrpSpPr/>
      </xdr:nvGrpSpPr>
      <xdr:grpSpPr>
        <a:xfrm>
          <a:off x="2632710" y="670560"/>
          <a:ext cx="2091690" cy="2851620"/>
          <a:chOff x="2426970" y="685800"/>
          <a:chExt cx="2091690" cy="2851620"/>
        </a:xfrm>
      </xdr:grpSpPr>
      <mc:AlternateContent xmlns:mc="http://schemas.openxmlformats.org/markup-compatibility/2006" xmlns:a14="http://schemas.microsoft.com/office/drawing/2010/main">
        <mc:Choice Requires="a14">
          <xdr:pic>
            <xdr:nvPicPr>
              <xdr:cNvPr id="12" name="Picture 11">
                <a:extLst>
                  <a:ext uri="{FF2B5EF4-FFF2-40B4-BE49-F238E27FC236}">
                    <a16:creationId xmlns:a16="http://schemas.microsoft.com/office/drawing/2014/main" id="{32136562-5CB2-978E-F7F2-39DBCBCBF547}"/>
                  </a:ext>
                </a:extLst>
              </xdr:cNvPr>
              <xdr:cNvPicPr>
                <a:picLocks noChangeAspect="1" noChangeArrowheads="1"/>
                <a:extLst>
                  <a:ext uri="{84589F7E-364E-4C9E-8A38-B11213B215E9}">
                    <a14:cameraTool cellRange="'Waffle Chart'!$F$13:$O$22" spid="_x0000_s5265"/>
                  </a:ext>
                </a:extLst>
              </xdr:cNvPicPr>
            </xdr:nvPicPr>
            <xdr:blipFill>
              <a:blip xmlns:r="http://schemas.openxmlformats.org/officeDocument/2006/relationships" r:embed="rId4"/>
              <a:srcRect/>
              <a:stretch>
                <a:fillRect/>
              </a:stretch>
            </xdr:blipFill>
            <xdr:spPr bwMode="auto">
              <a:xfrm>
                <a:off x="2426970" y="1066800"/>
                <a:ext cx="1260000" cy="1015291"/>
              </a:xfrm>
              <a:prstGeom prst="rect">
                <a:avLst/>
              </a:prstGeom>
              <a:noFill/>
              <a:extLst>
                <a:ext uri="{909E8E84-426E-40DD-AFC4-6F175D3DCCD1}">
                  <a14:hiddenFill>
                    <a:solidFill>
                      <a:srgbClr val="FFFFFF"/>
                    </a:solidFill>
                  </a14:hiddenFill>
                </a:ext>
              </a:extLst>
            </xdr:spPr>
          </xdr:pic>
        </mc:Choice>
        <mc:Fallback xmlns=""/>
      </mc:AlternateContent>
      <mc:AlternateContent xmlns:mc="http://schemas.openxmlformats.org/markup-compatibility/2006" xmlns:a14="http://schemas.microsoft.com/office/drawing/2010/main">
        <mc:Choice Requires="a14">
          <xdr:pic>
            <xdr:nvPicPr>
              <xdr:cNvPr id="14" name="Picture 13">
                <a:extLst>
                  <a:ext uri="{FF2B5EF4-FFF2-40B4-BE49-F238E27FC236}">
                    <a16:creationId xmlns:a16="http://schemas.microsoft.com/office/drawing/2014/main" id="{BF267230-E1C8-0FEF-A397-3EBC3A080D3E}"/>
                  </a:ext>
                </a:extLst>
              </xdr:cNvPr>
              <xdr:cNvPicPr>
                <a:picLocks noChangeAspect="1" noChangeArrowheads="1"/>
                <a:extLst>
                  <a:ext uri="{84589F7E-364E-4C9E-8A38-B11213B215E9}">
                    <a14:cameraTool cellRange="'Waffle Chart'!$F$25:$O$34" spid="_x0000_s5266"/>
                  </a:ext>
                </a:extLst>
              </xdr:cNvPicPr>
            </xdr:nvPicPr>
            <xdr:blipFill>
              <a:blip xmlns:r="http://schemas.openxmlformats.org/officeDocument/2006/relationships" r:embed="rId5"/>
              <a:srcRect/>
              <a:stretch>
                <a:fillRect/>
              </a:stretch>
            </xdr:blipFill>
            <xdr:spPr bwMode="auto">
              <a:xfrm>
                <a:off x="2426970" y="2522220"/>
                <a:ext cx="1261109" cy="1015200"/>
              </a:xfrm>
              <a:prstGeom prst="rect">
                <a:avLst/>
              </a:prstGeom>
              <a:noFill/>
              <a:extLst>
                <a:ext uri="{909E8E84-426E-40DD-AFC4-6F175D3DCCD1}">
                  <a14:hiddenFill>
                    <a:solidFill>
                      <a:srgbClr val="FFFFFF"/>
                    </a:solidFill>
                  </a14:hiddenFill>
                </a:ext>
              </a:extLst>
            </xdr:spPr>
          </xdr:pic>
        </mc:Choice>
        <mc:Fallback xmlns=""/>
      </mc:AlternateContent>
      <xdr:sp macro="" textlink="">
        <xdr:nvSpPr>
          <xdr:cNvPr id="15" name="TextBox 14">
            <a:extLst>
              <a:ext uri="{FF2B5EF4-FFF2-40B4-BE49-F238E27FC236}">
                <a16:creationId xmlns:a16="http://schemas.microsoft.com/office/drawing/2014/main" id="{5552BB62-F331-4117-A2A4-EF00EDF64C30}"/>
              </a:ext>
            </a:extLst>
          </xdr:cNvPr>
          <xdr:cNvSpPr txBox="1"/>
        </xdr:nvSpPr>
        <xdr:spPr>
          <a:xfrm>
            <a:off x="2446020" y="685800"/>
            <a:ext cx="98298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800" b="0" kern="1200">
                <a:latin typeface="Segoe UI Semibold" panose="020B0702040204020203" pitchFamily="34" charset="0"/>
                <a:cs typeface="Segoe UI Semibold" panose="020B0702040204020203" pitchFamily="34" charset="0"/>
              </a:rPr>
              <a:t>Revenue Generated</a:t>
            </a:r>
          </a:p>
        </xdr:txBody>
      </xdr:sp>
      <xdr:sp macro="" textlink="">
        <xdr:nvSpPr>
          <xdr:cNvPr id="16" name="TextBox 15">
            <a:extLst>
              <a:ext uri="{FF2B5EF4-FFF2-40B4-BE49-F238E27FC236}">
                <a16:creationId xmlns:a16="http://schemas.microsoft.com/office/drawing/2014/main" id="{309C3765-6BCC-45A5-805B-A523F8DDD747}"/>
              </a:ext>
            </a:extLst>
          </xdr:cNvPr>
          <xdr:cNvSpPr txBox="1"/>
        </xdr:nvSpPr>
        <xdr:spPr>
          <a:xfrm>
            <a:off x="3726180" y="1181100"/>
            <a:ext cx="79248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800" b="0" kern="1200">
                <a:latin typeface="Segoe UI Semibold" panose="020B0702040204020203" pitchFamily="34" charset="0"/>
                <a:cs typeface="Segoe UI Semibold" panose="020B0702040204020203" pitchFamily="34" charset="0"/>
              </a:rPr>
              <a:t>Revenue by</a:t>
            </a:r>
            <a:r>
              <a:rPr lang="en-IN" sz="800" b="0" kern="1200" baseline="0">
                <a:latin typeface="Segoe UI Semibold" panose="020B0702040204020203" pitchFamily="34" charset="0"/>
                <a:cs typeface="Segoe UI Semibold" panose="020B0702040204020203" pitchFamily="34" charset="0"/>
              </a:rPr>
              <a:t> </a:t>
            </a:r>
            <a:r>
              <a:rPr lang="en-IN" sz="1000" b="0" kern="1200" baseline="0">
                <a:solidFill>
                  <a:srgbClr val="4472C4"/>
                </a:solidFill>
                <a:latin typeface="Segoe UI Semibold" panose="020B0702040204020203" pitchFamily="34" charset="0"/>
                <a:cs typeface="Segoe UI Semibold" panose="020B0702040204020203" pitchFamily="34" charset="0"/>
              </a:rPr>
              <a:t>Weekends</a:t>
            </a:r>
            <a:endParaRPr lang="en-IN" sz="800" b="0" kern="1200">
              <a:solidFill>
                <a:srgbClr val="4472C4"/>
              </a:solidFill>
              <a:latin typeface="Segoe UI Semibold" panose="020B0702040204020203" pitchFamily="34" charset="0"/>
              <a:cs typeface="Segoe UI Semibold" panose="020B0702040204020203" pitchFamily="34" charset="0"/>
            </a:endParaRPr>
          </a:p>
        </xdr:txBody>
      </xdr:sp>
      <xdr:sp macro="" textlink="">
        <xdr:nvSpPr>
          <xdr:cNvPr id="17" name="TextBox 16">
            <a:extLst>
              <a:ext uri="{FF2B5EF4-FFF2-40B4-BE49-F238E27FC236}">
                <a16:creationId xmlns:a16="http://schemas.microsoft.com/office/drawing/2014/main" id="{D338C3A7-6361-4F20-83F6-8C3FB374381A}"/>
              </a:ext>
            </a:extLst>
          </xdr:cNvPr>
          <xdr:cNvSpPr txBox="1"/>
        </xdr:nvSpPr>
        <xdr:spPr>
          <a:xfrm>
            <a:off x="2438400" y="2141220"/>
            <a:ext cx="86106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800" b="0" kern="1200">
                <a:latin typeface="Segoe UI Semibold" panose="020B0702040204020203" pitchFamily="34" charset="0"/>
                <a:cs typeface="Segoe UI Semibold" panose="020B0702040204020203" pitchFamily="34" charset="0"/>
              </a:rPr>
              <a:t>Revenue Generated</a:t>
            </a:r>
          </a:p>
        </xdr:txBody>
      </xdr:sp>
      <xdr:sp macro="" textlink="">
        <xdr:nvSpPr>
          <xdr:cNvPr id="18" name="TextBox 17">
            <a:extLst>
              <a:ext uri="{FF2B5EF4-FFF2-40B4-BE49-F238E27FC236}">
                <a16:creationId xmlns:a16="http://schemas.microsoft.com/office/drawing/2014/main" id="{A7CB79A6-5EE8-4C28-83C7-89BAE9150A21}"/>
              </a:ext>
            </a:extLst>
          </xdr:cNvPr>
          <xdr:cNvSpPr txBox="1"/>
        </xdr:nvSpPr>
        <xdr:spPr>
          <a:xfrm>
            <a:off x="3703320" y="2705100"/>
            <a:ext cx="79248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800" b="0" kern="1200">
                <a:latin typeface="Segoe UI Semibold" panose="020B0702040204020203" pitchFamily="34" charset="0"/>
                <a:cs typeface="Segoe UI Semibold" panose="020B0702040204020203" pitchFamily="34" charset="0"/>
              </a:rPr>
              <a:t>Revenue by</a:t>
            </a:r>
            <a:r>
              <a:rPr lang="en-IN" sz="800" b="0" kern="1200" baseline="0">
                <a:latin typeface="Segoe UI Semibold" panose="020B0702040204020203" pitchFamily="34" charset="0"/>
                <a:cs typeface="Segoe UI Semibold" panose="020B0702040204020203" pitchFamily="34" charset="0"/>
              </a:rPr>
              <a:t> </a:t>
            </a:r>
            <a:r>
              <a:rPr lang="en-IN" sz="1000" b="0" kern="1200" baseline="0">
                <a:solidFill>
                  <a:schemeClr val="bg1">
                    <a:lumMod val="50000"/>
                  </a:schemeClr>
                </a:solidFill>
                <a:latin typeface="Segoe UI Semibold" panose="020B0702040204020203" pitchFamily="34" charset="0"/>
                <a:cs typeface="Segoe UI Semibold" panose="020B0702040204020203" pitchFamily="34" charset="0"/>
              </a:rPr>
              <a:t>Weekdays</a:t>
            </a:r>
            <a:endParaRPr lang="en-IN" sz="800" b="0" kern="1200">
              <a:solidFill>
                <a:schemeClr val="bg1">
                  <a:lumMod val="50000"/>
                </a:schemeClr>
              </a:solidFill>
              <a:latin typeface="Segoe UI Semibold" panose="020B0702040204020203" pitchFamily="34" charset="0"/>
              <a:cs typeface="Segoe UI Semibold" panose="020B0702040204020203" pitchFamily="34" charset="0"/>
            </a:endParaRPr>
          </a:p>
        </xdr:txBody>
      </xdr:sp>
      <xdr:sp macro="" textlink="'Waffle Chart'!D4">
        <xdr:nvSpPr>
          <xdr:cNvPr id="20" name="TextBox 19">
            <a:extLst>
              <a:ext uri="{FF2B5EF4-FFF2-40B4-BE49-F238E27FC236}">
                <a16:creationId xmlns:a16="http://schemas.microsoft.com/office/drawing/2014/main" id="{32070D71-74CB-4E37-B714-FE1305CEBF9D}"/>
              </a:ext>
            </a:extLst>
          </xdr:cNvPr>
          <xdr:cNvSpPr txBox="1"/>
        </xdr:nvSpPr>
        <xdr:spPr>
          <a:xfrm>
            <a:off x="3741420" y="1569720"/>
            <a:ext cx="609600" cy="2743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8064441B-C2BC-4E8E-9B97-93C83B534AB4}" type="TxLink">
              <a:rPr lang="en-US" sz="1200" b="0" i="0" u="none" strike="noStrike" kern="1200">
                <a:solidFill>
                  <a:srgbClr val="4472C4"/>
                </a:solidFill>
                <a:latin typeface="Segoe UI Semibold"/>
                <a:cs typeface="Segoe UI Semibold"/>
              </a:rPr>
              <a:pPr algn="l"/>
              <a:t>28.7%</a:t>
            </a:fld>
            <a:endParaRPr lang="en-IN" sz="2400" b="1" kern="1200">
              <a:solidFill>
                <a:srgbClr val="4472C4"/>
              </a:solidFill>
              <a:latin typeface="Segoe UI Semibold" panose="020B0702040204020203" pitchFamily="34" charset="0"/>
              <a:cs typeface="Segoe UI Semibold" panose="020B0702040204020203" pitchFamily="34" charset="0"/>
            </a:endParaRPr>
          </a:p>
        </xdr:txBody>
      </xdr:sp>
      <xdr:sp macro="" textlink="'Waffle Chart'!D5">
        <xdr:nvSpPr>
          <xdr:cNvPr id="21" name="TextBox 20">
            <a:extLst>
              <a:ext uri="{FF2B5EF4-FFF2-40B4-BE49-F238E27FC236}">
                <a16:creationId xmlns:a16="http://schemas.microsoft.com/office/drawing/2014/main" id="{73886010-D0F0-4396-A9BF-D51CA31874CE}"/>
              </a:ext>
            </a:extLst>
          </xdr:cNvPr>
          <xdr:cNvSpPr txBox="1"/>
        </xdr:nvSpPr>
        <xdr:spPr>
          <a:xfrm>
            <a:off x="3718560" y="3078480"/>
            <a:ext cx="678180" cy="2743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F4E80D33-DBC1-422F-9BA5-AD28EA89CC18}" type="TxLink">
              <a:rPr lang="en-US" sz="1200" b="0" i="0" u="none" strike="noStrike" kern="1200">
                <a:solidFill>
                  <a:srgbClr val="808080"/>
                </a:solidFill>
                <a:latin typeface="Segoe UI Semibold"/>
                <a:cs typeface="Segoe UI Semibold"/>
              </a:rPr>
              <a:pPr algn="l"/>
              <a:t>71.3%</a:t>
            </a:fld>
            <a:endParaRPr lang="en-IN" sz="2400" b="1" kern="1200">
              <a:solidFill>
                <a:srgbClr val="4472C4"/>
              </a:solidFill>
              <a:latin typeface="Segoe UI Semibold" panose="020B0702040204020203" pitchFamily="34" charset="0"/>
              <a:cs typeface="Segoe UI Semibold" panose="020B0702040204020203" pitchFamily="34" charset="0"/>
            </a:endParaRPr>
          </a:p>
        </xdr:txBody>
      </xdr:sp>
    </xdr:grpSp>
    <xdr:clientData/>
  </xdr:twoCellAnchor>
  <xdr:twoCellAnchor>
    <xdr:from>
      <xdr:col>5</xdr:col>
      <xdr:colOff>304800</xdr:colOff>
      <xdr:row>4</xdr:row>
      <xdr:rowOff>30480</xdr:rowOff>
    </xdr:from>
    <xdr:to>
      <xdr:col>6</xdr:col>
      <xdr:colOff>365760</xdr:colOff>
      <xdr:row>5</xdr:row>
      <xdr:rowOff>137160</xdr:rowOff>
    </xdr:to>
    <xdr:sp macro="" textlink="'Waffle Chart'!E4">
      <xdr:nvSpPr>
        <xdr:cNvPr id="24" name="TextBox 23">
          <a:extLst>
            <a:ext uri="{FF2B5EF4-FFF2-40B4-BE49-F238E27FC236}">
              <a16:creationId xmlns:a16="http://schemas.microsoft.com/office/drawing/2014/main" id="{6DB898A2-D978-4F28-B720-63C16977A3D8}"/>
            </a:ext>
          </a:extLst>
        </xdr:cNvPr>
        <xdr:cNvSpPr txBox="1"/>
      </xdr:nvSpPr>
      <xdr:spPr>
        <a:xfrm>
          <a:off x="3352800" y="762000"/>
          <a:ext cx="67056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F0C74DDA-E8BB-41F7-B860-5B4B157DE590}" type="TxLink">
            <a:rPr lang="en-US" sz="1100" b="0" i="0" u="none" strike="noStrike" kern="1200">
              <a:solidFill>
                <a:srgbClr val="4472C4"/>
              </a:solidFill>
              <a:latin typeface="Segoe UI Semibold"/>
              <a:cs typeface="Segoe UI Semibold"/>
            </a:rPr>
            <a:pPr algn="l"/>
            <a:t>$1.6M</a:t>
          </a:fld>
          <a:endParaRPr lang="en-IN" sz="900" b="1" kern="1200">
            <a:solidFill>
              <a:schemeClr val="bg1">
                <a:lumMod val="50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5</xdr:col>
      <xdr:colOff>304800</xdr:colOff>
      <xdr:row>12</xdr:row>
      <xdr:rowOff>7620</xdr:rowOff>
    </xdr:from>
    <xdr:to>
      <xdr:col>6</xdr:col>
      <xdr:colOff>403860</xdr:colOff>
      <xdr:row>13</xdr:row>
      <xdr:rowOff>112740</xdr:rowOff>
    </xdr:to>
    <xdr:sp macro="" textlink="'Waffle Chart'!E5">
      <xdr:nvSpPr>
        <xdr:cNvPr id="28" name="TextBox 27">
          <a:extLst>
            <a:ext uri="{FF2B5EF4-FFF2-40B4-BE49-F238E27FC236}">
              <a16:creationId xmlns:a16="http://schemas.microsoft.com/office/drawing/2014/main" id="{A256AD4D-B38F-44C3-A602-2AF3C70FDDEC}"/>
            </a:ext>
          </a:extLst>
        </xdr:cNvPr>
        <xdr:cNvSpPr txBox="1"/>
      </xdr:nvSpPr>
      <xdr:spPr>
        <a:xfrm>
          <a:off x="3352800" y="2202180"/>
          <a:ext cx="708660" cy="28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17D648D8-02FD-48CB-9000-1A9824154962}" type="TxLink">
            <a:rPr lang="en-US" sz="1100" b="0" i="0" u="none" strike="noStrike" kern="1200">
              <a:solidFill>
                <a:srgbClr val="808080"/>
              </a:solidFill>
              <a:latin typeface="Segoe UI Semibold"/>
              <a:cs typeface="Segoe UI Semibold"/>
            </a:rPr>
            <a:pPr algn="l"/>
            <a:t>$3.9M</a:t>
          </a:fld>
          <a:endParaRPr lang="en-IN" sz="900" b="1" kern="1200">
            <a:solidFill>
              <a:schemeClr val="bg1">
                <a:lumMod val="50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0</xdr:col>
      <xdr:colOff>160020</xdr:colOff>
      <xdr:row>8</xdr:row>
      <xdr:rowOff>91440</xdr:rowOff>
    </xdr:from>
    <xdr:to>
      <xdr:col>3</xdr:col>
      <xdr:colOff>594360</xdr:colOff>
      <xdr:row>17</xdr:row>
      <xdr:rowOff>0</xdr:rowOff>
    </xdr:to>
    <xdr:graphicFrame macro="">
      <xdr:nvGraphicFramePr>
        <xdr:cNvPr id="30" name="Chart 29">
          <a:extLst>
            <a:ext uri="{FF2B5EF4-FFF2-40B4-BE49-F238E27FC236}">
              <a16:creationId xmlns:a16="http://schemas.microsoft.com/office/drawing/2014/main" id="{1282CEA3-9BDB-4D10-904B-90988A656B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358140</xdr:colOff>
      <xdr:row>3</xdr:row>
      <xdr:rowOff>106680</xdr:rowOff>
    </xdr:from>
    <xdr:to>
      <xdr:col>3</xdr:col>
      <xdr:colOff>556260</xdr:colOff>
      <xdr:row>6</xdr:row>
      <xdr:rowOff>38100</xdr:rowOff>
    </xdr:to>
    <xdr:sp macro="" textlink="">
      <xdr:nvSpPr>
        <xdr:cNvPr id="32" name="TextBox 31">
          <a:extLst>
            <a:ext uri="{FF2B5EF4-FFF2-40B4-BE49-F238E27FC236}">
              <a16:creationId xmlns:a16="http://schemas.microsoft.com/office/drawing/2014/main" id="{695B1DDC-C8A6-0EB2-6AE4-EE564659D984}"/>
            </a:ext>
          </a:extLst>
        </xdr:cNvPr>
        <xdr:cNvSpPr txBox="1"/>
      </xdr:nvSpPr>
      <xdr:spPr>
        <a:xfrm>
          <a:off x="358140" y="655320"/>
          <a:ext cx="2026920" cy="480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100" b="0" kern="1200"/>
            <a:t>Revenue by Quarter Vs Percentage Change</a:t>
          </a:r>
        </a:p>
      </xdr:txBody>
    </xdr:sp>
    <xdr:clientData/>
  </xdr:twoCellAnchor>
  <xdr:twoCellAnchor>
    <xdr:from>
      <xdr:col>0</xdr:col>
      <xdr:colOff>335280</xdr:colOff>
      <xdr:row>6</xdr:row>
      <xdr:rowOff>7620</xdr:rowOff>
    </xdr:from>
    <xdr:to>
      <xdr:col>3</xdr:col>
      <xdr:colOff>533400</xdr:colOff>
      <xdr:row>8</xdr:row>
      <xdr:rowOff>121920</xdr:rowOff>
    </xdr:to>
    <xdr:sp macro="" textlink="'Analysis 02'!Z20">
      <xdr:nvSpPr>
        <xdr:cNvPr id="39" name="TextBox 38">
          <a:extLst>
            <a:ext uri="{FF2B5EF4-FFF2-40B4-BE49-F238E27FC236}">
              <a16:creationId xmlns:a16="http://schemas.microsoft.com/office/drawing/2014/main" id="{6DE27EF0-C03B-4906-B35B-EBB02F1019DD}"/>
            </a:ext>
          </a:extLst>
        </xdr:cNvPr>
        <xdr:cNvSpPr txBox="1"/>
      </xdr:nvSpPr>
      <xdr:spPr>
        <a:xfrm>
          <a:off x="335280" y="1104900"/>
          <a:ext cx="2026920" cy="480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1341D93C-CA33-49BD-A33B-1B8908400CE3}" type="TxLink">
            <a:rPr lang="en-US" sz="1100" b="0" i="0" u="none" strike="noStrike" kern="1200">
              <a:solidFill>
                <a:srgbClr val="000000"/>
              </a:solidFill>
              <a:latin typeface="Calibri"/>
              <a:cs typeface="Calibri"/>
            </a:rPr>
            <a:pPr algn="l"/>
            <a:t>The line in the chart indicates $13,61,702 average revenue</a:t>
          </a:fld>
          <a:endParaRPr lang="en-IN" sz="1100" b="0" kern="1200"/>
        </a:p>
      </xdr:txBody>
    </xdr:sp>
    <xdr:clientData/>
  </xdr:twoCellAnchor>
  <xdr:twoCellAnchor>
    <xdr:from>
      <xdr:col>0</xdr:col>
      <xdr:colOff>510540</xdr:colOff>
      <xdr:row>17</xdr:row>
      <xdr:rowOff>121920</xdr:rowOff>
    </xdr:from>
    <xdr:to>
      <xdr:col>0</xdr:col>
      <xdr:colOff>594360</xdr:colOff>
      <xdr:row>18</xdr:row>
      <xdr:rowOff>22860</xdr:rowOff>
    </xdr:to>
    <xdr:sp macro="" textlink="">
      <xdr:nvSpPr>
        <xdr:cNvPr id="40" name="Oval 39">
          <a:extLst>
            <a:ext uri="{FF2B5EF4-FFF2-40B4-BE49-F238E27FC236}">
              <a16:creationId xmlns:a16="http://schemas.microsoft.com/office/drawing/2014/main" id="{66F00C45-CC55-75EB-E914-E7B67D50474D}"/>
            </a:ext>
          </a:extLst>
        </xdr:cNvPr>
        <xdr:cNvSpPr/>
      </xdr:nvSpPr>
      <xdr:spPr>
        <a:xfrm>
          <a:off x="510540" y="3230880"/>
          <a:ext cx="83820" cy="83820"/>
        </a:xfrm>
        <a:prstGeom prst="ellipse">
          <a:avLst/>
        </a:prstGeom>
        <a:solidFill>
          <a:srgbClr val="90ABD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0</xdr:col>
      <xdr:colOff>502920</xdr:colOff>
      <xdr:row>18</xdr:row>
      <xdr:rowOff>129540</xdr:rowOff>
    </xdr:from>
    <xdr:to>
      <xdr:col>0</xdr:col>
      <xdr:colOff>586740</xdr:colOff>
      <xdr:row>19</xdr:row>
      <xdr:rowOff>30480</xdr:rowOff>
    </xdr:to>
    <xdr:sp macro="" textlink="">
      <xdr:nvSpPr>
        <xdr:cNvPr id="42" name="Oval 41">
          <a:extLst>
            <a:ext uri="{FF2B5EF4-FFF2-40B4-BE49-F238E27FC236}">
              <a16:creationId xmlns:a16="http://schemas.microsoft.com/office/drawing/2014/main" id="{25D60AE7-2E65-459E-8901-A1B89F14E7DF}"/>
            </a:ext>
          </a:extLst>
        </xdr:cNvPr>
        <xdr:cNvSpPr/>
      </xdr:nvSpPr>
      <xdr:spPr>
        <a:xfrm>
          <a:off x="502920" y="3421380"/>
          <a:ext cx="83820" cy="83820"/>
        </a:xfrm>
        <a:prstGeom prst="ellipse">
          <a:avLst/>
        </a:prstGeom>
        <a:solidFill>
          <a:srgbClr val="3174D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2</xdr:col>
      <xdr:colOff>487680</xdr:colOff>
      <xdr:row>18</xdr:row>
      <xdr:rowOff>137160</xdr:rowOff>
    </xdr:from>
    <xdr:to>
      <xdr:col>3</xdr:col>
      <xdr:colOff>403860</xdr:colOff>
      <xdr:row>18</xdr:row>
      <xdr:rowOff>137160</xdr:rowOff>
    </xdr:to>
    <xdr:cxnSp macro="">
      <xdr:nvCxnSpPr>
        <xdr:cNvPr id="50" name="Straight Connector 49">
          <a:extLst>
            <a:ext uri="{FF2B5EF4-FFF2-40B4-BE49-F238E27FC236}">
              <a16:creationId xmlns:a16="http://schemas.microsoft.com/office/drawing/2014/main" id="{5B8E0C43-D393-4E4D-D5C0-D91DB633DE2E}"/>
            </a:ext>
          </a:extLst>
        </xdr:cNvPr>
        <xdr:cNvCxnSpPr/>
      </xdr:nvCxnSpPr>
      <xdr:spPr>
        <a:xfrm>
          <a:off x="1706880" y="3429000"/>
          <a:ext cx="525780" cy="0"/>
        </a:xfrm>
        <a:prstGeom prst="line">
          <a:avLst/>
        </a:prstGeom>
        <a:ln w="22225">
          <a:solidFill>
            <a:schemeClr val="bg1">
              <a:lumMod val="50000"/>
            </a:schemeClr>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582930</xdr:colOff>
      <xdr:row>17</xdr:row>
      <xdr:rowOff>38100</xdr:rowOff>
    </xdr:from>
    <xdr:to>
      <xdr:col>2</xdr:col>
      <xdr:colOff>274320</xdr:colOff>
      <xdr:row>18</xdr:row>
      <xdr:rowOff>99060</xdr:rowOff>
    </xdr:to>
    <xdr:sp macro="" textlink="">
      <xdr:nvSpPr>
        <xdr:cNvPr id="55" name="TextBox 54">
          <a:extLst>
            <a:ext uri="{FF2B5EF4-FFF2-40B4-BE49-F238E27FC236}">
              <a16:creationId xmlns:a16="http://schemas.microsoft.com/office/drawing/2014/main" id="{379BBAF9-3090-46A2-8549-5609270A74C6}"/>
            </a:ext>
          </a:extLst>
        </xdr:cNvPr>
        <xdr:cNvSpPr txBox="1"/>
      </xdr:nvSpPr>
      <xdr:spPr>
        <a:xfrm>
          <a:off x="582930" y="3147060"/>
          <a:ext cx="910590" cy="243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800" b="0" kern="1200">
              <a:latin typeface="Segoe UI Semibold" panose="020B0702040204020203" pitchFamily="34" charset="0"/>
              <a:cs typeface="Segoe UI Semibold" panose="020B0702040204020203" pitchFamily="34" charset="0"/>
            </a:rPr>
            <a:t>Below Average</a:t>
          </a:r>
        </a:p>
      </xdr:txBody>
    </xdr:sp>
    <xdr:clientData/>
  </xdr:twoCellAnchor>
  <xdr:twoCellAnchor>
    <xdr:from>
      <xdr:col>0</xdr:col>
      <xdr:colOff>575310</xdr:colOff>
      <xdr:row>18</xdr:row>
      <xdr:rowOff>60960</xdr:rowOff>
    </xdr:from>
    <xdr:to>
      <xdr:col>2</xdr:col>
      <xdr:colOff>266700</xdr:colOff>
      <xdr:row>19</xdr:row>
      <xdr:rowOff>121920</xdr:rowOff>
    </xdr:to>
    <xdr:sp macro="" textlink="">
      <xdr:nvSpPr>
        <xdr:cNvPr id="56" name="TextBox 55">
          <a:extLst>
            <a:ext uri="{FF2B5EF4-FFF2-40B4-BE49-F238E27FC236}">
              <a16:creationId xmlns:a16="http://schemas.microsoft.com/office/drawing/2014/main" id="{B82ED82B-602E-42B1-B662-7BE9A4E9B181}"/>
            </a:ext>
          </a:extLst>
        </xdr:cNvPr>
        <xdr:cNvSpPr txBox="1"/>
      </xdr:nvSpPr>
      <xdr:spPr>
        <a:xfrm>
          <a:off x="575310" y="3352800"/>
          <a:ext cx="910590" cy="243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800" b="0" kern="1200">
              <a:latin typeface="Segoe UI Semibold" panose="020B0702040204020203" pitchFamily="34" charset="0"/>
              <a:cs typeface="Segoe UI Semibold" panose="020B0702040204020203" pitchFamily="34" charset="0"/>
            </a:rPr>
            <a:t>Above</a:t>
          </a:r>
          <a:r>
            <a:rPr lang="en-IN" sz="800" b="0" kern="1200" baseline="0">
              <a:latin typeface="Segoe UI Semibold" panose="020B0702040204020203" pitchFamily="34" charset="0"/>
              <a:cs typeface="Segoe UI Semibold" panose="020B0702040204020203" pitchFamily="34" charset="0"/>
            </a:rPr>
            <a:t> Average</a:t>
          </a:r>
          <a:endParaRPr lang="en-IN" sz="800" b="0" kern="1200">
            <a:latin typeface="Segoe UI Semibold" panose="020B0702040204020203" pitchFamily="34" charset="0"/>
            <a:cs typeface="Segoe UI Semibold" panose="020B0702040204020203" pitchFamily="34" charset="0"/>
          </a:endParaRPr>
        </a:p>
      </xdr:txBody>
    </xdr:sp>
    <xdr:clientData/>
  </xdr:twoCellAnchor>
  <xdr:twoCellAnchor>
    <xdr:from>
      <xdr:col>2</xdr:col>
      <xdr:colOff>361950</xdr:colOff>
      <xdr:row>17</xdr:row>
      <xdr:rowOff>45720</xdr:rowOff>
    </xdr:from>
    <xdr:to>
      <xdr:col>3</xdr:col>
      <xdr:colOff>579120</xdr:colOff>
      <xdr:row>18</xdr:row>
      <xdr:rowOff>83820</xdr:rowOff>
    </xdr:to>
    <xdr:sp macro="" textlink="">
      <xdr:nvSpPr>
        <xdr:cNvPr id="57" name="TextBox 56">
          <a:extLst>
            <a:ext uri="{FF2B5EF4-FFF2-40B4-BE49-F238E27FC236}">
              <a16:creationId xmlns:a16="http://schemas.microsoft.com/office/drawing/2014/main" id="{7C079642-D0CA-4176-8F47-6908E7E15A02}"/>
            </a:ext>
          </a:extLst>
        </xdr:cNvPr>
        <xdr:cNvSpPr txBox="1"/>
      </xdr:nvSpPr>
      <xdr:spPr>
        <a:xfrm>
          <a:off x="1581150" y="3154680"/>
          <a:ext cx="82677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800" b="0" kern="1200">
              <a:latin typeface="Segoe UI Semibold" panose="020B0702040204020203" pitchFamily="34" charset="0"/>
              <a:cs typeface="Segoe UI Semibold" panose="020B0702040204020203" pitchFamily="34" charset="0"/>
            </a:rPr>
            <a:t>Average Line</a:t>
          </a:r>
        </a:p>
      </xdr:txBody>
    </xdr:sp>
    <xdr:clientData/>
  </xdr:twoCellAnchor>
  <xdr:twoCellAnchor>
    <xdr:from>
      <xdr:col>0</xdr:col>
      <xdr:colOff>36420</xdr:colOff>
      <xdr:row>0</xdr:row>
      <xdr:rowOff>0</xdr:rowOff>
    </xdr:from>
    <xdr:to>
      <xdr:col>18</xdr:col>
      <xdr:colOff>295500</xdr:colOff>
      <xdr:row>2</xdr:row>
      <xdr:rowOff>114300</xdr:rowOff>
    </xdr:to>
    <xdr:sp macro="" textlink="">
      <xdr:nvSpPr>
        <xdr:cNvPr id="11" name="Rectangle 10">
          <a:extLst>
            <a:ext uri="{FF2B5EF4-FFF2-40B4-BE49-F238E27FC236}">
              <a16:creationId xmlns:a16="http://schemas.microsoft.com/office/drawing/2014/main" id="{D1B168CB-9C2C-4BB3-B8CF-4D58CD681981}"/>
            </a:ext>
          </a:extLst>
        </xdr:cNvPr>
        <xdr:cNvSpPr/>
      </xdr:nvSpPr>
      <xdr:spPr>
        <a:xfrm>
          <a:off x="36420" y="0"/>
          <a:ext cx="11231880" cy="480060"/>
        </a:xfrm>
        <a:prstGeom prst="rect">
          <a:avLst/>
        </a:prstGeom>
        <a:gradFill flip="none" rotWithShape="1">
          <a:gsLst>
            <a:gs pos="0">
              <a:schemeClr val="bg1"/>
            </a:gs>
            <a:gs pos="100000">
              <a:srgbClr val="F3F3F3"/>
            </a:gs>
            <a:gs pos="100000">
              <a:srgbClr val="F8F8F8"/>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0</xdr:col>
      <xdr:colOff>114300</xdr:colOff>
      <xdr:row>20</xdr:row>
      <xdr:rowOff>0</xdr:rowOff>
    </xdr:from>
    <xdr:to>
      <xdr:col>7</xdr:col>
      <xdr:colOff>450360</xdr:colOff>
      <xdr:row>34</xdr:row>
      <xdr:rowOff>99060</xdr:rowOff>
    </xdr:to>
    <xdr:grpSp>
      <xdr:nvGrpSpPr>
        <xdr:cNvPr id="52" name="Group 51">
          <a:extLst>
            <a:ext uri="{FF2B5EF4-FFF2-40B4-BE49-F238E27FC236}">
              <a16:creationId xmlns:a16="http://schemas.microsoft.com/office/drawing/2014/main" id="{5B812B28-4F03-182F-802F-153E36EF58B7}"/>
            </a:ext>
          </a:extLst>
        </xdr:cNvPr>
        <xdr:cNvGrpSpPr/>
      </xdr:nvGrpSpPr>
      <xdr:grpSpPr>
        <a:xfrm>
          <a:off x="114300" y="3657600"/>
          <a:ext cx="4603260" cy="2659380"/>
          <a:chOff x="114300" y="3657600"/>
          <a:chExt cx="4603260" cy="2270760"/>
        </a:xfrm>
      </xdr:grpSpPr>
      <xdr:graphicFrame macro="">
        <xdr:nvGraphicFramePr>
          <xdr:cNvPr id="58" name="Chart 57">
            <a:extLst>
              <a:ext uri="{FF2B5EF4-FFF2-40B4-BE49-F238E27FC236}">
                <a16:creationId xmlns:a16="http://schemas.microsoft.com/office/drawing/2014/main" id="{2FA53AF7-A36B-4053-B21B-93195EC4E949}"/>
              </a:ext>
            </a:extLst>
          </xdr:cNvPr>
          <xdr:cNvGraphicFramePr>
            <a:graphicFrameLocks/>
          </xdr:cNvGraphicFramePr>
        </xdr:nvGraphicFramePr>
        <xdr:xfrm>
          <a:off x="114300" y="3657600"/>
          <a:ext cx="4603260" cy="2263140"/>
        </xdr:xfrm>
        <a:graphic>
          <a:graphicData uri="http://schemas.openxmlformats.org/drawingml/2006/chart">
            <c:chart xmlns:c="http://schemas.openxmlformats.org/drawingml/2006/chart" xmlns:r="http://schemas.openxmlformats.org/officeDocument/2006/relationships" r:id="rId7"/>
          </a:graphicData>
        </a:graphic>
      </xdr:graphicFrame>
      <xdr:sp macro="" textlink="">
        <xdr:nvSpPr>
          <xdr:cNvPr id="63" name="TextBox 62">
            <a:extLst>
              <a:ext uri="{FF2B5EF4-FFF2-40B4-BE49-F238E27FC236}">
                <a16:creationId xmlns:a16="http://schemas.microsoft.com/office/drawing/2014/main" id="{1D30A6D7-46FF-4F1E-9B77-13210B800BE4}"/>
              </a:ext>
            </a:extLst>
          </xdr:cNvPr>
          <xdr:cNvSpPr txBox="1"/>
        </xdr:nvSpPr>
        <xdr:spPr>
          <a:xfrm>
            <a:off x="312420" y="3665220"/>
            <a:ext cx="381000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100" b="0" kern="1200"/>
              <a:t>Revenue by WeekDays Vs Percentage Change</a:t>
            </a:r>
          </a:p>
        </xdr:txBody>
      </xdr:sp>
      <xdr:sp macro="" textlink="'Analysis 02'!AH27">
        <xdr:nvSpPr>
          <xdr:cNvPr id="64" name="TextBox 63">
            <a:extLst>
              <a:ext uri="{FF2B5EF4-FFF2-40B4-BE49-F238E27FC236}">
                <a16:creationId xmlns:a16="http://schemas.microsoft.com/office/drawing/2014/main" id="{8873E24E-8234-42F6-8BD3-7E3E80BE2179}"/>
              </a:ext>
            </a:extLst>
          </xdr:cNvPr>
          <xdr:cNvSpPr txBox="1"/>
        </xdr:nvSpPr>
        <xdr:spPr>
          <a:xfrm>
            <a:off x="304800" y="3886200"/>
            <a:ext cx="3977640" cy="182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5666C613-C6D8-4165-AB82-4B0F38A4EF60}" type="TxLink">
              <a:rPr lang="en-US" sz="1100" b="0" i="0" u="none" strike="noStrike" kern="1200">
                <a:solidFill>
                  <a:srgbClr val="000000"/>
                </a:solidFill>
                <a:latin typeface="Calibri"/>
                <a:cs typeface="Calibri"/>
              </a:rPr>
              <a:pPr algn="l"/>
              <a:t>The line in the chart indicates $7,78,116 average revenue</a:t>
            </a:fld>
            <a:endParaRPr lang="en-IN" sz="1100" b="0" kern="1200"/>
          </a:p>
        </xdr:txBody>
      </xdr:sp>
      <xdr:sp macro="" textlink="">
        <xdr:nvSpPr>
          <xdr:cNvPr id="65" name="TextBox 64">
            <a:extLst>
              <a:ext uri="{FF2B5EF4-FFF2-40B4-BE49-F238E27FC236}">
                <a16:creationId xmlns:a16="http://schemas.microsoft.com/office/drawing/2014/main" id="{385F1195-88A2-4A1D-9A8F-621DE7F67C8C}"/>
              </a:ext>
            </a:extLst>
          </xdr:cNvPr>
          <xdr:cNvSpPr txBox="1"/>
        </xdr:nvSpPr>
        <xdr:spPr>
          <a:xfrm>
            <a:off x="537210" y="5684520"/>
            <a:ext cx="910590" cy="243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800" b="0" kern="1200">
                <a:latin typeface="Segoe UI Semibold" panose="020B0702040204020203" pitchFamily="34" charset="0"/>
                <a:cs typeface="Segoe UI Semibold" panose="020B0702040204020203" pitchFamily="34" charset="0"/>
              </a:rPr>
              <a:t>Below Average</a:t>
            </a:r>
          </a:p>
        </xdr:txBody>
      </xdr:sp>
      <xdr:sp macro="" textlink="">
        <xdr:nvSpPr>
          <xdr:cNvPr id="66" name="TextBox 65">
            <a:extLst>
              <a:ext uri="{FF2B5EF4-FFF2-40B4-BE49-F238E27FC236}">
                <a16:creationId xmlns:a16="http://schemas.microsoft.com/office/drawing/2014/main" id="{3D1DDAC5-CB14-496C-B8E0-B3E56B6A3D93}"/>
              </a:ext>
            </a:extLst>
          </xdr:cNvPr>
          <xdr:cNvSpPr txBox="1"/>
        </xdr:nvSpPr>
        <xdr:spPr>
          <a:xfrm>
            <a:off x="2007870" y="5676900"/>
            <a:ext cx="910590" cy="243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800" b="0" kern="1200">
                <a:latin typeface="Segoe UI Semibold" panose="020B0702040204020203" pitchFamily="34" charset="0"/>
                <a:cs typeface="Segoe UI Semibold" panose="020B0702040204020203" pitchFamily="34" charset="0"/>
              </a:rPr>
              <a:t>Above</a:t>
            </a:r>
            <a:r>
              <a:rPr lang="en-IN" sz="800" b="0" kern="1200" baseline="0">
                <a:latin typeface="Segoe UI Semibold" panose="020B0702040204020203" pitchFamily="34" charset="0"/>
                <a:cs typeface="Segoe UI Semibold" panose="020B0702040204020203" pitchFamily="34" charset="0"/>
              </a:rPr>
              <a:t> Average</a:t>
            </a:r>
            <a:endParaRPr lang="en-IN" sz="800" b="0" kern="1200">
              <a:latin typeface="Segoe UI Semibold" panose="020B0702040204020203" pitchFamily="34" charset="0"/>
              <a:cs typeface="Segoe UI Semibold" panose="020B0702040204020203" pitchFamily="34" charset="0"/>
            </a:endParaRPr>
          </a:p>
        </xdr:txBody>
      </xdr:sp>
      <xdr:sp macro="" textlink="">
        <xdr:nvSpPr>
          <xdr:cNvPr id="67" name="TextBox 66">
            <a:extLst>
              <a:ext uri="{FF2B5EF4-FFF2-40B4-BE49-F238E27FC236}">
                <a16:creationId xmlns:a16="http://schemas.microsoft.com/office/drawing/2014/main" id="{3FB46A6C-8379-4C02-8466-040B99018594}"/>
              </a:ext>
            </a:extLst>
          </xdr:cNvPr>
          <xdr:cNvSpPr txBox="1"/>
        </xdr:nvSpPr>
        <xdr:spPr>
          <a:xfrm>
            <a:off x="3562350" y="5688330"/>
            <a:ext cx="82677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800" b="0" kern="1200">
                <a:latin typeface="Segoe UI Semibold" panose="020B0702040204020203" pitchFamily="34" charset="0"/>
                <a:cs typeface="Segoe UI Semibold" panose="020B0702040204020203" pitchFamily="34" charset="0"/>
              </a:rPr>
              <a:t>Average Line</a:t>
            </a:r>
          </a:p>
        </xdr:txBody>
      </xdr:sp>
      <xdr:sp macro="" textlink="">
        <xdr:nvSpPr>
          <xdr:cNvPr id="68" name="Oval 67">
            <a:extLst>
              <a:ext uri="{FF2B5EF4-FFF2-40B4-BE49-F238E27FC236}">
                <a16:creationId xmlns:a16="http://schemas.microsoft.com/office/drawing/2014/main" id="{12DB35EE-2E1E-4C1F-8CBD-8542C0ABC5E4}"/>
              </a:ext>
            </a:extLst>
          </xdr:cNvPr>
          <xdr:cNvSpPr/>
        </xdr:nvSpPr>
        <xdr:spPr>
          <a:xfrm>
            <a:off x="403860" y="5768340"/>
            <a:ext cx="83820" cy="83820"/>
          </a:xfrm>
          <a:prstGeom prst="ellipse">
            <a:avLst/>
          </a:prstGeom>
          <a:solidFill>
            <a:srgbClr val="90ABD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69" name="Oval 68">
            <a:extLst>
              <a:ext uri="{FF2B5EF4-FFF2-40B4-BE49-F238E27FC236}">
                <a16:creationId xmlns:a16="http://schemas.microsoft.com/office/drawing/2014/main" id="{F47EFB7E-DB6A-41E2-B2AC-5B48729CBEB9}"/>
              </a:ext>
            </a:extLst>
          </xdr:cNvPr>
          <xdr:cNvSpPr/>
        </xdr:nvSpPr>
        <xdr:spPr>
          <a:xfrm>
            <a:off x="1832610" y="5753100"/>
            <a:ext cx="83820" cy="83820"/>
          </a:xfrm>
          <a:prstGeom prst="ellipse">
            <a:avLst/>
          </a:prstGeom>
          <a:solidFill>
            <a:srgbClr val="3174D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xnSp macro="">
        <xdr:nvCxnSpPr>
          <xdr:cNvPr id="53" name="Straight Connector 52">
            <a:extLst>
              <a:ext uri="{FF2B5EF4-FFF2-40B4-BE49-F238E27FC236}">
                <a16:creationId xmlns:a16="http://schemas.microsoft.com/office/drawing/2014/main" id="{9A205953-4408-46EB-92A5-883AB75A35BE}"/>
              </a:ext>
            </a:extLst>
          </xdr:cNvPr>
          <xdr:cNvCxnSpPr/>
        </xdr:nvCxnSpPr>
        <xdr:spPr>
          <a:xfrm>
            <a:off x="3063240" y="5806440"/>
            <a:ext cx="525780" cy="0"/>
          </a:xfrm>
          <a:prstGeom prst="line">
            <a:avLst/>
          </a:prstGeom>
          <a:ln w="22225">
            <a:solidFill>
              <a:schemeClr val="bg1">
                <a:lumMod val="50000"/>
              </a:schemeClr>
            </a:solidFill>
            <a:prstDash val="dash"/>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xdr:col>
      <xdr:colOff>7620</xdr:colOff>
      <xdr:row>0</xdr:row>
      <xdr:rowOff>91440</xdr:rowOff>
    </xdr:from>
    <xdr:to>
      <xdr:col>8</xdr:col>
      <xdr:colOff>563880</xdr:colOff>
      <xdr:row>2</xdr:row>
      <xdr:rowOff>7620</xdr:rowOff>
    </xdr:to>
    <xdr:sp macro="" textlink="">
      <xdr:nvSpPr>
        <xdr:cNvPr id="3" name="Rectangle: Rounded Corners 2">
          <a:hlinkClick xmlns:r="http://schemas.openxmlformats.org/officeDocument/2006/relationships" r:id="rId8"/>
          <a:extLst>
            <a:ext uri="{FF2B5EF4-FFF2-40B4-BE49-F238E27FC236}">
              <a16:creationId xmlns:a16="http://schemas.microsoft.com/office/drawing/2014/main" id="{1A49FBA3-84F3-472E-84D5-51470869FE61}"/>
            </a:ext>
          </a:extLst>
        </xdr:cNvPr>
        <xdr:cNvSpPr/>
      </xdr:nvSpPr>
      <xdr:spPr>
        <a:xfrm>
          <a:off x="4274820" y="91440"/>
          <a:ext cx="1165860" cy="281940"/>
        </a:xfrm>
        <a:prstGeom prst="roundRect">
          <a:avLst/>
        </a:prstGeom>
        <a:solidFill>
          <a:srgbClr val="004C9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kern="1200">
              <a:solidFill>
                <a:schemeClr val="bg1"/>
              </a:solidFill>
            </a:rPr>
            <a:t>Time Frame</a:t>
          </a:r>
        </a:p>
      </xdr:txBody>
    </xdr:sp>
    <xdr:clientData/>
  </xdr:twoCellAnchor>
  <xdr:twoCellAnchor>
    <xdr:from>
      <xdr:col>9</xdr:col>
      <xdr:colOff>518160</xdr:colOff>
      <xdr:row>0</xdr:row>
      <xdr:rowOff>91440</xdr:rowOff>
    </xdr:from>
    <xdr:to>
      <xdr:col>11</xdr:col>
      <xdr:colOff>464820</xdr:colOff>
      <xdr:row>2</xdr:row>
      <xdr:rowOff>7620</xdr:rowOff>
    </xdr:to>
    <xdr:sp macro="" textlink="">
      <xdr:nvSpPr>
        <xdr:cNvPr id="4" name="Rectangle: Rounded Corners 3">
          <a:hlinkClick xmlns:r="http://schemas.openxmlformats.org/officeDocument/2006/relationships" r:id="rId9"/>
          <a:extLst>
            <a:ext uri="{FF2B5EF4-FFF2-40B4-BE49-F238E27FC236}">
              <a16:creationId xmlns:a16="http://schemas.microsoft.com/office/drawing/2014/main" id="{2C601343-8EBA-4731-8D3B-48A9E07F7172}"/>
            </a:ext>
          </a:extLst>
        </xdr:cNvPr>
        <xdr:cNvSpPr/>
      </xdr:nvSpPr>
      <xdr:spPr>
        <a:xfrm>
          <a:off x="6004560" y="91440"/>
          <a:ext cx="1165860" cy="281940"/>
        </a:xfrm>
        <a:prstGeom prst="roundRect">
          <a:avLst/>
        </a:prstGeom>
        <a:solidFill>
          <a:schemeClr val="accent3">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kern="1200">
              <a:solidFill>
                <a:sysClr val="windowText" lastClr="000000"/>
              </a:solidFill>
            </a:rPr>
            <a:t>Store</a:t>
          </a:r>
        </a:p>
      </xdr:txBody>
    </xdr:sp>
    <xdr:clientData/>
  </xdr:twoCellAnchor>
  <xdr:twoCellAnchor>
    <xdr:from>
      <xdr:col>12</xdr:col>
      <xdr:colOff>419100</xdr:colOff>
      <xdr:row>0</xdr:row>
      <xdr:rowOff>91440</xdr:rowOff>
    </xdr:from>
    <xdr:to>
      <xdr:col>14</xdr:col>
      <xdr:colOff>365760</xdr:colOff>
      <xdr:row>2</xdr:row>
      <xdr:rowOff>7620</xdr:rowOff>
    </xdr:to>
    <xdr:sp macro="" textlink="">
      <xdr:nvSpPr>
        <xdr:cNvPr id="5" name="Rectangle: Rounded Corners 4">
          <a:hlinkClick xmlns:r="http://schemas.openxmlformats.org/officeDocument/2006/relationships" r:id="rId10"/>
          <a:extLst>
            <a:ext uri="{FF2B5EF4-FFF2-40B4-BE49-F238E27FC236}">
              <a16:creationId xmlns:a16="http://schemas.microsoft.com/office/drawing/2014/main" id="{3F1E8090-D9CD-44D5-A347-1914274293CB}"/>
            </a:ext>
          </a:extLst>
        </xdr:cNvPr>
        <xdr:cNvSpPr/>
      </xdr:nvSpPr>
      <xdr:spPr>
        <a:xfrm>
          <a:off x="7734300" y="91440"/>
          <a:ext cx="1165860" cy="281940"/>
        </a:xfrm>
        <a:prstGeom prst="roundRect">
          <a:avLst/>
        </a:prstGeom>
        <a:solidFill>
          <a:schemeClr val="accent3">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kern="1200">
              <a:solidFill>
                <a:sysClr val="windowText" lastClr="000000"/>
              </a:solidFill>
            </a:rPr>
            <a:t>Profit View</a:t>
          </a:r>
        </a:p>
      </xdr:txBody>
    </xdr:sp>
    <xdr:clientData/>
  </xdr:twoCellAnchor>
  <xdr:twoCellAnchor>
    <xdr:from>
      <xdr:col>20</xdr:col>
      <xdr:colOff>525780</xdr:colOff>
      <xdr:row>0</xdr:row>
      <xdr:rowOff>0</xdr:rowOff>
    </xdr:from>
    <xdr:to>
      <xdr:col>24</xdr:col>
      <xdr:colOff>472439</xdr:colOff>
      <xdr:row>37</xdr:row>
      <xdr:rowOff>83820</xdr:rowOff>
    </xdr:to>
    <xdr:grpSp>
      <xdr:nvGrpSpPr>
        <xdr:cNvPr id="6" name="Group 5">
          <a:extLst>
            <a:ext uri="{FF2B5EF4-FFF2-40B4-BE49-F238E27FC236}">
              <a16:creationId xmlns:a16="http://schemas.microsoft.com/office/drawing/2014/main" id="{BE66B696-C9A5-4285-AC8F-A6F7A4F75C14}"/>
            </a:ext>
          </a:extLst>
        </xdr:cNvPr>
        <xdr:cNvGrpSpPr/>
      </xdr:nvGrpSpPr>
      <xdr:grpSpPr>
        <a:xfrm>
          <a:off x="12717780" y="0"/>
          <a:ext cx="2385059" cy="6850380"/>
          <a:chOff x="12748260" y="0"/>
          <a:chExt cx="2385059" cy="6850380"/>
        </a:xfrm>
      </xdr:grpSpPr>
      <xdr:sp macro="" textlink="">
        <xdr:nvSpPr>
          <xdr:cNvPr id="7" name="Moon 6">
            <a:extLst>
              <a:ext uri="{FF2B5EF4-FFF2-40B4-BE49-F238E27FC236}">
                <a16:creationId xmlns:a16="http://schemas.microsoft.com/office/drawing/2014/main" id="{67F96FE4-14B9-8BCE-CFAA-2A3025509E44}"/>
              </a:ext>
            </a:extLst>
          </xdr:cNvPr>
          <xdr:cNvSpPr/>
        </xdr:nvSpPr>
        <xdr:spPr>
          <a:xfrm flipH="1">
            <a:off x="12778739" y="15240"/>
            <a:ext cx="2354580" cy="6827520"/>
          </a:xfrm>
          <a:prstGeom prst="moon">
            <a:avLst>
              <a:gd name="adj" fmla="val 48182"/>
            </a:avLst>
          </a:prstGeom>
          <a:solidFill>
            <a:srgbClr val="DDDDDD"/>
          </a:solidFill>
          <a:ln>
            <a:solidFill>
              <a:srgbClr val="3174D7"/>
            </a:solidFill>
            <a:round/>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8" name="Right Triangle 7">
            <a:extLst>
              <a:ext uri="{FF2B5EF4-FFF2-40B4-BE49-F238E27FC236}">
                <a16:creationId xmlns:a16="http://schemas.microsoft.com/office/drawing/2014/main" id="{D150071E-E5D8-A822-0C07-DAF2A714B3FC}"/>
              </a:ext>
            </a:extLst>
          </xdr:cNvPr>
          <xdr:cNvSpPr/>
        </xdr:nvSpPr>
        <xdr:spPr>
          <a:xfrm flipH="1">
            <a:off x="12771120" y="6042660"/>
            <a:ext cx="1554480" cy="807720"/>
          </a:xfrm>
          <a:prstGeom prst="rtTriangle">
            <a:avLst/>
          </a:prstGeom>
          <a:solidFill>
            <a:srgbClr val="DDDD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9" name="Right Triangle 8">
            <a:extLst>
              <a:ext uri="{FF2B5EF4-FFF2-40B4-BE49-F238E27FC236}">
                <a16:creationId xmlns:a16="http://schemas.microsoft.com/office/drawing/2014/main" id="{37B80275-60E4-FABD-9681-DF0C71C98ADF}"/>
              </a:ext>
            </a:extLst>
          </xdr:cNvPr>
          <xdr:cNvSpPr/>
        </xdr:nvSpPr>
        <xdr:spPr>
          <a:xfrm flipH="1" flipV="1">
            <a:off x="12748260" y="0"/>
            <a:ext cx="1554480" cy="807720"/>
          </a:xfrm>
          <a:prstGeom prst="rtTriangle">
            <a:avLst/>
          </a:prstGeom>
          <a:solidFill>
            <a:srgbClr val="DDDD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grpSp>
    <xdr:clientData/>
  </xdr:twoCellAnchor>
  <xdr:twoCellAnchor>
    <xdr:from>
      <xdr:col>0</xdr:col>
      <xdr:colOff>281940</xdr:colOff>
      <xdr:row>0</xdr:row>
      <xdr:rowOff>45720</xdr:rowOff>
    </xdr:from>
    <xdr:to>
      <xdr:col>10</xdr:col>
      <xdr:colOff>272640</xdr:colOff>
      <xdr:row>2</xdr:row>
      <xdr:rowOff>45720</xdr:rowOff>
    </xdr:to>
    <xdr:sp macro="" textlink="">
      <xdr:nvSpPr>
        <xdr:cNvPr id="54" name="TextBox 53">
          <a:extLst>
            <a:ext uri="{FF2B5EF4-FFF2-40B4-BE49-F238E27FC236}">
              <a16:creationId xmlns:a16="http://schemas.microsoft.com/office/drawing/2014/main" id="{133B16D3-1047-4831-B52E-E8023EC71F12}"/>
            </a:ext>
          </a:extLst>
        </xdr:cNvPr>
        <xdr:cNvSpPr txBox="1"/>
      </xdr:nvSpPr>
      <xdr:spPr>
        <a:xfrm>
          <a:off x="281940" y="45720"/>
          <a:ext cx="608670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2000" b="0" i="0" u="none" strike="noStrike" kern="1200">
              <a:gradFill flip="none" rotWithShape="1">
                <a:gsLst>
                  <a:gs pos="3000">
                    <a:srgbClr val="9FE6FF"/>
                  </a:gs>
                  <a:gs pos="96000">
                    <a:srgbClr val="002060"/>
                  </a:gs>
                </a:gsLst>
                <a:lin ang="0" scaled="1"/>
                <a:tileRect/>
              </a:gradFill>
              <a:latin typeface="+mn-lt"/>
              <a:cs typeface="Calibri"/>
            </a:rPr>
            <a:t>Flix</a:t>
          </a:r>
          <a:r>
            <a:rPr lang="en-US" sz="2000" b="0" i="0" u="none" strike="noStrike" kern="1200" baseline="0">
              <a:gradFill flip="none" rotWithShape="1">
                <a:gsLst>
                  <a:gs pos="3000">
                    <a:srgbClr val="9FE6FF"/>
                  </a:gs>
                  <a:gs pos="96000">
                    <a:srgbClr val="002060"/>
                  </a:gs>
                </a:gsLst>
                <a:lin ang="0" scaled="1"/>
                <a:tileRect/>
              </a:gradFill>
              <a:latin typeface="+mn-lt"/>
              <a:cs typeface="Calibri"/>
            </a:rPr>
            <a:t> Business Dashboard</a:t>
          </a:r>
          <a:endParaRPr lang="en-US" sz="2000" b="0" i="0" u="none" strike="noStrike" kern="1200">
            <a:gradFill flip="none" rotWithShape="1">
              <a:gsLst>
                <a:gs pos="3000">
                  <a:srgbClr val="9FE6FF"/>
                </a:gs>
                <a:gs pos="96000">
                  <a:srgbClr val="002060"/>
                </a:gs>
              </a:gsLst>
              <a:lin ang="0" scaled="1"/>
              <a:tileRect/>
            </a:gradFill>
            <a:latin typeface="+mn-lt"/>
            <a:cs typeface="Calibri"/>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220980</xdr:colOff>
      <xdr:row>4</xdr:row>
      <xdr:rowOff>15240</xdr:rowOff>
    </xdr:from>
    <xdr:to>
      <xdr:col>21</xdr:col>
      <xdr:colOff>190500</xdr:colOff>
      <xdr:row>36</xdr:row>
      <xdr:rowOff>121920</xdr:rowOff>
    </xdr:to>
    <xdr:sp macro="" textlink="">
      <xdr:nvSpPr>
        <xdr:cNvPr id="11" name="Rectangle: Diagonal Corners Rounded 10">
          <a:extLst>
            <a:ext uri="{FF2B5EF4-FFF2-40B4-BE49-F238E27FC236}">
              <a16:creationId xmlns:a16="http://schemas.microsoft.com/office/drawing/2014/main" id="{0CD5E1BB-3479-2EB0-3812-55FC1D21B09D}"/>
            </a:ext>
          </a:extLst>
        </xdr:cNvPr>
        <xdr:cNvSpPr/>
      </xdr:nvSpPr>
      <xdr:spPr>
        <a:xfrm>
          <a:off x="830580" y="716280"/>
          <a:ext cx="12161520" cy="5722620"/>
        </a:xfrm>
        <a:prstGeom prst="round2DiagRect">
          <a:avLst>
            <a:gd name="adj1" fmla="val 6311"/>
            <a:gd name="adj2" fmla="val 0"/>
          </a:avLst>
        </a:prstGeom>
        <a:solidFill>
          <a:srgbClr val="FFFFFF"/>
        </a:solidFill>
        <a:ln>
          <a:noFill/>
        </a:ln>
        <a:effectLst>
          <a:outerShdw blurRad="63500" sx="102000" sy="102000" algn="ctr" rotWithShape="0">
            <a:prstClr val="black">
              <a:alpha val="1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5</xdr:col>
      <xdr:colOff>121920</xdr:colOff>
      <xdr:row>4</xdr:row>
      <xdr:rowOff>99060</xdr:rowOff>
    </xdr:from>
    <xdr:to>
      <xdr:col>20</xdr:col>
      <xdr:colOff>441960</xdr:colOff>
      <xdr:row>33</xdr:row>
      <xdr:rowOff>76200</xdr:rowOff>
    </xdr:to>
    <xdr:sp macro="" textlink="">
      <xdr:nvSpPr>
        <xdr:cNvPr id="13" name="Rectangle: Diagonal Corners Rounded 12">
          <a:extLst>
            <a:ext uri="{FF2B5EF4-FFF2-40B4-BE49-F238E27FC236}">
              <a16:creationId xmlns:a16="http://schemas.microsoft.com/office/drawing/2014/main" id="{6D35D85C-ACBC-4AE6-8DA1-AC021579C61A}"/>
            </a:ext>
          </a:extLst>
        </xdr:cNvPr>
        <xdr:cNvSpPr/>
      </xdr:nvSpPr>
      <xdr:spPr>
        <a:xfrm>
          <a:off x="3169920" y="800100"/>
          <a:ext cx="9464040" cy="5059680"/>
        </a:xfrm>
        <a:prstGeom prst="round2DiagRect">
          <a:avLst>
            <a:gd name="adj1" fmla="val 6311"/>
            <a:gd name="adj2" fmla="val 0"/>
          </a:avLst>
        </a:prstGeom>
        <a:solidFill>
          <a:srgbClr val="FFFFFF"/>
        </a:solidFill>
        <a:ln>
          <a:noFill/>
        </a:ln>
        <a:effectLst>
          <a:outerShdw blurRad="63500" sx="102000" sy="102000" algn="ctr" rotWithShape="0">
            <a:prstClr val="black">
              <a:alpha val="1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xdr:col>
      <xdr:colOff>224790</xdr:colOff>
      <xdr:row>20</xdr:row>
      <xdr:rowOff>99060</xdr:rowOff>
    </xdr:from>
    <xdr:to>
      <xdr:col>4</xdr:col>
      <xdr:colOff>453390</xdr:colOff>
      <xdr:row>23</xdr:row>
      <xdr:rowOff>126420</xdr:rowOff>
    </xdr:to>
    <xdr:sp macro="" textlink="">
      <xdr:nvSpPr>
        <xdr:cNvPr id="21" name="Rectangle: Diagonal Corners Rounded 20">
          <a:extLst>
            <a:ext uri="{FF2B5EF4-FFF2-40B4-BE49-F238E27FC236}">
              <a16:creationId xmlns:a16="http://schemas.microsoft.com/office/drawing/2014/main" id="{ECEFEC5F-1A40-84D1-A613-A7B3784A86BD}"/>
            </a:ext>
          </a:extLst>
        </xdr:cNvPr>
        <xdr:cNvSpPr/>
      </xdr:nvSpPr>
      <xdr:spPr>
        <a:xfrm flipH="1">
          <a:off x="834390" y="3756660"/>
          <a:ext cx="2057400" cy="576000"/>
        </a:xfrm>
        <a:prstGeom prst="round2DiagRect">
          <a:avLst/>
        </a:prstGeom>
        <a:solidFill>
          <a:srgbClr val="F2F2F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xdr:col>
      <xdr:colOff>224790</xdr:colOff>
      <xdr:row>24</xdr:row>
      <xdr:rowOff>106680</xdr:rowOff>
    </xdr:from>
    <xdr:to>
      <xdr:col>4</xdr:col>
      <xdr:colOff>453390</xdr:colOff>
      <xdr:row>27</xdr:row>
      <xdr:rowOff>134040</xdr:rowOff>
    </xdr:to>
    <xdr:sp macro="" textlink="">
      <xdr:nvSpPr>
        <xdr:cNvPr id="22" name="Rectangle: Diagonal Corners Rounded 21">
          <a:extLst>
            <a:ext uri="{FF2B5EF4-FFF2-40B4-BE49-F238E27FC236}">
              <a16:creationId xmlns:a16="http://schemas.microsoft.com/office/drawing/2014/main" id="{CED76FD6-E3FF-4437-B06C-BDBC8D95476D}"/>
            </a:ext>
          </a:extLst>
        </xdr:cNvPr>
        <xdr:cNvSpPr/>
      </xdr:nvSpPr>
      <xdr:spPr>
        <a:xfrm flipH="1">
          <a:off x="834390" y="4495800"/>
          <a:ext cx="2057400" cy="576000"/>
        </a:xfrm>
        <a:prstGeom prst="round2DiagRect">
          <a:avLst/>
        </a:prstGeom>
        <a:solidFill>
          <a:srgbClr val="F2F2F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xdr:col>
      <xdr:colOff>224790</xdr:colOff>
      <xdr:row>28</xdr:row>
      <xdr:rowOff>114300</xdr:rowOff>
    </xdr:from>
    <xdr:to>
      <xdr:col>4</xdr:col>
      <xdr:colOff>453390</xdr:colOff>
      <xdr:row>31</xdr:row>
      <xdr:rowOff>141660</xdr:rowOff>
    </xdr:to>
    <xdr:sp macro="" textlink="">
      <xdr:nvSpPr>
        <xdr:cNvPr id="23" name="Rectangle: Diagonal Corners Rounded 22">
          <a:extLst>
            <a:ext uri="{FF2B5EF4-FFF2-40B4-BE49-F238E27FC236}">
              <a16:creationId xmlns:a16="http://schemas.microsoft.com/office/drawing/2014/main" id="{7C24667F-9B99-4944-BBED-E7C5545DE3ED}"/>
            </a:ext>
          </a:extLst>
        </xdr:cNvPr>
        <xdr:cNvSpPr/>
      </xdr:nvSpPr>
      <xdr:spPr>
        <a:xfrm flipH="1">
          <a:off x="834390" y="5234940"/>
          <a:ext cx="2057400" cy="576000"/>
        </a:xfrm>
        <a:prstGeom prst="round2DiagRect">
          <a:avLst/>
        </a:prstGeom>
        <a:solidFill>
          <a:srgbClr val="F2F2F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xdr:col>
      <xdr:colOff>480060</xdr:colOff>
      <xdr:row>21</xdr:row>
      <xdr:rowOff>74640</xdr:rowOff>
    </xdr:from>
    <xdr:to>
      <xdr:col>3</xdr:col>
      <xdr:colOff>281940</xdr:colOff>
      <xdr:row>23</xdr:row>
      <xdr:rowOff>22860</xdr:rowOff>
    </xdr:to>
    <xdr:sp macro="" textlink="">
      <xdr:nvSpPr>
        <xdr:cNvPr id="26" name="TextBox 25">
          <a:extLst>
            <a:ext uri="{FF2B5EF4-FFF2-40B4-BE49-F238E27FC236}">
              <a16:creationId xmlns:a16="http://schemas.microsoft.com/office/drawing/2014/main" id="{39DA8E20-78ED-477E-8846-167E9344EEF8}"/>
            </a:ext>
          </a:extLst>
        </xdr:cNvPr>
        <xdr:cNvSpPr txBox="1"/>
      </xdr:nvSpPr>
      <xdr:spPr>
        <a:xfrm>
          <a:off x="1089660" y="3915120"/>
          <a:ext cx="1021080" cy="313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100" kern="1200"/>
            <a:t>Total Revenue</a:t>
          </a:r>
        </a:p>
      </xdr:txBody>
    </xdr:sp>
    <xdr:clientData/>
  </xdr:twoCellAnchor>
  <xdr:twoCellAnchor>
    <xdr:from>
      <xdr:col>1</xdr:col>
      <xdr:colOff>472440</xdr:colOff>
      <xdr:row>25</xdr:row>
      <xdr:rowOff>44160</xdr:rowOff>
    </xdr:from>
    <xdr:to>
      <xdr:col>3</xdr:col>
      <xdr:colOff>129540</xdr:colOff>
      <xdr:row>26</xdr:row>
      <xdr:rowOff>167640</xdr:rowOff>
    </xdr:to>
    <xdr:sp macro="" textlink="">
      <xdr:nvSpPr>
        <xdr:cNvPr id="27" name="TextBox 26">
          <a:extLst>
            <a:ext uri="{FF2B5EF4-FFF2-40B4-BE49-F238E27FC236}">
              <a16:creationId xmlns:a16="http://schemas.microsoft.com/office/drawing/2014/main" id="{549BF4FB-534F-4AE6-8CBC-A2C894DE8D73}"/>
            </a:ext>
          </a:extLst>
        </xdr:cNvPr>
        <xdr:cNvSpPr txBox="1"/>
      </xdr:nvSpPr>
      <xdr:spPr>
        <a:xfrm>
          <a:off x="1082040" y="4616160"/>
          <a:ext cx="876300" cy="306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100" kern="1200"/>
            <a:t>Total Target</a:t>
          </a:r>
        </a:p>
      </xdr:txBody>
    </xdr:sp>
    <xdr:clientData/>
  </xdr:twoCellAnchor>
  <xdr:twoCellAnchor>
    <xdr:from>
      <xdr:col>1</xdr:col>
      <xdr:colOff>487680</xdr:colOff>
      <xdr:row>29</xdr:row>
      <xdr:rowOff>59400</xdr:rowOff>
    </xdr:from>
    <xdr:to>
      <xdr:col>3</xdr:col>
      <xdr:colOff>114300</xdr:colOff>
      <xdr:row>31</xdr:row>
      <xdr:rowOff>0</xdr:rowOff>
    </xdr:to>
    <xdr:sp macro="" textlink="">
      <xdr:nvSpPr>
        <xdr:cNvPr id="28" name="TextBox 27">
          <a:extLst>
            <a:ext uri="{FF2B5EF4-FFF2-40B4-BE49-F238E27FC236}">
              <a16:creationId xmlns:a16="http://schemas.microsoft.com/office/drawing/2014/main" id="{2F6B22B2-A7C7-4192-91D5-FD8B0C28AC59}"/>
            </a:ext>
          </a:extLst>
        </xdr:cNvPr>
        <xdr:cNvSpPr txBox="1"/>
      </xdr:nvSpPr>
      <xdr:spPr>
        <a:xfrm>
          <a:off x="1097280" y="5362920"/>
          <a:ext cx="845820" cy="306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100" kern="1200"/>
            <a:t>Variance %</a:t>
          </a:r>
        </a:p>
      </xdr:txBody>
    </xdr:sp>
    <xdr:clientData/>
  </xdr:twoCellAnchor>
  <xdr:twoCellAnchor>
    <xdr:from>
      <xdr:col>3</xdr:col>
      <xdr:colOff>358140</xdr:colOff>
      <xdr:row>21</xdr:row>
      <xdr:rowOff>21300</xdr:rowOff>
    </xdr:from>
    <xdr:to>
      <xdr:col>4</xdr:col>
      <xdr:colOff>411480</xdr:colOff>
      <xdr:row>23</xdr:row>
      <xdr:rowOff>22860</xdr:rowOff>
    </xdr:to>
    <xdr:sp macro="" textlink="Analysis!B17">
      <xdr:nvSpPr>
        <xdr:cNvPr id="29" name="TextBox 28">
          <a:extLst>
            <a:ext uri="{FF2B5EF4-FFF2-40B4-BE49-F238E27FC236}">
              <a16:creationId xmlns:a16="http://schemas.microsoft.com/office/drawing/2014/main" id="{48479A44-321F-437B-A518-A6092A837032}"/>
            </a:ext>
          </a:extLst>
        </xdr:cNvPr>
        <xdr:cNvSpPr txBox="1"/>
      </xdr:nvSpPr>
      <xdr:spPr>
        <a:xfrm>
          <a:off x="2186940" y="3861780"/>
          <a:ext cx="662940" cy="367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37B5402-9F6E-42FC-A601-9AB1DA7C4437}" type="TxLink">
            <a:rPr lang="en-US" sz="1200" b="0" i="0" u="none" strike="noStrike" kern="1200">
              <a:solidFill>
                <a:srgbClr val="000000"/>
              </a:solidFill>
              <a:latin typeface="Calibri"/>
              <a:cs typeface="Calibri"/>
            </a:rPr>
            <a:pPr algn="ctr"/>
            <a:t>$5.4M</a:t>
          </a:fld>
          <a:endParaRPr lang="en-IN" sz="1200" kern="1200"/>
        </a:p>
      </xdr:txBody>
    </xdr:sp>
    <xdr:clientData/>
  </xdr:twoCellAnchor>
  <xdr:twoCellAnchor>
    <xdr:from>
      <xdr:col>3</xdr:col>
      <xdr:colOff>365760</xdr:colOff>
      <xdr:row>25</xdr:row>
      <xdr:rowOff>51780</xdr:rowOff>
    </xdr:from>
    <xdr:to>
      <xdr:col>4</xdr:col>
      <xdr:colOff>419100</xdr:colOff>
      <xdr:row>27</xdr:row>
      <xdr:rowOff>53340</xdr:rowOff>
    </xdr:to>
    <xdr:sp macro="" textlink="Analysis!L17">
      <xdr:nvSpPr>
        <xdr:cNvPr id="30" name="TextBox 29">
          <a:extLst>
            <a:ext uri="{FF2B5EF4-FFF2-40B4-BE49-F238E27FC236}">
              <a16:creationId xmlns:a16="http://schemas.microsoft.com/office/drawing/2014/main" id="{A40B3C87-149F-4E0B-8E2D-CB39FF3CBE72}"/>
            </a:ext>
          </a:extLst>
        </xdr:cNvPr>
        <xdr:cNvSpPr txBox="1"/>
      </xdr:nvSpPr>
      <xdr:spPr>
        <a:xfrm>
          <a:off x="2194560" y="4623780"/>
          <a:ext cx="662940" cy="367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9945E1E-B0B1-47B7-8B64-713F0D4DEA6B}" type="TxLink">
            <a:rPr lang="en-US" sz="1200" b="0" i="0" u="none" strike="noStrike" kern="1200">
              <a:solidFill>
                <a:srgbClr val="000000"/>
              </a:solidFill>
              <a:latin typeface="Calibri"/>
              <a:cs typeface="Calibri"/>
            </a:rPr>
            <a:pPr algn="ctr"/>
            <a:t>$5.3M</a:t>
          </a:fld>
          <a:endParaRPr lang="en-IN" sz="1400" kern="1200"/>
        </a:p>
      </xdr:txBody>
    </xdr:sp>
    <xdr:clientData/>
  </xdr:twoCellAnchor>
  <xdr:twoCellAnchor>
    <xdr:from>
      <xdr:col>5</xdr:col>
      <xdr:colOff>327660</xdr:colOff>
      <xdr:row>5</xdr:row>
      <xdr:rowOff>15240</xdr:rowOff>
    </xdr:from>
    <xdr:to>
      <xdr:col>20</xdr:col>
      <xdr:colOff>381000</xdr:colOff>
      <xdr:row>35</xdr:row>
      <xdr:rowOff>91440</xdr:rowOff>
    </xdr:to>
    <mc:AlternateContent xmlns:mc="http://schemas.openxmlformats.org/markup-compatibility/2006">
      <mc:Choice xmlns:we="http://schemas.microsoft.com/office/webextensions/webextension/2010/11" Requires="we">
        <xdr:graphicFrame macro="">
          <xdr:nvGraphicFramePr>
            <xdr:cNvPr id="33" name="Add-in 32">
              <a:extLst>
                <a:ext uri="{FF2B5EF4-FFF2-40B4-BE49-F238E27FC236}">
                  <a16:creationId xmlns:a16="http://schemas.microsoft.com/office/drawing/2014/main" id="{D6ED15DA-C351-40B5-A4E2-849352A6D5D7}"/>
                </a:ext>
              </a:extLst>
            </xdr:cNvPr>
            <xdr:cNvGraphicFramePr>
              <a:graphicFrameLocks noGrp="1"/>
            </xdr:cNvGraphicFramePr>
          </xdr:nvGraphicFramePr>
          <xdr:xfrm>
            <a:off x="0" y="0"/>
            <a:ext cx="0" cy="0"/>
          </xdr:xfrm>
          <a:graphic>
            <a:graphicData uri="http://schemas.microsoft.com/office/webextensions/webextension/2010/11">
              <we:webextensionref xmlns:we="http://schemas.microsoft.com/office/webextensions/webextension/2010/11" xmlns:r="http://schemas.openxmlformats.org/officeDocument/2006/relationships" r:id="rId1"/>
            </a:graphicData>
          </a:graphic>
        </xdr:graphicFrame>
      </mc:Choice>
      <mc:Fallback>
        <xdr:pic>
          <xdr:nvPicPr>
            <xdr:cNvPr id="33" name="Add-in 32">
              <a:extLst>
                <a:ext uri="{FF2B5EF4-FFF2-40B4-BE49-F238E27FC236}">
                  <a16:creationId xmlns:a16="http://schemas.microsoft.com/office/drawing/2014/main" id="{D6ED15DA-C351-40B5-A4E2-849352A6D5D7}"/>
                </a:ext>
              </a:extLst>
            </xdr:cNvPr>
            <xdr:cNvPicPr/>
          </xdr:nvPicPr>
          <xdr:blipFill>
            <a:blip xmlns:r="http://schemas.openxmlformats.org/officeDocument/2006/relationships" r:embed="rId2"/>
            <a:stretch>
              <a:fillRect/>
            </a:stretch>
          </xdr:blipFill>
          <xdr:spPr>
            <a:prstGeom prst="rect">
              <a:avLst/>
            </a:prstGeom>
          </xdr:spPr>
        </xdr:pic>
      </mc:Fallback>
    </mc:AlternateContent>
    <xdr:clientData/>
  </xdr:twoCellAnchor>
  <xdr:twoCellAnchor>
    <xdr:from>
      <xdr:col>5</xdr:col>
      <xdr:colOff>350520</xdr:colOff>
      <xdr:row>6</xdr:row>
      <xdr:rowOff>60959</xdr:rowOff>
    </xdr:from>
    <xdr:to>
      <xdr:col>20</xdr:col>
      <xdr:colOff>365760</xdr:colOff>
      <xdr:row>6</xdr:row>
      <xdr:rowOff>106678</xdr:rowOff>
    </xdr:to>
    <xdr:sp macro="" textlink="">
      <xdr:nvSpPr>
        <xdr:cNvPr id="24" name="Rectangle 23">
          <a:extLst>
            <a:ext uri="{FF2B5EF4-FFF2-40B4-BE49-F238E27FC236}">
              <a16:creationId xmlns:a16="http://schemas.microsoft.com/office/drawing/2014/main" id="{5CA8895D-C236-43C2-A098-A9B583141902}"/>
            </a:ext>
          </a:extLst>
        </xdr:cNvPr>
        <xdr:cNvSpPr/>
      </xdr:nvSpPr>
      <xdr:spPr>
        <a:xfrm rot="10800000" flipH="1">
          <a:off x="3398520" y="1112519"/>
          <a:ext cx="9159240" cy="45719"/>
        </a:xfrm>
        <a:prstGeom prst="rect">
          <a:avLst/>
        </a:prstGeom>
        <a:gradFill flip="none" rotWithShape="1">
          <a:gsLst>
            <a:gs pos="0">
              <a:srgbClr val="DDDDDD"/>
            </a:gs>
            <a:gs pos="18000">
              <a:srgbClr val="EAEAEA"/>
            </a:gs>
            <a:gs pos="100000">
              <a:srgbClr val="FFFFFF"/>
            </a:gs>
          </a:gsLst>
          <a:lin ang="16200000" scaled="1"/>
          <a:tileRect/>
        </a:gradFill>
        <a:ln>
          <a:noFill/>
        </a:ln>
        <a:effectLst>
          <a:outerShdw blurRad="50800" dist="50800" dir="5400000" algn="ctr" rotWithShape="0">
            <a:srgbClr val="000000">
              <a:alpha val="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solidFill>
              <a:schemeClr val="lt1"/>
            </a:solidFill>
          </a:endParaRPr>
        </a:p>
      </xdr:txBody>
    </xdr:sp>
    <xdr:clientData/>
  </xdr:twoCellAnchor>
  <xdr:twoCellAnchor>
    <xdr:from>
      <xdr:col>5</xdr:col>
      <xdr:colOff>251460</xdr:colOff>
      <xdr:row>6</xdr:row>
      <xdr:rowOff>144780</xdr:rowOff>
    </xdr:from>
    <xdr:to>
      <xdr:col>6</xdr:col>
      <xdr:colOff>434340</xdr:colOff>
      <xdr:row>7</xdr:row>
      <xdr:rowOff>129540</xdr:rowOff>
    </xdr:to>
    <xdr:sp macro="" textlink="">
      <xdr:nvSpPr>
        <xdr:cNvPr id="25" name="TextBox 24">
          <a:extLst>
            <a:ext uri="{FF2B5EF4-FFF2-40B4-BE49-F238E27FC236}">
              <a16:creationId xmlns:a16="http://schemas.microsoft.com/office/drawing/2014/main" id="{81E1826F-8633-366D-8776-35EFEF6035B4}"/>
            </a:ext>
          </a:extLst>
        </xdr:cNvPr>
        <xdr:cNvSpPr txBox="1"/>
      </xdr:nvSpPr>
      <xdr:spPr>
        <a:xfrm>
          <a:off x="3299460" y="1242060"/>
          <a:ext cx="792480" cy="167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100" kern="1200"/>
            <a:t>Store</a:t>
          </a:r>
        </a:p>
      </xdr:txBody>
    </xdr:sp>
    <xdr:clientData/>
  </xdr:twoCellAnchor>
  <mc:AlternateContent xmlns:mc="http://schemas.openxmlformats.org/markup-compatibility/2006">
    <mc:Choice xmlns:a14="http://schemas.microsoft.com/office/drawing/2010/main" Requires="a14">
      <xdr:twoCellAnchor editAs="oneCell">
        <xdr:from>
          <xdr:col>3</xdr:col>
          <xdr:colOff>332822</xdr:colOff>
          <xdr:row>29</xdr:row>
          <xdr:rowOff>84353</xdr:rowOff>
        </xdr:from>
        <xdr:to>
          <xdr:col>4</xdr:col>
          <xdr:colOff>434340</xdr:colOff>
          <xdr:row>30</xdr:row>
          <xdr:rowOff>129540</xdr:rowOff>
        </xdr:to>
        <xdr:pic>
          <xdr:nvPicPr>
            <xdr:cNvPr id="37" name="Picture 36">
              <a:extLst>
                <a:ext uri="{FF2B5EF4-FFF2-40B4-BE49-F238E27FC236}">
                  <a16:creationId xmlns:a16="http://schemas.microsoft.com/office/drawing/2014/main" id="{1D79FEE1-66DD-2D82-57AE-FEA485B4BDDA}"/>
                </a:ext>
              </a:extLst>
            </xdr:cNvPr>
            <xdr:cNvPicPr>
              <a:picLocks noChangeAspect="1" noChangeArrowheads="1"/>
              <a:extLst>
                <a:ext uri="{84589F7E-364E-4C9E-8A38-B11213B215E9}">
                  <a14:cameraTool cellRange="Analysis!$U$22" spid="_x0000_s4152"/>
                </a:ext>
              </a:extLst>
            </xdr:cNvPicPr>
          </xdr:nvPicPr>
          <xdr:blipFill>
            <a:blip xmlns:r="http://schemas.openxmlformats.org/officeDocument/2006/relationships" r:embed="rId3"/>
            <a:srcRect/>
            <a:stretch>
              <a:fillRect/>
            </a:stretch>
          </xdr:blipFill>
          <xdr:spPr bwMode="auto">
            <a:xfrm>
              <a:off x="2161622" y="5387873"/>
              <a:ext cx="711118" cy="220447"/>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1</xdr:col>
      <xdr:colOff>266700</xdr:colOff>
      <xdr:row>7</xdr:row>
      <xdr:rowOff>76200</xdr:rowOff>
    </xdr:from>
    <xdr:to>
      <xdr:col>4</xdr:col>
      <xdr:colOff>472440</xdr:colOff>
      <xdr:row>20</xdr:row>
      <xdr:rowOff>83820</xdr:rowOff>
    </xdr:to>
    <mc:AlternateContent xmlns:mc="http://schemas.openxmlformats.org/markup-compatibility/2006" xmlns:a14="http://schemas.microsoft.com/office/drawing/2010/main">
      <mc:Choice Requires="a14">
        <xdr:graphicFrame macro="">
          <xdr:nvGraphicFramePr>
            <xdr:cNvPr id="38" name="Month">
              <a:extLst>
                <a:ext uri="{FF2B5EF4-FFF2-40B4-BE49-F238E27FC236}">
                  <a16:creationId xmlns:a16="http://schemas.microsoft.com/office/drawing/2014/main" id="{F8249502-8B68-430A-A46F-16D815CA9FC3}"/>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876300" y="1356360"/>
              <a:ext cx="2034540" cy="2286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281940</xdr:colOff>
      <xdr:row>0</xdr:row>
      <xdr:rowOff>0</xdr:rowOff>
    </xdr:from>
    <xdr:to>
      <xdr:col>19</xdr:col>
      <xdr:colOff>112620</xdr:colOff>
      <xdr:row>2</xdr:row>
      <xdr:rowOff>129540</xdr:rowOff>
    </xdr:to>
    <xdr:sp macro="" textlink="">
      <xdr:nvSpPr>
        <xdr:cNvPr id="4" name="Rectangle 3">
          <a:extLst>
            <a:ext uri="{FF2B5EF4-FFF2-40B4-BE49-F238E27FC236}">
              <a16:creationId xmlns:a16="http://schemas.microsoft.com/office/drawing/2014/main" id="{65FE2515-E6D3-4311-A43D-1A8EE74DFD07}"/>
            </a:ext>
          </a:extLst>
        </xdr:cNvPr>
        <xdr:cNvSpPr/>
      </xdr:nvSpPr>
      <xdr:spPr>
        <a:xfrm>
          <a:off x="281940" y="0"/>
          <a:ext cx="11413080" cy="480060"/>
        </a:xfrm>
        <a:prstGeom prst="rect">
          <a:avLst/>
        </a:prstGeom>
        <a:gradFill flip="none" rotWithShape="1">
          <a:gsLst>
            <a:gs pos="0">
              <a:schemeClr val="bg1"/>
            </a:gs>
            <a:gs pos="100000">
              <a:srgbClr val="F3F3F3"/>
            </a:gs>
            <a:gs pos="100000">
              <a:srgbClr val="F8F8F8"/>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0</xdr:col>
      <xdr:colOff>289560</xdr:colOff>
      <xdr:row>0</xdr:row>
      <xdr:rowOff>45720</xdr:rowOff>
    </xdr:from>
    <xdr:to>
      <xdr:col>10</xdr:col>
      <xdr:colOff>280260</xdr:colOff>
      <xdr:row>2</xdr:row>
      <xdr:rowOff>60960</xdr:rowOff>
    </xdr:to>
    <xdr:sp macro="" textlink="">
      <xdr:nvSpPr>
        <xdr:cNvPr id="7" name="TextBox 6">
          <a:extLst>
            <a:ext uri="{FF2B5EF4-FFF2-40B4-BE49-F238E27FC236}">
              <a16:creationId xmlns:a16="http://schemas.microsoft.com/office/drawing/2014/main" id="{80AEAFD2-AB00-42AF-A6CD-D2E96F441570}"/>
            </a:ext>
          </a:extLst>
        </xdr:cNvPr>
        <xdr:cNvSpPr txBox="1"/>
      </xdr:nvSpPr>
      <xdr:spPr>
        <a:xfrm>
          <a:off x="289560" y="45720"/>
          <a:ext cx="608670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2000" b="0" i="0" u="none" strike="noStrike" kern="1200">
              <a:gradFill flip="none" rotWithShape="1">
                <a:gsLst>
                  <a:gs pos="3000">
                    <a:srgbClr val="9FE6FF"/>
                  </a:gs>
                  <a:gs pos="96000">
                    <a:srgbClr val="002060"/>
                  </a:gs>
                </a:gsLst>
                <a:lin ang="0" scaled="1"/>
                <a:tileRect/>
              </a:gradFill>
              <a:latin typeface="+mn-lt"/>
              <a:cs typeface="Calibri"/>
            </a:rPr>
            <a:t>Flix</a:t>
          </a:r>
          <a:r>
            <a:rPr lang="en-US" sz="2000" b="0" i="0" u="none" strike="noStrike" kern="1200" baseline="0">
              <a:gradFill flip="none" rotWithShape="1">
                <a:gsLst>
                  <a:gs pos="3000">
                    <a:srgbClr val="9FE6FF"/>
                  </a:gs>
                  <a:gs pos="96000">
                    <a:srgbClr val="002060"/>
                  </a:gs>
                </a:gsLst>
                <a:lin ang="0" scaled="1"/>
                <a:tileRect/>
              </a:gradFill>
              <a:latin typeface="+mn-lt"/>
              <a:cs typeface="Calibri"/>
            </a:rPr>
            <a:t> Business Dashboard</a:t>
          </a:r>
          <a:endParaRPr lang="en-US" sz="2000" b="0" i="0" u="none" strike="noStrike" kern="1200">
            <a:gradFill flip="none" rotWithShape="1">
              <a:gsLst>
                <a:gs pos="3000">
                  <a:srgbClr val="9FE6FF"/>
                </a:gs>
                <a:gs pos="96000">
                  <a:srgbClr val="002060"/>
                </a:gs>
              </a:gsLst>
              <a:lin ang="0" scaled="1"/>
              <a:tileRect/>
            </a:gradFill>
            <a:latin typeface="+mn-lt"/>
            <a:cs typeface="Calibri"/>
          </a:endParaRPr>
        </a:p>
      </xdr:txBody>
    </xdr:sp>
    <xdr:clientData/>
  </xdr:twoCellAnchor>
  <xdr:twoCellAnchor>
    <xdr:from>
      <xdr:col>7</xdr:col>
      <xdr:colOff>0</xdr:colOff>
      <xdr:row>0</xdr:row>
      <xdr:rowOff>91440</xdr:rowOff>
    </xdr:from>
    <xdr:to>
      <xdr:col>8</xdr:col>
      <xdr:colOff>556260</xdr:colOff>
      <xdr:row>2</xdr:row>
      <xdr:rowOff>22860</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4D8C9235-1E81-4046-BFED-119C8C863A28}"/>
            </a:ext>
          </a:extLst>
        </xdr:cNvPr>
        <xdr:cNvSpPr/>
      </xdr:nvSpPr>
      <xdr:spPr>
        <a:xfrm>
          <a:off x="4267200" y="91440"/>
          <a:ext cx="1165860" cy="281940"/>
        </a:xfrm>
        <a:prstGeom prst="roundRect">
          <a:avLst/>
        </a:prstGeom>
        <a:solidFill>
          <a:schemeClr val="accent3">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kern="1200">
              <a:solidFill>
                <a:sysClr val="windowText" lastClr="000000"/>
              </a:solidFill>
            </a:rPr>
            <a:t>Time Frame</a:t>
          </a:r>
        </a:p>
      </xdr:txBody>
    </xdr:sp>
    <xdr:clientData/>
  </xdr:twoCellAnchor>
  <xdr:twoCellAnchor>
    <xdr:from>
      <xdr:col>9</xdr:col>
      <xdr:colOff>510540</xdr:colOff>
      <xdr:row>0</xdr:row>
      <xdr:rowOff>91440</xdr:rowOff>
    </xdr:from>
    <xdr:to>
      <xdr:col>11</xdr:col>
      <xdr:colOff>457200</xdr:colOff>
      <xdr:row>2</xdr:row>
      <xdr:rowOff>22860</xdr:rowOff>
    </xdr:to>
    <xdr:sp macro="" textlink="">
      <xdr:nvSpPr>
        <xdr:cNvPr id="10" name="Rectangle: Rounded Corners 9">
          <a:hlinkClick xmlns:r="http://schemas.openxmlformats.org/officeDocument/2006/relationships" r:id="rId5"/>
          <a:extLst>
            <a:ext uri="{FF2B5EF4-FFF2-40B4-BE49-F238E27FC236}">
              <a16:creationId xmlns:a16="http://schemas.microsoft.com/office/drawing/2014/main" id="{A172DDD7-8A22-45CF-82D5-49CBA4EEB784}"/>
            </a:ext>
          </a:extLst>
        </xdr:cNvPr>
        <xdr:cNvSpPr/>
      </xdr:nvSpPr>
      <xdr:spPr>
        <a:xfrm>
          <a:off x="5996940" y="91440"/>
          <a:ext cx="1165860" cy="281940"/>
        </a:xfrm>
        <a:prstGeom prst="roundRect">
          <a:avLst/>
        </a:prstGeom>
        <a:solidFill>
          <a:srgbClr val="004C9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kern="1200">
              <a:solidFill>
                <a:schemeClr val="bg1"/>
              </a:solidFill>
            </a:rPr>
            <a:t>Store</a:t>
          </a:r>
        </a:p>
      </xdr:txBody>
    </xdr:sp>
    <xdr:clientData/>
  </xdr:twoCellAnchor>
  <xdr:twoCellAnchor>
    <xdr:from>
      <xdr:col>12</xdr:col>
      <xdr:colOff>411480</xdr:colOff>
      <xdr:row>0</xdr:row>
      <xdr:rowOff>91440</xdr:rowOff>
    </xdr:from>
    <xdr:to>
      <xdr:col>14</xdr:col>
      <xdr:colOff>358140</xdr:colOff>
      <xdr:row>2</xdr:row>
      <xdr:rowOff>22860</xdr:rowOff>
    </xdr:to>
    <xdr:sp macro="" textlink="">
      <xdr:nvSpPr>
        <xdr:cNvPr id="12" name="Rectangle: Rounded Corners 11">
          <a:hlinkClick xmlns:r="http://schemas.openxmlformats.org/officeDocument/2006/relationships" r:id="rId6"/>
          <a:extLst>
            <a:ext uri="{FF2B5EF4-FFF2-40B4-BE49-F238E27FC236}">
              <a16:creationId xmlns:a16="http://schemas.microsoft.com/office/drawing/2014/main" id="{D73A099E-D8C7-420F-BB82-CD8F6037E5C3}"/>
            </a:ext>
          </a:extLst>
        </xdr:cNvPr>
        <xdr:cNvSpPr/>
      </xdr:nvSpPr>
      <xdr:spPr>
        <a:xfrm>
          <a:off x="7726680" y="91440"/>
          <a:ext cx="1165860" cy="281940"/>
        </a:xfrm>
        <a:prstGeom prst="roundRect">
          <a:avLst/>
        </a:prstGeom>
        <a:solidFill>
          <a:schemeClr val="accent3">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kern="1200">
              <a:solidFill>
                <a:sysClr val="windowText" lastClr="000000"/>
              </a:solidFill>
            </a:rPr>
            <a:t>Profit View</a:t>
          </a:r>
        </a:p>
      </xdr:txBody>
    </xdr:sp>
    <xdr:clientData/>
  </xdr:twoCellAnchor>
  <xdr:twoCellAnchor>
    <xdr:from>
      <xdr:col>20</xdr:col>
      <xdr:colOff>533400</xdr:colOff>
      <xdr:row>0</xdr:row>
      <xdr:rowOff>0</xdr:rowOff>
    </xdr:from>
    <xdr:to>
      <xdr:col>24</xdr:col>
      <xdr:colOff>480059</xdr:colOff>
      <xdr:row>38</xdr:row>
      <xdr:rowOff>167640</xdr:rowOff>
    </xdr:to>
    <xdr:grpSp>
      <xdr:nvGrpSpPr>
        <xdr:cNvPr id="14" name="Group 13">
          <a:extLst>
            <a:ext uri="{FF2B5EF4-FFF2-40B4-BE49-F238E27FC236}">
              <a16:creationId xmlns:a16="http://schemas.microsoft.com/office/drawing/2014/main" id="{7B767D97-9A67-4C32-A7C1-C069C7862FB8}"/>
            </a:ext>
          </a:extLst>
        </xdr:cNvPr>
        <xdr:cNvGrpSpPr/>
      </xdr:nvGrpSpPr>
      <xdr:grpSpPr>
        <a:xfrm>
          <a:off x="12725400" y="0"/>
          <a:ext cx="2385059" cy="6850380"/>
          <a:chOff x="12748260" y="0"/>
          <a:chExt cx="2385059" cy="6850380"/>
        </a:xfrm>
      </xdr:grpSpPr>
      <xdr:sp macro="" textlink="">
        <xdr:nvSpPr>
          <xdr:cNvPr id="15" name="Moon 14">
            <a:extLst>
              <a:ext uri="{FF2B5EF4-FFF2-40B4-BE49-F238E27FC236}">
                <a16:creationId xmlns:a16="http://schemas.microsoft.com/office/drawing/2014/main" id="{CEFEE8E7-CA50-438E-CA8D-3175C45FD143}"/>
              </a:ext>
            </a:extLst>
          </xdr:cNvPr>
          <xdr:cNvSpPr/>
        </xdr:nvSpPr>
        <xdr:spPr>
          <a:xfrm flipH="1">
            <a:off x="12778739" y="15240"/>
            <a:ext cx="2354580" cy="6827520"/>
          </a:xfrm>
          <a:prstGeom prst="moon">
            <a:avLst>
              <a:gd name="adj" fmla="val 48182"/>
            </a:avLst>
          </a:prstGeom>
          <a:solidFill>
            <a:srgbClr val="DDDDDD"/>
          </a:solidFill>
          <a:ln>
            <a:solidFill>
              <a:srgbClr val="3174D7"/>
            </a:solidFill>
            <a:round/>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6" name="Right Triangle 15">
            <a:extLst>
              <a:ext uri="{FF2B5EF4-FFF2-40B4-BE49-F238E27FC236}">
                <a16:creationId xmlns:a16="http://schemas.microsoft.com/office/drawing/2014/main" id="{A32AD550-3253-1DC6-E258-C0535221FCDD}"/>
              </a:ext>
            </a:extLst>
          </xdr:cNvPr>
          <xdr:cNvSpPr/>
        </xdr:nvSpPr>
        <xdr:spPr>
          <a:xfrm flipH="1">
            <a:off x="12771120" y="6042660"/>
            <a:ext cx="1554480" cy="807720"/>
          </a:xfrm>
          <a:prstGeom prst="rtTriangle">
            <a:avLst/>
          </a:prstGeom>
          <a:solidFill>
            <a:srgbClr val="DDDD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7" name="Right Triangle 16">
            <a:extLst>
              <a:ext uri="{FF2B5EF4-FFF2-40B4-BE49-F238E27FC236}">
                <a16:creationId xmlns:a16="http://schemas.microsoft.com/office/drawing/2014/main" id="{A1912683-031A-42E7-EC0E-D5463A7D8036}"/>
              </a:ext>
            </a:extLst>
          </xdr:cNvPr>
          <xdr:cNvSpPr/>
        </xdr:nvSpPr>
        <xdr:spPr>
          <a:xfrm flipH="1" flipV="1">
            <a:off x="12748260" y="0"/>
            <a:ext cx="1554480" cy="807720"/>
          </a:xfrm>
          <a:prstGeom prst="rtTriangle">
            <a:avLst/>
          </a:prstGeom>
          <a:solidFill>
            <a:srgbClr val="DDDD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grpSp>
    <xdr:clientData/>
  </xdr:twoCellAnchor>
  <xdr:twoCellAnchor>
    <xdr:from>
      <xdr:col>0</xdr:col>
      <xdr:colOff>0</xdr:colOff>
      <xdr:row>0</xdr:row>
      <xdr:rowOff>0</xdr:rowOff>
    </xdr:from>
    <xdr:to>
      <xdr:col>0</xdr:col>
      <xdr:colOff>281940</xdr:colOff>
      <xdr:row>1048576</xdr:row>
      <xdr:rowOff>129540</xdr:rowOff>
    </xdr:to>
    <xdr:sp macro="" textlink="">
      <xdr:nvSpPr>
        <xdr:cNvPr id="18" name="Rectangle 17">
          <a:extLst>
            <a:ext uri="{FF2B5EF4-FFF2-40B4-BE49-F238E27FC236}">
              <a16:creationId xmlns:a16="http://schemas.microsoft.com/office/drawing/2014/main" id="{51E22F6C-0E5E-496A-A9EA-E75737C2831C}"/>
            </a:ext>
          </a:extLst>
        </xdr:cNvPr>
        <xdr:cNvSpPr/>
      </xdr:nvSpPr>
      <xdr:spPr>
        <a:xfrm rot="16200000" flipH="1">
          <a:off x="-3356610" y="3356610"/>
          <a:ext cx="6995160" cy="281940"/>
        </a:xfrm>
        <a:prstGeom prst="rect">
          <a:avLst/>
        </a:prstGeom>
        <a:solidFill>
          <a:srgbClr val="DDDD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urabh Londe" refreshedDate="45670.895090972219" createdVersion="8" refreshedVersion="8" minRefreshableVersion="3" recordCount="0" supportSubquery="1" supportAdvancedDrill="1" xr:uid="{1579A5E6-66DF-46A0-A0AC-5266283119BA}">
  <cacheSource type="external" connectionId="8"/>
  <cacheFields count="12">
    <cacheField name="[Measures].[Total Revenue]" caption="Total Revenue" numFmtId="0" hierarchy="37" level="32767"/>
    <cacheField name="[Measures].[Cost of Goods Sold]" caption="Cost of Goods Sold" numFmtId="0" hierarchy="38" level="32767"/>
    <cacheField name="[Measures].[Profit Margin]" caption="Profit Margin" numFmtId="0" hierarchy="39" level="32767"/>
    <cacheField name="[Measures].[% Profit Margin]" caption="% Profit Margin" numFmtId="0" hierarchy="40" level="32767"/>
    <cacheField name="[Measures].[# Transactions]" caption="# Transactions" numFmtId="0" hierarchy="41" level="32767"/>
    <cacheField name="[Measures].[Total Refund]" caption="Total Refund" numFmtId="0" hierarchy="42" level="32767"/>
    <cacheField name="[Measures].[Refund Rate]" caption="Refund Rate" numFmtId="0" hierarchy="43" level="32767"/>
    <cacheField name="[Measures].[# Products]" caption="# Products" numFmtId="0" hierarchy="44" level="32767"/>
    <cacheField name="[Measures].[Qty Returned]" caption="Qty Returned" numFmtId="0" hierarchy="45" level="32767"/>
    <cacheField name="[Measures].[Total Qty Sold]" caption="Total Qty Sold" numFmtId="0" hierarchy="46" level="32767"/>
    <cacheField name="[Measures].[Total Target]" caption="Total Target" numFmtId="0" hierarchy="47" level="32767"/>
    <cacheField name="[Date].[Month].[Month]" caption="Month" numFmtId="0" hierarchy="3" level="1">
      <sharedItems containsSemiMixedTypes="0" containsNonDate="0" containsString="0"/>
    </cacheField>
  </cacheFields>
  <cacheHierarchies count="60">
    <cacheHierarchy uniqueName="[Calculations].[Measures]" caption="Measures" attribute="1" defaultMemberUniqueName="[Calculations].[Measures].[All]" allUniqueName="[Calculations].[Measures].[All]" dimensionUniqueName="[Calculations]" displayFolder="" count="0" memberValueDatatype="130" unbalanced="0"/>
    <cacheHierarchy uniqueName="[Date].[Date]" caption="Date" attribute="1" time="1" defaultMemberUniqueName="[Date].[Date].[All]" allUniqueName="[Date].[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11"/>
      </fieldsUsage>
    </cacheHierarchy>
    <cacheHierarchy uniqueName="[Date].[Month Num]" caption="Month Num" attribute="1" defaultMemberUniqueName="[Date].[Month Num].[All]" allUniqueName="[Date].[Month 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 Num]" caption="Week Num" attribute="1" defaultMemberUniqueName="[Date].[Week Num].[All]" allUniqueName="[Date].[Week Num].[All]" dimensionUniqueName="[Date]" displayFolder="" count="0" memberValueDatatype="13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Sales Age]" caption="Sales Age" attribute="1" defaultMemberUniqueName="[Dim_SalesPerson].[Sales Age].[All]" allUniqueName="[Dim_SalesPerson].[Sales 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0"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Count of Customer Age Group]" caption="Count of Customer Age Group" measure="1" displayFolder="" measureGroup="Dim_Customer" count="0">
      <extLst>
        <ext xmlns:x15="http://schemas.microsoft.com/office/spreadsheetml/2010/11/main" uri="{B97F6D7D-B522-45F9-BDA1-12C45D357490}">
          <x15:cacheHierarchy aggregatedColumn="14"/>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oneField="1">
      <fieldsUsage count="1">
        <fieldUsage x="0"/>
      </fieldsUsage>
    </cacheHierarchy>
    <cacheHierarchy uniqueName="[Measures].[Cost of Goods Sold]" caption="Cost of Goods Sold" measure="1" displayFolder="" measureGroup="Calculations" count="0" oneField="1">
      <fieldsUsage count="1">
        <fieldUsage x="1"/>
      </fieldsUsage>
    </cacheHierarchy>
    <cacheHierarchy uniqueName="[Measures].[Profit Margin]" caption="Profit Margin" measure="1" displayFolder="" measureGroup="Calculations" count="0" oneField="1">
      <fieldsUsage count="1">
        <fieldUsage x="2"/>
      </fieldsUsage>
    </cacheHierarchy>
    <cacheHierarchy uniqueName="[Measures].[% Profit Margin]" caption="% Profit Margin" measure="1" displayFolder="" measureGroup="Calculations" count="0" oneField="1">
      <fieldsUsage count="1">
        <fieldUsage x="3"/>
      </fieldsUsage>
    </cacheHierarchy>
    <cacheHierarchy uniqueName="[Measures].[# Transactions]" caption="# Transactions" measure="1" displayFolder="" measureGroup="Calculations" count="0" oneField="1">
      <fieldsUsage count="1">
        <fieldUsage x="4"/>
      </fieldsUsage>
    </cacheHierarchy>
    <cacheHierarchy uniqueName="[Measures].[Total Refund]" caption="Total Refund" measure="1" displayFolder="" measureGroup="Calculations" count="0" oneField="1">
      <fieldsUsage count="1">
        <fieldUsage x="5"/>
      </fieldsUsage>
    </cacheHierarchy>
    <cacheHierarchy uniqueName="[Measures].[Refund Rate]" caption="Refund Rate" measure="1" displayFolder="" measureGroup="Calculations" count="0" oneField="1">
      <fieldsUsage count="1">
        <fieldUsage x="6"/>
      </fieldsUsage>
    </cacheHierarchy>
    <cacheHierarchy uniqueName="[Measures].[# Products]" caption="# Products" measure="1" displayFolder="" measureGroup="Calculations" count="0" oneField="1">
      <fieldsUsage count="1">
        <fieldUsage x="7"/>
      </fieldsUsage>
    </cacheHierarchy>
    <cacheHierarchy uniqueName="[Measures].[Qty Returned]" caption="Qty Returned" measure="1" displayFolder="" measureGroup="Calculations" count="0" oneField="1">
      <fieldsUsage count="1">
        <fieldUsage x="8"/>
      </fieldsUsage>
    </cacheHierarchy>
    <cacheHierarchy uniqueName="[Measures].[Total Qty Sold]" caption="Total Qty Sold" measure="1" displayFolder="" measureGroup="Calculations" count="0" oneField="1">
      <fieldsUsage count="1">
        <fieldUsage x="9"/>
      </fieldsUsage>
    </cacheHierarchy>
    <cacheHierarchy uniqueName="[Measures].[Total Target]" caption="Total Target" measure="1" displayFolder="" measureGroup="Calculations" count="0" oneField="1">
      <fieldsUsage count="1">
        <fieldUsage x="10"/>
      </fieldsUsage>
    </cacheHierarchy>
    <cacheHierarchy uniqueName="[Measures].[# Customers]" caption="# Customers"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Dim_Customer" count="0"/>
    <cacheHierarchy uniqueName="[Measures].[Return Rate]" caption="Return Rate" measure="1" displayFolder="" measureGroup="Dim_Customer" count="0"/>
    <cacheHierarchy uniqueName="[Measures].[__XL_Count Dim_Customer]" caption="__XL_Count Dim_Customer" measure="1" displayFolder="" measureGroup="Dim_Customer"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fact_table]" caption="__XL_Count fact_table" measure="1" displayFolder="" measureGroup="fact_table"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monthly_store_targets]" caption="__XL_Count monthly_store_targets" measure="1" displayFolder="" measureGroup="monthly_store_target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urabh Londe" refreshedDate="45670.895094675929" createdVersion="8" refreshedVersion="8" minRefreshableVersion="3" recordCount="0" supportSubquery="1" supportAdvancedDrill="1" xr:uid="{856C4C04-0A17-4A02-9C69-A648D091415B}">
  <cacheSource type="external" connectionId="8"/>
  <cacheFields count="2">
    <cacheField name="[Date].[Month].[Month]" caption="Month" numFmtId="0" hierarchy="3" level="1">
      <sharedItems count="12">
        <s v="Jan"/>
        <s v="Feb"/>
        <s v="Mar"/>
        <s v="Apr"/>
        <s v="May"/>
        <s v="Jun"/>
        <s v="Jul"/>
        <s v="Aug"/>
        <s v="Sep"/>
        <s v="Oct"/>
        <s v="Nov"/>
        <s v="Dec"/>
      </sharedItems>
    </cacheField>
    <cacheField name="[Measures].[Total Revenue]" caption="Total Revenue" numFmtId="0" hierarchy="37" level="32767"/>
  </cacheFields>
  <cacheHierarchies count="60">
    <cacheHierarchy uniqueName="[Calculations].[Measures]" caption="Measures" attribute="1" defaultMemberUniqueName="[Calculations].[Measures].[All]" allUniqueName="[Calculations].[Measures].[All]" dimensionUniqueName="[Calculations]" displayFolder="" count="0" memberValueDatatype="130" unbalanced="0"/>
    <cacheHierarchy uniqueName="[Date].[Date]" caption="Date" attribute="1" time="1" defaultMemberUniqueName="[Date].[Date].[All]" allUniqueName="[Date].[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0"/>
      </fieldsUsage>
    </cacheHierarchy>
    <cacheHierarchy uniqueName="[Date].[Month Num]" caption="Month Num" attribute="1" defaultMemberUniqueName="[Date].[Month Num].[All]" allUniqueName="[Date].[Month 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 Num]" caption="Week Num" attribute="1" defaultMemberUniqueName="[Date].[Week Num].[All]" allUniqueName="[Date].[Week Num].[All]" dimensionUniqueName="[Date]" displayFolder="" count="0" memberValueDatatype="13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Sales Age]" caption="Sales Age" attribute="1" defaultMemberUniqueName="[Dim_SalesPerson].[Sales Age].[All]" allUniqueName="[Dim_SalesPerson].[Sales 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0"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Count of Customer Age Group]" caption="Count of Customer Age Group" measure="1" displayFolder="" measureGroup="Dim_Customer" count="0">
      <extLst>
        <ext xmlns:x15="http://schemas.microsoft.com/office/spreadsheetml/2010/11/main" uri="{B97F6D7D-B522-45F9-BDA1-12C45D357490}">
          <x15:cacheHierarchy aggregatedColumn="14"/>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oneField="1">
      <fieldsUsage count="1">
        <fieldUsage x="1"/>
      </fieldsUsage>
    </cacheHierarchy>
    <cacheHierarchy uniqueName="[Measures].[Cost of Goods Sold]" caption="Cost of Goods Sold" measure="1" displayFolder="" measureGroup="Calculations" count="0"/>
    <cacheHierarchy uniqueName="[Measures].[Profit Margin]" caption="Profit Margin" measure="1" displayFolder="" measureGroup="Calculations" count="0"/>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Sold]" caption="Total Qty Sold"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Dim_Customer" count="0"/>
    <cacheHierarchy uniqueName="[Measures].[Return Rate]" caption="Return Rate" measure="1" displayFolder="" measureGroup="Dim_Customer" count="0"/>
    <cacheHierarchy uniqueName="[Measures].[__XL_Count Dim_Customer]" caption="__XL_Count Dim_Customer" measure="1" displayFolder="" measureGroup="Dim_Customer"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fact_table]" caption="__XL_Count fact_table" measure="1" displayFolder="" measureGroup="fact_table"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monthly_store_targets]" caption="__XL_Count monthly_store_targets" measure="1" displayFolder="" measureGroup="monthly_store_target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urabh Londe" refreshedDate="45670.895099305555" createdVersion="8" refreshedVersion="8" minRefreshableVersion="3" recordCount="0" supportSubquery="1" supportAdvancedDrill="1" xr:uid="{BE8C2D31-A06A-4BB6-822E-CF7AC3554179}">
  <cacheSource type="external" connectionId="8"/>
  <cacheFields count="4">
    <cacheField name="[Measures].[Total Revenue]" caption="Total Revenue" numFmtId="0" hierarchy="37" level="32767"/>
    <cacheField name="[Measures].[Total Target]" caption="Total Target" numFmtId="0" hierarchy="47" level="32767"/>
    <cacheField name="[Dim_SalesPerson].[Store Name].[Store Name]" caption="Store Name" numFmtId="0" hierarchy="17" level="1">
      <sharedItems count="10">
        <s v="Barron-Fleming"/>
        <s v="Berg-Trujillo"/>
        <s v="Lee-Myers"/>
        <s v="Lopez"/>
        <s v="Martinez"/>
        <s v="Miller"/>
        <s v="Myers-Lopez"/>
        <s v="Novak PLC"/>
        <s v="Thomas"/>
        <s v="Valdez"/>
      </sharedItems>
    </cacheField>
    <cacheField name="[Date].[Month].[Month]" caption="Month" numFmtId="0" hierarchy="3" level="1">
      <sharedItems containsSemiMixedTypes="0" containsNonDate="0" containsString="0"/>
    </cacheField>
  </cacheFields>
  <cacheHierarchies count="60">
    <cacheHierarchy uniqueName="[Calculations].[Measures]" caption="Measures" attribute="1" defaultMemberUniqueName="[Calculations].[Measures].[All]" allUniqueName="[Calculations].[Measures].[All]" dimensionUniqueName="[Calculations]" displayFolder="" count="0" memberValueDatatype="130" unbalanced="0"/>
    <cacheHierarchy uniqueName="[Date].[Date]" caption="Date" attribute="1" time="1" defaultMemberUniqueName="[Date].[Date].[All]" allUniqueName="[Date].[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3"/>
      </fieldsUsage>
    </cacheHierarchy>
    <cacheHierarchy uniqueName="[Date].[Month Num]" caption="Month Num" attribute="1" defaultMemberUniqueName="[Date].[Month Num].[All]" allUniqueName="[Date].[Month 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 Num]" caption="Week Num" attribute="1" defaultMemberUniqueName="[Date].[Week Num].[All]" allUniqueName="[Date].[Week Num].[All]" dimensionUniqueName="[Date]" displayFolder="" count="0" memberValueDatatype="13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2" memberValueDatatype="130" unbalanced="0">
      <fieldsUsage count="2">
        <fieldUsage x="-1"/>
        <fieldUsage x="2"/>
      </fieldsUsage>
    </cacheHierarchy>
    <cacheHierarchy uniqueName="[Dim_SalesPerson].[Sales Age]" caption="Sales Age" attribute="1" defaultMemberUniqueName="[Dim_SalesPerson].[Sales Age].[All]" allUniqueName="[Dim_SalesPerson].[Sales 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0"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Count of Customer Age Group]" caption="Count of Customer Age Group" measure="1" displayFolder="" measureGroup="Dim_Customer" count="0">
      <extLst>
        <ext xmlns:x15="http://schemas.microsoft.com/office/spreadsheetml/2010/11/main" uri="{B97F6D7D-B522-45F9-BDA1-12C45D357490}">
          <x15:cacheHierarchy aggregatedColumn="14"/>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oneField="1">
      <fieldsUsage count="1">
        <fieldUsage x="0"/>
      </fieldsUsage>
    </cacheHierarchy>
    <cacheHierarchy uniqueName="[Measures].[Cost of Goods Sold]" caption="Cost of Goods Sold" measure="1" displayFolder="" measureGroup="Calculations" count="0"/>
    <cacheHierarchy uniqueName="[Measures].[Profit Margin]" caption="Profit Margin" measure="1" displayFolder="" measureGroup="Calculations" count="0"/>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Sold]" caption="Total Qty Sold" measure="1" displayFolder="" measureGroup="Calculations" count="0"/>
    <cacheHierarchy uniqueName="[Measures].[Total Target]" caption="Total Target" measure="1" displayFolder="" measureGroup="Calculations" count="0" oneField="1">
      <fieldsUsage count="1">
        <fieldUsage x="1"/>
      </fieldsUsage>
    </cacheHierarchy>
    <cacheHierarchy uniqueName="[Measures].[# Customers]" caption="# Customers"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Dim_Customer" count="0"/>
    <cacheHierarchy uniqueName="[Measures].[Return Rate]" caption="Return Rate" measure="1" displayFolder="" measureGroup="Dim_Customer" count="0"/>
    <cacheHierarchy uniqueName="[Measures].[__XL_Count Dim_Customer]" caption="__XL_Count Dim_Customer" measure="1" displayFolder="" measureGroup="Dim_Customer"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fact_table]" caption="__XL_Count fact_table" measure="1" displayFolder="" measureGroup="fact_table"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monthly_store_targets]" caption="__XL_Count monthly_store_targets" measure="1" displayFolder="" measureGroup="monthly_store_target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urabh Londe" refreshedDate="45670.964758449074" createdVersion="8" refreshedVersion="8" minRefreshableVersion="3" recordCount="0" supportSubquery="1" supportAdvancedDrill="1" xr:uid="{2D122FBC-AA85-4277-9538-9A086C902BCC}">
  <cacheSource type="external" connectionId="8"/>
  <cacheFields count="3">
    <cacheField name="[Measures].[Total Revenue]" caption="Total Revenue" numFmtId="0" hierarchy="37" level="32767"/>
    <cacheField name="[Date].[WeekDay].[WeekDay]" caption="WeekDay" numFmtId="0" hierarchy="5" level="1">
      <sharedItems count="7">
        <s v="Sun"/>
        <s v="Mon"/>
        <s v="Tue"/>
        <s v="Wed"/>
        <s v="Thu"/>
        <s v="Fri"/>
        <s v="Sat"/>
      </sharedItems>
    </cacheField>
    <cacheField name="Dummy0" numFmtId="0" hierarchy="60" level="32767">
      <extLst>
        <ext xmlns:x14="http://schemas.microsoft.com/office/spreadsheetml/2009/9/main" uri="{63CAB8AC-B538-458d-9737-405883B0398D}">
          <x14:cacheField ignore="1"/>
        </ext>
      </extLst>
    </cacheField>
  </cacheFields>
  <cacheHierarchies count="61">
    <cacheHierarchy uniqueName="[Calculations].[Measures]" caption="Measures" attribute="1" defaultMemberUniqueName="[Calculations].[Measures].[All]" allUniqueName="[Calculations].[Measures].[All]" dimensionUniqueName="[Calculations]" displayFolder="" count="0" memberValueDatatype="130" unbalanced="0"/>
    <cacheHierarchy uniqueName="[Date].[Date]" caption="Date" attribute="1" time="1" defaultMemberUniqueName="[Date].[Date].[All]" allUniqueName="[Date].[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0" memberValueDatatype="130" unbalanced="0"/>
    <cacheHierarchy uniqueName="[Date].[Month Num]" caption="Month Num" attribute="1" defaultMemberUniqueName="[Date].[Month Num].[All]" allUniqueName="[Date].[Month Num].[All]" dimensionUniqueName="[Date]" displayFolder="" count="0" memberValueDatatype="20" unbalanced="0"/>
    <cacheHierarchy uniqueName="[Date].[WeekDay]" caption="WeekDay" attribute="1" defaultMemberUniqueName="[Date].[WeekDay].[All]" allUniqueName="[Date].[WeekDay].[All]" dimensionUniqueName="[Date]" displayFolder="" count="2" memberValueDatatype="130" unbalanced="0">
      <fieldsUsage count="2">
        <fieldUsage x="-1"/>
        <fieldUsage x="1"/>
      </fieldsUsage>
    </cacheHierarchy>
    <cacheHierarchy uniqueName="[Date].[Week Num]" caption="Week Num" attribute="1" defaultMemberUniqueName="[Date].[Week Num].[All]" allUniqueName="[Date].[Week Num].[All]" dimensionUniqueName="[Date]" displayFolder="" count="0" memberValueDatatype="13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2" memberValueDatatype="130" unbalanced="0"/>
    <cacheHierarchy uniqueName="[Dim_SalesPerson].[Sales Age]" caption="Sales Age" attribute="1" defaultMemberUniqueName="[Dim_SalesPerson].[Sales Age].[All]" allUniqueName="[Dim_SalesPerson].[Sales 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0"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Count of Customer Age Group]" caption="Count of Customer Age Group" measure="1" displayFolder="" measureGroup="Dim_Customer" count="0">
      <extLst>
        <ext xmlns:x15="http://schemas.microsoft.com/office/spreadsheetml/2010/11/main" uri="{B97F6D7D-B522-45F9-BDA1-12C45D357490}">
          <x15:cacheHierarchy aggregatedColumn="14"/>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oneField="1">
      <fieldsUsage count="1">
        <fieldUsage x="0"/>
      </fieldsUsage>
    </cacheHierarchy>
    <cacheHierarchy uniqueName="[Measures].[Cost of Goods Sold]" caption="Cost of Goods Sold" measure="1" displayFolder="" measureGroup="Calculations" count="0"/>
    <cacheHierarchy uniqueName="[Measures].[Profit Margin]" caption="Profit Margin" measure="1" displayFolder="" measureGroup="Calculations" count="0"/>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Sold]" caption="Total Qty Sold"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Dim_Customer" count="0"/>
    <cacheHierarchy uniqueName="[Measures].[Return Rate]" caption="Return Rate" measure="1" displayFolder="" measureGroup="Dim_Customer" count="0"/>
    <cacheHierarchy uniqueName="[Measures].[__XL_Count Dim_Customer]" caption="__XL_Count Dim_Customer" measure="1" displayFolder="" measureGroup="Dim_Customer"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fact_table]" caption="__XL_Count fact_table" measure="1" displayFolder="" measureGroup="fact_table"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monthly_store_targets]" caption="__XL_Count monthly_store_targets" measure="1" displayFolder="" measureGroup="monthly_store_targets" count="0" hidden="1"/>
    <cacheHierarchy uniqueName="[Measures].[__No measures defined]" caption="__No measures defined" measure="1" displayFolder="" count="0" hidden="1"/>
    <cacheHierarchy uniqueName="Dummy0" caption="Measures" measure="1" count="0">
      <extLst>
        <ext xmlns:x14="http://schemas.microsoft.com/office/spreadsheetml/2009/9/main" uri="{8CF416AD-EC4C-4aba-99F5-12A058AE0983}">
          <x14:cacheHierarchy ignore="1"/>
        </ext>
      </extLst>
    </cacheHierarchy>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urabh Londe" refreshedDate="45670.964761342591" createdVersion="8" refreshedVersion="8" minRefreshableVersion="3" recordCount="0" supportSubquery="1" supportAdvancedDrill="1" xr:uid="{23CD1699-F618-4E21-B6D7-51CFBD02972A}">
  <cacheSource type="external" connectionId="8"/>
  <cacheFields count="3">
    <cacheField name="[Measures].[Total Revenue]" caption="Total Revenue" numFmtId="0" hierarchy="37" level="32767"/>
    <cacheField name="[Date].[Quarter].[Quarter]" caption="Quarter" numFmtId="0" hierarchy="8" level="1">
      <sharedItems count="4">
        <s v="Q-1"/>
        <s v="Q-2"/>
        <s v="Q-3"/>
        <s v="Q-4"/>
      </sharedItems>
    </cacheField>
    <cacheField name="Dummy0" numFmtId="0" hierarchy="60" level="32767">
      <extLst>
        <ext xmlns:x14="http://schemas.microsoft.com/office/spreadsheetml/2009/9/main" uri="{63CAB8AC-B538-458d-9737-405883B0398D}">
          <x14:cacheField ignore="1"/>
        </ext>
      </extLst>
    </cacheField>
  </cacheFields>
  <cacheHierarchies count="61">
    <cacheHierarchy uniqueName="[Calculations].[Measures]" caption="Measures" attribute="1" defaultMemberUniqueName="[Calculations].[Measures].[All]" allUniqueName="[Calculations].[Measures].[All]" dimensionUniqueName="[Calculations]" displayFolder="" count="0" memberValueDatatype="130" unbalanced="0"/>
    <cacheHierarchy uniqueName="[Date].[Date]" caption="Date" attribute="1" time="1" defaultMemberUniqueName="[Date].[Date].[All]" allUniqueName="[Date].[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0" memberValueDatatype="130" unbalanced="0"/>
    <cacheHierarchy uniqueName="[Date].[Month Num]" caption="Month Num" attribute="1" defaultMemberUniqueName="[Date].[Month Num].[All]" allUniqueName="[Date].[Month 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 Num]" caption="Week Num" attribute="1" defaultMemberUniqueName="[Date].[Week Num].[All]" allUniqueName="[Date].[Week Num].[All]" dimensionUniqueName="[Date]" displayFolder="" count="0" memberValueDatatype="13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2" memberValueDatatype="130" unbalanced="0">
      <fieldsUsage count="2">
        <fieldUsage x="-1"/>
        <fieldUsage x="1"/>
      </fieldsUsage>
    </cacheHierarchy>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2" memberValueDatatype="130" unbalanced="0"/>
    <cacheHierarchy uniqueName="[Dim_SalesPerson].[Sales Age]" caption="Sales Age" attribute="1" defaultMemberUniqueName="[Dim_SalesPerson].[Sales Age].[All]" allUniqueName="[Dim_SalesPerson].[Sales 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0"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Count of Customer Age Group]" caption="Count of Customer Age Group" measure="1" displayFolder="" measureGroup="Dim_Customer" count="0">
      <extLst>
        <ext xmlns:x15="http://schemas.microsoft.com/office/spreadsheetml/2010/11/main" uri="{B97F6D7D-B522-45F9-BDA1-12C45D357490}">
          <x15:cacheHierarchy aggregatedColumn="14"/>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oneField="1">
      <fieldsUsage count="1">
        <fieldUsage x="0"/>
      </fieldsUsage>
    </cacheHierarchy>
    <cacheHierarchy uniqueName="[Measures].[Cost of Goods Sold]" caption="Cost of Goods Sold" measure="1" displayFolder="" measureGroup="Calculations" count="0"/>
    <cacheHierarchy uniqueName="[Measures].[Profit Margin]" caption="Profit Margin" measure="1" displayFolder="" measureGroup="Calculations" count="0"/>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Sold]" caption="Total Qty Sold"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Dim_Customer" count="0"/>
    <cacheHierarchy uniqueName="[Measures].[Return Rate]" caption="Return Rate" measure="1" displayFolder="" measureGroup="Dim_Customer" count="0"/>
    <cacheHierarchy uniqueName="[Measures].[__XL_Count Dim_Customer]" caption="__XL_Count Dim_Customer" measure="1" displayFolder="" measureGroup="Dim_Customer"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fact_table]" caption="__XL_Count fact_table" measure="1" displayFolder="" measureGroup="fact_table"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monthly_store_targets]" caption="__XL_Count monthly_store_targets" measure="1" displayFolder="" measureGroup="monthly_store_targets" count="0" hidden="1"/>
    <cacheHierarchy uniqueName="[Measures].[__No measures defined]" caption="__No measures defined" measure="1" displayFolder="" count="0" hidden="1"/>
    <cacheHierarchy uniqueName="Dummy0" caption="Measures" measure="1" count="0">
      <extLst>
        <ext xmlns:x14="http://schemas.microsoft.com/office/spreadsheetml/2009/9/main" uri="{8CF416AD-EC4C-4aba-99F5-12A058AE0983}">
          <x14:cacheHierarchy ignore="1"/>
        </ext>
      </extLst>
    </cacheHierarchy>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urabh Londe" refreshedDate="45670.964764004631" createdVersion="8" refreshedVersion="8" minRefreshableVersion="3" recordCount="0" supportSubquery="1" supportAdvancedDrill="1" xr:uid="{5A34691A-C936-44D2-BA0E-F1DEBF8A73CF}">
  <cacheSource type="external" connectionId="8"/>
  <cacheFields count="2">
    <cacheField name="[Measures].[Total Revenue]" caption="Total Revenue" numFmtId="0" hierarchy="37" level="32767"/>
    <cacheField name="[Measures].[Total Target]" caption="Total Target" numFmtId="0" hierarchy="47" level="32767"/>
  </cacheFields>
  <cacheHierarchies count="60">
    <cacheHierarchy uniqueName="[Calculations].[Measures]" caption="Measures" attribute="1" defaultMemberUniqueName="[Calculations].[Measures].[All]" allUniqueName="[Calculations].[Measures].[All]" dimensionUniqueName="[Calculations]" displayFolder="" count="0" memberValueDatatype="130" unbalanced="0"/>
    <cacheHierarchy uniqueName="[Date].[Date]" caption="Date" attribute="1" time="1" defaultMemberUniqueName="[Date].[Date].[All]" allUniqueName="[Date].[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0" memberValueDatatype="130" unbalanced="0"/>
    <cacheHierarchy uniqueName="[Date].[Month Num]" caption="Month Num" attribute="1" defaultMemberUniqueName="[Date].[Month Num].[All]" allUniqueName="[Date].[Month 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 Num]" caption="Week Num" attribute="1" defaultMemberUniqueName="[Date].[Week Num].[All]" allUniqueName="[Date].[Week Num].[All]" dimensionUniqueName="[Date]" displayFolder="" count="0" memberValueDatatype="13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2" memberValueDatatype="130" unbalanced="0"/>
    <cacheHierarchy uniqueName="[Dim_SalesPerson].[Sales Age]" caption="Sales Age" attribute="1" defaultMemberUniqueName="[Dim_SalesPerson].[Sales Age].[All]" allUniqueName="[Dim_SalesPerson].[Sales 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0"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Count of Customer Age Group]" caption="Count of Customer Age Group" measure="1" displayFolder="" measureGroup="Dim_Customer" count="0">
      <extLst>
        <ext xmlns:x15="http://schemas.microsoft.com/office/spreadsheetml/2010/11/main" uri="{B97F6D7D-B522-45F9-BDA1-12C45D357490}">
          <x15:cacheHierarchy aggregatedColumn="14"/>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oneField="1">
      <fieldsUsage count="1">
        <fieldUsage x="0"/>
      </fieldsUsage>
    </cacheHierarchy>
    <cacheHierarchy uniqueName="[Measures].[Cost of Goods Sold]" caption="Cost of Goods Sold" measure="1" displayFolder="" measureGroup="Calculations" count="0"/>
    <cacheHierarchy uniqueName="[Measures].[Profit Margin]" caption="Profit Margin" measure="1" displayFolder="" measureGroup="Calculations" count="0"/>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Sold]" caption="Total Qty Sold" measure="1" displayFolder="" measureGroup="Calculations" count="0"/>
    <cacheHierarchy uniqueName="[Measures].[Total Target]" caption="Total Target" measure="1" displayFolder="" measureGroup="Calculations" count="0" oneField="1">
      <fieldsUsage count="1">
        <fieldUsage x="1"/>
      </fieldsUsage>
    </cacheHierarchy>
    <cacheHierarchy uniqueName="[Measures].[# Customers]" caption="# Customers"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Dim_Customer" count="0"/>
    <cacheHierarchy uniqueName="[Measures].[Return Rate]" caption="Return Rate" measure="1" displayFolder="" measureGroup="Dim_Customer" count="0"/>
    <cacheHierarchy uniqueName="[Measures].[__XL_Count Dim_Customer]" caption="__XL_Count Dim_Customer" measure="1" displayFolder="" measureGroup="Dim_Customer"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fact_table]" caption="__XL_Count fact_table" measure="1" displayFolder="" measureGroup="fact_table"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monthly_store_targets]" caption="__XL_Count monthly_store_targets" measure="1" displayFolder="" measureGroup="monthly_store_target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urabh Londe" refreshedDate="45670.96476678241" createdVersion="8" refreshedVersion="8" minRefreshableVersion="3" recordCount="0" supportSubquery="1" supportAdvancedDrill="1" xr:uid="{170F5CE9-A881-4475-9DFD-7BDF321BB7F4}">
  <cacheSource type="external" connectionId="8"/>
  <cacheFields count="3">
    <cacheField name="[Date].[Month].[Month]" caption="Month" numFmtId="0" hierarchy="3" level="1">
      <sharedItems count="12">
        <s v="Jan"/>
        <s v="Feb"/>
        <s v="Mar"/>
        <s v="Apr"/>
        <s v="May"/>
        <s v="Jun"/>
        <s v="Jul"/>
        <s v="Aug"/>
        <s v="Sep"/>
        <s v="Oct"/>
        <s v="Nov"/>
        <s v="Dec"/>
      </sharedItems>
    </cacheField>
    <cacheField name="[Measures].[Total Revenue]" caption="Total Revenue" numFmtId="0" hierarchy="37" level="32767"/>
    <cacheField name="[Measures].[Total Target]" caption="Total Target" numFmtId="0" hierarchy="47" level="32767"/>
  </cacheFields>
  <cacheHierarchies count="60">
    <cacheHierarchy uniqueName="[Calculations].[Measures]" caption="Measures" attribute="1" defaultMemberUniqueName="[Calculations].[Measures].[All]" allUniqueName="[Calculations].[Measures].[All]" dimensionUniqueName="[Calculations]" displayFolder="" count="0" memberValueDatatype="130" unbalanced="0"/>
    <cacheHierarchy uniqueName="[Date].[Date]" caption="Date" attribute="1" time="1" defaultMemberUniqueName="[Date].[Date].[All]" allUniqueName="[Date].[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0"/>
      </fieldsUsage>
    </cacheHierarchy>
    <cacheHierarchy uniqueName="[Date].[Month Num]" caption="Month Num" attribute="1" defaultMemberUniqueName="[Date].[Month Num].[All]" allUniqueName="[Date].[Month 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 Num]" caption="Week Num" attribute="1" defaultMemberUniqueName="[Date].[Week Num].[All]" allUniqueName="[Date].[Week Num].[All]" dimensionUniqueName="[Date]" displayFolder="" count="0" memberValueDatatype="13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2" memberValueDatatype="130" unbalanced="0"/>
    <cacheHierarchy uniqueName="[Dim_SalesPerson].[Sales Age]" caption="Sales Age" attribute="1" defaultMemberUniqueName="[Dim_SalesPerson].[Sales Age].[All]" allUniqueName="[Dim_SalesPerson].[Sales 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0"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Count of Customer Age Group]" caption="Count of Customer Age Group" measure="1" displayFolder="" measureGroup="Dim_Customer" count="0">
      <extLst>
        <ext xmlns:x15="http://schemas.microsoft.com/office/spreadsheetml/2010/11/main" uri="{B97F6D7D-B522-45F9-BDA1-12C45D357490}">
          <x15:cacheHierarchy aggregatedColumn="14"/>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oneField="1">
      <fieldsUsage count="1">
        <fieldUsage x="1"/>
      </fieldsUsage>
    </cacheHierarchy>
    <cacheHierarchy uniqueName="[Measures].[Cost of Goods Sold]" caption="Cost of Goods Sold" measure="1" displayFolder="" measureGroup="Calculations" count="0"/>
    <cacheHierarchy uniqueName="[Measures].[Profit Margin]" caption="Profit Margin" measure="1" displayFolder="" measureGroup="Calculations" count="0"/>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Sold]" caption="Total Qty Sold" measure="1" displayFolder="" measureGroup="Calculations" count="0"/>
    <cacheHierarchy uniqueName="[Measures].[Total Target]" caption="Total Target" measure="1" displayFolder="" measureGroup="Calculations" count="0" oneField="1">
      <fieldsUsage count="1">
        <fieldUsage x="2"/>
      </fieldsUsage>
    </cacheHierarchy>
    <cacheHierarchy uniqueName="[Measures].[# Customers]" caption="# Customers"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Dim_Customer" count="0"/>
    <cacheHierarchy uniqueName="[Measures].[Return Rate]" caption="Return Rate" measure="1" displayFolder="" measureGroup="Dim_Customer" count="0"/>
    <cacheHierarchy uniqueName="[Measures].[__XL_Count Dim_Customer]" caption="__XL_Count Dim_Customer" measure="1" displayFolder="" measureGroup="Dim_Customer"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fact_table]" caption="__XL_Count fact_table" measure="1" displayFolder="" measureGroup="fact_table"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monthly_store_targets]" caption="__XL_Count monthly_store_targets" measure="1" displayFolder="" measureGroup="monthly_store_target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urabh Londe" refreshedDate="45670.964769560182" createdVersion="8" refreshedVersion="8" minRefreshableVersion="3" recordCount="0" supportSubquery="1" supportAdvancedDrill="1" xr:uid="{7530AEB4-6F8A-4764-8524-E28D13D547E3}">
  <cacheSource type="external" connectionId="8"/>
  <cacheFields count="3">
    <cacheField name="[Measures].[Total Revenue]" caption="Total Revenue" numFmtId="0" hierarchy="37" level="32767"/>
    <cacheField name="[Date].[WeekType].[WeekType]" caption="WeekType" numFmtId="0" hierarchy="7" level="1">
      <sharedItems count="2">
        <s v="Weekday"/>
        <s v="Weekend"/>
      </sharedItems>
    </cacheField>
    <cacheField name="Dummy0" numFmtId="0" hierarchy="60" level="32767">
      <extLst>
        <ext xmlns:x14="http://schemas.microsoft.com/office/spreadsheetml/2009/9/main" uri="{63CAB8AC-B538-458d-9737-405883B0398D}">
          <x14:cacheField ignore="1"/>
        </ext>
      </extLst>
    </cacheField>
  </cacheFields>
  <cacheHierarchies count="61">
    <cacheHierarchy uniqueName="[Calculations].[Measures]" caption="Measures" attribute="1" defaultMemberUniqueName="[Calculations].[Measures].[All]" allUniqueName="[Calculations].[Measures].[All]" dimensionUniqueName="[Calculations]" displayFolder="" count="0" memberValueDatatype="130" unbalanced="0"/>
    <cacheHierarchy uniqueName="[Date].[Date]" caption="Date" attribute="1" time="1" defaultMemberUniqueName="[Date].[Date].[All]" allUniqueName="[Date].[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0" memberValueDatatype="130" unbalanced="0"/>
    <cacheHierarchy uniqueName="[Date].[Month Num]" caption="Month Num" attribute="1" defaultMemberUniqueName="[Date].[Month Num].[All]" allUniqueName="[Date].[Month 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 Num]" caption="Week Num" attribute="1" defaultMemberUniqueName="[Date].[Week Num].[All]" allUniqueName="[Date].[Week Num].[All]" dimensionUniqueName="[Date]" displayFolder="" count="0" memberValueDatatype="130" unbalanced="0"/>
    <cacheHierarchy uniqueName="[Date].[WeekType]" caption="WeekType" attribute="1" defaultMemberUniqueName="[Date].[WeekType].[All]" allUniqueName="[Date].[WeekType].[All]" dimensionUniqueName="[Date]" displayFolder="" count="2" memberValueDatatype="130" unbalanced="0">
      <fieldsUsage count="2">
        <fieldUsage x="-1"/>
        <fieldUsage x="1"/>
      </fieldsUsage>
    </cacheHierarchy>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2" memberValueDatatype="130" unbalanced="0"/>
    <cacheHierarchy uniqueName="[Dim_SalesPerson].[Sales Age]" caption="Sales Age" attribute="1" defaultMemberUniqueName="[Dim_SalesPerson].[Sales Age].[All]" allUniqueName="[Dim_SalesPerson].[Sales 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0"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Count of Customer Age Group]" caption="Count of Customer Age Group" measure="1" displayFolder="" measureGroup="Dim_Customer" count="0">
      <extLst>
        <ext xmlns:x15="http://schemas.microsoft.com/office/spreadsheetml/2010/11/main" uri="{B97F6D7D-B522-45F9-BDA1-12C45D357490}">
          <x15:cacheHierarchy aggregatedColumn="14"/>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oneField="1">
      <fieldsUsage count="1">
        <fieldUsage x="0"/>
      </fieldsUsage>
    </cacheHierarchy>
    <cacheHierarchy uniqueName="[Measures].[Cost of Goods Sold]" caption="Cost of Goods Sold" measure="1" displayFolder="" measureGroup="Calculations" count="0"/>
    <cacheHierarchy uniqueName="[Measures].[Profit Margin]" caption="Profit Margin" measure="1" displayFolder="" measureGroup="Calculations" count="0"/>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Sold]" caption="Total Qty Sold"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Dim_Customer" count="0"/>
    <cacheHierarchy uniqueName="[Measures].[Return Rate]" caption="Return Rate" measure="1" displayFolder="" measureGroup="Dim_Customer" count="0"/>
    <cacheHierarchy uniqueName="[Measures].[__XL_Count Dim_Customer]" caption="__XL_Count Dim_Customer" measure="1" displayFolder="" measureGroup="Dim_Customer"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fact_table]" caption="__XL_Count fact_table" measure="1" displayFolder="" measureGroup="fact_table"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monthly_store_targets]" caption="__XL_Count monthly_store_targets" measure="1" displayFolder="" measureGroup="monthly_store_targets" count="0" hidden="1"/>
    <cacheHierarchy uniqueName="[Measures].[__No measures defined]" caption="__No measures defined" measure="1" displayFolder="" count="0" hidden="1"/>
    <cacheHierarchy uniqueName="Dummy0" caption="Measures" measure="1" count="0">
      <extLst>
        <ext xmlns:x14="http://schemas.microsoft.com/office/spreadsheetml/2009/9/main" uri="{8CF416AD-EC4C-4aba-99F5-12A058AE0983}">
          <x14:cacheHierarchy ignore="1"/>
        </ext>
      </extLst>
    </cacheHierarchy>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urabh Londe" refreshedDate="45671.591076851852" createdVersion="8" refreshedVersion="8" minRefreshableVersion="3" recordCount="0" supportSubquery="1" supportAdvancedDrill="1" xr:uid="{B5F5A9F3-6038-4CE5-8681-DACC04EB5A1B}">
  <cacheSource type="external" connectionId="8"/>
  <cacheFields count="3">
    <cacheField name="[Measures].[Profit Margin]" caption="Profit Margin" numFmtId="0" hierarchy="39" level="32767"/>
    <cacheField name="[Date].[Month].[Month]" caption="Month" numFmtId="0" hierarchy="3" level="1">
      <sharedItems count="12">
        <s v="Jan"/>
        <s v="Feb"/>
        <s v="Mar"/>
        <s v="Apr"/>
        <s v="May"/>
        <s v="Jun"/>
        <s v="Jul"/>
        <s v="Aug"/>
        <s v="Sep"/>
        <s v="Oct"/>
        <s v="Nov"/>
        <s v="Dec"/>
      </sharedItems>
    </cacheField>
    <cacheField name="[products_table].[Category].[Category]" caption="Category" numFmtId="0" hierarchy="31" level="1">
      <sharedItems containsSemiMixedTypes="0" containsNonDate="0" containsString="0"/>
    </cacheField>
  </cacheFields>
  <cacheHierarchies count="60">
    <cacheHierarchy uniqueName="[Calculations].[Measures]" caption="Measures" attribute="1" defaultMemberUniqueName="[Calculations].[Measures].[All]" allUniqueName="[Calculations].[Measures].[All]" dimensionUniqueName="[Calculations]" displayFolder="" count="0" memberValueDatatype="130" unbalanced="0"/>
    <cacheHierarchy uniqueName="[Date].[Date]" caption="Date" attribute="1" time="1" defaultMemberUniqueName="[Date].[Date].[All]" allUniqueName="[Date].[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1"/>
      </fieldsUsage>
    </cacheHierarchy>
    <cacheHierarchy uniqueName="[Date].[Month Num]" caption="Month Num" attribute="1" defaultMemberUniqueName="[Date].[Month Num].[All]" allUniqueName="[Date].[Month 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 Num]" caption="Week Num" attribute="1" defaultMemberUniqueName="[Date].[Week Num].[All]" allUniqueName="[Date].[Week Num].[All]" dimensionUniqueName="[Date]" displayFolder="" count="0" memberValueDatatype="13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Sales Age]" caption="Sales Age" attribute="1" defaultMemberUniqueName="[Dim_SalesPerson].[Sales Age].[All]" allUniqueName="[Dim_SalesPerson].[Sales 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fieldsUsage count="2">
        <fieldUsage x="-1"/>
        <fieldUsage x="2"/>
      </fieldsUsage>
    </cacheHierarchy>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Count of Customer Age Group]" caption="Count of Customer Age Group" measure="1" displayFolder="" measureGroup="Dim_Customer" count="0">
      <extLst>
        <ext xmlns:x15="http://schemas.microsoft.com/office/spreadsheetml/2010/11/main" uri="{B97F6D7D-B522-45F9-BDA1-12C45D357490}">
          <x15:cacheHierarchy aggregatedColumn="14"/>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st of Goods Sold]" caption="Cost of Goods Sold" measure="1" displayFolder="" measureGroup="Calculations" count="0"/>
    <cacheHierarchy uniqueName="[Measures].[Profit Margin]" caption="Profit Margin" measure="1" displayFolder="" measureGroup="Calculations" count="0" oneField="1">
      <fieldsUsage count="1">
        <fieldUsage x="0"/>
      </fieldsUsage>
    </cacheHierarchy>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Sold]" caption="Total Qty Sold"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Dim_Customer" count="0"/>
    <cacheHierarchy uniqueName="[Measures].[Return Rate]" caption="Return Rate" measure="1" displayFolder="" measureGroup="Dim_Customer" count="0"/>
    <cacheHierarchy uniqueName="[Measures].[__XL_Count Dim_Customer]" caption="__XL_Count Dim_Customer" measure="1" displayFolder="" measureGroup="Dim_Customer"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fact_table]" caption="__XL_Count fact_table" measure="1" displayFolder="" measureGroup="fact_table"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monthly_store_targets]" caption="__XL_Count monthly_store_targets" measure="1" displayFolder="" measureGroup="monthly_store_target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urabh Londe" refreshedDate="45671.591079050922" createdVersion="8" refreshedVersion="8" minRefreshableVersion="3" recordCount="0" supportSubquery="1" supportAdvancedDrill="1" xr:uid="{B8B3982E-1E0E-4F5F-9291-0592050CC521}">
  <cacheSource type="external" connectionId="8"/>
  <cacheFields count="3">
    <cacheField name="[Measures].[Profit Margin]" caption="Profit Margin" numFmtId="0" hierarchy="39" level="32767"/>
    <cacheField name="[Date].[Month].[Month]" caption="Month" numFmtId="0" hierarchy="3" level="1">
      <sharedItems count="12">
        <s v="Jan"/>
        <s v="Feb"/>
        <s v="Mar"/>
        <s v="Apr"/>
        <s v="May"/>
        <s v="Jun"/>
        <s v="Jul"/>
        <s v="Aug"/>
        <s v="Sep"/>
        <s v="Oct"/>
        <s v="Nov"/>
        <s v="Dec"/>
      </sharedItems>
    </cacheField>
    <cacheField name="[products_table].[Category].[Category]" caption="Category" numFmtId="0" hierarchy="31" level="1">
      <sharedItems containsSemiMixedTypes="0" containsNonDate="0" containsString="0"/>
    </cacheField>
  </cacheFields>
  <cacheHierarchies count="60">
    <cacheHierarchy uniqueName="[Calculations].[Measures]" caption="Measures" attribute="1" defaultMemberUniqueName="[Calculations].[Measures].[All]" allUniqueName="[Calculations].[Measures].[All]" dimensionUniqueName="[Calculations]" displayFolder="" count="0" memberValueDatatype="130" unbalanced="0"/>
    <cacheHierarchy uniqueName="[Date].[Date]" caption="Date" attribute="1" time="1" defaultMemberUniqueName="[Date].[Date].[All]" allUniqueName="[Date].[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1"/>
      </fieldsUsage>
    </cacheHierarchy>
    <cacheHierarchy uniqueName="[Date].[Month Num]" caption="Month Num" attribute="1" defaultMemberUniqueName="[Date].[Month Num].[All]" allUniqueName="[Date].[Month 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 Num]" caption="Week Num" attribute="1" defaultMemberUniqueName="[Date].[Week Num].[All]" allUniqueName="[Date].[Week Num].[All]" dimensionUniqueName="[Date]" displayFolder="" count="0" memberValueDatatype="13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Sales Age]" caption="Sales Age" attribute="1" defaultMemberUniqueName="[Dim_SalesPerson].[Sales Age].[All]" allUniqueName="[Dim_SalesPerson].[Sales 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fieldsUsage count="2">
        <fieldUsage x="-1"/>
        <fieldUsage x="2"/>
      </fieldsUsage>
    </cacheHierarchy>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Count of Customer Age Group]" caption="Count of Customer Age Group" measure="1" displayFolder="" measureGroup="Dim_Customer" count="0">
      <extLst>
        <ext xmlns:x15="http://schemas.microsoft.com/office/spreadsheetml/2010/11/main" uri="{B97F6D7D-B522-45F9-BDA1-12C45D357490}">
          <x15:cacheHierarchy aggregatedColumn="14"/>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st of Goods Sold]" caption="Cost of Goods Sold" measure="1" displayFolder="" measureGroup="Calculations" count="0"/>
    <cacheHierarchy uniqueName="[Measures].[Profit Margin]" caption="Profit Margin" measure="1" displayFolder="" measureGroup="Calculations" count="0" oneField="1">
      <fieldsUsage count="1">
        <fieldUsage x="0"/>
      </fieldsUsage>
    </cacheHierarchy>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Sold]" caption="Total Qty Sold"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Dim_Customer" count="0"/>
    <cacheHierarchy uniqueName="[Measures].[Return Rate]" caption="Return Rate" measure="1" displayFolder="" measureGroup="Dim_Customer" count="0"/>
    <cacheHierarchy uniqueName="[Measures].[__XL_Count Dim_Customer]" caption="__XL_Count Dim_Customer" measure="1" displayFolder="" measureGroup="Dim_Customer"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fact_table]" caption="__XL_Count fact_table" measure="1" displayFolder="" measureGroup="fact_table"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monthly_store_targets]" caption="__XL_Count monthly_store_targets" measure="1" displayFolder="" measureGroup="monthly_store_target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urabh Londe" refreshedDate="45671.636790625002" createdVersion="8" refreshedVersion="8" minRefreshableVersion="3" recordCount="0" supportSubquery="1" supportAdvancedDrill="1" xr:uid="{40296D87-7FBB-474F-AF14-9757D25FF932}">
  <cacheSource type="external" connectionId="8"/>
  <cacheFields count="4">
    <cacheField name="[Measures].[Profit Margin]" caption="Profit Margin" numFmtId="0" hierarchy="39" level="32767"/>
    <cacheField name="[products_table].[Product Name].[Product Name]" caption="Product Name" numFmtId="0" hierarchy="30" level="1">
      <sharedItems count="100">
        <s v="A Splash"/>
        <s v="Above Brew"/>
        <s v="Administration Fusion"/>
        <s v="Against Rush"/>
        <s v="Alone Splash"/>
        <s v="Animal Breeze"/>
        <s v="Any Brew"/>
        <s v="Assume Mist"/>
        <s v="Attorney Mist"/>
        <s v="Audience Fusion"/>
        <s v="Bar Drop"/>
        <s v="Begin Brew"/>
        <s v="Boy Splash"/>
        <s v="Build Brew"/>
        <s v="Center Mist"/>
        <s v="Century Dew"/>
        <s v="Choice Mist"/>
        <s v="Clearly Brew"/>
        <s v="Common Splash"/>
        <s v="Dark Brew"/>
        <s v="Debate Rush"/>
        <s v="Democrat Dew"/>
        <s v="Despite Rush"/>
        <s v="Develop Breeze"/>
        <s v="Different Dew"/>
        <s v="Discussion Fusion"/>
        <s v="Door Brew"/>
        <s v="Eight Brew"/>
        <s v="Few Dew"/>
        <s v="For Splash"/>
        <s v="Friend Splash"/>
        <s v="Ground Rush"/>
        <s v="Heavy Rush"/>
        <s v="Hold Brew"/>
        <s v="Hotel Splash"/>
        <s v="Husband Rush"/>
        <s v="Include Breeze"/>
        <s v="Indeed Splash"/>
        <s v="Into Mist"/>
        <s v="Its Dew"/>
        <s v="Itself Breeze"/>
        <s v="Large Fusion"/>
        <s v="Left Breeze"/>
        <s v="Leg Rush"/>
        <s v="Let Dew"/>
        <s v="Level Splash"/>
        <s v="Majority Rush"/>
        <s v="Management Drop"/>
        <s v="Method Mist"/>
        <s v="Might Mist"/>
        <s v="Mind Dew"/>
        <s v="Minute Rush"/>
        <s v="Name Rush"/>
        <s v="Nice Mist"/>
        <s v="Note Splash"/>
        <s v="Now Mist"/>
        <s v="Of Rush"/>
        <s v="Only Dew"/>
        <s v="Onto Dew"/>
        <s v="Over Splash"/>
        <s v="Own Drop"/>
        <s v="Pay Mist"/>
        <s v="Piece Dew"/>
        <s v="Pm Fusion"/>
        <s v="Point Splash"/>
        <s v="Poor Breeze"/>
        <s v="Property Mist"/>
        <s v="Protect Rush"/>
        <s v="Question Breeze"/>
        <s v="Race Rush"/>
        <s v="Recent Splash"/>
        <s v="Record Fusion"/>
        <s v="Relate Mist"/>
        <s v="Represent Drop"/>
        <s v="Result Splash"/>
        <s v="Return Mist"/>
        <s v="Reveal Rush"/>
        <s v="Sea Drop"/>
        <s v="Second Splash"/>
        <s v="Series Mist"/>
        <s v="Side Brew"/>
        <s v="Society Rush"/>
        <s v="Soldier Splash"/>
        <s v="Somebody Fusion"/>
        <s v="Sometimes Dew"/>
        <s v="Street Breeze"/>
        <s v="Threat Mist"/>
        <s v="Throughout Fusion"/>
        <s v="Too Splash"/>
        <s v="Training Mist"/>
        <s v="Tv Breeze"/>
        <s v="Two Breeze"/>
        <s v="Value Fusion"/>
        <s v="Wait Drop"/>
        <s v="Way Splash"/>
        <s v="West Rush"/>
        <s v="What Rush"/>
        <s v="Window Dew"/>
        <s v="Woman Dew"/>
        <s v="Would Rush"/>
      </sharedItems>
    </cacheField>
    <cacheField name="[Measures].[Total Qty Sold]" caption="Total Qty Sold" numFmtId="0" hierarchy="46" level="32767"/>
    <cacheField name="[Date].[Month].[Month]" caption="Month" numFmtId="0" hierarchy="3" level="1">
      <sharedItems containsSemiMixedTypes="0" containsNonDate="0" containsString="0"/>
    </cacheField>
  </cacheFields>
  <cacheHierarchies count="60">
    <cacheHierarchy uniqueName="[Calculations].[Measures]" caption="Measures" attribute="1" defaultMemberUniqueName="[Calculations].[Measures].[All]" allUniqueName="[Calculations].[Measures].[All]" dimensionUniqueName="[Calculations]" displayFolder="" count="2" memberValueDatatype="130" unbalanced="0"/>
    <cacheHierarchy uniqueName="[Date].[Date]" caption="Date" attribute="1" time="1" defaultMemberUniqueName="[Date].[Date].[All]" allUniqueName="[Date].[Date].[All]" dimensionUniqueName="[Date]" displayFolder="" count="2" memberValueDatatype="7" unbalanced="0"/>
    <cacheHierarchy uniqueName="[Date].[Year]" caption="Year" attribute="1" defaultMemberUniqueName="[Date].[Year].[All]" allUniqueName="[Date].[Year].[All]" dimensionUniqueName="[Date]" displayFolder="" count="2"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3"/>
      </fieldsUsage>
    </cacheHierarchy>
    <cacheHierarchy uniqueName="[Date].[Month Num]" caption="Month Num" attribute="1" defaultMemberUniqueName="[Date].[Month Num].[All]" allUniqueName="[Date].[Month Num].[All]" dimensionUniqueName="[Date]" displayFolder="" count="2" memberValueDatatype="20" unbalanced="0"/>
    <cacheHierarchy uniqueName="[Date].[WeekDay]" caption="WeekDay" attribute="1" defaultMemberUniqueName="[Date].[WeekDay].[All]" allUniqueName="[Date].[WeekDay].[All]" dimensionUniqueName="[Date]" displayFolder="" count="2" memberValueDatatype="130" unbalanced="0"/>
    <cacheHierarchy uniqueName="[Date].[Week Num]" caption="Week Num" attribute="1" defaultMemberUniqueName="[Date].[Week Num].[All]" allUniqueName="[Date].[Week Num].[All]" dimensionUniqueName="[Date]" displayFolder="" count="2" memberValueDatatype="130" unbalanced="0"/>
    <cacheHierarchy uniqueName="[Date].[WeekType]" caption="WeekType" attribute="1" defaultMemberUniqueName="[Date].[WeekType].[All]" allUniqueName="[Date].[WeekType].[All]" dimensionUniqueName="[Date]" displayFolder="" count="2" memberValueDatatype="130" unbalanced="0"/>
    <cacheHierarchy uniqueName="[Date].[Quarter]" caption="Quarter" attribute="1" defaultMemberUniqueName="[Date].[Quarter].[All]" allUniqueName="[Date].[Quarter].[All]" dimensionUniqueName="[Date]" displayFolder="" count="2" memberValueDatatype="130" unbalanced="0"/>
    <cacheHierarchy uniqueName="[Dim_Customer].[Customer ID]" caption="Customer ID" attribute="1" defaultMemberUniqueName="[Dim_Customer].[Customer ID].[All]" allUniqueName="[Dim_Customer].[Customer ID].[All]" dimensionUniqueName="[Dim_Customer]" displayFolder="" count="2"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cacheHierarchy uniqueName="[Dim_Customer].[Gender]" caption="Gender" attribute="1" defaultMemberUniqueName="[Dim_Customer].[Gender].[All]" allUniqueName="[Dim_Customer].[Gender].[All]" dimensionUniqueName="[Dim_Customer]" displayFolder="" count="2" memberValueDatatype="130" unbalanced="0"/>
    <cacheHierarchy uniqueName="[Dim_Customer].[Location]" caption="Location" attribute="1" defaultMemberUniqueName="[Dim_Customer].[Location].[All]" allUniqueName="[Dim_Customer].[Location].[All]" dimensionUniqueName="[Dim_Customer]" displayFolder="" count="2" memberValueDatatype="130" unbalanced="0"/>
    <cacheHierarchy uniqueName="[Dim_Customer].[Customer Age]" caption="Customer Age" attribute="1" defaultMemberUniqueName="[Dim_Customer].[Customer Age].[All]" allUniqueName="[Dim_Customer].[Customer Age].[All]" dimensionUniqueName="[Dim_Customer]" displayFolder="" count="2"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2"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2" memberValueDatatype="20" unbalanced="0"/>
    <cacheHierarchy uniqueName="[Dim_SalesPerson].[Full Name]" caption="Full Name" attribute="1" defaultMemberUniqueName="[Dim_SalesPerson].[Full Name].[All]" allUniqueName="[Dim_SalesPerson].[Full Name].[All]" dimensionUniqueName="[Dim_SalesPerson]" displayFolder="" count="2" memberValueDatatype="130" unbalanced="0"/>
    <cacheHierarchy uniqueName="[Dim_SalesPerson].[Store Name]" caption="Store Name" attribute="1" defaultMemberUniqueName="[Dim_SalesPerson].[Store Name].[All]" allUniqueName="[Dim_SalesPerson].[Store Name].[All]" dimensionUniqueName="[Dim_SalesPerson]" displayFolder="" count="2" memberValueDatatype="130" unbalanced="0"/>
    <cacheHierarchy uniqueName="[Dim_SalesPerson].[Sales Age]" caption="Sales Age" attribute="1" defaultMemberUniqueName="[Dim_SalesPerson].[Sales Age].[All]" allUniqueName="[Dim_SalesPerson].[Sales Age].[All]" dimensionUniqueName="[Dim_SalesPerson]" displayFolder="" count="2" memberValueDatatype="20" unbalanced="0"/>
    <cacheHierarchy uniqueName="[fact_table].[Product ID]" caption="Product ID" attribute="1" defaultMemberUniqueName="[fact_table].[Product ID].[All]" allUniqueName="[fact_table].[Product ID].[All]" dimensionUniqueName="[fact_table]" displayFolder="" count="2" memberValueDatatype="20" unbalanced="0"/>
    <cacheHierarchy uniqueName="[fact_table].[Customer ID]" caption="Customer ID" attribute="1" defaultMemberUniqueName="[fact_table].[Customer ID].[All]" allUniqueName="[fact_table].[Customer ID].[All]" dimensionUniqueName="[fact_table]" displayFolder="" count="2" memberValueDatatype="20" unbalanced="0"/>
    <cacheHierarchy uniqueName="[fact_table].[Sales Person ID]" caption="Sales Person ID" attribute="1" defaultMemberUniqueName="[fact_table].[Sales Person ID].[All]" allUniqueName="[fact_table].[Sales Person ID].[All]" dimensionUniqueName="[fact_table]" displayFolder="" count="2" memberValueDatatype="20" unbalanced="0"/>
    <cacheHierarchy uniqueName="[fact_table].[Quantity Sold]" caption="Quantity Sold" attribute="1" defaultMemberUniqueName="[fact_table].[Quantity Sold].[All]" allUniqueName="[fact_table].[Quantity Sold].[All]" dimensionUniqueName="[fact_table]" displayFolder="" count="2" memberValueDatatype="20" unbalanced="0"/>
    <cacheHierarchy uniqueName="[fact_table].[Payment Method]" caption="Payment Method" attribute="1" defaultMemberUniqueName="[fact_table].[Payment Method].[All]" allUniqueName="[fact_table].[Payment Method].[All]" dimensionUniqueName="[fact_table]" displayFolder="" count="2" memberValueDatatype="130" unbalanced="0"/>
    <cacheHierarchy uniqueName="[fact_table].[Quantity Returned]" caption="Quantity Returned" attribute="1" defaultMemberUniqueName="[fact_table].[Quantity Returned].[All]" allUniqueName="[fact_table].[Quantity Returned].[All]" dimensionUniqueName="[fact_table]" displayFolder="" count="2" memberValueDatatype="20" unbalanced="0"/>
    <cacheHierarchy uniqueName="[fact_table].[Order Date]" caption="Order Date" attribute="1" time="1" defaultMemberUniqueName="[fact_table].[Order Date].[All]" allUniqueName="[fact_table].[Order Date].[All]" dimensionUniqueName="[fact_table]" displayFolder="" count="2" memberValueDatatype="7" unbalanced="0"/>
    <cacheHierarchy uniqueName="[monthly_store_targets].[Store ID]" caption="Store ID" attribute="1" defaultMemberUniqueName="[monthly_store_targets].[Store ID].[All]" allUniqueName="[monthly_store_targets].[Store ID].[All]" dimensionUniqueName="[monthly_store_targets]" displayFolder="" count="2" memberValueDatatype="20" unbalanced="0"/>
    <cacheHierarchy uniqueName="[monthly_store_targets].[Date]" caption="Date" attribute="1" time="1" defaultMemberUniqueName="[monthly_store_targets].[Date].[All]" allUniqueName="[monthly_store_targets].[Date].[All]" dimensionUniqueName="[monthly_store_targets]" displayFolder="" count="2"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2" memberValueDatatype="20" unbalanced="0"/>
    <cacheHierarchy uniqueName="[products_table].[Product ID]" caption="Product ID" attribute="1" defaultMemberUniqueName="[products_table].[Product ID].[All]" allUniqueName="[products_table].[Product ID].[All]" dimensionUniqueName="[products_table]" displayFolder="" count="2" memberValueDatatype="20" unbalanced="0"/>
    <cacheHierarchy uniqueName="[products_table].[Product Name]" caption="Product Name" attribute="1" defaultMemberUniqueName="[products_table].[Product Name].[All]" allUniqueName="[products_table].[Product Name].[All]" dimensionUniqueName="[products_table]" displayFolder="" count="2" memberValueDatatype="130" unbalanced="0">
      <fieldsUsage count="2">
        <fieldUsage x="-1"/>
        <fieldUsage x="1"/>
      </fieldsUsage>
    </cacheHierarchy>
    <cacheHierarchy uniqueName="[products_table].[Category]" caption="Category" attribute="1" defaultMemberUniqueName="[products_table].[Category].[All]" allUniqueName="[products_table].[Category].[All]" dimensionUniqueName="[products_table]" displayFolder="" count="2" memberValueDatatype="130" unbalanced="0"/>
    <cacheHierarchy uniqueName="[products_table].[Sales Price]" caption="Sales Price" attribute="1" defaultMemberUniqueName="[products_table].[Sales Price].[All]" allUniqueName="[products_table].[Sales Price].[All]" dimensionUniqueName="[products_table]" displayFolder="" count="2" memberValueDatatype="5" unbalanced="0"/>
    <cacheHierarchy uniqueName="[products_table].[Cost Price]" caption="Cost Price" attribute="1" defaultMemberUniqueName="[products_table].[Cost Price].[All]" allUniqueName="[products_table].[Cost Price].[All]" dimensionUniqueName="[products_table]" displayFolder="" count="2" memberValueDatatype="5" unbalanced="0"/>
    <cacheHierarchy uniqueName="[Measures].[Count of Customer Age Group]" caption="Count of Customer Age Group" measure="1" displayFolder="" measureGroup="Dim_Customer" count="0">
      <extLst>
        <ext xmlns:x15="http://schemas.microsoft.com/office/spreadsheetml/2010/11/main" uri="{B97F6D7D-B522-45F9-BDA1-12C45D357490}">
          <x15:cacheHierarchy aggregatedColumn="14"/>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st of Goods Sold]" caption="Cost of Goods Sold" measure="1" displayFolder="" measureGroup="Calculations" count="0"/>
    <cacheHierarchy uniqueName="[Measures].[Profit Margin]" caption="Profit Margin" measure="1" displayFolder="" measureGroup="Calculations" count="0" oneField="1">
      <fieldsUsage count="1">
        <fieldUsage x="0"/>
      </fieldsUsage>
    </cacheHierarchy>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Sold]" caption="Total Qty Sold" measure="1" displayFolder="" measureGroup="Calculations" count="0" oneField="1">
      <fieldsUsage count="1">
        <fieldUsage x="2"/>
      </fieldsUsage>
    </cacheHierarchy>
    <cacheHierarchy uniqueName="[Measures].[Total Target]" caption="Total Target" measure="1" displayFolder="" measureGroup="Calculations" count="0"/>
    <cacheHierarchy uniqueName="[Measures].[# Customers]" caption="# Customers"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Dim_Customer" count="0"/>
    <cacheHierarchy uniqueName="[Measures].[Return Rate]" caption="Return Rate" measure="1" displayFolder="" measureGroup="Dim_Customer" count="0"/>
    <cacheHierarchy uniqueName="[Measures].[__XL_Count Dim_Customer]" caption="__XL_Count Dim_Customer" measure="1" displayFolder="" measureGroup="Dim_Customer"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fact_table]" caption="__XL_Count fact_table" measure="1" displayFolder="" measureGroup="fact_table"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monthly_store_targets]" caption="__XL_Count monthly_store_targets" measure="1" displayFolder="" measureGroup="monthly_store_target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urabh Londe" refreshedDate="45671.636792939818" createdVersion="8" refreshedVersion="8" minRefreshableVersion="3" recordCount="0" supportSubquery="1" supportAdvancedDrill="1" xr:uid="{E9423B95-6CFB-415F-8642-EF03AFCE3E0C}">
  <cacheSource type="external" connectionId="8"/>
  <cacheFields count="3">
    <cacheField name="[Dim_Customer].[Full Name].[Full Name]" caption="Full Name" numFmtId="0" hierarchy="10" level="1">
      <sharedItems count="5">
        <s v="Bobby Abbott"/>
        <s v="Christine Hawkins"/>
        <s v="Jeffery Powell"/>
        <s v="Lisa West"/>
        <s v="Travis Ewing"/>
      </sharedItems>
    </cacheField>
    <cacheField name="[Measures].[Profit Margin]" caption="Profit Margin" numFmtId="0" hierarchy="39" level="32767"/>
    <cacheField name="[Date].[Month].[Month]" caption="Month" numFmtId="0" hierarchy="3" level="1">
      <sharedItems containsSemiMixedTypes="0" containsNonDate="0" containsString="0"/>
    </cacheField>
  </cacheFields>
  <cacheHierarchies count="60">
    <cacheHierarchy uniqueName="[Calculations].[Measures]" caption="Measures" attribute="1" defaultMemberUniqueName="[Calculations].[Measures].[All]" allUniqueName="[Calculations].[Measures].[All]" dimensionUniqueName="[Calculations]" displayFolder="" count="0" memberValueDatatype="130" unbalanced="0"/>
    <cacheHierarchy uniqueName="[Date].[Date]" caption="Date" attribute="1" time="1" defaultMemberUniqueName="[Date].[Date].[All]" allUniqueName="[Date].[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2"/>
      </fieldsUsage>
    </cacheHierarchy>
    <cacheHierarchy uniqueName="[Date].[Month Num]" caption="Month Num" attribute="1" defaultMemberUniqueName="[Date].[Month Num].[All]" allUniqueName="[Date].[Month 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 Num]" caption="Week Num" attribute="1" defaultMemberUniqueName="[Date].[Week Num].[All]" allUniqueName="[Date].[Week Num].[All]" dimensionUniqueName="[Date]" displayFolder="" count="0" memberValueDatatype="13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Sales Age]" caption="Sales Age" attribute="1" defaultMemberUniqueName="[Dim_SalesPerson].[Sales Age].[All]" allUniqueName="[Dim_SalesPerson].[Sales 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Count of Customer Age Group]" caption="Count of Customer Age Group" measure="1" displayFolder="" measureGroup="Dim_Customer" count="0">
      <extLst>
        <ext xmlns:x15="http://schemas.microsoft.com/office/spreadsheetml/2010/11/main" uri="{B97F6D7D-B522-45F9-BDA1-12C45D357490}">
          <x15:cacheHierarchy aggregatedColumn="14"/>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st of Goods Sold]" caption="Cost of Goods Sold" measure="1" displayFolder="" measureGroup="Calculations" count="0"/>
    <cacheHierarchy uniqueName="[Measures].[Profit Margin]" caption="Profit Margin" measure="1" displayFolder="" measureGroup="Calculations" count="0" oneField="1">
      <fieldsUsage count="1">
        <fieldUsage x="1"/>
      </fieldsUsage>
    </cacheHierarchy>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Sold]" caption="Total Qty Sold"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Dim_Customer" count="0"/>
    <cacheHierarchy uniqueName="[Measures].[Return Rate]" caption="Return Rate" measure="1" displayFolder="" measureGroup="Dim_Customer" count="0"/>
    <cacheHierarchy uniqueName="[Measures].[__XL_Count Dim_Customer]" caption="__XL_Count Dim_Customer" measure="1" displayFolder="" measureGroup="Dim_Customer"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fact_table]" caption="__XL_Count fact_table" measure="1" displayFolder="" measureGroup="fact_table"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monthly_store_targets]" caption="__XL_Count monthly_store_targets" measure="1" displayFolder="" measureGroup="monthly_store_target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urabh Londe" refreshedDate="45671.636795023151" createdVersion="8" refreshedVersion="8" minRefreshableVersion="3" recordCount="0" supportSubquery="1" supportAdvancedDrill="1" xr:uid="{B892DAE7-B229-4828-B5ED-A4B043EE850D}">
  <cacheSource type="external" connectionId="8"/>
  <cacheFields count="4">
    <cacheField name="[Dim_Customer].[Full Name].[Full Name]" caption="Full Name" numFmtId="0" hierarchy="10" level="1">
      <sharedItems count="5">
        <s v="John Brown"/>
        <s v="Judith Simmons"/>
        <s v="Kristine Barrett"/>
        <s v="Laura Gross"/>
        <s v="Paul Noble"/>
      </sharedItems>
    </cacheField>
    <cacheField name="[Measures].[Profit Margin]" caption="Profit Margin" numFmtId="0" hierarchy="39" level="32767"/>
    <cacheField name="[Dim_Customer].[Location].[Location]" caption="Location" numFmtId="0" hierarchy="12" level="1">
      <sharedItems count="5">
        <s v="Florida"/>
        <s v="Indiana"/>
        <s v="Maryland"/>
        <s v="New York"/>
        <s v="Wisconsin"/>
      </sharedItems>
    </cacheField>
    <cacheField name="[Date].[Month].[Month]" caption="Month" numFmtId="0" hierarchy="3" level="1">
      <sharedItems containsSemiMixedTypes="0" containsNonDate="0" containsString="0"/>
    </cacheField>
  </cacheFields>
  <cacheHierarchies count="60">
    <cacheHierarchy uniqueName="[Calculations].[Measures]" caption="Measures" attribute="1" defaultMemberUniqueName="[Calculations].[Measures].[All]" allUniqueName="[Calculations].[Measures].[All]" dimensionUniqueName="[Calculations]" displayFolder="" count="0" memberValueDatatype="130" unbalanced="0"/>
    <cacheHierarchy uniqueName="[Date].[Date]" caption="Date" attribute="1" time="1" defaultMemberUniqueName="[Date].[Date].[All]" allUniqueName="[Date].[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3"/>
      </fieldsUsage>
    </cacheHierarchy>
    <cacheHierarchy uniqueName="[Date].[Month Num]" caption="Month Num" attribute="1" defaultMemberUniqueName="[Date].[Month Num].[All]" allUniqueName="[Date].[Month 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 Num]" caption="Week Num" attribute="1" defaultMemberUniqueName="[Date].[Week Num].[All]" allUniqueName="[Date].[Week Num].[All]" dimensionUniqueName="[Date]" displayFolder="" count="0" memberValueDatatype="13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2" memberValueDatatype="130" unbalanced="0">
      <fieldsUsage count="2">
        <fieldUsage x="-1"/>
        <fieldUsage x="2"/>
      </fieldsUsage>
    </cacheHierarchy>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Sales Age]" caption="Sales Age" attribute="1" defaultMemberUniqueName="[Dim_SalesPerson].[Sales Age].[All]" allUniqueName="[Dim_SalesPerson].[Sales 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Count of Customer Age Group]" caption="Count of Customer Age Group" measure="1" displayFolder="" measureGroup="Dim_Customer" count="0">
      <extLst>
        <ext xmlns:x15="http://schemas.microsoft.com/office/spreadsheetml/2010/11/main" uri="{B97F6D7D-B522-45F9-BDA1-12C45D357490}">
          <x15:cacheHierarchy aggregatedColumn="14"/>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st of Goods Sold]" caption="Cost of Goods Sold" measure="1" displayFolder="" measureGroup="Calculations" count="0"/>
    <cacheHierarchy uniqueName="[Measures].[Profit Margin]" caption="Profit Margin" measure="1" displayFolder="" measureGroup="Calculations" count="0" oneField="1">
      <fieldsUsage count="1">
        <fieldUsage x="1"/>
      </fieldsUsage>
    </cacheHierarchy>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Sold]" caption="Total Qty Sold"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Dim_Customer" count="0"/>
    <cacheHierarchy uniqueName="[Measures].[Return Rate]" caption="Return Rate" measure="1" displayFolder="" measureGroup="Dim_Customer" count="0"/>
    <cacheHierarchy uniqueName="[Measures].[__XL_Count Dim_Customer]" caption="__XL_Count Dim_Customer" measure="1" displayFolder="" measureGroup="Dim_Customer"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fact_table]" caption="__XL_Count fact_table" measure="1" displayFolder="" measureGroup="fact_table"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monthly_store_targets]" caption="__XL_Count monthly_store_targets" measure="1" displayFolder="" measureGroup="monthly_store_target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urabh Londe" refreshedDate="45671.636798263891" createdVersion="8" refreshedVersion="8" minRefreshableVersion="3" recordCount="0" supportSubquery="1" supportAdvancedDrill="1" xr:uid="{7279A686-F4FB-4D82-9275-362E72DBB4FB}">
  <cacheSource type="external" connectionId="8"/>
  <cacheFields count="4">
    <cacheField name="[Measures].[Profit Margin]" caption="Profit Margin" numFmtId="0" hierarchy="39" level="32767"/>
    <cacheField name="[products_table].[Product Name].[Product Name]" caption="Product Name" numFmtId="0" hierarchy="30" level="1">
      <sharedItems count="5">
        <s v="Attorney Mist"/>
        <s v="Begin Brew"/>
        <s v="Common Splash"/>
        <s v="Eight Brew"/>
        <s v="Onto Dew"/>
      </sharedItems>
    </cacheField>
    <cacheField name="[products_table].[Category].[Category]" caption="Category" numFmtId="0" hierarchy="31" level="1">
      <sharedItems count="8">
        <s v="Alcoholic Beverage"/>
        <s v="Coffee"/>
        <s v="Energy Drink"/>
        <s v="Juice"/>
        <s v="Soft Drink"/>
        <s v="Sports Drink"/>
        <s v="Tea"/>
        <s v="Water"/>
      </sharedItems>
    </cacheField>
    <cacheField name="[Date].[Month].[Month]" caption="Month" numFmtId="0" hierarchy="3" level="1">
      <sharedItems containsSemiMixedTypes="0" containsNonDate="0" containsString="0"/>
    </cacheField>
  </cacheFields>
  <cacheHierarchies count="60">
    <cacheHierarchy uniqueName="[Calculations].[Measures]" caption="Measures" attribute="1" defaultMemberUniqueName="[Calculations].[Measures].[All]" allUniqueName="[Calculations].[Measures].[All]" dimensionUniqueName="[Calculations]" displayFolder="" count="0" memberValueDatatype="130" unbalanced="0"/>
    <cacheHierarchy uniqueName="[Date].[Date]" caption="Date" attribute="1" time="1" defaultMemberUniqueName="[Date].[Date].[All]" allUniqueName="[Date].[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3"/>
      </fieldsUsage>
    </cacheHierarchy>
    <cacheHierarchy uniqueName="[Date].[Month Num]" caption="Month Num" attribute="1" defaultMemberUniqueName="[Date].[Month Num].[All]" allUniqueName="[Date].[Month 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 Num]" caption="Week Num" attribute="1" defaultMemberUniqueName="[Date].[Week Num].[All]" allUniqueName="[Date].[Week Num].[All]" dimensionUniqueName="[Date]" displayFolder="" count="0" memberValueDatatype="13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Sales Age]" caption="Sales Age" attribute="1" defaultMemberUniqueName="[Dim_SalesPerson].[Sales Age].[All]" allUniqueName="[Dim_SalesPerson].[Sales 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2" memberValueDatatype="130" unbalanced="0">
      <fieldsUsage count="2">
        <fieldUsage x="-1"/>
        <fieldUsage x="1"/>
      </fieldsUsage>
    </cacheHierarchy>
    <cacheHierarchy uniqueName="[products_table].[Category]" caption="Category" attribute="1" defaultMemberUniqueName="[products_table].[Category].[All]" allUniqueName="[products_table].[Category].[All]" dimensionUniqueName="[products_table]" displayFolder="" count="2" memberValueDatatype="130" unbalanced="0">
      <fieldsUsage count="2">
        <fieldUsage x="-1"/>
        <fieldUsage x="2"/>
      </fieldsUsage>
    </cacheHierarchy>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Count of Customer Age Group]" caption="Count of Customer Age Group" measure="1" displayFolder="" measureGroup="Dim_Customer" count="0">
      <extLst>
        <ext xmlns:x15="http://schemas.microsoft.com/office/spreadsheetml/2010/11/main" uri="{B97F6D7D-B522-45F9-BDA1-12C45D357490}">
          <x15:cacheHierarchy aggregatedColumn="14"/>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st of Goods Sold]" caption="Cost of Goods Sold" measure="1" displayFolder="" measureGroup="Calculations" count="0"/>
    <cacheHierarchy uniqueName="[Measures].[Profit Margin]" caption="Profit Margin" measure="1" displayFolder="" measureGroup="Calculations" count="0" oneField="1">
      <fieldsUsage count="1">
        <fieldUsage x="0"/>
      </fieldsUsage>
    </cacheHierarchy>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Sold]" caption="Total Qty Sold"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Dim_Customer" count="0"/>
    <cacheHierarchy uniqueName="[Measures].[Return Rate]" caption="Return Rate" measure="1" displayFolder="" measureGroup="Dim_Customer" count="0"/>
    <cacheHierarchy uniqueName="[Measures].[__XL_Count Dim_Customer]" caption="__XL_Count Dim_Customer" measure="1" displayFolder="" measureGroup="Dim_Customer"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fact_table]" caption="__XL_Count fact_table" measure="1" displayFolder="" measureGroup="fact_table"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monthly_store_targets]" caption="__XL_Count monthly_store_targets" measure="1" displayFolder="" measureGroup="monthly_store_target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urabh Londe" refreshedDate="45671.636800578701" createdVersion="8" refreshedVersion="8" minRefreshableVersion="3" recordCount="0" supportSubquery="1" supportAdvancedDrill="1" xr:uid="{C1A882AA-B8F1-4A65-AB54-CDFDDF0519C3}">
  <cacheSource type="external" connectionId="8"/>
  <cacheFields count="3">
    <cacheField name="[Dim_Customer].[Customer Age Group].[Customer Age Group]" caption="Customer Age Group" numFmtId="0" hierarchy="14" level="1">
      <sharedItems count="5">
        <s v="0-20"/>
        <s v="21-30"/>
        <s v="31-40"/>
        <s v="41-50"/>
        <s v="50 +"/>
      </sharedItems>
    </cacheField>
    <cacheField name="[Measures].[Profit Margin]" caption="Profit Margin" numFmtId="0" hierarchy="39" level="32767"/>
    <cacheField name="[Date].[Month].[Month]" caption="Month" numFmtId="0" hierarchy="3" level="1">
      <sharedItems containsSemiMixedTypes="0" containsNonDate="0" containsString="0"/>
    </cacheField>
  </cacheFields>
  <cacheHierarchies count="60">
    <cacheHierarchy uniqueName="[Calculations].[Measures]" caption="Measures" attribute="1" defaultMemberUniqueName="[Calculations].[Measures].[All]" allUniqueName="[Calculations].[Measures].[All]" dimensionUniqueName="[Calculations]" displayFolder="" count="0" memberValueDatatype="130" unbalanced="0"/>
    <cacheHierarchy uniqueName="[Date].[Date]" caption="Date" attribute="1" time="1" defaultMemberUniqueName="[Date].[Date].[All]" allUniqueName="[Date].[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2"/>
      </fieldsUsage>
    </cacheHierarchy>
    <cacheHierarchy uniqueName="[Date].[Month Num]" caption="Month Num" attribute="1" defaultMemberUniqueName="[Date].[Month Num].[All]" allUniqueName="[Date].[Month 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 Num]" caption="Week Num" attribute="1" defaultMemberUniqueName="[Date].[Week Num].[All]" allUniqueName="[Date].[Week Num].[All]" dimensionUniqueName="[Date]" displayFolder="" count="0" memberValueDatatype="13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2" memberValueDatatype="130" unbalanced="0">
      <fieldsUsage count="2">
        <fieldUsage x="-1"/>
        <fieldUsage x="0"/>
      </fieldsUsage>
    </cacheHierarchy>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Sales Age]" caption="Sales Age" attribute="1" defaultMemberUniqueName="[Dim_SalesPerson].[Sales Age].[All]" allUniqueName="[Dim_SalesPerson].[Sales 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Count of Customer Age Group]" caption="Count of Customer Age Group" measure="1" displayFolder="" measureGroup="Dim_Customer" count="0">
      <extLst>
        <ext xmlns:x15="http://schemas.microsoft.com/office/spreadsheetml/2010/11/main" uri="{B97F6D7D-B522-45F9-BDA1-12C45D357490}">
          <x15:cacheHierarchy aggregatedColumn="14"/>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st of Goods Sold]" caption="Cost of Goods Sold" measure="1" displayFolder="" measureGroup="Calculations" count="0"/>
    <cacheHierarchy uniqueName="[Measures].[Profit Margin]" caption="Profit Margin" measure="1" displayFolder="" measureGroup="Calculations" count="0" oneField="1">
      <fieldsUsage count="1">
        <fieldUsage x="1"/>
      </fieldsUsage>
    </cacheHierarchy>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Sold]" caption="Total Qty Sold"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Dim_Customer" count="0"/>
    <cacheHierarchy uniqueName="[Measures].[Return Rate]" caption="Return Rate" measure="1" displayFolder="" measureGroup="Dim_Customer" count="0"/>
    <cacheHierarchy uniqueName="[Measures].[__XL_Count Dim_Customer]" caption="__XL_Count Dim_Customer" measure="1" displayFolder="" measureGroup="Dim_Customer"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fact_table]" caption="__XL_Count fact_table" measure="1" displayFolder="" measureGroup="fact_table"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monthly_store_targets]" caption="__XL_Count monthly_store_targets" measure="1" displayFolder="" measureGroup="monthly_store_target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urabh Londe" refreshedDate="45671.636802893518" createdVersion="8" refreshedVersion="8" minRefreshableVersion="3" recordCount="0" supportSubquery="1" supportAdvancedDrill="1" xr:uid="{1536A7DD-EC28-47F9-B0A0-B2E74F09F163}">
  <cacheSource type="external" connectionId="8"/>
  <cacheFields count="3">
    <cacheField name="[Dim_Customer].[Gender].[Gender]" caption="Gender" numFmtId="0" hierarchy="11" level="1">
      <sharedItems count="2">
        <s v="Female"/>
        <s v="Male"/>
      </sharedItems>
    </cacheField>
    <cacheField name="[Measures].[Profit Margin]" caption="Profit Margin" numFmtId="0" hierarchy="39" level="32767"/>
    <cacheField name="[Date].[Month].[Month]" caption="Month" numFmtId="0" hierarchy="3" level="1">
      <sharedItems containsSemiMixedTypes="0" containsNonDate="0" containsString="0"/>
    </cacheField>
  </cacheFields>
  <cacheHierarchies count="60">
    <cacheHierarchy uniqueName="[Calculations].[Measures]" caption="Measures" attribute="1" defaultMemberUniqueName="[Calculations].[Measures].[All]" allUniqueName="[Calculations].[Measures].[All]" dimensionUniqueName="[Calculations]" displayFolder="" count="0" memberValueDatatype="130" unbalanced="0"/>
    <cacheHierarchy uniqueName="[Date].[Date]" caption="Date" attribute="1" time="1" defaultMemberUniqueName="[Date].[Date].[All]" allUniqueName="[Date].[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2"/>
      </fieldsUsage>
    </cacheHierarchy>
    <cacheHierarchy uniqueName="[Date].[Month Num]" caption="Month Num" attribute="1" defaultMemberUniqueName="[Date].[Month Num].[All]" allUniqueName="[Date].[Month 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 Num]" caption="Week Num" attribute="1" defaultMemberUniqueName="[Date].[Week Num].[All]" allUniqueName="[Date].[Week Num].[All]" dimensionUniqueName="[Date]" displayFolder="" count="0" memberValueDatatype="13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2" memberValueDatatype="130" unbalanced="0">
      <fieldsUsage count="2">
        <fieldUsage x="-1"/>
        <fieldUsage x="0"/>
      </fieldsUsage>
    </cacheHierarchy>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Sales Age]" caption="Sales Age" attribute="1" defaultMemberUniqueName="[Dim_SalesPerson].[Sales Age].[All]" allUniqueName="[Dim_SalesPerson].[Sales 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Count of Customer Age Group]" caption="Count of Customer Age Group" measure="1" displayFolder="" measureGroup="Dim_Customer" count="0">
      <extLst>
        <ext xmlns:x15="http://schemas.microsoft.com/office/spreadsheetml/2010/11/main" uri="{B97F6D7D-B522-45F9-BDA1-12C45D357490}">
          <x15:cacheHierarchy aggregatedColumn="14"/>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st of Goods Sold]" caption="Cost of Goods Sold" measure="1" displayFolder="" measureGroup="Calculations" count="0"/>
    <cacheHierarchy uniqueName="[Measures].[Profit Margin]" caption="Profit Margin" measure="1" displayFolder="" measureGroup="Calculations" count="0" oneField="1">
      <fieldsUsage count="1">
        <fieldUsage x="1"/>
      </fieldsUsage>
    </cacheHierarchy>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Sold]" caption="Total Qty Sold"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Dim_Customer" count="0"/>
    <cacheHierarchy uniqueName="[Measures].[Return Rate]" caption="Return Rate" measure="1" displayFolder="" measureGroup="Dim_Customer" count="0"/>
    <cacheHierarchy uniqueName="[Measures].[__XL_Count Dim_Customer]" caption="__XL_Count Dim_Customer" measure="1" displayFolder="" measureGroup="Dim_Customer"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fact_table]" caption="__XL_Count fact_table" measure="1" displayFolder="" measureGroup="fact_table"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monthly_store_targets]" caption="__XL_Count monthly_store_targets" measure="1" displayFolder="" measureGroup="monthly_store_target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urabh Londe" refreshedDate="45671.636805439812" createdVersion="8" refreshedVersion="8" minRefreshableVersion="3" recordCount="0" supportSubquery="1" supportAdvancedDrill="1" xr:uid="{8A8C02E0-C343-4F5E-BC73-B75F71A2F64B}">
  <cacheSource type="external" connectionId="8"/>
  <cacheFields count="9">
    <cacheField name="[Dim_Customer].[Full Name].[Full Name]" caption="Full Name" numFmtId="0" hierarchy="10" level="1">
      <sharedItems count="5">
        <s v="John Brown"/>
        <s v="Judith Simmons"/>
        <s v="Kristine Barrett"/>
        <s v="Laura Gross"/>
        <s v="Paul Noble"/>
      </sharedItems>
    </cacheField>
    <cacheField name="[Dim_Customer].[Location].[Location]" caption="Location" numFmtId="0" hierarchy="12" level="1">
      <sharedItems count="5">
        <s v="Florida"/>
        <s v="Indiana"/>
        <s v="Maryland"/>
        <s v="New York"/>
        <s v="Wisconsin"/>
      </sharedItems>
    </cacheField>
    <cacheField name="[Measures].[# Customers]" caption="# Customers" numFmtId="0" hierarchy="48" level="32767"/>
    <cacheField name="[Measures].[# Location]" caption="# Location" numFmtId="0" hierarchy="49" level="32767"/>
    <cacheField name="[Measures].[Cost of Goods Sold]" caption="Cost of Goods Sold" numFmtId="0" hierarchy="38" level="32767"/>
    <cacheField name="[Measures].[Total Revenue]" caption="Total Revenue" numFmtId="0" hierarchy="37" level="32767"/>
    <cacheField name="[Measures].[Profit Margin]" caption="Profit Margin" numFmtId="0" hierarchy="39" level="32767"/>
    <cacheField name="[Measures].[% Profit Margin]" caption="% Profit Margin" numFmtId="0" hierarchy="40" level="32767"/>
    <cacheField name="[Date].[Month].[Month]" caption="Month" numFmtId="0" hierarchy="3" level="1">
      <sharedItems containsSemiMixedTypes="0" containsNonDate="0" containsString="0"/>
    </cacheField>
  </cacheFields>
  <cacheHierarchies count="60">
    <cacheHierarchy uniqueName="[Calculations].[Measures]" caption="Measures" attribute="1" defaultMemberUniqueName="[Calculations].[Measures].[All]" allUniqueName="[Calculations].[Measures].[All]" dimensionUniqueName="[Calculations]" displayFolder="" count="0" memberValueDatatype="130" unbalanced="0"/>
    <cacheHierarchy uniqueName="[Date].[Date]" caption="Date" attribute="1" time="1" defaultMemberUniqueName="[Date].[Date].[All]" allUniqueName="[Date].[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8"/>
      </fieldsUsage>
    </cacheHierarchy>
    <cacheHierarchy uniqueName="[Date].[Month Num]" caption="Month Num" attribute="1" defaultMemberUniqueName="[Date].[Month Num].[All]" allUniqueName="[Date].[Month 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 Num]" caption="Week Num" attribute="1" defaultMemberUniqueName="[Date].[Week Num].[All]" allUniqueName="[Date].[Week Num].[All]" dimensionUniqueName="[Date]" displayFolder="" count="0" memberValueDatatype="13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2" memberValueDatatype="130" unbalanced="0">
      <fieldsUsage count="2">
        <fieldUsage x="-1"/>
        <fieldUsage x="1"/>
      </fieldsUsage>
    </cacheHierarchy>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Sales Age]" caption="Sales Age" attribute="1" defaultMemberUniqueName="[Dim_SalesPerson].[Sales Age].[All]" allUniqueName="[Dim_SalesPerson].[Sales 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Count of Customer Age Group]" caption="Count of Customer Age Group" measure="1" displayFolder="" measureGroup="Dim_Customer" count="0">
      <extLst>
        <ext xmlns:x15="http://schemas.microsoft.com/office/spreadsheetml/2010/11/main" uri="{B97F6D7D-B522-45F9-BDA1-12C45D357490}">
          <x15:cacheHierarchy aggregatedColumn="14"/>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oneField="1">
      <fieldsUsage count="1">
        <fieldUsage x="5"/>
      </fieldsUsage>
    </cacheHierarchy>
    <cacheHierarchy uniqueName="[Measures].[Cost of Goods Sold]" caption="Cost of Goods Sold" measure="1" displayFolder="" measureGroup="Calculations" count="0" oneField="1">
      <fieldsUsage count="1">
        <fieldUsage x="4"/>
      </fieldsUsage>
    </cacheHierarchy>
    <cacheHierarchy uniqueName="[Measures].[Profit Margin]" caption="Profit Margin" measure="1" displayFolder="" measureGroup="Calculations" count="0" oneField="1">
      <fieldsUsage count="1">
        <fieldUsage x="6"/>
      </fieldsUsage>
    </cacheHierarchy>
    <cacheHierarchy uniqueName="[Measures].[% Profit Margin]" caption="% Profit Margin" measure="1" displayFolder="" measureGroup="Calculations" count="0" oneField="1">
      <fieldsUsage count="1">
        <fieldUsage x="7"/>
      </fieldsUsage>
    </cacheHierarchy>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Sold]" caption="Total Qty Sold"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oneField="1">
      <fieldsUsage count="1">
        <fieldUsage x="2"/>
      </fieldsUsage>
    </cacheHierarchy>
    <cacheHierarchy uniqueName="[Measures].[# Location]" caption="# Location" measure="1" displayFolder="" measureGroup="Calculations" count="0" oneField="1">
      <fieldsUsage count="1">
        <fieldUsage x="3"/>
      </fieldsUsage>
    </cacheHierarchy>
    <cacheHierarchy uniqueName="[Measures].[Average Customer Age]" caption="Average Customer Age" measure="1" displayFolder="" measureGroup="Dim_Customer" count="0"/>
    <cacheHierarchy uniqueName="[Measures].[Return Rate]" caption="Return Rate" measure="1" displayFolder="" measureGroup="Dim_Customer" count="0"/>
    <cacheHierarchy uniqueName="[Measures].[__XL_Count Dim_Customer]" caption="__XL_Count Dim_Customer" measure="1" displayFolder="" measureGroup="Dim_Customer"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fact_table]" caption="__XL_Count fact_table" measure="1" displayFolder="" measureGroup="fact_table"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monthly_store_targets]" caption="__XL_Count monthly_store_targets" measure="1" displayFolder="" measureGroup="monthly_store_target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urabh Londe" refreshedDate="45671.636809143522" createdVersion="8" refreshedVersion="8" minRefreshableVersion="3" recordCount="0" supportSubquery="1" supportAdvancedDrill="1" xr:uid="{9C85AE0C-118D-48A5-BF4D-47F11DFAAF93}">
  <cacheSource type="external" connectionId="8"/>
  <cacheFields count="3">
    <cacheField name="[Measures].[Average of Customer Age]" caption="Average of Customer Age" numFmtId="0" hierarchy="36" level="32767"/>
    <cacheField name="[Measures].[Average Customer Age]" caption="Average Customer Age" numFmtId="0" hierarchy="50" level="32767"/>
    <cacheField name="[Date].[Month].[Month]" caption="Month" numFmtId="0" hierarchy="3" level="1">
      <sharedItems containsSemiMixedTypes="0" containsNonDate="0" containsString="0"/>
    </cacheField>
  </cacheFields>
  <cacheHierarchies count="60">
    <cacheHierarchy uniqueName="[Calculations].[Measures]" caption="Measures" attribute="1" defaultMemberUniqueName="[Calculations].[Measures].[All]" allUniqueName="[Calculations].[Measures].[All]" dimensionUniqueName="[Calculations]" displayFolder="" count="0" memberValueDatatype="130" unbalanced="0"/>
    <cacheHierarchy uniqueName="[Date].[Date]" caption="Date" attribute="1" time="1" defaultMemberUniqueName="[Date].[Date].[All]" allUniqueName="[Date].[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2"/>
      </fieldsUsage>
    </cacheHierarchy>
    <cacheHierarchy uniqueName="[Date].[Month Num]" caption="Month Num" attribute="1" defaultMemberUniqueName="[Date].[Month Num].[All]" allUniqueName="[Date].[Month 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 Num]" caption="Week Num" attribute="1" defaultMemberUniqueName="[Date].[Week Num].[All]" allUniqueName="[Date].[Week Num].[All]" dimensionUniqueName="[Date]" displayFolder="" count="0" memberValueDatatype="13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Sales Age]" caption="Sales Age" attribute="1" defaultMemberUniqueName="[Dim_SalesPerson].[Sales Age].[All]" allUniqueName="[Dim_SalesPerson].[Sales 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Count of Customer Age Group]" caption="Count of Customer Age Group" measure="1" displayFolder="" measureGroup="Dim_Customer" count="0">
      <extLst>
        <ext xmlns:x15="http://schemas.microsoft.com/office/spreadsheetml/2010/11/main" uri="{B97F6D7D-B522-45F9-BDA1-12C45D357490}">
          <x15:cacheHierarchy aggregatedColumn="14"/>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oneField="1">
      <fieldsUsage count="1">
        <fieldUsage x="0"/>
      </fieldsUsage>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st of Goods Sold]" caption="Cost of Goods Sold" measure="1" displayFolder="" measureGroup="Calculations" count="0"/>
    <cacheHierarchy uniqueName="[Measures].[Profit Margin]" caption="Profit Margin" measure="1" displayFolder="" measureGroup="Calculations" count="0"/>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Sold]" caption="Total Qty Sold"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Dim_Customer" count="0" oneField="1">
      <fieldsUsage count="1">
        <fieldUsage x="1"/>
      </fieldsUsage>
    </cacheHierarchy>
    <cacheHierarchy uniqueName="[Measures].[Return Rate]" caption="Return Rate" measure="1" displayFolder="" measureGroup="Dim_Customer" count="0"/>
    <cacheHierarchy uniqueName="[Measures].[__XL_Count Dim_Customer]" caption="__XL_Count Dim_Customer" measure="1" displayFolder="" measureGroup="Dim_Customer"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fact_table]" caption="__XL_Count fact_table" measure="1" displayFolder="" measureGroup="fact_table"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monthly_store_targets]" caption="__XL_Count monthly_store_targets" measure="1" displayFolder="" measureGroup="monthly_store_target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urabh Londe" refreshedDate="45671.636811458331" createdVersion="8" refreshedVersion="8" minRefreshableVersion="3" recordCount="0" supportSubquery="1" supportAdvancedDrill="1" xr:uid="{68A8DCED-0AA7-41DE-9965-4E02046FD263}">
  <cacheSource type="external" connectionId="8"/>
  <cacheFields count="4">
    <cacheField name="[Measures].[# Products]" caption="# Products" numFmtId="0" hierarchy="44" level="32767"/>
    <cacheField name="[Measures].[Return Rate]" caption="Return Rate" numFmtId="0" hierarchy="51" level="32767"/>
    <cacheField name="[Measures].[Refund Rate]" caption="Refund Rate" numFmtId="0" hierarchy="43" level="32767"/>
    <cacheField name="[Date].[Month].[Month]" caption="Month" numFmtId="0" hierarchy="3" level="1">
      <sharedItems containsSemiMixedTypes="0" containsNonDate="0" containsString="0"/>
    </cacheField>
  </cacheFields>
  <cacheHierarchies count="60">
    <cacheHierarchy uniqueName="[Calculations].[Measures]" caption="Measures" attribute="1" defaultMemberUniqueName="[Calculations].[Measures].[All]" allUniqueName="[Calculations].[Measures].[All]" dimensionUniqueName="[Calculations]" displayFolder="" count="0" memberValueDatatype="130" unbalanced="0"/>
    <cacheHierarchy uniqueName="[Date].[Date]" caption="Date" attribute="1" time="1" defaultMemberUniqueName="[Date].[Date].[All]" allUniqueName="[Date].[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3"/>
      </fieldsUsage>
    </cacheHierarchy>
    <cacheHierarchy uniqueName="[Date].[Month Num]" caption="Month Num" attribute="1" defaultMemberUniqueName="[Date].[Month Num].[All]" allUniqueName="[Date].[Month 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 Num]" caption="Week Num" attribute="1" defaultMemberUniqueName="[Date].[Week Num].[All]" allUniqueName="[Date].[Week Num].[All]" dimensionUniqueName="[Date]" displayFolder="" count="0" memberValueDatatype="13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Sales Age]" caption="Sales Age" attribute="1" defaultMemberUniqueName="[Dim_SalesPerson].[Sales Age].[All]" allUniqueName="[Dim_SalesPerson].[Sales 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Count of Customer Age Group]" caption="Count of Customer Age Group" measure="1" displayFolder="" measureGroup="Dim_Customer" count="0">
      <extLst>
        <ext xmlns:x15="http://schemas.microsoft.com/office/spreadsheetml/2010/11/main" uri="{B97F6D7D-B522-45F9-BDA1-12C45D357490}">
          <x15:cacheHierarchy aggregatedColumn="14"/>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st of Goods Sold]" caption="Cost of Goods Sold" measure="1" displayFolder="" measureGroup="Calculations" count="0"/>
    <cacheHierarchy uniqueName="[Measures].[Profit Margin]" caption="Profit Margin" measure="1" displayFolder="" measureGroup="Calculations" count="0"/>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oneField="1">
      <fieldsUsage count="1">
        <fieldUsage x="2"/>
      </fieldsUsage>
    </cacheHierarchy>
    <cacheHierarchy uniqueName="[Measures].[# Products]" caption="# Products" measure="1" displayFolder="" measureGroup="Calculations" count="0" oneField="1">
      <fieldsUsage count="1">
        <fieldUsage x="0"/>
      </fieldsUsage>
    </cacheHierarchy>
    <cacheHierarchy uniqueName="[Measures].[Qty Returned]" caption="Qty Returned" measure="1" displayFolder="" measureGroup="Calculations" count="0"/>
    <cacheHierarchy uniqueName="[Measures].[Total Qty Sold]" caption="Total Qty Sold"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Dim_Customer" count="0"/>
    <cacheHierarchy uniqueName="[Measures].[Return Rate]" caption="Return Rate" measure="1" displayFolder="" measureGroup="Dim_Customer" count="0" oneField="1">
      <fieldsUsage count="1">
        <fieldUsage x="1"/>
      </fieldsUsage>
    </cacheHierarchy>
    <cacheHierarchy uniqueName="[Measures].[__XL_Count Dim_Customer]" caption="__XL_Count Dim_Customer" measure="1" displayFolder="" measureGroup="Dim_Customer"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fact_table]" caption="__XL_Count fact_table" measure="1" displayFolder="" measureGroup="fact_table"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monthly_store_targets]" caption="__XL_Count monthly_store_targets" measure="1" displayFolder="" measureGroup="monthly_store_target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urabh Londe" refreshedDate="45671.636814583333" createdVersion="8" refreshedVersion="8" minRefreshableVersion="3" recordCount="0" supportSubquery="1" supportAdvancedDrill="1" xr:uid="{1B964347-4032-464F-B6A7-E8A90B83F4F7}">
  <cacheSource type="external" connectionId="8"/>
  <cacheFields count="3">
    <cacheField name="[Dim_Customer].[Full Name].[Full Name]" caption="Full Name" numFmtId="0" hierarchy="10" level="1">
      <sharedItems count="5">
        <s v="John Brown"/>
        <s v="Judith Simmons"/>
        <s v="Kristine Barrett"/>
        <s v="Laura Gross"/>
        <s v="Paul Noble"/>
      </sharedItems>
    </cacheField>
    <cacheField name="[Measures].[Profit Margin]" caption="Profit Margin" numFmtId="0" hierarchy="39" level="32767"/>
    <cacheField name="[Date].[Month].[Month]" caption="Month" numFmtId="0" hierarchy="3" level="1">
      <sharedItems containsSemiMixedTypes="0" containsNonDate="0" containsString="0"/>
    </cacheField>
  </cacheFields>
  <cacheHierarchies count="60">
    <cacheHierarchy uniqueName="[Calculations].[Measures]" caption="Measures" attribute="1" defaultMemberUniqueName="[Calculations].[Measures].[All]" allUniqueName="[Calculations].[Measures].[All]" dimensionUniqueName="[Calculations]" displayFolder="" count="2" memberValueDatatype="130" unbalanced="0"/>
    <cacheHierarchy uniqueName="[Date].[Date]" caption="Date" attribute="1" time="1" defaultMemberUniqueName="[Date].[Date].[All]" allUniqueName="[Date].[Date].[All]" dimensionUniqueName="[Date]" displayFolder="" count="2" memberValueDatatype="7" unbalanced="0"/>
    <cacheHierarchy uniqueName="[Date].[Year]" caption="Year" attribute="1" defaultMemberUniqueName="[Date].[Year].[All]" allUniqueName="[Date].[Year].[All]" dimensionUniqueName="[Date]" displayFolder="" count="2"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2"/>
      </fieldsUsage>
    </cacheHierarchy>
    <cacheHierarchy uniqueName="[Date].[Month Num]" caption="Month Num" attribute="1" defaultMemberUniqueName="[Date].[Month Num].[All]" allUniqueName="[Date].[Month Num].[All]" dimensionUniqueName="[Date]" displayFolder="" count="2" memberValueDatatype="20" unbalanced="0"/>
    <cacheHierarchy uniqueName="[Date].[WeekDay]" caption="WeekDay" attribute="1" defaultMemberUniqueName="[Date].[WeekDay].[All]" allUniqueName="[Date].[WeekDay].[All]" dimensionUniqueName="[Date]" displayFolder="" count="2" memberValueDatatype="130" unbalanced="0"/>
    <cacheHierarchy uniqueName="[Date].[Week Num]" caption="Week Num" attribute="1" defaultMemberUniqueName="[Date].[Week Num].[All]" allUniqueName="[Date].[Week Num].[All]" dimensionUniqueName="[Date]" displayFolder="" count="2" memberValueDatatype="130" unbalanced="0"/>
    <cacheHierarchy uniqueName="[Date].[WeekType]" caption="WeekType" attribute="1" defaultMemberUniqueName="[Date].[WeekType].[All]" allUniqueName="[Date].[WeekType].[All]" dimensionUniqueName="[Date]" displayFolder="" count="2" memberValueDatatype="130" unbalanced="0"/>
    <cacheHierarchy uniqueName="[Date].[Quarter]" caption="Quarter" attribute="1" defaultMemberUniqueName="[Date].[Quarter].[All]" allUniqueName="[Date].[Quarter].[All]" dimensionUniqueName="[Date]" displayFolder="" count="2" memberValueDatatype="130" unbalanced="0"/>
    <cacheHierarchy uniqueName="[Dim_Customer].[Customer ID]" caption="Customer ID" attribute="1" defaultMemberUniqueName="[Dim_Customer].[Customer ID].[All]" allUniqueName="[Dim_Customer].[Customer ID].[All]" dimensionUniqueName="[Dim_Customer]" displayFolder="" count="2"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2" memberValueDatatype="130" unbalanced="0"/>
    <cacheHierarchy uniqueName="[Dim_Customer].[Location]" caption="Location" attribute="1" defaultMemberUniqueName="[Dim_Customer].[Location].[All]" allUniqueName="[Dim_Customer].[Location].[All]" dimensionUniqueName="[Dim_Customer]" displayFolder="" count="2" memberValueDatatype="130" unbalanced="0"/>
    <cacheHierarchy uniqueName="[Dim_Customer].[Customer Age]" caption="Customer Age" attribute="1" defaultMemberUniqueName="[Dim_Customer].[Customer Age].[All]" allUniqueName="[Dim_Customer].[Customer Age].[All]" dimensionUniqueName="[Dim_Customer]" displayFolder="" count="2"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2"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2" memberValueDatatype="20" unbalanced="0"/>
    <cacheHierarchy uniqueName="[Dim_SalesPerson].[Full Name]" caption="Full Name" attribute="1" defaultMemberUniqueName="[Dim_SalesPerson].[Full Name].[All]" allUniqueName="[Dim_SalesPerson].[Full Name].[All]" dimensionUniqueName="[Dim_SalesPerson]" displayFolder="" count="2" memberValueDatatype="130" unbalanced="0"/>
    <cacheHierarchy uniqueName="[Dim_SalesPerson].[Store Name]" caption="Store Name" attribute="1" defaultMemberUniqueName="[Dim_SalesPerson].[Store Name].[All]" allUniqueName="[Dim_SalesPerson].[Store Name].[All]" dimensionUniqueName="[Dim_SalesPerson]" displayFolder="" count="2" memberValueDatatype="130" unbalanced="0"/>
    <cacheHierarchy uniqueName="[Dim_SalesPerson].[Sales Age]" caption="Sales Age" attribute="1" defaultMemberUniqueName="[Dim_SalesPerson].[Sales Age].[All]" allUniqueName="[Dim_SalesPerson].[Sales Age].[All]" dimensionUniqueName="[Dim_SalesPerson]" displayFolder="" count="2" memberValueDatatype="20" unbalanced="0"/>
    <cacheHierarchy uniqueName="[fact_table].[Product ID]" caption="Product ID" attribute="1" defaultMemberUniqueName="[fact_table].[Product ID].[All]" allUniqueName="[fact_table].[Product ID].[All]" dimensionUniqueName="[fact_table]" displayFolder="" count="2" memberValueDatatype="20" unbalanced="0"/>
    <cacheHierarchy uniqueName="[fact_table].[Customer ID]" caption="Customer ID" attribute="1" defaultMemberUniqueName="[fact_table].[Customer ID].[All]" allUniqueName="[fact_table].[Customer ID].[All]" dimensionUniqueName="[fact_table]" displayFolder="" count="2" memberValueDatatype="20" unbalanced="0"/>
    <cacheHierarchy uniqueName="[fact_table].[Sales Person ID]" caption="Sales Person ID" attribute="1" defaultMemberUniqueName="[fact_table].[Sales Person ID].[All]" allUniqueName="[fact_table].[Sales Person ID].[All]" dimensionUniqueName="[fact_table]" displayFolder="" count="2" memberValueDatatype="20" unbalanced="0"/>
    <cacheHierarchy uniqueName="[fact_table].[Quantity Sold]" caption="Quantity Sold" attribute="1" defaultMemberUniqueName="[fact_table].[Quantity Sold].[All]" allUniqueName="[fact_table].[Quantity Sold].[All]" dimensionUniqueName="[fact_table]" displayFolder="" count="2" memberValueDatatype="20" unbalanced="0"/>
    <cacheHierarchy uniqueName="[fact_table].[Payment Method]" caption="Payment Method" attribute="1" defaultMemberUniqueName="[fact_table].[Payment Method].[All]" allUniqueName="[fact_table].[Payment Method].[All]" dimensionUniqueName="[fact_table]" displayFolder="" count="2" memberValueDatatype="130" unbalanced="0"/>
    <cacheHierarchy uniqueName="[fact_table].[Quantity Returned]" caption="Quantity Returned" attribute="1" defaultMemberUniqueName="[fact_table].[Quantity Returned].[All]" allUniqueName="[fact_table].[Quantity Returned].[All]" dimensionUniqueName="[fact_table]" displayFolder="" count="2" memberValueDatatype="20" unbalanced="0"/>
    <cacheHierarchy uniqueName="[fact_table].[Order Date]" caption="Order Date" attribute="1" time="1" defaultMemberUniqueName="[fact_table].[Order Date].[All]" allUniqueName="[fact_table].[Order Date].[All]" dimensionUniqueName="[fact_table]" displayFolder="" count="2" memberValueDatatype="7" unbalanced="0"/>
    <cacheHierarchy uniqueName="[monthly_store_targets].[Store ID]" caption="Store ID" attribute="1" defaultMemberUniqueName="[monthly_store_targets].[Store ID].[All]" allUniqueName="[monthly_store_targets].[Store ID].[All]" dimensionUniqueName="[monthly_store_targets]" displayFolder="" count="2" memberValueDatatype="20" unbalanced="0"/>
    <cacheHierarchy uniqueName="[monthly_store_targets].[Date]" caption="Date" attribute="1" time="1" defaultMemberUniqueName="[monthly_store_targets].[Date].[All]" allUniqueName="[monthly_store_targets].[Date].[All]" dimensionUniqueName="[monthly_store_targets]" displayFolder="" count="2"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2" memberValueDatatype="20" unbalanced="0"/>
    <cacheHierarchy uniqueName="[products_table].[Product ID]" caption="Product ID" attribute="1" defaultMemberUniqueName="[products_table].[Product ID].[All]" allUniqueName="[products_table].[Product ID].[All]" dimensionUniqueName="[products_table]" displayFolder="" count="2" memberValueDatatype="20" unbalanced="0"/>
    <cacheHierarchy uniqueName="[products_table].[Product Name]" caption="Product Name" attribute="1" defaultMemberUniqueName="[products_table].[Product Name].[All]" allUniqueName="[products_table].[Product Name].[All]" dimensionUniqueName="[products_table]" displayFolder="" count="2"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cacheHierarchy uniqueName="[products_table].[Sales Price]" caption="Sales Price" attribute="1" defaultMemberUniqueName="[products_table].[Sales Price].[All]" allUniqueName="[products_table].[Sales Price].[All]" dimensionUniqueName="[products_table]" displayFolder="" count="2" memberValueDatatype="5" unbalanced="0"/>
    <cacheHierarchy uniqueName="[products_table].[Cost Price]" caption="Cost Price" attribute="1" defaultMemberUniqueName="[products_table].[Cost Price].[All]" allUniqueName="[products_table].[Cost Price].[All]" dimensionUniqueName="[products_table]" displayFolder="" count="2" memberValueDatatype="5" unbalanced="0"/>
    <cacheHierarchy uniqueName="[Measures].[Count of Customer Age Group]" caption="Count of Customer Age Group" measure="1" displayFolder="" measureGroup="Dim_Customer" count="0">
      <extLst>
        <ext xmlns:x15="http://schemas.microsoft.com/office/spreadsheetml/2010/11/main" uri="{B97F6D7D-B522-45F9-BDA1-12C45D357490}">
          <x15:cacheHierarchy aggregatedColumn="14"/>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st of Goods Sold]" caption="Cost of Goods Sold" measure="1" displayFolder="" measureGroup="Calculations" count="0"/>
    <cacheHierarchy uniqueName="[Measures].[Profit Margin]" caption="Profit Margin" measure="1" displayFolder="" measureGroup="Calculations" count="0" oneField="1">
      <fieldsUsage count="1">
        <fieldUsage x="1"/>
      </fieldsUsage>
    </cacheHierarchy>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Sold]" caption="Total Qty Sold"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Dim_Customer" count="0"/>
    <cacheHierarchy uniqueName="[Measures].[Return Rate]" caption="Return Rate" measure="1" displayFolder="" measureGroup="Dim_Customer" count="0"/>
    <cacheHierarchy uniqueName="[Measures].[__XL_Count Dim_Customer]" caption="__XL_Count Dim_Customer" measure="1" displayFolder="" measureGroup="Dim_Customer"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fact_table]" caption="__XL_Count fact_table" measure="1" displayFolder="" measureGroup="fact_table"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monthly_store_targets]" caption="__XL_Count monthly_store_targets" measure="1" displayFolder="" measureGroup="monthly_store_target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urabh Londe" refreshedDate="45671.636817708335" createdVersion="8" refreshedVersion="8" minRefreshableVersion="3" recordCount="0" supportSubquery="1" supportAdvancedDrill="1" xr:uid="{53857FDB-14BA-4DC7-B595-30B413260B8F}">
  <cacheSource type="external" connectionId="8"/>
  <cacheFields count="4">
    <cacheField name="[Dim_Customer].[Full Name].[Full Name]" caption="Full Name" numFmtId="0" hierarchy="10" level="1">
      <sharedItems count="5">
        <s v="John Brown"/>
        <s v="Judith Simmons"/>
        <s v="Kristine Barrett"/>
        <s v="Laura Gross"/>
        <s v="Paul Noble"/>
      </sharedItems>
    </cacheField>
    <cacheField name="[Measures].[Profit Margin]" caption="Profit Margin" numFmtId="0" hierarchy="39" level="32767"/>
    <cacheField name="[Dim_Customer].[Location].[Location]" caption="Location" numFmtId="0" hierarchy="12" level="1">
      <sharedItems count="5">
        <s v="California"/>
        <s v="Michigan"/>
        <s v="Missouri"/>
        <s v="Virginia"/>
        <s v="Washington"/>
      </sharedItems>
    </cacheField>
    <cacheField name="[Date].[Month].[Month]" caption="Month" numFmtId="0" hierarchy="3" level="1">
      <sharedItems containsSemiMixedTypes="0" containsNonDate="0" containsString="0"/>
    </cacheField>
  </cacheFields>
  <cacheHierarchies count="60">
    <cacheHierarchy uniqueName="[Calculations].[Measures]" caption="Measures" attribute="1" defaultMemberUniqueName="[Calculations].[Measures].[All]" allUniqueName="[Calculations].[Measures].[All]" dimensionUniqueName="[Calculations]" displayFolder="" count="0" memberValueDatatype="130" unbalanced="0"/>
    <cacheHierarchy uniqueName="[Date].[Date]" caption="Date" attribute="1" time="1" defaultMemberUniqueName="[Date].[Date].[All]" allUniqueName="[Date].[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3"/>
      </fieldsUsage>
    </cacheHierarchy>
    <cacheHierarchy uniqueName="[Date].[Month Num]" caption="Month Num" attribute="1" defaultMemberUniqueName="[Date].[Month Num].[All]" allUniqueName="[Date].[Month 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 Num]" caption="Week Num" attribute="1" defaultMemberUniqueName="[Date].[Week Num].[All]" allUniqueName="[Date].[Week Num].[All]" dimensionUniqueName="[Date]" displayFolder="" count="0" memberValueDatatype="13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2" memberValueDatatype="130" unbalanced="0">
      <fieldsUsage count="2">
        <fieldUsage x="-1"/>
        <fieldUsage x="2"/>
      </fieldsUsage>
    </cacheHierarchy>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Sales Age]" caption="Sales Age" attribute="1" defaultMemberUniqueName="[Dim_SalesPerson].[Sales Age].[All]" allUniqueName="[Dim_SalesPerson].[Sales 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Count of Customer Age Group]" caption="Count of Customer Age Group" measure="1" displayFolder="" measureGroup="Dim_Customer" count="0">
      <extLst>
        <ext xmlns:x15="http://schemas.microsoft.com/office/spreadsheetml/2010/11/main" uri="{B97F6D7D-B522-45F9-BDA1-12C45D357490}">
          <x15:cacheHierarchy aggregatedColumn="14"/>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st of Goods Sold]" caption="Cost of Goods Sold" measure="1" displayFolder="" measureGroup="Calculations" count="0"/>
    <cacheHierarchy uniqueName="[Measures].[Profit Margin]" caption="Profit Margin" measure="1" displayFolder="" measureGroup="Calculations" count="0" oneField="1">
      <fieldsUsage count="1">
        <fieldUsage x="1"/>
      </fieldsUsage>
    </cacheHierarchy>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Sold]" caption="Total Qty Sold"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Dim_Customer" count="0"/>
    <cacheHierarchy uniqueName="[Measures].[Return Rate]" caption="Return Rate" measure="1" displayFolder="" measureGroup="Dim_Customer" count="0"/>
    <cacheHierarchy uniqueName="[Measures].[__XL_Count Dim_Customer]" caption="__XL_Count Dim_Customer" measure="1" displayFolder="" measureGroup="Dim_Customer"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fact_table]" caption="__XL_Count fact_table" measure="1" displayFolder="" measureGroup="fact_table"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monthly_store_targets]" caption="__XL_Count monthly_store_targets" measure="1" displayFolder="" measureGroup="monthly_store_target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urabh Londe" refreshedDate="45671.636820023145" createdVersion="8" refreshedVersion="8" minRefreshableVersion="3" recordCount="0" supportSubquery="1" supportAdvancedDrill="1" xr:uid="{55CFDE09-0284-435B-920A-7785C2F5F563}">
  <cacheSource type="external" connectionId="8"/>
  <cacheFields count="3">
    <cacheField name="[Measures].[Profit Margin]" caption="Profit Margin" numFmtId="0" hierarchy="39" level="32767"/>
    <cacheField name="[products_table].[Product Name].[Product Name]" caption="Product Name" numFmtId="0" hierarchy="30" level="1">
      <sharedItems count="5">
        <s v="Attorney Mist"/>
        <s v="Begin Brew"/>
        <s v="Common Splash"/>
        <s v="Eight Brew"/>
        <s v="Onto Dew"/>
      </sharedItems>
    </cacheField>
    <cacheField name="[Date].[Month].[Month]" caption="Month" numFmtId="0" hierarchy="3" level="1">
      <sharedItems containsSemiMixedTypes="0" containsNonDate="0" containsString="0"/>
    </cacheField>
  </cacheFields>
  <cacheHierarchies count="60">
    <cacheHierarchy uniqueName="[Calculations].[Measures]" caption="Measures" attribute="1" defaultMemberUniqueName="[Calculations].[Measures].[All]" allUniqueName="[Calculations].[Measures].[All]" dimensionUniqueName="[Calculations]" displayFolder="" count="0" memberValueDatatype="130" unbalanced="0"/>
    <cacheHierarchy uniqueName="[Date].[Date]" caption="Date" attribute="1" time="1" defaultMemberUniqueName="[Date].[Date].[All]" allUniqueName="[Date].[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2"/>
      </fieldsUsage>
    </cacheHierarchy>
    <cacheHierarchy uniqueName="[Date].[Month Num]" caption="Month Num" attribute="1" defaultMemberUniqueName="[Date].[Month Num].[All]" allUniqueName="[Date].[Month 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 Num]" caption="Week Num" attribute="1" defaultMemberUniqueName="[Date].[Week Num].[All]" allUniqueName="[Date].[Week Num].[All]" dimensionUniqueName="[Date]" displayFolder="" count="0" memberValueDatatype="13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Sales Age]" caption="Sales Age" attribute="1" defaultMemberUniqueName="[Dim_SalesPerson].[Sales Age].[All]" allUniqueName="[Dim_SalesPerson].[Sales 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2" memberValueDatatype="130" unbalanced="0">
      <fieldsUsage count="2">
        <fieldUsage x="-1"/>
        <fieldUsage x="1"/>
      </fieldsUsage>
    </cacheHierarchy>
    <cacheHierarchy uniqueName="[products_table].[Category]" caption="Category" attribute="1" defaultMemberUniqueName="[products_table].[Category].[All]" allUniqueName="[products_table].[Category].[All]" dimensionUniqueName="[products_table]" displayFolder="" count="2"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Count of Customer Age Group]" caption="Count of Customer Age Group" measure="1" displayFolder="" measureGroup="Dim_Customer" count="0">
      <extLst>
        <ext xmlns:x15="http://schemas.microsoft.com/office/spreadsheetml/2010/11/main" uri="{B97F6D7D-B522-45F9-BDA1-12C45D357490}">
          <x15:cacheHierarchy aggregatedColumn="14"/>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st of Goods Sold]" caption="Cost of Goods Sold" measure="1" displayFolder="" measureGroup="Calculations" count="0"/>
    <cacheHierarchy uniqueName="[Measures].[Profit Margin]" caption="Profit Margin" measure="1" displayFolder="" measureGroup="Calculations" count="0" oneField="1">
      <fieldsUsage count="1">
        <fieldUsage x="0"/>
      </fieldsUsage>
    </cacheHierarchy>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Sold]" caption="Total Qty Sold"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Dim_Customer" count="0"/>
    <cacheHierarchy uniqueName="[Measures].[Return Rate]" caption="Return Rate" measure="1" displayFolder="" measureGroup="Dim_Customer" count="0"/>
    <cacheHierarchy uniqueName="[Measures].[__XL_Count Dim_Customer]" caption="__XL_Count Dim_Customer" measure="1" displayFolder="" measureGroup="Dim_Customer"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fact_table]" caption="__XL_Count fact_table" measure="1" displayFolder="" measureGroup="fact_table"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monthly_store_targets]" caption="__XL_Count monthly_store_targets" measure="1" displayFolder="" measureGroup="monthly_store_target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urabh Londe" refreshedDate="45671.636822453707" createdVersion="8" refreshedVersion="8" minRefreshableVersion="3" recordCount="0" supportSubquery="1" supportAdvancedDrill="1" xr:uid="{DEC4F3D3-796B-4C8A-8D95-D86CD761AB92}">
  <cacheSource type="external" connectionId="8"/>
  <cacheFields count="3">
    <cacheField name="[Date].[WeekDay].[WeekDay]" caption="WeekDay" numFmtId="0" hierarchy="5" level="1">
      <sharedItems count="7">
        <s v="Sun"/>
        <s v="Mon"/>
        <s v="Tue"/>
        <s v="Wed"/>
        <s v="Thu"/>
        <s v="Fri"/>
        <s v="Sat"/>
      </sharedItems>
    </cacheField>
    <cacheField name="[Measures].[Profit Margin]" caption="Profit Margin" numFmtId="0" hierarchy="39" level="32767"/>
    <cacheField name="[Date].[Month].[Month]" caption="Month" numFmtId="0" hierarchy="3" level="1">
      <sharedItems containsSemiMixedTypes="0" containsNonDate="0" containsString="0"/>
    </cacheField>
  </cacheFields>
  <cacheHierarchies count="60">
    <cacheHierarchy uniqueName="[Calculations].[Measures]" caption="Measures" attribute="1" defaultMemberUniqueName="[Calculations].[Measures].[All]" allUniqueName="[Calculations].[Measures].[All]" dimensionUniqueName="[Calculations]" displayFolder="" count="0" memberValueDatatype="130" unbalanced="0"/>
    <cacheHierarchy uniqueName="[Date].[Date]" caption="Date" attribute="1" time="1" defaultMemberUniqueName="[Date].[Date].[All]" allUniqueName="[Date].[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2"/>
      </fieldsUsage>
    </cacheHierarchy>
    <cacheHierarchy uniqueName="[Date].[Month Num]" caption="Month Num" attribute="1" defaultMemberUniqueName="[Date].[Month Num].[All]" allUniqueName="[Date].[Month Num].[All]" dimensionUniqueName="[Date]" displayFolder="" count="0" memberValueDatatype="20" unbalanced="0"/>
    <cacheHierarchy uniqueName="[Date].[WeekDay]" caption="WeekDay" attribute="1" defaultMemberUniqueName="[Date].[WeekDay].[All]" allUniqueName="[Date].[WeekDay].[All]" dimensionUniqueName="[Date]" displayFolder="" count="2" memberValueDatatype="130" unbalanced="0">
      <fieldsUsage count="2">
        <fieldUsage x="-1"/>
        <fieldUsage x="0"/>
      </fieldsUsage>
    </cacheHierarchy>
    <cacheHierarchy uniqueName="[Date].[Week Num]" caption="Week Num" attribute="1" defaultMemberUniqueName="[Date].[Week Num].[All]" allUniqueName="[Date].[Week Num].[All]" dimensionUniqueName="[Date]" displayFolder="" count="0" memberValueDatatype="13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Sales Age]" caption="Sales Age" attribute="1" defaultMemberUniqueName="[Dim_SalesPerson].[Sales Age].[All]" allUniqueName="[Dim_SalesPerson].[Sales 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Count of Customer Age Group]" caption="Count of Customer Age Group" measure="1" displayFolder="" measureGroup="Dim_Customer" count="0">
      <extLst>
        <ext xmlns:x15="http://schemas.microsoft.com/office/spreadsheetml/2010/11/main" uri="{B97F6D7D-B522-45F9-BDA1-12C45D357490}">
          <x15:cacheHierarchy aggregatedColumn="14"/>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st of Goods Sold]" caption="Cost of Goods Sold" measure="1" displayFolder="" measureGroup="Calculations" count="0"/>
    <cacheHierarchy uniqueName="[Measures].[Profit Margin]" caption="Profit Margin" measure="1" displayFolder="" measureGroup="Calculations" count="0" oneField="1">
      <fieldsUsage count="1">
        <fieldUsage x="1"/>
      </fieldsUsage>
    </cacheHierarchy>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Sold]" caption="Total Qty Sold"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Dim_Customer" count="0"/>
    <cacheHierarchy uniqueName="[Measures].[Return Rate]" caption="Return Rate" measure="1" displayFolder="" measureGroup="Dim_Customer" count="0"/>
    <cacheHierarchy uniqueName="[Measures].[__XL_Count Dim_Customer]" caption="__XL_Count Dim_Customer" measure="1" displayFolder="" measureGroup="Dim_Customer"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fact_table]" caption="__XL_Count fact_table" measure="1" displayFolder="" measureGroup="fact_table"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monthly_store_targets]" caption="__XL_Count monthly_store_targets" measure="1" displayFolder="" measureGroup="monthly_store_target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urabh Londe" refreshedDate="45670.895090046295" createdVersion="3" refreshedVersion="8" minRefreshableVersion="3" recordCount="0" supportSubquery="1" supportAdvancedDrill="1" xr:uid="{82680DA2-1B2D-4CC9-AD89-77885730B9DE}">
  <cacheSource type="external" connectionId="8">
    <extLst>
      <ext xmlns:x14="http://schemas.microsoft.com/office/spreadsheetml/2009/9/main" uri="{F057638F-6D5F-4e77-A914-E7F072B9BCA8}">
        <x14:sourceConnection name="ThisWorkbookDataModel"/>
      </ext>
    </extLst>
  </cacheSource>
  <cacheFields count="0"/>
  <cacheHierarchies count="60">
    <cacheHierarchy uniqueName="[Calculations].[Measures]" caption="Measures" attribute="1" defaultMemberUniqueName="[Calculations].[Measures].[All]" allUniqueName="[Calculations].[Measures].[All]" dimensionUniqueName="[Calculations]" displayFolder="" count="0" memberValueDatatype="130" unbalanced="0"/>
    <cacheHierarchy uniqueName="[Date].[Date]" caption="Date" attribute="1" time="1" defaultMemberUniqueName="[Date].[Date].[All]" allUniqueName="[Date].[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cacheHierarchy uniqueName="[Date].[Month Num]" caption="Month Num" attribute="1" defaultMemberUniqueName="[Date].[Month Num].[All]" allUniqueName="[Date].[Month 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 Num]" caption="Week Num" attribute="1" defaultMemberUniqueName="[Date].[Week Num].[All]" allUniqueName="[Date].[Week Num].[All]" dimensionUniqueName="[Date]" displayFolder="" count="0" memberValueDatatype="13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Sales Age]" caption="Sales Age" attribute="1" defaultMemberUniqueName="[Dim_SalesPerson].[Sales Age].[All]" allUniqueName="[Dim_SalesPerson].[Sales 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Count of Customer Age Group]" caption="Count of Customer Age Group" measure="1" displayFolder="" measureGroup="Dim_Customer" count="0">
      <extLst>
        <ext xmlns:x15="http://schemas.microsoft.com/office/spreadsheetml/2010/11/main" uri="{B97F6D7D-B522-45F9-BDA1-12C45D357490}">
          <x15:cacheHierarchy aggregatedColumn="14"/>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st of Goods Sold]" caption="Cost of Goods Sold" measure="1" displayFolder="" measureGroup="Calculations" count="0"/>
    <cacheHierarchy uniqueName="[Measures].[Profit Margin]" caption="Profit Margin" measure="1" displayFolder="" measureGroup="Calculations" count="0"/>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Sold]" caption="Total Qty Sold"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Dim_Customer" count="0"/>
    <cacheHierarchy uniqueName="[Measures].[Return Rate]" caption="Return Rate" measure="1" displayFolder="" measureGroup="Dim_Customer" count="0"/>
    <cacheHierarchy uniqueName="[Measures].[__XL_Count Dim_Customer]" caption="__XL_Count Dim_Customer" measure="1" displayFolder="" measureGroup="Dim_Customer"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fact_table]" caption="__XL_Count fact_table" measure="1" displayFolder="" measureGroup="fact_table"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monthly_store_targets]" caption="__XL_Count monthly_store_targets" measure="1" displayFolder="" measureGroup="monthly_store_target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58273665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3123C06-1AD7-4E3E-9D36-EE520363D73B}" name="Story_Revenue " cacheId="4" applyNumberFormats="0" applyBorderFormats="0" applyFontFormats="0" applyPatternFormats="0" applyAlignmentFormats="0" applyWidthHeightFormats="1" dataCaption="Values" tag="fb6a90e1-c44f-4f67-b220-e1f7a0c248c4" updatedVersion="8" minRefreshableVersion="3" useAutoFormatting="1" itemPrintTitles="1" createdVersion="8" indent="0" compact="0" compactData="0" multipleFieldFilters="0">
  <location ref="X4:Y17" firstHeaderRow="1" firstDataRow="1" firstDataCol="1"/>
  <pivotFields count="2">
    <pivotField axis="axisRow" compact="0" allDrilled="1" outline="0" subtotalTop="0" showAll="0" dataSourceSort="1" defaultSubtotal="0" defaultAttributeDrillState="1">
      <items count="12">
        <item x="0"/>
        <item x="1"/>
        <item x="2"/>
        <item x="3"/>
        <item x="4"/>
        <item x="5"/>
        <item x="6"/>
        <item x="7"/>
        <item x="8"/>
        <item x="9"/>
        <item x="10"/>
        <item x="11"/>
      </items>
    </pivotField>
    <pivotField dataField="1" compact="0" outline="0" subtotalTop="0" showAll="0" defaultSubtotal="0"/>
  </pivotFields>
  <rowFields count="1">
    <field x="0"/>
  </rowFields>
  <rowItems count="13">
    <i>
      <x/>
    </i>
    <i>
      <x v="1"/>
    </i>
    <i>
      <x v="2"/>
    </i>
    <i>
      <x v="3"/>
    </i>
    <i>
      <x v="4"/>
    </i>
    <i>
      <x v="5"/>
    </i>
    <i>
      <x v="6"/>
    </i>
    <i>
      <x v="7"/>
    </i>
    <i>
      <x v="8"/>
    </i>
    <i>
      <x v="9"/>
    </i>
    <i>
      <x v="10"/>
    </i>
    <i>
      <x v="11"/>
    </i>
    <i t="grand">
      <x/>
    </i>
  </rowItems>
  <colItems count="1">
    <i/>
  </colItems>
  <dataFields count="1">
    <dataField fld="1" subtotal="count" baseField="0" baseItem="0"/>
  </dataFields>
  <pivotHierarchies count="60">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culations]"/>
        <x15:activeTabTopLevelEntity name="[Dim_SalesPerson]"/>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6A2EE35-8BC9-4CF1-B91D-B4F6D7B67D0B}" name="Story_Revenue Target" cacheId="5" applyNumberFormats="0" applyBorderFormats="0" applyFontFormats="0" applyPatternFormats="0" applyAlignmentFormats="0" applyWidthHeightFormats="1" dataCaption="Values" tag="08568dca-b5d9-4602-bf9f-f158dc1780df" updatedVersion="8" minRefreshableVersion="3" useAutoFormatting="1" subtotalHiddenItems="1" itemPrintTitles="1" createdVersion="8" indent="0" compact="0" compactData="0" multipleFieldFilters="0">
  <location ref="P4:R15" firstHeaderRow="0" firstDataRow="1" firstDataCol="1"/>
  <pivotFields count="4">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10">
        <item x="0"/>
        <item x="1"/>
        <item x="2"/>
        <item x="3"/>
        <item x="4"/>
        <item x="5"/>
        <item x="6"/>
        <item x="7"/>
        <item x="8"/>
        <item x="9"/>
      </items>
    </pivotField>
    <pivotField compact="0" allDrilled="1" outline="0" subtotalTop="0" showAll="0" dataSourceSort="1" defaultSubtotal="0" defaultAttributeDrillState="1"/>
  </pivotFields>
  <rowFields count="1">
    <field x="2"/>
  </rowFields>
  <rowItems count="11">
    <i>
      <x/>
    </i>
    <i>
      <x v="1"/>
    </i>
    <i>
      <x v="2"/>
    </i>
    <i>
      <x v="3"/>
    </i>
    <i>
      <x v="4"/>
    </i>
    <i>
      <x v="5"/>
    </i>
    <i>
      <x v="6"/>
    </i>
    <i>
      <x v="7"/>
    </i>
    <i>
      <x v="8"/>
    </i>
    <i>
      <x v="9"/>
    </i>
    <i t="grand">
      <x/>
    </i>
  </rowItems>
  <colFields count="1">
    <field x="-2"/>
  </colFields>
  <colItems count="2">
    <i>
      <x/>
    </i>
    <i i="1">
      <x v="1"/>
    </i>
  </colItems>
  <dataFields count="2">
    <dataField fld="0" subtotal="count" baseField="0" baseItem="0"/>
    <dataField fld="1" subtotal="count" baseField="0" baseItem="0"/>
  </dataFields>
  <pivotHierarchies count="60">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culations]"/>
        <x15:activeTabTopLevelEntity name="[Dim_SalesPerson]"/>
        <x15:activeTabTopLevelEntity name="[Date]"/>
        <x15:activeTabTopLevelEntity name="[monthly_store_targe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1B01DD2-82B9-4346-BFBB-DA2C2467C5E7}" name="KPI 1" cacheId="3" applyNumberFormats="0" applyBorderFormats="0" applyFontFormats="0" applyPatternFormats="0" applyAlignmentFormats="0" applyWidthHeightFormats="1" dataCaption="Values" tag="ebf695a5-9030-4c02-847c-88fc6bdb5ff3" updatedVersion="8" minRefreshableVersion="3" useAutoFormatting="1" itemPrintTitles="1" createdVersion="8" indent="0" outline="1" outlineData="1" multipleFieldFilters="0">
  <location ref="B4:L5" firstHeaderRow="0" firstDataRow="1" firstDataCol="0"/>
  <pivotFields count="12">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11">
    <i>
      <x/>
    </i>
    <i i="1">
      <x v="1"/>
    </i>
    <i i="2">
      <x v="2"/>
    </i>
    <i i="3">
      <x v="3"/>
    </i>
    <i i="4">
      <x v="4"/>
    </i>
    <i i="5">
      <x v="5"/>
    </i>
    <i i="6">
      <x v="6"/>
    </i>
    <i i="7">
      <x v="7"/>
    </i>
    <i i="8">
      <x v="8"/>
    </i>
    <i i="9">
      <x v="9"/>
    </i>
    <i i="10">
      <x v="10"/>
    </i>
  </colItems>
  <dataFields count="11">
    <dataField fld="0" subtotal="count" baseField="0" baseItem="0" numFmtId="166"/>
    <dataField fld="1" subtotal="count" baseField="0" baseItem="0" numFmtId="166"/>
    <dataField fld="2" subtotal="count" baseField="0" baseItem="0" numFmtId="166"/>
    <dataField fld="3" subtotal="count" baseField="0" baseItem="0"/>
    <dataField fld="4" subtotal="count" baseField="0" baseItem="0" numFmtId="167"/>
    <dataField fld="5" subtotal="count" baseField="0" baseItem="0" numFmtId="166"/>
    <dataField fld="6" subtotal="count" baseField="0" baseItem="0"/>
    <dataField fld="7" subtotal="count" baseField="0" baseItem="0" numFmtId="167"/>
    <dataField fld="8" subtotal="count" baseField="0" baseItem="0" numFmtId="167"/>
    <dataField fld="9" subtotal="count" baseField="0" baseItem="0" numFmtId="167"/>
    <dataField fld="10" subtotal="count" baseField="0" baseItem="0" numFmtId="166"/>
  </dataFields>
  <formats count="8">
    <format dxfId="61">
      <pivotArea outline="0" collapsedLevelsAreSubtotals="1" fieldPosition="0">
        <references count="1">
          <reference field="4294967294" count="1" selected="0">
            <x v="0"/>
          </reference>
        </references>
      </pivotArea>
    </format>
    <format dxfId="60">
      <pivotArea outline="0" collapsedLevelsAreSubtotals="1" fieldPosition="0">
        <references count="1">
          <reference field="4294967294" count="2" selected="0">
            <x v="1"/>
            <x v="2"/>
          </reference>
        </references>
      </pivotArea>
    </format>
    <format dxfId="59">
      <pivotArea outline="0" collapsedLevelsAreSubtotals="1" fieldPosition="0">
        <references count="1">
          <reference field="4294967294" count="1" selected="0">
            <x v="5"/>
          </reference>
        </references>
      </pivotArea>
    </format>
    <format dxfId="58">
      <pivotArea outline="0" collapsedLevelsAreSubtotals="1" fieldPosition="0">
        <references count="1">
          <reference field="4294967294" count="1" selected="0">
            <x v="10"/>
          </reference>
        </references>
      </pivotArea>
    </format>
    <format dxfId="57">
      <pivotArea outline="0" collapsedLevelsAreSubtotals="1" fieldPosition="0">
        <references count="1">
          <reference field="4294967294" count="1" selected="0">
            <x v="9"/>
          </reference>
        </references>
      </pivotArea>
    </format>
    <format dxfId="56">
      <pivotArea outline="0" collapsedLevelsAreSubtotals="1" fieldPosition="0">
        <references count="1">
          <reference field="4294967294" count="1" selected="0">
            <x v="8"/>
          </reference>
        </references>
      </pivotArea>
    </format>
    <format dxfId="55">
      <pivotArea outline="0" collapsedLevelsAreSubtotals="1" fieldPosition="0">
        <references count="1">
          <reference field="4294967294" count="1" selected="0">
            <x v="4"/>
          </reference>
        </references>
      </pivotArea>
    </format>
    <format dxfId="54">
      <pivotArea outline="0" collapsedLevelsAreSubtotals="1" fieldPosition="0">
        <references count="1">
          <reference field="4294967294" count="1" selected="0">
            <x v="7"/>
          </reference>
        </references>
      </pivotArea>
    </format>
  </formats>
  <pivotHierarchies count="60">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Calculations]"/>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9A8118B-E3AF-4D3F-BD30-0B3F7154CD00}" name="WeekRevVsPrev" cacheId="17" applyNumberFormats="0" applyBorderFormats="0" applyFontFormats="0" applyPatternFormats="0" applyAlignmentFormats="0" applyWidthHeightFormats="1" dataCaption="Values" tag="28f61151-fac3-4773-8691-380a5c274aa4" updatedVersion="8" minRefreshableVersion="3" useAutoFormatting="1" rowGrandTotals="0" colGrandTotals="0" itemPrintTitles="1" createdVersion="8" indent="0" compact="0" compactData="0" multipleFieldFilters="0" chartFormat="1">
  <location ref="AH3:AJ10" firstHeaderRow="0" firstDataRow="1" firstDataCol="1"/>
  <pivotFields count="3">
    <pivotField dataField="1" compact="0" outline="0" subtotalTop="0" showAll="0" defaultSubtotal="0"/>
    <pivotField axis="axisRow" compact="0" allDrilled="1" outline="0" subtotalTop="0" showAll="0" dataSourceSort="1" defaultSubtotal="0" defaultAttributeDrillState="1">
      <items count="7">
        <item x="0"/>
        <item x="1"/>
        <item x="2"/>
        <item x="3"/>
        <item x="4"/>
        <item x="5"/>
        <item x="6"/>
      </items>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1"/>
  </rowFields>
  <rowItems count="7">
    <i>
      <x/>
    </i>
    <i>
      <x v="1"/>
    </i>
    <i>
      <x v="2"/>
    </i>
    <i>
      <x v="3"/>
    </i>
    <i>
      <x v="4"/>
    </i>
    <i>
      <x v="5"/>
    </i>
    <i>
      <x v="6"/>
    </i>
  </rowItems>
  <colFields count="1">
    <field x="-2"/>
  </colFields>
  <colItems count="2">
    <i>
      <x/>
    </i>
    <i i="1">
      <x v="1"/>
    </i>
  </colItems>
  <dataFields count="2">
    <dataField fld="0" subtotal="count" baseField="0" baseItem="0" numFmtId="169"/>
    <dataField name="Total Revenue2" fld="2" subtotal="count" showDataAs="percentDiff" baseField="1" baseItem="1048828" numFmtId="10">
      <extLst>
        <ext xmlns:x14="http://schemas.microsoft.com/office/spreadsheetml/2009/9/main" uri="{E15A36E0-9728-4e99-A89B-3F7291B0FE68}">
          <x14:dataField sourceField="0" uniqueName="[__Xl2].[Measures].[Total Revenue]"/>
        </ext>
      </extLst>
    </dataField>
  </dataFields>
  <formats count="6">
    <format dxfId="32">
      <pivotArea type="all" dataOnly="0" outline="0" fieldPosition="0"/>
    </format>
    <format dxfId="31">
      <pivotArea outline="0" collapsedLevelsAreSubtotals="1" fieldPosition="0"/>
    </format>
    <format dxfId="30">
      <pivotArea dataOnly="0" labelOnly="1" outline="0" fieldPosition="0">
        <references count="1">
          <reference field="4294967294" count="1">
            <x v="0"/>
          </reference>
        </references>
      </pivotArea>
    </format>
    <format dxfId="29">
      <pivotArea outline="0" collapsedLevelsAreSubtotals="1" fieldPosition="0"/>
    </format>
    <format dxfId="28">
      <pivotArea outline="0" fieldPosition="0">
        <references count="1">
          <reference field="4294967294" count="1" selected="0">
            <x v="1"/>
          </reference>
        </references>
      </pivotArea>
    </format>
    <format dxfId="27">
      <pivotArea outline="0" fieldPosition="0">
        <references count="1">
          <reference field="4294967294" count="1">
            <x v="1"/>
          </reference>
        </references>
      </pivotArea>
    </format>
  </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
        <x15:activeTabTopLevelEntity name="[Calculations]"/>
        <x15:activeTabTopLevelEntity name="[Dim_SalesPers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A1FD551-6152-4A03-A7E7-67403269D753}" name="QuarterRevVsPrev" cacheId="18" applyNumberFormats="0" applyBorderFormats="0" applyFontFormats="0" applyPatternFormats="0" applyAlignmentFormats="0" applyWidthHeightFormats="1" dataCaption="Values" tag="3112c7df-db77-49e9-bc16-2a2d2ce24fae" updatedVersion="8" minRefreshableVersion="3" useAutoFormatting="1" rowGrandTotals="0" colGrandTotals="0" itemPrintTitles="1" createdVersion="8" indent="0" compact="0" compactData="0" multipleFieldFilters="0" chartFormat="1">
  <location ref="Z3:AB7" firstHeaderRow="0" firstDataRow="1" firstDataCol="1"/>
  <pivotFields count="3">
    <pivotField dataField="1" compact="0" outline="0" subtotalTop="0" showAll="0" defaultSubtotal="0"/>
    <pivotField axis="axisRow" compact="0" allDrilled="1" outline="0" subtotalTop="0" showAll="0" dataSourceSort="1" defaultSubtotal="0" defaultAttributeDrillState="1">
      <items count="4">
        <item x="0"/>
        <item x="1"/>
        <item x="2"/>
        <item x="3"/>
      </items>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1"/>
  </rowFields>
  <rowItems count="4">
    <i>
      <x/>
    </i>
    <i>
      <x v="1"/>
    </i>
    <i>
      <x v="2"/>
    </i>
    <i>
      <x v="3"/>
    </i>
  </rowItems>
  <colFields count="1">
    <field x="-2"/>
  </colFields>
  <colItems count="2">
    <i>
      <x/>
    </i>
    <i i="1">
      <x v="1"/>
    </i>
  </colItems>
  <dataFields count="2">
    <dataField fld="0" subtotal="count" baseField="0" baseItem="0" numFmtId="169"/>
    <dataField name="Total Revenue2" fld="2" subtotal="count" showDataAs="percentDiff" baseField="1" baseItem="1048828" numFmtId="168">
      <extLst>
        <ext xmlns:x14="http://schemas.microsoft.com/office/spreadsheetml/2009/9/main" uri="{E15A36E0-9728-4e99-A89B-3F7291B0FE68}">
          <x14:dataField sourceField="0" uniqueName="[__Xl2].[Measures].[Total Revenue]"/>
        </ext>
      </extLst>
    </dataField>
  </dataFields>
  <formats count="6">
    <format dxfId="38">
      <pivotArea type="all" dataOnly="0" outline="0" fieldPosition="0"/>
    </format>
    <format dxfId="37">
      <pivotArea outline="0" collapsedLevelsAreSubtotals="1" fieldPosition="0"/>
    </format>
    <format dxfId="36">
      <pivotArea dataOnly="0" labelOnly="1" outline="0" fieldPosition="0">
        <references count="1">
          <reference field="4294967294" count="1">
            <x v="0"/>
          </reference>
        </references>
      </pivotArea>
    </format>
    <format dxfId="35">
      <pivotArea outline="0" collapsedLevelsAreSubtotals="1" fieldPosition="0"/>
    </format>
    <format dxfId="34">
      <pivotArea outline="0" fieldPosition="0">
        <references count="1">
          <reference field="4294967294" count="1">
            <x v="1"/>
          </reference>
        </references>
      </pivotArea>
    </format>
    <format dxfId="33">
      <pivotArea outline="0" fieldPosition="0">
        <references count="1">
          <reference field="4294967294" count="1" selected="0">
            <x v="1"/>
          </reference>
        </references>
      </pivotArea>
    </format>
  </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
        <x15:activeTabTopLevelEntity name="[Calculations]"/>
        <x15:activeTabTopLevelEntity name="[Dim_SalesPers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698A4BA-AB4B-4B51-BB08-550699426BAD}" name="KPI_RevVsTarget" cacheId="19" applyNumberFormats="0" applyBorderFormats="0" applyFontFormats="0" applyPatternFormats="0" applyAlignmentFormats="0" applyWidthHeightFormats="1" dataCaption="Values" tag="ad2ec01d-dcf5-45be-a90d-ff84b3b01a47" updatedVersion="8" minRefreshableVersion="3" useAutoFormatting="1" rowGrandTotals="0" colGrandTotals="0" itemPrintTitles="1" createdVersion="8" indent="0" compact="0" compactData="0" multipleFieldFilters="0" chartFormat="1">
  <location ref="P3:Q4" firstHeaderRow="0" firstDataRow="1" firstDataCol="0"/>
  <pivotFields count="2">
    <pivotField dataField="1" compact="0" outline="0" subtotalTop="0" showAll="0" defaultSubtotal="0"/>
    <pivotField dataField="1" compact="0" outline="0" subtotalTop="0" showAll="0" defaultSubtotal="0"/>
  </pivotFields>
  <rowItems count="1">
    <i/>
  </rowItems>
  <colFields count="1">
    <field x="-2"/>
  </colFields>
  <colItems count="2">
    <i>
      <x/>
    </i>
    <i i="1">
      <x v="1"/>
    </i>
  </colItems>
  <dataFields count="2">
    <dataField fld="0" subtotal="count" baseField="0" baseItem="0"/>
    <dataField fld="1" subtotal="count" baseField="0" baseItem="0"/>
  </dataFields>
  <formats count="4">
    <format dxfId="42">
      <pivotArea type="all" dataOnly="0" outline="0" fieldPosition="0"/>
    </format>
    <format dxfId="41">
      <pivotArea outline="0" collapsedLevelsAreSubtotals="1" fieldPosition="0"/>
    </format>
    <format dxfId="40">
      <pivotArea dataOnly="0" labelOnly="1" outline="0" fieldPosition="0">
        <references count="1">
          <reference field="4294967294" count="2">
            <x v="0"/>
            <x v="1"/>
          </reference>
        </references>
      </pivotArea>
    </format>
    <format dxfId="39">
      <pivotArea outline="0" collapsedLevelsAreSubtotals="1" fieldPosition="0"/>
    </format>
  </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
        <x15:activeTabTopLevelEntity name="[Calculations]"/>
        <x15:activeTabTopLevelEntity name="[Dim_SalesPers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375FA9A-4AFC-4A6A-8928-E8B6DA4E8090}" name="RevenueVsTarget" cacheId="20" applyNumberFormats="0" applyBorderFormats="0" applyFontFormats="0" applyPatternFormats="0" applyAlignmentFormats="0" applyWidthHeightFormats="1" dataCaption="Values" tag="d202e82a-b752-46f1-b0ef-f802f3caddc3" updatedVersion="8" minRefreshableVersion="3" useAutoFormatting="1" rowGrandTotals="0" colGrandTotals="0" itemPrintTitles="1" createdVersion="8" indent="0" compact="0" compactData="0" multipleFieldFilters="0" chartFormat="1">
  <location ref="B3:D15" firstHeaderRow="0" firstDataRow="1" firstDataCol="1"/>
  <pivotFields count="3">
    <pivotField axis="axisRow" compact="0" allDrilled="1" outline="0" subtotalTop="0" showAll="0" dataSourceSort="1" defaultSubtotal="0" defaultAttributeDrillState="1">
      <items count="12">
        <item x="0"/>
        <item x="1"/>
        <item x="2"/>
        <item x="3"/>
        <item x="4"/>
        <item x="5"/>
        <item x="6"/>
        <item x="7"/>
        <item x="8"/>
        <item x="9"/>
        <item x="10"/>
        <item x="11"/>
      </items>
    </pivotField>
    <pivotField dataField="1" compact="0" outline="0" subtotalTop="0" showAll="0" defaultSubtotal="0"/>
    <pivotField dataField="1" compact="0" outline="0" subtotalTop="0" showAll="0" defaultSubtotal="0"/>
  </pivotFields>
  <rowFields count="1">
    <field x="0"/>
  </rowFields>
  <rowItems count="12">
    <i>
      <x/>
    </i>
    <i>
      <x v="1"/>
    </i>
    <i>
      <x v="2"/>
    </i>
    <i>
      <x v="3"/>
    </i>
    <i>
      <x v="4"/>
    </i>
    <i>
      <x v="5"/>
    </i>
    <i>
      <x v="6"/>
    </i>
    <i>
      <x v="7"/>
    </i>
    <i>
      <x v="8"/>
    </i>
    <i>
      <x v="9"/>
    </i>
    <i>
      <x v="10"/>
    </i>
    <i>
      <x v="11"/>
    </i>
  </rowItems>
  <colFields count="1">
    <field x="-2"/>
  </colFields>
  <colItems count="2">
    <i>
      <x/>
    </i>
    <i i="1">
      <x v="1"/>
    </i>
  </colItems>
  <dataFields count="2">
    <dataField fld="1" subtotal="count" baseField="0" baseItem="0"/>
    <dataField fld="2" subtotal="count" baseField="0" baseItem="0"/>
  </dataFields>
  <formats count="6">
    <format dxfId="48">
      <pivotArea type="all" dataOnly="0" outline="0" fieldPosition="0"/>
    </format>
    <format dxfId="47">
      <pivotArea outline="0" collapsedLevelsAreSubtotals="1" fieldPosition="0"/>
    </format>
    <format dxfId="46">
      <pivotArea field="0" type="button" dataOnly="0" labelOnly="1" outline="0" axis="axisRow" fieldPosition="0"/>
    </format>
    <format dxfId="45">
      <pivotArea dataOnly="0" labelOnly="1" outline="0" fieldPosition="0">
        <references count="1">
          <reference field="0" count="0"/>
        </references>
      </pivotArea>
    </format>
    <format dxfId="44">
      <pivotArea dataOnly="0" labelOnly="1" outline="0" fieldPosition="0">
        <references count="1">
          <reference field="4294967294" count="2">
            <x v="0"/>
            <x v="1"/>
          </reference>
        </references>
      </pivotArea>
    </format>
    <format dxfId="43">
      <pivotArea outline="0" collapsedLevelsAreSubtotals="1" fieldPosition="0"/>
    </format>
  </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
        <x15:activeTabTopLevelEntity name="[Calculations]"/>
        <x15:activeTabTopLevelEntity name="[Dim_SalesPers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5C3DE0B-33A0-4907-B9E8-7E696C49A9CA}" name="WeekType_Rev" cacheId="21" applyNumberFormats="0" applyBorderFormats="0" applyFontFormats="0" applyPatternFormats="0" applyAlignmentFormats="0" applyWidthHeightFormats="1" dataCaption="Values" tag="0b171361-8030-4d0c-b1de-1052be82ebbf" updatedVersion="8" minRefreshableVersion="3" useAutoFormatting="1" rowGrandTotals="0" colGrandTotals="0" itemPrintTitles="1" createdVersion="8" indent="0" compact="0" compactData="0" multipleFieldFilters="0" chartFormat="1">
  <location ref="T3:V5" firstHeaderRow="0" firstDataRow="1" firstDataCol="1"/>
  <pivotFields count="3">
    <pivotField dataField="1" compact="0" outline="0" subtotalTop="0" showAll="0" defaultSubtotal="0"/>
    <pivotField axis="axisRow" compact="0" allDrilled="1" outline="0" subtotalTop="0" showAll="0" dataSourceSort="1" defaultSubtotal="0" defaultAttributeDrillState="1">
      <items count="2">
        <item x="0"/>
        <item x="1"/>
      </items>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1"/>
  </rowFields>
  <rowItems count="2">
    <i>
      <x/>
    </i>
    <i>
      <x v="1"/>
    </i>
  </rowItems>
  <colFields count="1">
    <field x="-2"/>
  </colFields>
  <colItems count="2">
    <i>
      <x/>
    </i>
    <i i="1">
      <x v="1"/>
    </i>
  </colItems>
  <dataFields count="2">
    <dataField fld="0" subtotal="count" baseField="0" baseItem="0"/>
    <dataField name="Total Revenue2" fld="2" subtotal="count" showDataAs="percentOfTotal" baseField="1" baseItem="1" numFmtId="10">
      <extLst>
        <ext xmlns:x14="http://schemas.microsoft.com/office/spreadsheetml/2009/9/main" uri="{E15A36E0-9728-4e99-A89B-3F7291B0FE68}">
          <x14:dataField sourceField="0" uniqueName="[__Xl2].[Measures].[Total Revenue]"/>
        </ext>
      </extLst>
    </dataField>
  </dataFields>
  <formats count="5">
    <format dxfId="53">
      <pivotArea type="all" dataOnly="0" outline="0" fieldPosition="0"/>
    </format>
    <format dxfId="52">
      <pivotArea outline="0" collapsedLevelsAreSubtotals="1" fieldPosition="0"/>
    </format>
    <format dxfId="51">
      <pivotArea dataOnly="0" labelOnly="1" outline="0" fieldPosition="0">
        <references count="1">
          <reference field="4294967294" count="1">
            <x v="0"/>
          </reference>
        </references>
      </pivotArea>
    </format>
    <format dxfId="50">
      <pivotArea outline="0" collapsedLevelsAreSubtotals="1" fieldPosition="0"/>
    </format>
    <format dxfId="49">
      <pivotArea outline="0" fieldPosition="0">
        <references count="1">
          <reference field="4294967294" count="1">
            <x v="1"/>
          </reference>
        </references>
      </pivotArea>
    </format>
  </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
        <x15:activeTabTopLevelEntity name="[Calculations]"/>
        <x15:activeTabTopLevelEntity name="[Dim_SalesPers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B3903B1-6475-48AA-9EB6-6598173C4EE2}" name="Top5_Loc" cacheId="62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J8:K13" firstHeaderRow="1" firstDataRow="1" firstDataCol="1"/>
  <pivotFields count="4">
    <pivotField compact="0" allDrilled="1" outline="0" subtotalTop="0" showAll="0" measureFilter="1" dataSourceSort="1" defaultSubtotal="0" defaultAttributeDrillState="1">
      <items count="5">
        <item x="0"/>
        <item x="1"/>
        <item x="2"/>
        <item x="3"/>
        <item x="4"/>
      </items>
    </pivotField>
    <pivotField dataField="1" compact="0" outline="0" subtotalTop="0" showAll="0" defaultSubtotal="0"/>
    <pivotField axis="axisRow" compact="0" allDrilled="1" outline="0"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s>
  <rowFields count="1">
    <field x="2"/>
  </rowFields>
  <rowItems count="5">
    <i>
      <x v="4"/>
    </i>
    <i>
      <x/>
    </i>
    <i>
      <x v="1"/>
    </i>
    <i>
      <x v="3"/>
    </i>
    <i>
      <x v="2"/>
    </i>
  </rowItems>
  <colItems count="1">
    <i/>
  </colItems>
  <dataFields count="1">
    <dataField fld="1" subtotal="count" baseField="0" baseItem="0"/>
  </dataFields>
  <pivotHierarchies count="60">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2" iMeasureHier="39">
      <autoFilter ref="A1">
        <filterColumn colId="0">
          <top10 val="5" filterVal="5"/>
        </filterColumn>
      </autoFilter>
    </filter>
    <filter fld="2" type="count" id="3" iMeasureHier="39">
      <autoFilter ref="A1">
        <filterColumn colId="0">
          <top10 val="5" filterVal="5"/>
        </filterColumn>
      </autoFilter>
    </filter>
  </filter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407DAF7-87C5-4B6A-B12A-31C7A9A03B91}" name="KPI3" cacheId="611" applyNumberFormats="0" applyBorderFormats="0" applyFontFormats="0" applyPatternFormats="0" applyAlignmentFormats="0" applyWidthHeightFormats="1" dataCaption="Values" tag="3765786e-7b97-4753-9d9c-a1dd2a8397f7" updatedVersion="8" minRefreshableVersion="3" useAutoFormatting="1" subtotalHiddenItems="1" rowGrandTotals="0" colGrandTotals="0" itemPrintTitles="1" createdVersion="8" indent="0" compact="0" compactData="0" multipleFieldFilters="0">
  <location ref="AC8:AD9" firstHeaderRow="0" firstDataRow="1" firstDataCol="0"/>
  <pivotFields count="3">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Items count="1">
    <i/>
  </rowItems>
  <colFields count="1">
    <field x="-2"/>
  </colFields>
  <colItems count="2">
    <i>
      <x/>
    </i>
    <i i="1">
      <x v="1"/>
    </i>
  </colItems>
  <dataFields count="2">
    <dataField name="Average of Customer Age" fld="0" subtotal="average" baseField="0" baseItem="0" numFmtId="1"/>
    <dataField fld="1" subtotal="count" baseField="0" baseItem="0"/>
  </dataFields>
  <formats count="1">
    <format dxfId="11">
      <pivotArea outline="0" fieldPosition="0">
        <references count="1">
          <reference field="4294967294" count="1" selected="0">
            <x v="0"/>
          </reference>
        </references>
      </pivotArea>
    </format>
  </formats>
  <pivotHierarchies count="60">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caption="Average of Customer A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5384C43-7D62-4BE3-962C-5C3C4E5E352C}" name="ProductKPI" cacheId="614" applyNumberFormats="0" applyBorderFormats="0" applyFontFormats="0" applyPatternFormats="0" applyAlignmentFormats="0" applyWidthHeightFormats="1" dataCaption="Values" tag="4485a1e5-54fb-43df-96f4-fb43f9bff305" updatedVersion="8" minRefreshableVersion="3" useAutoFormatting="1" subtotalHiddenItems="1" rowGrandTotals="0" colGrandTotals="0" itemPrintTitles="1" createdVersion="8" indent="0" compact="0" compactData="0" multipleFieldFilters="0" chartFormat="3">
  <location ref="BQ3:BS4" firstHeaderRow="0" firstDataRow="1" firstDataCol="0"/>
  <pivotFields count="4">
    <pivotField dataField="1" compact="0" outline="0" subtotalTop="0" showAll="0" defaultSubtotal="0"/>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Items count="1">
    <i/>
  </rowItems>
  <colFields count="1">
    <field x="-2"/>
  </colFields>
  <colItems count="3">
    <i>
      <x/>
    </i>
    <i i="1">
      <x v="1"/>
    </i>
    <i i="2">
      <x v="2"/>
    </i>
  </colItems>
  <dataFields count="3">
    <dataField fld="0" subtotal="count" baseField="0" baseItem="0" numFmtId="1"/>
    <dataField fld="1" subtotal="count" baseField="0" baseItem="0" numFmtId="10"/>
    <dataField fld="2" subtotal="count" baseField="0" baseItem="0" numFmtId="10"/>
  </dataFields>
  <formats count="4">
    <format dxfId="15">
      <pivotArea outline="0" collapsedLevelsAreSubtotals="1" fieldPosition="0"/>
    </format>
    <format dxfId="14">
      <pivotArea outline="0" fieldPosition="0">
        <references count="1">
          <reference field="4294967294" count="1" selected="0">
            <x v="1"/>
          </reference>
        </references>
      </pivotArea>
    </format>
    <format dxfId="13">
      <pivotArea outline="0" fieldPosition="0">
        <references count="1">
          <reference field="4294967294" count="1" selected="0">
            <x v="2"/>
          </reference>
        </references>
      </pivotArea>
    </format>
    <format dxfId="12">
      <pivotArea outline="0" fieldPosition="0">
        <references count="1">
          <reference field="4294967294" count="1" selected="0">
            <x v="0"/>
          </reference>
        </references>
      </pivotArea>
    </format>
  </formats>
  <pivotHierarchies count="60">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caption="Average of Customer A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ions]"/>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AF7048F-748E-472A-BCBF-4505D179E863}" name="CustAgeGroup" cacheId="602" applyNumberFormats="0" applyBorderFormats="0" applyFontFormats="0" applyPatternFormats="0" applyAlignmentFormats="0" applyWidthHeightFormats="1" dataCaption="Values" tag="cd7b9a2f-9327-4b69-a061-386d1f49d26e" updatedVersion="8" minRefreshableVersion="3" useAutoFormatting="1" subtotalHiddenItems="1" rowGrandTotals="0" colGrandTotals="0" itemPrintTitles="1" createdVersion="8" indent="0" compact="0" compactData="0" multipleFieldFilters="0" chartFormat="3">
  <location ref="Z8:AA13" firstHeaderRow="1" firstDataRow="1" firstDataCol="1"/>
  <pivotFields count="3">
    <pivotField axis="axisRow" compact="0" allDrilled="1" outline="0" subtotalTop="0" showAll="0" sortType="ascending" defaultSubtotal="0" defaultAttributeDrillState="1">
      <items count="5">
        <item x="0"/>
        <item x="1"/>
        <item x="2"/>
        <item x="3"/>
        <item x="4"/>
      </items>
    </pivotField>
    <pivotField dataField="1" compact="0" outline="0" subtotalTop="0" showAll="0" defaultSubtotal="0"/>
    <pivotField compact="0" allDrilled="1" outline="0" subtotalTop="0" showAll="0" dataSourceSort="1" defaultSubtotal="0" defaultAttributeDrillState="1"/>
  </pivotFields>
  <rowFields count="1">
    <field x="0"/>
  </rowFields>
  <rowItems count="5">
    <i>
      <x/>
    </i>
    <i>
      <x v="1"/>
    </i>
    <i>
      <x v="2"/>
    </i>
    <i>
      <x v="3"/>
    </i>
    <i>
      <x v="4"/>
    </i>
  </rowItems>
  <colItems count="1">
    <i/>
  </colItems>
  <dataFields count="1">
    <dataField fld="1" subtotal="count" baseField="0" baseItem="0" numFmtId="173"/>
  </dataFields>
  <formats count="1">
    <format dxfId="16">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B4180D2-409E-48F7-8ACE-420AF71C36F4}" name="Bottom5_Cust" cacheId="593" applyNumberFormats="0" applyBorderFormats="0" applyFontFormats="0" applyPatternFormats="0" applyAlignmentFormats="0" applyWidthHeightFormats="1" dataCaption="Values" tag="4b462f3c-b859-4b88-b69f-bc9fcdcddfff" updatedVersion="8" minRefreshableVersion="3" useAutoFormatting="1" rowGrandTotals="0" colGrandTotals="0" itemPrintTitles="1" createdVersion="8" indent="0" compact="0" compactData="0" multipleFieldFilters="0">
  <location ref="F8:G13" firstHeaderRow="1" firstDataRow="1" firstDataCol="1"/>
  <pivotFields count="3">
    <pivotField axis="axisRow" compact="0" allDrilled="1" outline="0"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compact="0" outline="0" subtotalTop="0" showAll="0" defaultSubtotal="0"/>
    <pivotField compact="0" allDrilled="1" outline="0" subtotalTop="0" showAll="0" dataSourceSort="1" defaultSubtotal="0" defaultAttributeDrillState="1"/>
  </pivotFields>
  <rowFields count="1">
    <field x="0"/>
  </rowFields>
  <rowItems count="5">
    <i>
      <x v="4"/>
    </i>
    <i>
      <x v="3"/>
    </i>
    <i>
      <x/>
    </i>
    <i>
      <x v="1"/>
    </i>
    <i>
      <x v="2"/>
    </i>
  </rowItems>
  <colItems count="1">
    <i/>
  </colItems>
  <dataFields count="1">
    <dataField fld="1" subtotal="count" baseField="0" baseItem="0"/>
  </dataFields>
  <pivotHierarchies count="60">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3" iMeasureHier="39">
      <autoFilter ref="A1">
        <filterColumn colId="0">
          <top10 top="0" val="5" filterVal="5"/>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CA1B8AD-8F4F-468E-8678-EC015BF21B17}" name="WeekDayProfit" cacheId="626" applyNumberFormats="0" applyBorderFormats="0" applyFontFormats="0" applyPatternFormats="0" applyAlignmentFormats="0" applyWidthHeightFormats="1" dataCaption="Values" tag="95dc9fb0-1e82-4536-83fb-f112a6114013" updatedVersion="8" minRefreshableVersion="3" useAutoFormatting="1" subtotalHiddenItems="1" rowGrandTotals="0" colGrandTotals="0" itemPrintTitles="1" createdVersion="8" indent="0" compact="0" compactData="0" multipleFieldFilters="0" chartFormat="3">
  <location ref="BL3:BM10" firstHeaderRow="1" firstDataRow="1" firstDataCol="1"/>
  <pivotFields count="3">
    <pivotField axis="axisRow" compact="0" allDrilled="1" outline="0" subtotalTop="0" showAll="0" dataSourceSort="1" defaultSubtotal="0" defaultAttributeDrillState="1">
      <items count="7">
        <item x="0"/>
        <item x="1"/>
        <item x="2"/>
        <item x="3"/>
        <item x="4"/>
        <item x="5"/>
        <item x="6"/>
      </items>
    </pivotField>
    <pivotField dataField="1" compact="0" outline="0" subtotalTop="0" showAll="0" defaultSubtotal="0"/>
    <pivotField compact="0" allDrilled="1" outline="0" subtotalTop="0" showAll="0" dataSourceSort="1" defaultSubtotal="0" defaultAttributeDrillState="1"/>
  </pivotFields>
  <rowFields count="1">
    <field x="0"/>
  </rowFields>
  <rowItems count="7">
    <i>
      <x/>
    </i>
    <i>
      <x v="1"/>
    </i>
    <i>
      <x v="2"/>
    </i>
    <i>
      <x v="3"/>
    </i>
    <i>
      <x v="4"/>
    </i>
    <i>
      <x v="5"/>
    </i>
    <i>
      <x v="6"/>
    </i>
  </rowItems>
  <colItems count="1">
    <i/>
  </colItems>
  <dataFields count="1">
    <dataField fld="1" subtotal="count" baseField="0" baseItem="0"/>
  </dataFields>
  <formats count="1">
    <format dxfId="17">
      <pivotArea outline="0" collapsedLevelsAreSubtotals="1" fieldPosition="0"/>
    </format>
  </formats>
  <chartFormats count="1">
    <chartFormat chart="2" format="4"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caption="Average of Customer A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ions]"/>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FB310519-B68B-43BC-BD68-A97F13F0ECF1}" name="Top5_Cus" cacheId="617" applyNumberFormats="0" applyBorderFormats="0" applyFontFormats="0" applyPatternFormats="0" applyAlignmentFormats="0" applyWidthHeightFormats="1" dataCaption="Values" tag="2039a472-1a86-44a8-a730-62bc107b2107" updatedVersion="8" minRefreshableVersion="3" useAutoFormatting="1" subtotalHiddenItems="1" rowGrandTotals="0" colGrandTotals="0" itemPrintTitles="1" createdVersion="8" indent="0" compact="0" compactData="0" multipleFieldFilters="0">
  <location ref="B8:C13" firstHeaderRow="1" firstDataRow="1" firstDataCol="1"/>
  <pivotFields count="3">
    <pivotField axis="axisRow" compact="0" allDrilled="1" outline="0"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compact="0" outline="0" subtotalTop="0" showAll="0" defaultSubtotal="0"/>
    <pivotField compact="0" allDrilled="1" outline="0" subtotalTop="0" showAll="0" dataSourceSort="1" defaultSubtotal="0" defaultAttributeDrillState="1"/>
  </pivotFields>
  <rowFields count="1">
    <field x="0"/>
  </rowFields>
  <rowItems count="5">
    <i>
      <x/>
    </i>
    <i>
      <x v="4"/>
    </i>
    <i>
      <x v="3"/>
    </i>
    <i>
      <x v="1"/>
    </i>
    <i>
      <x v="2"/>
    </i>
  </rowItems>
  <colItems count="1">
    <i/>
  </colItems>
  <dataFields count="1">
    <dataField fld="1" subtotal="count" baseField="0" baseItem="0"/>
  </dataFields>
  <pivotHierarchies count="60">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39">
      <autoFilter ref="A1">
        <filterColumn colId="0">
          <top10 val="5" filterVal="5"/>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ED66473B-E1D7-4F09-9F22-E5AC6DDA83D9}" name="MonProfit" cacheId="260" applyNumberFormats="0" applyBorderFormats="0" applyFontFormats="0" applyPatternFormats="0" applyAlignmentFormats="0" applyWidthHeightFormats="1" dataCaption="Values" tag="afc6df89-d336-4d01-bb02-71d5bb2fef07" updatedVersion="8" minRefreshableVersion="3" useAutoFormatting="1" subtotalHiddenItems="1" rowGrandTotals="0" colGrandTotals="0" itemPrintTitles="1" createdVersion="8" indent="0" compact="0" compactData="0" multipleFieldFilters="0">
  <location ref="BC3:BD15" firstHeaderRow="1" firstDataRow="1" firstDataCol="1"/>
  <pivotFields count="3">
    <pivotField dataField="1" compact="0" outline="0" subtotalTop="0" showAll="0" defaultSubtotal="0"/>
    <pivotField axis="axisRow" compact="0" allDrilled="1" outline="0" subtotalTop="0" showAll="0" dataSourceSort="1" defaultSubtotal="0" defaultAttributeDrillState="1">
      <items count="12">
        <item x="0"/>
        <item x="1"/>
        <item x="2"/>
        <item x="3"/>
        <item x="4"/>
        <item x="5"/>
        <item x="6"/>
        <item x="7"/>
        <item x="8"/>
        <item x="9"/>
        <item x="10"/>
        <item x="11"/>
      </items>
    </pivotField>
    <pivotField compact="0" allDrilled="1" outline="0" subtotalTop="0" showAll="0" dataSourceSort="1" defaultSubtotal="0" defaultAttributeDrillState="1"/>
  </pivotFields>
  <rowFields count="1">
    <field x="1"/>
  </rowFields>
  <rowItems count="12">
    <i>
      <x/>
    </i>
    <i>
      <x v="1"/>
    </i>
    <i>
      <x v="2"/>
    </i>
    <i>
      <x v="3"/>
    </i>
    <i>
      <x v="4"/>
    </i>
    <i>
      <x v="5"/>
    </i>
    <i>
      <x v="6"/>
    </i>
    <i>
      <x v="7"/>
    </i>
    <i>
      <x v="8"/>
    </i>
    <i>
      <x v="9"/>
    </i>
    <i>
      <x v="10"/>
    </i>
    <i>
      <x v="11"/>
    </i>
  </rowItems>
  <colItems count="1">
    <i/>
  </colItems>
  <dataFields count="1">
    <dataField fld="0" subtotal="count" baseField="0" baseItem="0" numFmtId="173"/>
  </dataFields>
  <formats count="2">
    <format dxfId="19">
      <pivotArea outline="0" fieldPosition="0">
        <references count="1">
          <reference field="4294967294" count="1">
            <x v="0"/>
          </reference>
        </references>
      </pivotArea>
    </format>
    <format dxfId="18">
      <pivotArea outline="0" collapsedLevelsAreSubtotals="1" fieldPosition="0"/>
    </format>
  </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caption="Average of Customer A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ions]"/>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56AB1D26-3789-4C86-A87A-9E3A62B4FA91}" name="CategoryProf" cacheId="599" applyNumberFormats="0" applyBorderFormats="0" applyFontFormats="0" applyPatternFormats="0" applyAlignmentFormats="0" applyWidthHeightFormats="1" dataCaption="Values" tag="343d1d2e-2eb6-4ebb-81bd-6dfc7d710244" updatedVersion="8" minRefreshableVersion="3" useAutoFormatting="1" subtotalHiddenItems="1" rowGrandTotals="0" colGrandTotals="0" itemPrintTitles="1" createdVersion="8" indent="0" compact="0" compactData="0" multipleFieldFilters="0" chartFormat="6">
  <location ref="CB12:CC20" firstHeaderRow="1" firstDataRow="1" firstDataCol="1"/>
  <pivotFields count="4">
    <pivotField dataField="1" compact="0" outline="0" subtotalTop="0" showAll="0" defaultSubtotal="0"/>
    <pivotField compact="0" allDrilled="1" outline="0"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xis="axisRow" compact="0" allDrilled="1" outline="0" subtotalTop="0" showAll="0" sortType="ascending" defaultSubtotal="0" defaultAttributeDrillState="1">
      <items count="8">
        <item x="0"/>
        <item x="1"/>
        <item x="2"/>
        <item x="3"/>
        <item x="4"/>
        <item x="5"/>
        <item x="6"/>
        <item x="7"/>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s>
  <rowFields count="1">
    <field x="2"/>
  </rowFields>
  <rowItems count="8">
    <i>
      <x v="3"/>
    </i>
    <i>
      <x/>
    </i>
    <i>
      <x v="1"/>
    </i>
    <i>
      <x v="2"/>
    </i>
    <i>
      <x v="7"/>
    </i>
    <i>
      <x v="6"/>
    </i>
    <i>
      <x v="5"/>
    </i>
    <i>
      <x v="4"/>
    </i>
  </rowItems>
  <colItems count="1">
    <i/>
  </colItems>
  <dataFields count="1">
    <dataField fld="0" subtotal="count" baseField="0" baseItem="0"/>
  </dataFields>
  <formats count="1">
    <format dxfId="20">
      <pivotArea outline="0" collapsedLevelsAreSubtotals="1" fieldPosition="0"/>
    </format>
  </formats>
  <chartFormats count="1">
    <chartFormat chart="5" format="2"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Customer A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1" iMeasureHier="39">
      <autoFilter ref="A1">
        <filterColumn colId="0">
          <top10 val="5" filterVal="5"/>
        </filterColumn>
      </autoFilter>
    </filter>
  </filters>
  <rowHierarchiesUsage count="1">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ions]"/>
        <x15:activeTabTopLevelEntity name="[Date]"/>
        <x15:activeTabTopLevelEntity name="[products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F732A8A5-157A-430D-8F4E-780A133C6EA8}" name="AllProducts" cacheId="590" applyNumberFormats="0" applyBorderFormats="0" applyFontFormats="0" applyPatternFormats="0" applyAlignmentFormats="0" applyWidthHeightFormats="1" dataCaption="Values" tag="9dfa827a-18d3-4171-b549-ee782137002f" updatedVersion="8" minRefreshableVersion="3" useAutoFormatting="1" subtotalHiddenItems="1" rowGrandTotals="0" colGrandTotals="0" itemPrintTitles="1" createdVersion="8" indent="0" compact="0" compactData="0" multipleFieldFilters="0" chartFormat="3">
  <location ref="BV12:BX112" firstHeaderRow="0" firstDataRow="1" firstDataCol="1"/>
  <pivotFields count="4">
    <pivotField dataField="1" compact="0" outline="0" subtotalTop="0" showAll="0" defaultSubtotal="0"/>
    <pivotField axis="axisRow" compact="0" allDrilled="1" outline="0" subtotalTop="0" showAll="0" dataSourceSort="1" defaultSubtotal="0" defaultAttributeDrillState="1">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s>
    </pivotField>
    <pivotField dataField="1" compact="0" outline="0" subtotalTop="0" showAll="0" defaultSubtotal="0"/>
    <pivotField compact="0" allDrilled="1" outline="0" subtotalTop="0" showAll="0" dataSourceSort="1" defaultSubtotal="0" defaultAttributeDrillState="1"/>
  </pivotFields>
  <rowFields count="1">
    <field x="1"/>
  </rowFields>
  <rowItems count="10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rowItems>
  <colFields count="1">
    <field x="-2"/>
  </colFields>
  <colItems count="2">
    <i>
      <x/>
    </i>
    <i i="1">
      <x v="1"/>
    </i>
  </colItems>
  <dataFields count="2">
    <dataField fld="0" subtotal="count" baseField="0" baseItem="0"/>
    <dataField fld="2" subtotal="count" baseField="0" baseItem="0"/>
  </dataFields>
  <formats count="1">
    <format dxfId="21">
      <pivotArea outline="0" collapsedLevelsAreSubtotals="1" fieldPosition="0"/>
    </format>
  </formats>
  <pivotHierarchies count="60">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caption="Average of Customer A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ions]"/>
        <x15:activeTabTopLevelEntity name="[Date]"/>
        <x15:activeTabTopLevelEntity name="[products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4F7620B3-0440-4D95-BFE2-F23139A71F88}" name="KPI 2" cacheId="608" applyNumberFormats="0" applyBorderFormats="0" applyFontFormats="0" applyPatternFormats="0" applyAlignmentFormats="0" applyWidthHeightFormats="1" dataCaption="Values" tag="1b521254-39fd-45c2-88a5-9f5bb5a0cfa5" updatedVersion="8" minRefreshableVersion="3" useAutoFormatting="1" rowGrandTotals="0" colGrandTotals="0" itemPrintTitles="1" createdVersion="8" indent="0" compact="0" compactData="0" multipleFieldFilters="0">
  <location ref="Q8:V9" firstHeaderRow="0" firstDataRow="1" firstDataCol="0"/>
  <pivotFields count="9">
    <pivotField compact="0" allDrilled="1" outline="0" subtotalTop="0" showAll="0" measureFilter="1" dataSourceSort="1" defaultSubtotal="0" defaultAttributeDrillState="1">
      <items count="5">
        <item x="0"/>
        <item x="1"/>
        <item x="2"/>
        <item x="3"/>
        <item x="4"/>
      </items>
    </pivotField>
    <pivotField compact="0" allDrilled="1" outline="0" subtotalTop="0" showAll="0" measureFilter="1" defaultSubtotal="0" defaultAttributeDrillState="1">
      <items count="5">
        <item x="0"/>
        <item x="1"/>
        <item x="2"/>
        <item x="3"/>
        <item x="4"/>
      </items>
    </pivotField>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Items count="1">
    <i/>
  </rowItems>
  <colFields count="1">
    <field x="-2"/>
  </colFields>
  <colItems count="6">
    <i>
      <x/>
    </i>
    <i i="1">
      <x v="1"/>
    </i>
    <i i="2">
      <x v="2"/>
    </i>
    <i i="3">
      <x v="3"/>
    </i>
    <i i="4">
      <x v="4"/>
    </i>
    <i i="5">
      <x v="5"/>
    </i>
  </colItems>
  <dataFields count="6">
    <dataField fld="2" subtotal="count" baseField="0" baseItem="0"/>
    <dataField fld="3" subtotal="count" baseField="0" baseItem="0"/>
    <dataField fld="4" subtotal="count" baseField="0" baseItem="0" numFmtId="173"/>
    <dataField fld="5" subtotal="count" baseField="0" baseItem="0" numFmtId="173"/>
    <dataField fld="6" subtotal="count" baseField="0" baseItem="0" numFmtId="173"/>
    <dataField fld="7" subtotal="count" baseField="0" baseItem="0"/>
  </dataFields>
  <formats count="1">
    <format dxfId="22">
      <pivotArea outline="0" fieldPosition="0">
        <references count="1">
          <reference field="4294967294" count="3" selected="0">
            <x v="2"/>
            <x v="3"/>
            <x v="4"/>
          </reference>
        </references>
      </pivotArea>
    </format>
  </formats>
  <pivotHierarchies count="60">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2" iMeasureHier="39">
      <autoFilter ref="A1">
        <filterColumn colId="0">
          <top10 val="5" filterVal="5"/>
        </filterColumn>
      </autoFilter>
    </filter>
    <filter fld="1" type="count" id="4" iMeasureHier="39">
      <autoFilter ref="A1">
        <filterColumn colId="0">
          <top10 top="0" val="5" filterVal="5"/>
        </filterColumn>
      </autoFilter>
    </filter>
  </filters>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C20A227A-04F0-44AF-82B7-8C76150BD2A0}" name="MoMProfit" cacheId="257" applyNumberFormats="0" applyBorderFormats="0" applyFontFormats="0" applyPatternFormats="0" applyAlignmentFormats="0" applyWidthHeightFormats="1" dataCaption="Values" tag="0a1704b0-e0d4-405b-b7b5-68767793a608" updatedVersion="8" minRefreshableVersion="3" useAutoFormatting="1" subtotalHiddenItems="1" rowGrandTotals="0" colGrandTotals="0" itemPrintTitles="1" createdVersion="8" indent="0" compact="0" compactData="0" multipleFieldFilters="0">
  <location ref="AY3:AZ15" firstHeaderRow="1" firstDataRow="1" firstDataCol="1"/>
  <pivotFields count="3">
    <pivotField dataField="1" compact="0" outline="0" subtotalTop="0" showAll="0" defaultSubtotal="0"/>
    <pivotField axis="axisRow" compact="0" allDrilled="1" outline="0" subtotalTop="0" showAll="0" dataSourceSort="1" defaultSubtotal="0" defaultAttributeDrillState="1">
      <items count="12">
        <item x="0"/>
        <item x="1"/>
        <item x="2"/>
        <item x="3"/>
        <item x="4"/>
        <item x="5"/>
        <item x="6"/>
        <item x="7"/>
        <item x="8"/>
        <item x="9"/>
        <item x="10"/>
        <item x="11"/>
      </items>
    </pivotField>
    <pivotField compact="0" allDrilled="1" outline="0" subtotalTop="0" showAll="0" dataSourceSort="1" defaultSubtotal="0" defaultAttributeDrillState="1"/>
  </pivotFields>
  <rowFields count="1">
    <field x="1"/>
  </rowFields>
  <rowItems count="12">
    <i>
      <x/>
    </i>
    <i>
      <x v="1"/>
    </i>
    <i>
      <x v="2"/>
    </i>
    <i>
      <x v="3"/>
    </i>
    <i>
      <x v="4"/>
    </i>
    <i>
      <x v="5"/>
    </i>
    <i>
      <x v="6"/>
    </i>
    <i>
      <x v="7"/>
    </i>
    <i>
      <x v="8"/>
    </i>
    <i>
      <x v="9"/>
    </i>
    <i>
      <x v="10"/>
    </i>
    <i>
      <x v="11"/>
    </i>
  </rowItems>
  <colItems count="1">
    <i/>
  </colItems>
  <dataFields count="1">
    <dataField fld="0" subtotal="count" showDataAs="percentDiff" baseField="1" baseItem="1048828" numFmtId="168"/>
  </dataFields>
  <formats count="2">
    <format dxfId="24">
      <pivotArea outline="0" fieldPosition="0">
        <references count="1">
          <reference field="4294967294" count="1">
            <x v="0"/>
          </reference>
        </references>
      </pivotArea>
    </format>
    <format dxfId="23">
      <pivotArea outline="0" collapsedLevelsAreSubtotals="1" fieldPosition="0"/>
    </format>
  </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caption="Average of Customer A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ions]"/>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B2B61F9E-7051-40F7-80FF-B2696ECA60DE}" name="Top5Product" cacheId="623" applyNumberFormats="0" applyBorderFormats="0" applyFontFormats="0" applyPatternFormats="0" applyAlignmentFormats="0" applyWidthHeightFormats="1" dataCaption="Values" tag="144e6dac-f019-466d-a856-758cf515bccf" updatedVersion="8" minRefreshableVersion="3" useAutoFormatting="1" subtotalHiddenItems="1" rowGrandTotals="0" colGrandTotals="0" itemPrintTitles="1" createdVersion="8" indent="0" compact="0" compactData="0" multipleFieldFilters="0" chartFormat="3">
  <location ref="BQ12:BR17" firstHeaderRow="1" firstDataRow="1" firstDataCol="1"/>
  <pivotFields count="3">
    <pivotField dataField="1" compact="0" outline="0" subtotalTop="0" showAll="0" defaultSubtotal="0"/>
    <pivotField axis="axisRow" compact="0" allDrilled="1" outline="0"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s>
  <rowFields count="1">
    <field x="1"/>
  </rowFields>
  <rowItems count="5">
    <i>
      <x/>
    </i>
    <i>
      <x v="3"/>
    </i>
    <i>
      <x v="4"/>
    </i>
    <i>
      <x v="2"/>
    </i>
    <i>
      <x v="1"/>
    </i>
  </rowItems>
  <colItems count="1">
    <i/>
  </colItems>
  <dataFields count="1">
    <dataField fld="0" subtotal="count" baseField="0" baseItem="0"/>
  </dataFields>
  <formats count="1">
    <format dxfId="25">
      <pivotArea outline="0" collapsedLevelsAreSubtotals="1" fieldPosition="0"/>
    </format>
  </formats>
  <pivotHierarchies count="60">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caption="Average of Customer A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1" iMeasureHier="39">
      <autoFilter ref="A1">
        <filterColumn colId="0">
          <top10 val="5" filterVal="5"/>
        </filterColumn>
      </autoFilter>
    </filter>
  </filters>
  <rowHierarchiesUsage count="1">
    <rowHierarchyUsage hierarchyUsage="3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ions]"/>
        <x15:activeTabTopLevelEntity name="[Date]"/>
        <x15:activeTabTopLevelEntity name="[products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0B3383C2-7351-4169-9DB9-87EE4DCE017F}" name="Bottom5_Loc" cacheId="596"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N8:O13" firstHeaderRow="1" firstDataRow="1" firstDataCol="1"/>
  <pivotFields count="4">
    <pivotField compact="0" allDrilled="1" outline="0" subtotalTop="0" showAll="0" measureFilter="1" dataSourceSort="1" defaultSubtotal="0" defaultAttributeDrillState="1">
      <items count="5">
        <item x="0"/>
        <item x="1"/>
        <item x="2"/>
        <item x="3"/>
        <item x="4"/>
      </items>
    </pivotField>
    <pivotField dataField="1" compact="0" outline="0" subtotalTop="0" showAll="0" defaultSubtotal="0"/>
    <pivotField axis="axisRow" compact="0" allDrilled="1" outline="0"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s>
  <rowFields count="1">
    <field x="2"/>
  </rowFields>
  <rowItems count="5">
    <i>
      <x v="3"/>
    </i>
    <i>
      <x v="2"/>
    </i>
    <i>
      <x v="4"/>
    </i>
    <i>
      <x v="1"/>
    </i>
    <i>
      <x/>
    </i>
  </rowItems>
  <colItems count="1">
    <i/>
  </colItems>
  <dataFields count="1">
    <dataField fld="1" subtotal="count" baseField="0" baseItem="0"/>
  </dataFields>
  <pivotHierarchies count="60">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2" type="count" id="4" iMeasureHier="39">
      <autoFilter ref="A1">
        <filterColumn colId="0">
          <top10 top="0" val="5" filterVal="5"/>
        </filterColumn>
      </autoFilter>
    </filter>
    <filter fld="0" type="count" id="2" iMeasureHier="39">
      <autoFilter ref="A1">
        <filterColumn colId="0">
          <top10 val="5" filterVal="5"/>
        </filterColumn>
      </autoFilter>
    </filter>
  </filter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82C35770-736A-4CA8-8EF0-1425AA9DAAF9}" name="CustomerGen" cacheId="605" applyNumberFormats="0" applyBorderFormats="0" applyFontFormats="0" applyPatternFormats="0" applyAlignmentFormats="0" applyWidthHeightFormats="1" dataCaption="Values" tag="466f6c3f-1365-44b3-a54b-7aa580506a25" updatedVersion="8" minRefreshableVersion="3" useAutoFormatting="1" subtotalHiddenItems="1" rowGrandTotals="0" colGrandTotals="0" itemPrintTitles="1" createdVersion="8" indent="0" compact="0" compactData="0" multipleFieldFilters="0">
  <location ref="AT13:AU15" firstHeaderRow="1" firstDataRow="1" firstDataCol="1"/>
  <pivotFields count="3">
    <pivotField axis="axisRow" compact="0" allDrilled="1" outline="0" subtotalTop="0" showAll="0" dataSourceSort="1" defaultSubtotal="0" defaultAttributeDrillState="1">
      <items count="2">
        <item x="0"/>
        <item x="1"/>
      </items>
    </pivotField>
    <pivotField dataField="1" compact="0" outline="0" subtotalTop="0" showAll="0" defaultSubtotal="0"/>
    <pivotField compact="0" allDrilled="1" outline="0" subtotalTop="0" showAll="0" dataSourceSort="1" defaultSubtotal="0" defaultAttributeDrillState="1"/>
  </pivotFields>
  <rowFields count="1">
    <field x="0"/>
  </rowFields>
  <rowItems count="2">
    <i>
      <x/>
    </i>
    <i>
      <x v="1"/>
    </i>
  </rowItems>
  <colItems count="1">
    <i/>
  </colItems>
  <dataFields count="1">
    <dataField fld="1" subtotal="count" showDataAs="percentOfTotal" baseField="0" baseItem="0" numFmtId="9"/>
  </dataFields>
  <formats count="1">
    <format dxfId="26">
      <pivotArea outline="0" collapsedLevelsAreSubtotals="1" fieldPosition="0"/>
    </format>
  </formats>
  <pivotHierarchies count="60">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caption="Average of Customer A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ion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2E492939-C50E-4B52-8D1F-9F08F14C2F88}" sourceName="[Date].[Month]">
  <pivotTables>
    <pivotTable tabId="3" name="Story_Revenue Target"/>
    <pivotTable tabId="3" name="KPI 1"/>
    <pivotTable tabId="3" name="Story_Revenue "/>
  </pivotTables>
  <data>
    <olap pivotCacheId="582736652">
      <levels count="2">
        <level uniqueName="[Date].[Month].[(All)]" sourceCaption="(All)" count="0"/>
        <level uniqueName="[Date].[Month].[Month]" sourceCaption="Month" count="12">
          <ranges>
            <range startItem="0">
              <i n="[Date].[Month].&amp;[Jan]" c="Jan"/>
              <i n="[Date].[Month].&amp;[Feb]" c="Feb"/>
              <i n="[Date].[Month].&amp;[Mar]" c="Mar"/>
              <i n="[Date].[Month].&amp;[Apr]" c="Apr"/>
              <i n="[Date].[Month].&amp;[May]" c="May"/>
              <i n="[Date].[Month].&amp;[Jun]" c="Jun"/>
              <i n="[Date].[Month].&amp;[Jul]" c="Jul"/>
              <i n="[Date].[Month].&amp;[Aug]" c="Aug"/>
              <i n="[Date].[Month].&amp;[Sep]" c="Sep"/>
              <i n="[Date].[Month].&amp;[Oct]" c="Oct"/>
              <i n="[Date].[Month].&amp;[Nov]" c="Nov"/>
              <i n="[Date].[Month].&amp;[Dec]" c="Dec"/>
            </range>
          </ranges>
        </level>
      </levels>
      <selections count="1">
        <selection n="[Date].[Month].[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 xr10:uid="{43E505FE-8AAB-4E5D-9378-A9DD9F1FC5EB}" sourceName="[Date].[Month]">
  <pivotTables>
    <pivotTable tabId="10" name="AllProducts"/>
    <pivotTable tabId="10" name="Bottom5_Cust"/>
    <pivotTable tabId="10" name="Bottom5_Loc"/>
    <pivotTable tabId="10" name="CategoryProf"/>
    <pivotTable tabId="10" name="CustAgeGroup"/>
    <pivotTable tabId="10" name="CustomerGen"/>
    <pivotTable tabId="10" name="KPI 2"/>
    <pivotTable tabId="10" name="KPI3"/>
    <pivotTable tabId="10" name="ProductKPI"/>
    <pivotTable tabId="10" name="Top5_Cus"/>
    <pivotTable tabId="10" name="Top5_Loc"/>
    <pivotTable tabId="10" name="Top5Product"/>
    <pivotTable tabId="10" name="WeekDayProfit"/>
  </pivotTables>
  <data>
    <olap pivotCacheId="582736652">
      <levels count="2">
        <level uniqueName="[Date].[Month].[(All)]" sourceCaption="(All)" count="0"/>
        <level uniqueName="[Date].[Month].[Month]" sourceCaption="Month" count="12">
          <ranges>
            <range startItem="0">
              <i n="[Date].[Month].&amp;[Jan]" c="Jan"/>
              <i n="[Date].[Month].&amp;[Feb]" c="Feb"/>
              <i n="[Date].[Month].&amp;[Mar]" c="Mar"/>
              <i n="[Date].[Month].&amp;[Apr]" c="Apr"/>
              <i n="[Date].[Month].&amp;[May]" c="May"/>
              <i n="[Date].[Month].&amp;[Jun]" c="Jun"/>
              <i n="[Date].[Month].&amp;[Jul]" c="Jul"/>
              <i n="[Date].[Month].&amp;[Aug]" c="Aug"/>
              <i n="[Date].[Month].&amp;[Sep]" c="Sep"/>
              <i n="[Date].[Month].&amp;[Oct]" c="Oct"/>
              <i n="[Date].[Month].&amp;[Nov]" c="Nov"/>
              <i n="[Date].[Month].&amp;[Dec]" c="Dec"/>
            </range>
          </ranges>
        </level>
      </levels>
      <selections count="1">
        <selection n="[Date].[Month].[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39ACE5B-0F07-4E6F-859A-37E26DDD569F}" sourceName="[products_table].[Category]">
  <pivotTables>
    <pivotTable tabId="10" name="Bottom5_Cust"/>
    <pivotTable tabId="10" name="Bottom5_Loc"/>
    <pivotTable tabId="10" name="CustAgeGroup"/>
    <pivotTable tabId="10" name="CustomerGen"/>
    <pivotTable tabId="10" name="KPI 2"/>
    <pivotTable tabId="10" name="KPI3"/>
    <pivotTable tabId="10" name="MoMProfit"/>
    <pivotTable tabId="10" name="MonProfit"/>
    <pivotTable tabId="10" name="ProductKPI"/>
    <pivotTable tabId="10" name="Top5_Cus"/>
    <pivotTable tabId="10" name="Top5_Loc"/>
    <pivotTable tabId="10" name="Top5Product"/>
    <pivotTable tabId="10" name="WeekDayProfit"/>
  </pivotTables>
  <data>
    <olap pivotCacheId="582736652">
      <levels count="2">
        <level uniqueName="[products_table].[Category].[(All)]" sourceCaption="(All)" count="0"/>
        <level uniqueName="[products_table].[Category].[Category]" sourceCaption="Category" count="8">
          <ranges>
            <range startItem="0">
              <i n="[products_table].[Category].&amp;[Alcoholic Beverage]" c="Alcoholic Beverage"/>
              <i n="[products_table].[Category].&amp;[Coffee]" c="Coffee"/>
              <i n="[products_table].[Category].&amp;[Energy Drink]" c="Energy Drink"/>
              <i n="[products_table].[Category].&amp;[Juice]" c="Juice"/>
              <i n="[products_table].[Category].&amp;[Soft Drink]" c="Soft Drink"/>
              <i n="[products_table].[Category].&amp;[Sports Drink]" c="Sports Drink"/>
              <i n="[products_table].[Category].&amp;[Tea]" c="Tea"/>
              <i n="[products_table].[Category].&amp;[Water]" c="Water"/>
            </range>
          </ranges>
        </level>
      </levels>
      <selections count="1">
        <selection n="[products_table].[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1" xr10:uid="{A993CF68-FF49-4DF9-9EF3-67C5AD452EE4}" cache="Slicer_Month1" caption="Month" columnCount="2" level="1" style="Slicer Style 1 2" rowHeight="288000"/>
  <slicer name="Category" xr10:uid="{CF07BF55-CE61-4F8D-8083-03029F2CF895}" cache="Slicer_Category" caption="Category" level="1" style="Slicer Style 1 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DFA41ECC-9D1E-4862-BD90-D7DD842FACF3}" cache="Slicer_Month" caption="Filter By Month" columnCount="3" level="1" rowHeight="4320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webextension1.xml.rels><?xml version="1.0" encoding="UTF-8" standalone="yes"?>
<Relationships xmlns="http://schemas.openxmlformats.org/package/2006/relationships"><Relationship Id="rId1" Type="http://schemas.openxmlformats.org/officeDocument/2006/relationships/image" Target="../media/image13.png"/></Relationships>
</file>

<file path=xl/webextensions/webextension1.xml><?xml version="1.0" encoding="utf-8"?>
<we:webextension xmlns:we="http://schemas.microsoft.com/office/webextensions/webextension/2010/11" id="{D6ED15DA-C351-40B5-A4E2-849352A6D5D7}">
  <we:reference id="wa200004689" version="1.0.0.0" store="en-US" storeType="OMEX"/>
  <we:alternateReferences>
    <we:reference id="wa200004689" version="1.0.0.0" store="wa200004689" storeType="OMEX"/>
  </we:alternateReferences>
  <we:properties>
    <we:property name="SourceData" value="{&quot;range&quot;:&quot;Analysis!T4:V14&quot;,&quot;worksheetId&quot;:&quot;{D00117B2-8C53-49C1-8E70-879AD250614F}&quot;}"/>
    <we:property name="ZBILicenseSettings" value="{&quot;userInfo&quot;:{&quot;name&quot;:&quot;sourabh Londe&quot;,&quot;email&quot;:&quot;sourabh1l@outlook.com&quot;,&quot;userId&quot;:&quot;00000000-0000-0000-1165-d94936b177f8&quot;,&quot;organizationId&quot;:&quot;9188040d-6c67-4c5b-b112-36a304b66dad&quot;,&quot;isViewer&quot;:false,&quot;lastDisplayedOverlay&quot;:&quot;Sat, 11 Jan 2025 13:05:42 GMT&quot;}}"/>
    <we:property name="ZBITablesSettings" value="{&quot;proFeaturesEnabled&quot;:true,&quot;proFeaturesUnlocked&quot;:true,&quot;proFeaturesDisabledByUser&quot;:false,&quot;invert&quot;:false,&quot;suppressZeros&quot;:true,&quot;suppressNulls&quot;:true,&quot;suppressAbsoluteVariances&quot;:false,&quot;suppressEmptyColumns&quot;:false,&quot;showAsTable&quot;:false,&quot;showAdSlide&quot;:false,&quot;chartType&quot;:&quot;Actual / Absolute / Relative&quot;,&quot;groupsInColumns&quot;:false,&quot;showGridlines&quot;:true,&quot;showMajorGridlines&quot;:true,&quot;gridlineDensity&quot;:5,&quot;showGridlinesTable&quot;:true,&quot;gridlineDensityTable&quot;:1,&quot;fontSize&quot;:10,&quot;showTotals&quot;:0,&quot;showColumnTotals&quot;:false,&quot;columnTotalLabels&quot;:{},&quot;showRowGrandTotal&quot;:false,&quot;showColumnGrandTotal&quot;:false,&quot;freezeGrandTotal&quot;:true,&quot;grandTotalGap&quot;:false,&quot;rowGrandTotalLabel&quot;:&quot;Total&quot;,&quot;columnGrandTotalLabel&quot;:&quot;Total&quot;,&quot;absoluteChart&quot;:0,&quot;valueChart&quot;:0,&quot;valueChartIntegrated&quot;:false,&quot;onlyOneColumn&quot;:false,&quot;limitOutliers&quot;:false,&quot;minOutlierValue&quot;:null,&quot;maxOutlierValue&quot;:null,&quot;gapBetweenColumnsPercent&quot;:30,&quot;showPrefixes&quot;:true,&quot;columnSettings&quot;:{},&quot;categoryFormatSettings&quot;:{},&quot;columnTotalEmphasize&quot;:{},&quot;columnTotalEmphasizeTable&quot;:{},&quot;suppressLargeRelativeVariance&quot;:false,&quot;suppressLargeRelativeVarianceValue&quot;:100,&quot;valueHeader&quot;:null,&quot;referenceHeader&quot;:null,&quot;absoluteDifferenceHeader&quot;:null,&quot;relativeDifferenceHeader&quot;:null,&quot;secondReferenceHeader&quot;:null,&quot;secondAbsoluteDifferenceHeader&quot;:null,&quot;secondRelativeDifferenceHeader&quot;:null,&quot;thirdReferenceHeader&quot;:null,&quot;thirdAbsoluteDifferenceHeader&quot;:null,&quot;thirdRelativeDifferenceHeader&quot;:null,&quot;fourthReferenceHeader&quot;:null,&quot;fourthAbsoluteDifferenceHeader&quot;:null,&quot;fourthRelativeDifferenceHeader&quot;:null,&quot;fifthReferenceHeader&quot;:null,&quot;fifthAbsoluteDifferenceHeader&quot;:null,&quot;fifthRelativeDifferenceHeader&quot;:null,&quot;sixthReferenceHeader&quot;:null,&quot;sixthAbsoluteDifferenceHeader&quot;:null,&quot;sixthRelativeDifferenceHeader&quot;:null,&quot;seventhReferenceHeader&quot;:null,&quot;seventhAbsoluteDifferenceHeader&quot;:null,&quot;seventhRelativeDifferenceHeader&quot;:null,&quot;additionalMeasure1Header&quot;:null,&quot;additionalMeasure2Header&quot;:null,&quot;additionalMeasure3Header&quot;:null,&quot;additionalMeasure4Header&quot;:null,&quot;additionalMeasure5Header&quot;:null,&quot;additionalMeasure6Header&quot;:null,&quot;additionalMeasure7Header&quot;:null,&quot;additionalMeasure8Header&quot;:null,&quot;additionalMeasure9Header&quot;:null,&quot;additionalMeasure10Header&quot;:null,&quot;additionalMeasure11Header&quot;:null,&quot;additionalMeasure12Header&quot;:null,&quot;additionalMeasure13Header&quot;:null,&quot;additionalMeasure14Header&quot;:null,&quot;additionalMeasure15Header&quot;:null,&quot;additionalMeasure16Header&quot;:null,&quot;additionalMeasure17Header&quot;:null,&quot;additionalMeasure18Header&quot;:null,&quot;additionalMeasure19Header&quot;:null,&quot;additionalMeasure20Header&quot;:null,&quot;previousYear&quot;:&quot;Target&quot;,&quot;actual&quot;:&quot;Total Revenue&quot;,&quot;forecast&quot;:null,&quot;plan&quot;:null,&quot;plan2&quot;:null,&quot;plan3&quot;:null,&quot;forecast2&quot;:null,&quot;forecast3&quot;:null,&quot;actual-previousYear&quot;:&quot;Variance&quot;,&quot;actual-previousYear-percent&quot;:&quot;Variance %&quot;,&quot;previousYear-actual&quot;:null,&quot;previousYear-actual-percent&quot;:null,&quot;actual-forecast&quot;:null,&quot;actual-forecast-percent&quot;:null,&quot;forecast-actual&quot;:null,&quot;forecast-actual-percent&quot;:null,&quot;actual-plan&quot;:null,&quot;actual-plan-percent&quot;:null,&quot;plan-actual&quot;:null,&quot;plan-actual-percent&quot;:null,&quot;previousYear-forecast&quot;:null,&quot;previousYear-forecast-percent&quot;:null,&quot;forecast-previousYear&quot;:null,&quot;forecast-previousYear-percent&quot;:null,&quot;previousYear-plan&quot;:null,&quot;previousYear-plan-percent&quot;:null,&quot;plan-previousYear&quot;:null,&quot;plan-previousYear-percent&quot;:null,&quot;forecast-plan&quot;:null,&quot;forecast-plan-percent&quot;:null,&quot;plan-forecast&quot;:null,&quot;plan-forecast-percent&quot;:null,&quot;actual-plan2&quot;:null,&quot;actual-plan2-percent&quot;:null,&quot;actual-plan3&quot;:null,&quot;actual-plan3-percent&quot;:null,&quot;actual-forecast2&quot;:null,&quot;actual-forecast2-percent&quot;:null,&quot;actual-forecast3&quot;:null,&quot;actual-forecast3-percent&quot;:null,&quot;plan2-actual&quot;:null,&quot;plan2-actual-percent&quot;:null,&quot;plan3-actual&quot;:null,&quot;plan3-actual-percent&quot;:null,&quot;forecast2-actual&quot;:null,&quot;forecast2-actual-percent&quot;:null,&quot;forecast3-actual&quot;:null,&quot;forecast3-actual-percent&quot;:null,&quot;plan2-previousYear&quot;:null,&quot;plan2-previousYear-percent&quot;:null,&quot;plan3-previousYear&quot;:null,&quot;plan3-previousYear-percent&quot;:null,&quot;forecast2-previousYear&quot;:null,&quot;forecast2-previousYear-percent&quot;:null,&quot;forecast3-previousYear&quot;:null,&quot;forecast3-previousYear-percent&quot;:null,&quot;previousYear-plan2&quot;:null,&quot;previousYear-plan2-percent&quot;:null,&quot;previousYear-plan3&quot;:null,&quot;previousYear-plan3-percent&quot;:null,&quot;previousYear-forecast2&quot;:null,&quot;previousYear-forecast2-percent&quot;:null,&quot;previousYear-forecast3&quot;:null,&quot;previousYear-forecast3-percent&quot;:null,&quot;forecast-plan2&quot;:null,&quot;forecast-plan2-percent&quot;:null,&quot;forecast-plan3&quot;:null,&quot;forecast-plan3-percent&quot;:null,&quot;forecast2-plan&quot;:null,&quot;forecast2-plan-percent&quot;:null,&quot;forecast2-plan2&quot;:null,&quot;forecast2-plan2-percent&quot;:null,&quot;forecast2-plan3&quot;:null,&quot;forecast2-plan3-percent&quot;:null,&quot;forecast3-plan&quot;:null,&quot;forecast3-plan-percent&quot;:null,&quot;forecast3-plan2&quot;:null,&quot;forecast3-plan2-percent&quot;:null,&quot;forecast3-plan3&quot;:null,&quot;forecast3-plan3-percent&quot;:null,&quot;plan-forecast2&quot;:null,&quot;plan-forecast2-percent&quot;:null,&quot;plan-forecast3&quot;:null,&quot;plan-forecast3-percent&quot;:null,&quot;plan2-forecast&quot;:null,&quot;plan2-forecast-percent&quot;:null,&quot;plan2-forecast2&quot;:null,&quot;plan2-forecast2-percent&quot;:null,&quot;plan2-forecast3&quot;:null,&quot;plan2-forecast3-percent&quot;:null,&quot;plan3-forecast&quot;:null,&quot;plan3-forecast-percent&quot;:null,&quot;plan3-forecast2&quot;:null,&quot;plan3-forecast2-percent&quot;:null,&quot;plan3-forecast3&quot;:null,&quot;plan3-forecast3-percent&quot;:null,&quot;forecast-forecast2&quot;:null,&quot;forecast-forecast2-percent&quot;:null,&quot;forecast-forecast3&quot;:null,&quot;forecast-forecast3-percent&quot;:null,&quot;forecast2-forecast&quot;:null,&quot;forecast2-forecast-percent&quot;:null,&quot;forecast2-forecast3&quot;:null,&quot;forecast2-forecast3-percent&quot;:null,&quot;forecast3-forecast&quot;:null,&quot;forecast3-forecast-percent&quot;:null,&quot;forecast3-forecast2&quot;:null,&quot;forecast3-forecast2-percent&quot;:null,&quot;plan-plan2&quot;:null,&quot;plan-plan2-percent&quot;:null,&quot;plan-plan3&quot;:null,&quot;plan-plan3-percent&quot;:null,&quot;plan2-plan&quot;:null,&quot;plan2-plan-percent&quot;:null,&quot;plan2-plan3&quot;:null,&quot;plan2-plan3-percent&quot;:null,&quot;plan3-plan&quot;:null,&quot;plan3-plan-percent&quot;:null,&quot;plan3-plan2&quot;:null,&quot;plan3-plan2-percent&quot;:null,&quot;freezeHeaders&quot;:true,&quot;firstTimeShowingColumnAdder&quot;:true,&quot;showTitle&quot;:true,&quot;titleWrap&quot;:true,&quot;titleAlignment&quot;:&quot;left&quot;,&quot;titleFontSize&quot;:12,&quot;titleFontColor&quot;:&quot;#000&quot;,&quot;titleText&quot;:&quot;Total Revenue Vs Total Target by Store&quot;,&quot;titleFontFamily&quot;:&quot;Calibri, helvetica, arial, sans-serif&quot;,&quot;freezeTitle&quot;:true,&quot;groupTitleAlignment&quot;:&quot;left&quot;,&quot;groupTitleFontSize&quot;:12,&quot;groupTitleFontColor&quot;:&quot;#000&quot;,&quot;groupTitleFontFamily&quot;:&quot;Calibri, helvetica, arial, sans-serif&quot;,&quot;groupTitleDisplayOptions&quot;:0,&quot;groupTitleWidth&quot;:50,&quot;showCategories&quot;:true,&quot;categoriesDisplayOptions&quot;:0,&quot;categoriesWidth&quot;:100,&quot;categoriesRowHeight&quot;:4,&quot;categoriesHeight&quot;:20,&quot;categoriesIndent&quot;:16,&quot;topNType&quot;:0,&quot;topNDataProperty&quot;:0,&quot;plottedDataProperties&quot;:[&quot;1&quot;,&quot;0&quot;,&quot;2&quot;,&quot;3&quot;],&quot;topNCategoriesToKeep&quot;:5,&quot;topNSettings&quot;:[],&quot;topNOtherLabel&quot;:&quot;Others&quot;,&quot;topNOtherShown&quot;:false,&quot;freezeCategories&quot;:true,&quot;showTopNForm&quot;:false,&quot;colorScheme&quot;:{&quot;positiveColor&quot;:&quot;#7aca00&quot;,&quot;negativeColor&quot;:&quot;#ff0000&quot;,&quot;neutralColor&quot;:&quot;#404040&quot;,&quot;markerColor&quot;:&quot;#000&quot;,&quot;lineColor&quot;:&quot;#404040&quot;,&quot;axisColor&quot;:&quot;#000&quot;,&quot;gridlineColor&quot;:&quot;#ccc&quot;,&quot;majorGridlineColor&quot;:&quot;#999&quot;,&quot;dotChartColor&quot;:&quot;#4080FF&quot;,&quot;useCustomScenarioColors&quot;:false,&quot;highlightColor&quot;:&quot;#0070C0&quot;},&quot;chartStyle&quot;:0,&quot;lightenOverlapped&quot;:true,&quot;varianceDisplayType&quot;:0,&quot;showDataLabels&quot;:true,&quot;labelFontColor&quot;:&quot;#000&quot;,&quot;displayUnits&quot;:&quot;Auto&quot;,&quot;showUnits&quot;:0,&quot;decimalPlaces&quot;:1,&quot;decimalPlacesPercentage&quot;:1,&quot;suppressSmallValues&quot;:true,&quot;labelFontSize&quot;:10,&quot;labelFontFamily&quot;:&quot;Calibri, helvetica, arial, sans-serif&quot;,&quot;integratedDifferenceLabel&quot;:1,&quot;labelPercentagePointUnit&quot;:&quot;pp&quot;,&quot;labelBackgroundTransparency&quot;:20,&quot;negativeValuesFormat&quot;:0,&quot;rightAlignNumbers&quot;:false,&quot;rightAlignParenthesisOffsetNormal&quot;:0,&quot;rightAlignParenthesisOffsetBold&quot;:0,&quot;showPercentageInLabel&quot;:false,&quot;sortColumnName&quot;:&quot;actual&quot;,&quot;chartSort&quot;:1,&quot;categorySort&quot;:1,&quot;sortReferenceChart&quot;:null,&quot;company&quot;:&quot;Free version&quot;,&quot;expiryDate&quot;:null,&quot;disabledInViewMode&quot;:false,&quot;licenseKey&quot;:&quot;&quot;,&quot;lastLicenseCheck&quot;:&quot;&quot;,&quot;resultCategories&quot;:[],&quot;skippedCategories&quot;:[],&quot;flatResultCategories&quot;:[],&quot;invertedCategories&quot;:[],&quot;userOverrideCategories&quot;:[],&quot;highlightedCategories&quot;:[],&quot;highlightedCategoriesCustomColors&quot;:[],&quot;hasAutoResults&quot;:false,&quot;hasAutoInverts&quot;:false,&quot;userChangedExpandCollapse&quot;:false,&quot;invertedGroups&quot;:[],&quot;groupNames&quot;:{},&quot;groupNamesString&quot;:&quot;&quot;,&quot;allowInteractions&quot;:true,&quot;allowChartChange&quot;:true,&quot;allowSliderChange&quot;:true,&quot;allowVarianceCalculationChange&quot;:true,&quot;allowSortChange&quot;:true,&quot;allowExpandCollapseChange&quot;:true,&quot;allowExpandCollapseRowsChange&quot;:true,&quot;allowExpandCollapseColumnsChange&quot;:true,&quot;allowColumnOrderChange&quot;:true,&quot;focusModeFontZoomPercentage&quot;:150,&quot;enableMeasureDrillThrough&quot;:false,&quot;allowInteractiveCommentBox&quot;:true,&quot;analyticsDataProperty&quot;:0,&quot;showAverageLine&quot;:false,&quot;averageLineStyle&quot;:&quot;8,4&quot;,&quot;averageLineTransparency&quot;:0,&quot;averageLabelShow&quot;:true,&quot;averageLabelHorizontalPosition&quot;:1,&quot;averageLabelVerticalPosition&quot;:1,&quot;averageLabelUnits&quot;:&quot;Auto&quot;,&quot;averageLabelDecimalPlaces&quot;:1,&quot;averageLabelTextOption&quot;:0,&quot;averageLabelText&quot;:&quot;Avg.&quot;,&quot;showConstantLine&quot;:false,&quot;constantLineStyle&quot;:&quot;&quot;,&quot;constantLineValue&quot;:0,&quot;constantLineTransparency&quot;:0,&quot;constantLabelShow&quot;:true,&quot;constantLabelHorizontalPosition&quot;:1,&quot;constantLabelVerticalPosition&quot;:1,&quot;constantLabelUnits&quot;:&quot;Auto&quot;,&quot;constantLabelDecimalPlaces&quot;:1,&quot;constantLabelTextOption&quot;:0,&quot;constantLabelText&quot;:&quot;Const.&quot;,&quot;showMedianLine&quot;:false,&quot;medianLineStyle&quot;:&quot;8,4&quot;,&quot;medianLineTransparency&quot;:0,&quot;medianLabelShow&quot;:true,&quot;medianLabelHorizontalPosition&quot;:1,&quot;medianLabelVerticalPosition&quot;:1,&quot;medianLabelUnits&quot;:&quot;Auto&quot;,&quot;medianLabelDecimalPlaces&quot;:1,&quot;medianLabelTextOption&quot;:0,&quot;medianLabelText&quot;:&quot;Med.&quot;,&quot;showPercentileLine&quot;:false,&quot;percentileLineStyle&quot;:&quot;2,4&quot;,&quot;percentileLinePercent&quot;:90,&quot;percentileLineTransparency&quot;:0,&quot;percentileLabelShow&quot;:true,&quot;percentileLabelHorizontalPosition&quot;:1,&quot;percentileLabelVerticalPosition&quot;:1,&quot;percentileLabelUnits&quot;:&quot;Auto&quot;,&quot;percentileLabelDecimalPlaces&quot;:1,&quot;percentileLabelTextOption&quot;:0,&quot;percentileLabelText&quot;:&quot;Perc.&quot;,&quot;formulaCalculation&quot;:{&quot;formulas&quot;:[],&quot;expressionMappings&quot;:{},&quot;expressionElements&quot;:{},&quot;identityDataPoints&quot;:{}},&quot;showCommentBox&quot;:false,&quot;commentBoxCustomTitleStyle&quot;:false,&quot;commentBoxTitle&quot;:3,&quot;commentBoxTitleFontColor&quot;:&quot;#000&quot;,&quot;commentBoxTitleFontFamily&quot;:&quot;Calibri, helvetica, arial, sans-serif&quot;,&quot;commentBoxTitleFontSize&quot;:18,&quot;commentBoxCustomTextStyle&quot;:false,&quot;commentBoxTextFontColor&quot;:&quot;#000&quot;,&quot;commentBoxTextFontFamily&quot;:&quot;Calibri, helvetica, arial, sans-serif&quot;,&quot;commentBoxTextFontSize&quot;:16,&quot;columnSettingsString&quot;:&quot;&quot;,&quot;categoryFormatSettingsString&quot;:&quot;&quot;,&quot;invertedTotalCategories&quot;:[],&quot;collapsedCategories&quot;:[],&quot;calculationsString&quot;:&quot;&quot;,&quot;minChartWidth&quot;:140,&quot;measure1Role&quot;:&quot;Values&quot;,&quot;measure2Role&quot;:&quot;PreviousYear&quot;,&quot;measure3Role&quot;:&quot;Plan&quot;,&quot;measure4Role&quot;:&quot;Forecast&quot;,&quot;measure5Role&quot;:&quot;Comments&quot;,&quot;measureRoles&quot;:[&quot;Values&quot;,&quot;PreviousYear&quot;],&quot;enableFiltering&quot;:true,&quot;viewMode&quot;:1,&quot;commentBoxPlacement&quot;:0,&quot;commentBoxSize&quot;:&quot;0.66&quot;,&quot;commentBoxPadding&quot;:10,&quot;commentBoxListHorizontal&quot;:false,&quot;commentBoxItemsMargin&quot;:10,&quot;commentBoxBorderWidth&quot;:0,&quot;commentBoxBorderColor&quot;:&quot;#808080&quot;,&quot;commentBoxBorderRadius&quot;:0,&quot;commentBoxShadow&quot;:false,&quot;commentBoxBackgroundColor&quot;:&quot;#ffffff00&quot;,&quot;commentBoxVarianceIcon&quot;:2,&quot;commentBoxShowVariance&quot;:1,&quot;showCrossTables&quot;:false,&quot;commentMarkersDataProperties&quot;:{},&quot;usedMeasuresCount&quot;:2,&quot;valueScenario&quot;:0,&quot;secondValueScenario&quot;:0,&quot;thirdValueScenario&quot;:0,&quot;fourthValueScenario&quot;:0,&quot;fifthValueScenario&quot;:0,&quot;sixthValueScenario&quot;:0,&quot;seventhValueScenario&quot;:0,&quot;valuePosition&quot;:0,&quot;secondValuePosition&quot;:0,&quot;thirdValuePosition&quot;:0,&quot;fourthValuePosition&quot;:0,&quot;fifthValuePosition&quot;:0,&quot;sixthValuePosition&quot;:0,&quot;seventhValuePosition&quot;:0,&quot;referenceScenario&quot;:1,&quot;secondReferenceScenario&quot;:1,&quot;thirdReferenceScenario&quot;:1,&quot;fourthReferenceScenario&quot;:1,&quot;fifthReferenceScenario&quot;:1,&quot;sixthReferenceScenario&quot;:1,&quot;seventhReferenceScenario&quot;:1,&quot;referencePosition&quot;:null,&quot;secondReferencePosition&quot;:null,&quot;thirdReferencePosition&quot;:null,&quot;fourthReferencePosition&quot;:null,&quot;fifthReferencePosition&quot;:null,&quot;sixthReferencePosition&quot;:null,&quot;seventhReferencePosition&quot;:null,&quot;calculations&quot;:[],&quot;scenarioOptions&quot;:{&quot;value&quot;:{&quot;index&quot;:0,&quot;scenario&quot;:0,&quot;fieldName&quot;:&quot;Total Revenue&quot;,&quot;position&quot;:null},&quot;reference&quot;:{&quot;index&quot;:1,&quot;scenario&quot;:1,&quot;fieldName&quot;:&quot;Total Target&quot;,&quot;position&quot;:null},&quot;secondReference&quot;:{&quot;index&quot;:null,&quot;scenario&quot;:null,&quot;fieldName&quot;:&quot;&quot;,&quot;position&quot;:null},&quot;thirdReference&quot;:{&quot;index&quot;:null,&quot;scenario&quot;:null,&quot;fieldName&quot;:&quot;&quot;,&quot;position&quot;:null},&quot;fourthReference&quot;:{&quot;index&quot;:null,&quot;scenario&quot;:null,&quot;fieldName&quot;:&quot;&quot;,&quot;position&quot;:null},&quot;fifthReference&quot;:{&quot;index&quot;:null,&quot;scenario&quot;:null,&quot;fieldName&quot;:&quot;&quot;,&quot;position&quot;:null},&quot;sixthReference&quot;:{&quot;index&quot;:null,&quot;scenario&quot;:null,&quot;fieldName&quot;:&quot;&quot;,&quot;position&quot;:null},&quot;seventhReference&quot;:{&quot;index&quot;:null,&quot;scenario&quot;:null,&quot;fieldName&quot;:&quot;&quot;,&quot;position&quot;:null},&quot;additionalMeasures&quot;:[],&quot;tooltips&quot;:[],&quot;comments&quot;:[]},&quot;dragStarted&quot;:false}"/>
  </we:properties>
  <we:bindings>
    <we:binding id="tablesRangeChanged" type="matrix" appref="{F25BE571-2630-46D0-8E6C-599F902C63F5}"/>
  </we:bindings>
  <we:snapshot xmlns:r="http://schemas.openxmlformats.org/officeDocument/2006/relationships" r:embed="rId1"/>
</we:webextension>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openxmlformats.org/officeDocument/2006/relationships/printerSettings" Target="../printerSettings/printerSettings1.bin"/><Relationship Id="rId5" Type="http://schemas.openxmlformats.org/officeDocument/2006/relationships/pivotTable" Target="../pivotTables/pivotTable8.xml"/><Relationship Id="rId4" Type="http://schemas.openxmlformats.org/officeDocument/2006/relationships/pivotTable" Target="../pivotTables/pivotTable7.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16.xml"/><Relationship Id="rId13" Type="http://schemas.openxmlformats.org/officeDocument/2006/relationships/pivotTable" Target="../pivotTables/pivotTable21.xml"/><Relationship Id="rId3" Type="http://schemas.openxmlformats.org/officeDocument/2006/relationships/pivotTable" Target="../pivotTables/pivotTable11.xml"/><Relationship Id="rId7" Type="http://schemas.openxmlformats.org/officeDocument/2006/relationships/pivotTable" Target="../pivotTables/pivotTable15.xml"/><Relationship Id="rId12" Type="http://schemas.openxmlformats.org/officeDocument/2006/relationships/pivotTable" Target="../pivotTables/pivotTable20.xml"/><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openxmlformats.org/officeDocument/2006/relationships/pivotTable" Target="../pivotTables/pivotTable14.xml"/><Relationship Id="rId11" Type="http://schemas.openxmlformats.org/officeDocument/2006/relationships/pivotTable" Target="../pivotTables/pivotTable19.xml"/><Relationship Id="rId5" Type="http://schemas.openxmlformats.org/officeDocument/2006/relationships/pivotTable" Target="../pivotTables/pivotTable13.xml"/><Relationship Id="rId15" Type="http://schemas.openxmlformats.org/officeDocument/2006/relationships/pivotTable" Target="../pivotTables/pivotTable23.xml"/><Relationship Id="rId10" Type="http://schemas.openxmlformats.org/officeDocument/2006/relationships/pivotTable" Target="../pivotTables/pivotTable18.xml"/><Relationship Id="rId4" Type="http://schemas.openxmlformats.org/officeDocument/2006/relationships/pivotTable" Target="../pivotTables/pivotTable12.xml"/><Relationship Id="rId9" Type="http://schemas.openxmlformats.org/officeDocument/2006/relationships/pivotTable" Target="../pivotTables/pivotTable17.xml"/><Relationship Id="rId14" Type="http://schemas.openxmlformats.org/officeDocument/2006/relationships/pivotTable" Target="../pivotTables/pivotTable22.xml"/></Relationships>
</file>

<file path=xl/worksheets/_rels/sheet5.xml.rels><?xml version="1.0" encoding="UTF-8" standalone="yes"?>
<Relationships xmlns="http://schemas.openxmlformats.org/package/2006/relationships"><Relationship Id="rId8" Type="http://schemas.openxmlformats.org/officeDocument/2006/relationships/ctrlProp" Target="../ctrlProps/ctrlProp6.xml"/><Relationship Id="rId3" Type="http://schemas.openxmlformats.org/officeDocument/2006/relationships/ctrlProp" Target="../ctrlProps/ctrlProp1.xml"/><Relationship Id="rId7" Type="http://schemas.openxmlformats.org/officeDocument/2006/relationships/ctrlProp" Target="../ctrlProps/ctrlProp5.xml"/><Relationship Id="rId2" Type="http://schemas.openxmlformats.org/officeDocument/2006/relationships/vmlDrawing" Target="../drawings/vmlDrawing1.vml"/><Relationship Id="rId1" Type="http://schemas.openxmlformats.org/officeDocument/2006/relationships/drawing" Target="../drawings/drawing1.xml"/><Relationship Id="rId6" Type="http://schemas.openxmlformats.org/officeDocument/2006/relationships/ctrlProp" Target="../ctrlProps/ctrlProp4.xml"/><Relationship Id="rId5" Type="http://schemas.openxmlformats.org/officeDocument/2006/relationships/ctrlProp" Target="../ctrlProps/ctrlProp3.xml"/><Relationship Id="rId4" Type="http://schemas.openxmlformats.org/officeDocument/2006/relationships/ctrlProp" Target="../ctrlProps/ctrlProp2.xml"/><Relationship Id="rId9" Type="http://schemas.microsoft.com/office/2007/relationships/slicer" Target="../slicers/slicer1.xml"/></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0117B2-8C53-49C1-8E70-879AD250614F}">
  <sheetPr codeName="Sheet1"/>
  <dimension ref="B4:Y25"/>
  <sheetViews>
    <sheetView showGridLines="0" topLeftCell="H1" workbookViewId="0">
      <selection activeCell="W25" sqref="W25"/>
    </sheetView>
  </sheetViews>
  <sheetFormatPr defaultRowHeight="14.4" x14ac:dyDescent="0.3"/>
  <cols>
    <col min="2" max="2" width="13.109375" bestFit="1" customWidth="1"/>
    <col min="3" max="3" width="16.88671875" bestFit="1" customWidth="1"/>
    <col min="4" max="4" width="12.109375" bestFit="1" customWidth="1"/>
    <col min="5" max="5" width="14.109375" bestFit="1" customWidth="1"/>
    <col min="6" max="6" width="13.109375" bestFit="1" customWidth="1"/>
    <col min="7" max="7" width="11.77734375" bestFit="1" customWidth="1"/>
    <col min="8" max="8" width="11.33203125" bestFit="1" customWidth="1"/>
    <col min="9" max="9" width="9.88671875" bestFit="1" customWidth="1"/>
    <col min="10" max="10" width="12.21875" bestFit="1" customWidth="1"/>
    <col min="11" max="11" width="12.77734375" bestFit="1" customWidth="1"/>
    <col min="12" max="12" width="11" bestFit="1" customWidth="1"/>
    <col min="16" max="16" width="13.5546875" bestFit="1" customWidth="1"/>
    <col min="17" max="17" width="13.109375" bestFit="1" customWidth="1"/>
    <col min="18" max="19" width="11" bestFit="1" customWidth="1"/>
    <col min="20" max="20" width="13.5546875" bestFit="1" customWidth="1"/>
    <col min="21" max="23" width="11" bestFit="1" customWidth="1"/>
    <col min="24" max="24" width="10.77734375" bestFit="1" customWidth="1"/>
    <col min="25" max="25" width="13.109375" bestFit="1" customWidth="1"/>
    <col min="26" max="26" width="11" bestFit="1" customWidth="1"/>
  </cols>
  <sheetData>
    <row r="4" spans="2:25" x14ac:dyDescent="0.3">
      <c r="B4" t="s">
        <v>0</v>
      </c>
      <c r="C4" t="s">
        <v>1</v>
      </c>
      <c r="D4" t="s">
        <v>2</v>
      </c>
      <c r="E4" t="s">
        <v>3</v>
      </c>
      <c r="F4" t="s">
        <v>4</v>
      </c>
      <c r="G4" t="s">
        <v>5</v>
      </c>
      <c r="H4" t="s">
        <v>6</v>
      </c>
      <c r="I4" t="s">
        <v>7</v>
      </c>
      <c r="J4" t="s">
        <v>8</v>
      </c>
      <c r="K4" t="s">
        <v>9</v>
      </c>
      <c r="L4" t="s">
        <v>10</v>
      </c>
      <c r="P4" s="4" t="s">
        <v>22</v>
      </c>
      <c r="Q4" t="s">
        <v>0</v>
      </c>
      <c r="R4" t="s">
        <v>10</v>
      </c>
      <c r="T4" t="str">
        <f>P4</f>
        <v>Store Name</v>
      </c>
      <c r="U4" t="str">
        <f t="shared" ref="U4:V4" si="0">Q4</f>
        <v>Total Revenue</v>
      </c>
      <c r="V4" t="str">
        <f t="shared" si="0"/>
        <v>Total Target</v>
      </c>
      <c r="X4" s="4" t="s">
        <v>23</v>
      </c>
      <c r="Y4" t="s">
        <v>0</v>
      </c>
    </row>
    <row r="5" spans="2:25" x14ac:dyDescent="0.3">
      <c r="B5" s="7">
        <v>5446809.4700000202</v>
      </c>
      <c r="C5" s="7">
        <v>3149297.4099999927</v>
      </c>
      <c r="D5" s="7">
        <v>2297512.0600000275</v>
      </c>
      <c r="E5" s="3">
        <v>0.42180878047126164</v>
      </c>
      <c r="F5" s="8">
        <v>20000</v>
      </c>
      <c r="G5" s="7">
        <v>438297.51000000123</v>
      </c>
      <c r="H5" s="3">
        <v>8.0468669303389667E-2</v>
      </c>
      <c r="I5" s="8">
        <v>100</v>
      </c>
      <c r="J5" s="8">
        <v>48662</v>
      </c>
      <c r="K5" s="8">
        <v>606148</v>
      </c>
      <c r="L5" s="7">
        <v>5254990</v>
      </c>
      <c r="P5" t="s">
        <v>11</v>
      </c>
      <c r="Q5" s="2">
        <v>546574.63</v>
      </c>
      <c r="R5" s="2">
        <v>422011</v>
      </c>
      <c r="T5" t="str">
        <f t="shared" ref="T5:T14" si="1">P5</f>
        <v>Barron-Fleming</v>
      </c>
      <c r="U5" s="7">
        <f t="shared" ref="U5" si="2">Q5</f>
        <v>546574.63</v>
      </c>
      <c r="V5" s="7">
        <f t="shared" ref="V5" si="3">R5</f>
        <v>422011</v>
      </c>
      <c r="X5" t="s">
        <v>28</v>
      </c>
      <c r="Y5" s="2">
        <v>456133.41000000032</v>
      </c>
    </row>
    <row r="6" spans="2:25" x14ac:dyDescent="0.3">
      <c r="P6" t="s">
        <v>12</v>
      </c>
      <c r="Q6" s="2">
        <v>526187</v>
      </c>
      <c r="R6" s="2">
        <v>600510</v>
      </c>
      <c r="T6" t="str">
        <f t="shared" si="1"/>
        <v>Berg-Trujillo</v>
      </c>
      <c r="U6" s="7">
        <f t="shared" ref="U6:U15" si="4">Q6</f>
        <v>526187</v>
      </c>
      <c r="V6" s="7">
        <f t="shared" ref="V6:V15" si="5">R6</f>
        <v>600510</v>
      </c>
      <c r="X6" t="s">
        <v>27</v>
      </c>
      <c r="Y6" s="2">
        <v>406413.08999999979</v>
      </c>
    </row>
    <row r="7" spans="2:25" x14ac:dyDescent="0.3">
      <c r="P7" t="s">
        <v>13</v>
      </c>
      <c r="Q7" s="2">
        <v>548423.81999999995</v>
      </c>
      <c r="R7" s="2">
        <v>418186</v>
      </c>
      <c r="T7" t="str">
        <f t="shared" si="1"/>
        <v>Lee-Myers</v>
      </c>
      <c r="U7" s="7">
        <f t="shared" si="4"/>
        <v>548423.81999999995</v>
      </c>
      <c r="V7" s="7">
        <f t="shared" si="5"/>
        <v>418186</v>
      </c>
      <c r="X7" t="s">
        <v>31</v>
      </c>
      <c r="Y7" s="2">
        <v>465679.03999999963</v>
      </c>
    </row>
    <row r="8" spans="2:25" x14ac:dyDescent="0.3">
      <c r="P8" t="s">
        <v>14</v>
      </c>
      <c r="Q8" s="2">
        <v>545095.25999999989</v>
      </c>
      <c r="R8" s="2">
        <v>419431</v>
      </c>
      <c r="T8" t="str">
        <f t="shared" si="1"/>
        <v>Lopez</v>
      </c>
      <c r="U8" s="7">
        <f t="shared" si="4"/>
        <v>545095.25999999989</v>
      </c>
      <c r="V8" s="7">
        <f t="shared" si="5"/>
        <v>419431</v>
      </c>
      <c r="X8" t="s">
        <v>24</v>
      </c>
      <c r="Y8" s="2">
        <v>443264.9800000001</v>
      </c>
    </row>
    <row r="9" spans="2:25" x14ac:dyDescent="0.3">
      <c r="P9" t="s">
        <v>15</v>
      </c>
      <c r="Q9" s="2">
        <v>536475.9</v>
      </c>
      <c r="R9" s="2">
        <v>601307</v>
      </c>
      <c r="T9" t="str">
        <f t="shared" si="1"/>
        <v>Martinez</v>
      </c>
      <c r="U9" s="7">
        <f t="shared" si="4"/>
        <v>536475.9</v>
      </c>
      <c r="V9" s="7">
        <f t="shared" si="5"/>
        <v>601307</v>
      </c>
      <c r="X9" t="s">
        <v>32</v>
      </c>
      <c r="Y9" s="2">
        <v>472907.32999999961</v>
      </c>
    </row>
    <row r="10" spans="2:25" x14ac:dyDescent="0.3">
      <c r="P10" t="s">
        <v>16</v>
      </c>
      <c r="Q10" s="2">
        <v>547475.30000000005</v>
      </c>
      <c r="R10" s="2">
        <v>646080</v>
      </c>
      <c r="T10" t="str">
        <f t="shared" si="1"/>
        <v>Miller</v>
      </c>
      <c r="U10" s="7">
        <f t="shared" si="4"/>
        <v>547475.30000000005</v>
      </c>
      <c r="V10" s="7">
        <f t="shared" si="5"/>
        <v>646080</v>
      </c>
      <c r="X10" t="s">
        <v>30</v>
      </c>
      <c r="Y10" s="2">
        <v>452953.7900000005</v>
      </c>
    </row>
    <row r="11" spans="2:25" x14ac:dyDescent="0.3">
      <c r="P11" t="s">
        <v>17</v>
      </c>
      <c r="Q11" s="2">
        <v>565168.15000000014</v>
      </c>
      <c r="R11" s="2">
        <v>445958</v>
      </c>
      <c r="T11" t="str">
        <f t="shared" si="1"/>
        <v>Myers-Lopez</v>
      </c>
      <c r="U11" s="7">
        <f t="shared" si="4"/>
        <v>565168.15000000014</v>
      </c>
      <c r="V11" s="7">
        <f t="shared" si="5"/>
        <v>445958</v>
      </c>
      <c r="X11" t="s">
        <v>29</v>
      </c>
      <c r="Y11" s="2">
        <v>454471.67000000022</v>
      </c>
    </row>
    <row r="12" spans="2:25" x14ac:dyDescent="0.3">
      <c r="P12" t="s">
        <v>18</v>
      </c>
      <c r="Q12" s="2">
        <v>536180.92999999993</v>
      </c>
      <c r="R12" s="2">
        <v>711271</v>
      </c>
      <c r="T12" t="str">
        <f t="shared" si="1"/>
        <v>Novak PLC</v>
      </c>
      <c r="U12" s="7">
        <f t="shared" si="4"/>
        <v>536180.92999999993</v>
      </c>
      <c r="V12" s="7">
        <f t="shared" si="5"/>
        <v>711271</v>
      </c>
      <c r="X12" t="s">
        <v>25</v>
      </c>
      <c r="Y12" s="2">
        <v>474567.68000000034</v>
      </c>
    </row>
    <row r="13" spans="2:25" x14ac:dyDescent="0.3">
      <c r="P13" t="s">
        <v>19</v>
      </c>
      <c r="Q13" s="2">
        <v>537047.05999999982</v>
      </c>
      <c r="R13" s="2">
        <v>485684</v>
      </c>
      <c r="T13" t="str">
        <f t="shared" si="1"/>
        <v>Thomas</v>
      </c>
      <c r="U13" s="7">
        <f t="shared" si="4"/>
        <v>537047.05999999982</v>
      </c>
      <c r="V13" s="7">
        <f t="shared" si="5"/>
        <v>485684</v>
      </c>
      <c r="X13" t="s">
        <v>35</v>
      </c>
      <c r="Y13" s="2">
        <v>446098.16000000021</v>
      </c>
    </row>
    <row r="14" spans="2:25" x14ac:dyDescent="0.3">
      <c r="P14" t="s">
        <v>20</v>
      </c>
      <c r="Q14" s="2">
        <v>558181.42000000004</v>
      </c>
      <c r="R14" s="2">
        <v>504552</v>
      </c>
      <c r="T14" t="str">
        <f t="shared" si="1"/>
        <v>Valdez</v>
      </c>
      <c r="U14" s="7">
        <f t="shared" si="4"/>
        <v>558181.42000000004</v>
      </c>
      <c r="V14" s="7">
        <f t="shared" si="5"/>
        <v>504552</v>
      </c>
      <c r="X14" t="s">
        <v>34</v>
      </c>
      <c r="Y14" s="2">
        <v>457301.34999999951</v>
      </c>
    </row>
    <row r="15" spans="2:25" x14ac:dyDescent="0.3">
      <c r="P15" t="s">
        <v>21</v>
      </c>
      <c r="Q15" s="2">
        <v>5446809.4700000202</v>
      </c>
      <c r="R15" s="2">
        <v>5254990</v>
      </c>
      <c r="U15" s="7">
        <f t="shared" si="4"/>
        <v>5446809.4700000202</v>
      </c>
      <c r="V15" s="7">
        <f t="shared" si="5"/>
        <v>5254990</v>
      </c>
      <c r="X15" t="s">
        <v>33</v>
      </c>
      <c r="Y15" s="2">
        <v>469844.44999999937</v>
      </c>
    </row>
    <row r="16" spans="2:25" x14ac:dyDescent="0.3">
      <c r="B16" s="1" t="s">
        <v>0</v>
      </c>
      <c r="C16" s="1" t="s">
        <v>1</v>
      </c>
      <c r="D16" s="1" t="s">
        <v>2</v>
      </c>
      <c r="E16" s="1" t="s">
        <v>3</v>
      </c>
      <c r="F16" s="1" t="s">
        <v>4</v>
      </c>
      <c r="G16" s="1" t="s">
        <v>5</v>
      </c>
      <c r="H16" s="1" t="s">
        <v>6</v>
      </c>
      <c r="I16" s="1" t="s">
        <v>7</v>
      </c>
      <c r="J16" s="1" t="s">
        <v>8</v>
      </c>
      <c r="K16" s="1" t="s">
        <v>9</v>
      </c>
      <c r="L16" s="1" t="s">
        <v>10</v>
      </c>
      <c r="X16" t="s">
        <v>26</v>
      </c>
      <c r="Y16" s="2">
        <v>447174.52</v>
      </c>
    </row>
    <row r="17" spans="2:25" x14ac:dyDescent="0.3">
      <c r="B17" s="7">
        <f>B5</f>
        <v>5446809.4700000202</v>
      </c>
      <c r="C17" s="7">
        <f t="shared" ref="C17:L17" si="6">C5</f>
        <v>3149297.4099999927</v>
      </c>
      <c r="D17" s="7">
        <f t="shared" si="6"/>
        <v>2297512.0600000275</v>
      </c>
      <c r="E17" s="9">
        <f t="shared" si="6"/>
        <v>0.42180878047126164</v>
      </c>
      <c r="F17" s="7">
        <f t="shared" si="6"/>
        <v>20000</v>
      </c>
      <c r="G17" s="7">
        <f t="shared" si="6"/>
        <v>438297.51000000123</v>
      </c>
      <c r="H17" s="9">
        <f t="shared" si="6"/>
        <v>8.0468669303389667E-2</v>
      </c>
      <c r="I17" s="7">
        <f t="shared" si="6"/>
        <v>100</v>
      </c>
      <c r="J17" s="7">
        <f t="shared" si="6"/>
        <v>48662</v>
      </c>
      <c r="K17" s="7">
        <f t="shared" si="6"/>
        <v>606148</v>
      </c>
      <c r="L17" s="7">
        <f t="shared" si="6"/>
        <v>5254990</v>
      </c>
      <c r="X17" t="s">
        <v>21</v>
      </c>
      <c r="Y17" s="2">
        <v>5446809.4700000202</v>
      </c>
    </row>
    <row r="21" spans="2:25" x14ac:dyDescent="0.3">
      <c r="S21" s="6" t="s">
        <v>36</v>
      </c>
      <c r="T21" s="6" t="s">
        <v>37</v>
      </c>
      <c r="U21" s="6" t="s">
        <v>38</v>
      </c>
    </row>
    <row r="22" spans="2:25" ht="20.399999999999999" x14ac:dyDescent="0.45">
      <c r="S22" s="7">
        <f>B17</f>
        <v>5446809.4700000202</v>
      </c>
      <c r="T22" s="7">
        <f>L17</f>
        <v>5254990</v>
      </c>
      <c r="U22" s="37" t="str">
        <f>IF((S22-T22)/T22&gt;0,"▲"&amp;TEXT((S22-T22)/T22,"+0.0%;-0.0%"),"▼"&amp;TEXT((S22-T22)/T22,"+0.0%;-0.0%"))</f>
        <v>▲+3.7%</v>
      </c>
      <c r="V22" s="9">
        <f>(S22-T22)/T22</f>
        <v>3.6502347292767488E-2</v>
      </c>
    </row>
    <row r="25" spans="2:25" x14ac:dyDescent="0.3">
      <c r="P25" s="36"/>
    </row>
  </sheetData>
  <conditionalFormatting sqref="U22">
    <cfRule type="expression" dxfId="8" priority="1">
      <formula>$V$22&gt;=0</formula>
    </cfRule>
    <cfRule type="expression" dxfId="7" priority="2">
      <formula>$V$22&lt;0</formula>
    </cfRule>
  </conditionalFormatting>
  <pageMargins left="0.7" right="0.7" top="0.75" bottom="0.75" header="0.3" footer="0.3"/>
  <extLst>
    <ext xmlns:x15="http://schemas.microsoft.com/office/spreadsheetml/2010/11/main" uri="{F7C9EE02-42E1-4005-9D12-6889AFFD525C}">
      <x15:webExtensions xmlns:xm="http://schemas.microsoft.com/office/excel/2006/main">
        <x15:webExtension appRef="{F25BE571-2630-46D0-8E6C-599F902C63F5}">
          <xm:f>Analysis!$T$4:$V$14</xm:f>
        </x15:webExtension>
      </x15:webExtens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7995E0-102D-4E57-A9D9-83AAD5A59F98}">
  <sheetPr codeName="Sheet2"/>
  <dimension ref="B1:AK27"/>
  <sheetViews>
    <sheetView showGridLines="0" workbookViewId="0">
      <selection activeCell="Z6" sqref="Z6"/>
    </sheetView>
  </sheetViews>
  <sheetFormatPr defaultRowHeight="14.4" x14ac:dyDescent="0.3"/>
  <cols>
    <col min="2" max="2" width="9" bestFit="1" customWidth="1"/>
    <col min="3" max="3" width="13.109375" bestFit="1" customWidth="1"/>
    <col min="4" max="4" width="11" bestFit="1" customWidth="1"/>
    <col min="7" max="7" width="12.6640625" bestFit="1" customWidth="1"/>
    <col min="8" max="8" width="10.88671875" bestFit="1" customWidth="1"/>
    <col min="9" max="9" width="9.5546875" bestFit="1" customWidth="1"/>
    <col min="14" max="14" width="8.88671875" style="17"/>
    <col min="16" max="16" width="13.109375" bestFit="1" customWidth="1"/>
    <col min="17" max="17" width="11" bestFit="1" customWidth="1"/>
    <col min="18" max="18" width="13.88671875" bestFit="1" customWidth="1"/>
    <col min="20" max="20" width="12.109375" bestFit="1" customWidth="1"/>
    <col min="21" max="21" width="13.109375" bestFit="1" customWidth="1"/>
    <col min="22" max="22" width="14.109375" bestFit="1" customWidth="1"/>
    <col min="24" max="24" width="8.88671875" style="34"/>
    <col min="26" max="26" width="9.6640625" bestFit="1" customWidth="1"/>
    <col min="27" max="27" width="13.109375" bestFit="1" customWidth="1"/>
    <col min="28" max="28" width="14.109375" bestFit="1" customWidth="1"/>
    <col min="32" max="32" width="8.88671875" style="17"/>
    <col min="34" max="34" width="11.21875" bestFit="1" customWidth="1"/>
    <col min="35" max="35" width="13.109375" bestFit="1" customWidth="1"/>
    <col min="36" max="36" width="14.109375" bestFit="1" customWidth="1"/>
  </cols>
  <sheetData>
    <row r="1" spans="2:37" x14ac:dyDescent="0.3">
      <c r="K1" t="s">
        <v>42</v>
      </c>
    </row>
    <row r="3" spans="2:37" x14ac:dyDescent="0.3">
      <c r="B3" s="10" t="s">
        <v>23</v>
      </c>
      <c r="C3" s="11" t="s">
        <v>0</v>
      </c>
      <c r="D3" s="11" t="s">
        <v>10</v>
      </c>
      <c r="F3" s="13" t="s">
        <v>23</v>
      </c>
      <c r="G3" s="13" t="s">
        <v>0</v>
      </c>
      <c r="H3" s="13" t="s">
        <v>10</v>
      </c>
      <c r="I3" s="13" t="s">
        <v>39</v>
      </c>
      <c r="K3" s="13" t="s">
        <v>23</v>
      </c>
      <c r="L3" s="13" t="s">
        <v>38</v>
      </c>
      <c r="P3" s="11" t="s">
        <v>0</v>
      </c>
      <c r="Q3" s="11" t="s">
        <v>10</v>
      </c>
      <c r="R3" t="s">
        <v>38</v>
      </c>
      <c r="T3" s="10" t="s">
        <v>43</v>
      </c>
      <c r="U3" s="11" t="s">
        <v>0</v>
      </c>
      <c r="V3" s="11" t="s">
        <v>46</v>
      </c>
      <c r="Z3" s="10" t="s">
        <v>47</v>
      </c>
      <c r="AA3" s="11" t="s">
        <v>0</v>
      </c>
      <c r="AB3" s="11" t="s">
        <v>46</v>
      </c>
      <c r="AH3" s="10" t="s">
        <v>110</v>
      </c>
      <c r="AI3" s="11" t="s">
        <v>0</v>
      </c>
      <c r="AJ3" s="11" t="s">
        <v>46</v>
      </c>
    </row>
    <row r="4" spans="2:37" x14ac:dyDescent="0.3">
      <c r="B4" s="11" t="s">
        <v>28</v>
      </c>
      <c r="C4" s="12">
        <v>456133.41000000032</v>
      </c>
      <c r="D4" s="12">
        <v>439042</v>
      </c>
      <c r="F4" s="11" t="s">
        <v>28</v>
      </c>
      <c r="G4" s="12">
        <f>C4</f>
        <v>456133.41000000032</v>
      </c>
      <c r="H4" s="12">
        <f>D4</f>
        <v>439042</v>
      </c>
      <c r="I4" s="12" t="str">
        <f t="shared" ref="I4:I15" si="0">IF(G4=Large_1,G4,IF(G4=Large_2,G4,""))</f>
        <v/>
      </c>
      <c r="K4" s="11" t="s">
        <v>28</v>
      </c>
      <c r="L4" s="15">
        <f>(G4-H4)/H4</f>
        <v>3.8928872408563013E-2</v>
      </c>
      <c r="P4" s="18">
        <v>5446809.4700000202</v>
      </c>
      <c r="Q4" s="18">
        <v>5254990</v>
      </c>
      <c r="R4" s="19">
        <f>(P4-Q4)/Q4</f>
        <v>3.6502347292767488E-2</v>
      </c>
      <c r="T4" s="11" t="s">
        <v>44</v>
      </c>
      <c r="U4" s="18">
        <v>3884967.9900000086</v>
      </c>
      <c r="V4" s="14">
        <v>0.71325571628632611</v>
      </c>
      <c r="Z4" s="11" t="s">
        <v>48</v>
      </c>
      <c r="AA4" s="12">
        <v>1328225.5399999991</v>
      </c>
      <c r="AB4" s="15"/>
      <c r="AH4" s="11" t="s">
        <v>62</v>
      </c>
      <c r="AI4" s="12">
        <v>789076.96999999892</v>
      </c>
      <c r="AJ4" s="14"/>
    </row>
    <row r="5" spans="2:37" x14ac:dyDescent="0.3">
      <c r="B5" s="11" t="s">
        <v>27</v>
      </c>
      <c r="C5" s="12">
        <v>406413.08999999979</v>
      </c>
      <c r="D5" s="12">
        <v>431279</v>
      </c>
      <c r="F5" s="11" t="s">
        <v>27</v>
      </c>
      <c r="G5" s="12">
        <f t="shared" ref="G5:G15" si="1">C5</f>
        <v>406413.08999999979</v>
      </c>
      <c r="H5" s="12">
        <f t="shared" ref="H5:H15" si="2">D5</f>
        <v>431279</v>
      </c>
      <c r="I5" s="12" t="str">
        <f t="shared" si="0"/>
        <v/>
      </c>
      <c r="K5" s="11" t="s">
        <v>27</v>
      </c>
      <c r="L5" s="15">
        <f t="shared" ref="L5:L15" si="3">(G5-H5)/H5</f>
        <v>-5.7656203988601828E-2</v>
      </c>
      <c r="T5" s="11" t="s">
        <v>45</v>
      </c>
      <c r="U5" s="18">
        <v>1561841.4800000016</v>
      </c>
      <c r="V5" s="14">
        <v>0.28674428371367205</v>
      </c>
      <c r="Z5" s="11" t="s">
        <v>49</v>
      </c>
      <c r="AA5" s="12">
        <v>1369126.1000000003</v>
      </c>
      <c r="AB5" s="15">
        <v>3.0793384683749755E-2</v>
      </c>
      <c r="AH5" s="11" t="s">
        <v>56</v>
      </c>
      <c r="AI5" s="12">
        <v>791696.94000000018</v>
      </c>
      <c r="AJ5" s="14">
        <v>3.3202971314715423E-3</v>
      </c>
    </row>
    <row r="6" spans="2:37" x14ac:dyDescent="0.3">
      <c r="B6" s="11" t="s">
        <v>31</v>
      </c>
      <c r="C6" s="12">
        <v>465679.03999999963</v>
      </c>
      <c r="D6" s="12">
        <v>445591</v>
      </c>
      <c r="F6" s="11" t="s">
        <v>31</v>
      </c>
      <c r="G6" s="12">
        <f t="shared" si="1"/>
        <v>465679.03999999963</v>
      </c>
      <c r="H6" s="12">
        <f t="shared" si="2"/>
        <v>445591</v>
      </c>
      <c r="I6" s="12" t="str">
        <f t="shared" si="0"/>
        <v/>
      </c>
      <c r="K6" s="11" t="s">
        <v>31</v>
      </c>
      <c r="L6" s="15">
        <f t="shared" si="3"/>
        <v>4.5081790251597607E-2</v>
      </c>
      <c r="Z6" s="11" t="s">
        <v>50</v>
      </c>
      <c r="AA6" s="12">
        <v>1375137.5100000019</v>
      </c>
      <c r="AB6" s="15">
        <v>4.3906912591919357E-3</v>
      </c>
      <c r="AH6" s="11" t="s">
        <v>57</v>
      </c>
      <c r="AI6" s="12">
        <v>770976.25999999966</v>
      </c>
      <c r="AJ6" s="14">
        <v>-2.617248969031068E-2</v>
      </c>
    </row>
    <row r="7" spans="2:37" x14ac:dyDescent="0.3">
      <c r="B7" s="11" t="s">
        <v>24</v>
      </c>
      <c r="C7" s="12">
        <v>443264.9800000001</v>
      </c>
      <c r="D7" s="12">
        <v>453071</v>
      </c>
      <c r="F7" s="11" t="s">
        <v>24</v>
      </c>
      <c r="G7" s="12">
        <f t="shared" si="1"/>
        <v>443264.9800000001</v>
      </c>
      <c r="H7" s="12">
        <f t="shared" si="2"/>
        <v>453071</v>
      </c>
      <c r="I7" s="12" t="str">
        <f t="shared" si="0"/>
        <v/>
      </c>
      <c r="K7" s="11" t="s">
        <v>24</v>
      </c>
      <c r="L7" s="15">
        <f t="shared" si="3"/>
        <v>-2.1643451026439348E-2</v>
      </c>
      <c r="Z7" s="11" t="s">
        <v>51</v>
      </c>
      <c r="AA7" s="12">
        <v>1374320.3200000026</v>
      </c>
      <c r="AB7" s="15">
        <v>-5.9426056962059342E-4</v>
      </c>
      <c r="AH7" s="11" t="s">
        <v>58</v>
      </c>
      <c r="AI7" s="12">
        <v>782904.52999999991</v>
      </c>
      <c r="AJ7" s="14">
        <v>1.5471643705346072E-2</v>
      </c>
    </row>
    <row r="8" spans="2:37" x14ac:dyDescent="0.3">
      <c r="B8" s="11" t="s">
        <v>32</v>
      </c>
      <c r="C8" s="12">
        <v>472907.32999999961</v>
      </c>
      <c r="D8" s="12">
        <v>444167</v>
      </c>
      <c r="F8" s="11" t="s">
        <v>32</v>
      </c>
      <c r="G8" s="12">
        <f t="shared" si="1"/>
        <v>472907.32999999961</v>
      </c>
      <c r="H8" s="12">
        <f t="shared" si="2"/>
        <v>444167</v>
      </c>
      <c r="I8" s="12">
        <f t="shared" si="0"/>
        <v>472907.32999999961</v>
      </c>
      <c r="K8" s="11" t="s">
        <v>32</v>
      </c>
      <c r="L8" s="15">
        <f t="shared" si="3"/>
        <v>6.4706135304963247E-2</v>
      </c>
      <c r="P8" s="16" t="s">
        <v>0</v>
      </c>
      <c r="Q8" s="16" t="s">
        <v>10</v>
      </c>
      <c r="R8" s="16" t="s">
        <v>38</v>
      </c>
      <c r="AH8" s="11" t="s">
        <v>59</v>
      </c>
      <c r="AI8" s="12">
        <v>766510.08999999845</v>
      </c>
      <c r="AJ8" s="14">
        <v>-2.0940535367704998E-2</v>
      </c>
    </row>
    <row r="9" spans="2:37" ht="16.2" customHeight="1" x14ac:dyDescent="0.3">
      <c r="B9" s="11" t="s">
        <v>30</v>
      </c>
      <c r="C9" s="12">
        <v>452953.7900000005</v>
      </c>
      <c r="D9" s="12">
        <v>421979</v>
      </c>
      <c r="F9" s="11" t="s">
        <v>30</v>
      </c>
      <c r="G9" s="12">
        <f t="shared" si="1"/>
        <v>452953.7900000005</v>
      </c>
      <c r="H9" s="12">
        <f t="shared" si="2"/>
        <v>421979</v>
      </c>
      <c r="I9" s="12" t="str">
        <f t="shared" si="0"/>
        <v/>
      </c>
      <c r="K9" s="11" t="s">
        <v>30</v>
      </c>
      <c r="L9" s="15">
        <f t="shared" si="3"/>
        <v>7.3403629090548358E-2</v>
      </c>
      <c r="P9" s="20">
        <f>$P$4</f>
        <v>5446809.4700000202</v>
      </c>
      <c r="Q9" s="20">
        <f>$Q$4</f>
        <v>5254990</v>
      </c>
      <c r="R9" s="50" t="str">
        <f>IF((P4-Q4)/Q4&gt;0,"▲"&amp;TEXT((P4-Q4)/Q4,"+0.0%;-0.0%"),"▼"&amp;TEXT((P4-Q4)/Q4,"+0.0%;-0.0%"))</f>
        <v>▲+3.7%</v>
      </c>
      <c r="AH9" s="11" t="s">
        <v>60</v>
      </c>
      <c r="AI9" s="12">
        <v>772880.16999999993</v>
      </c>
      <c r="AJ9" s="14">
        <v>8.3104972564698853E-3</v>
      </c>
    </row>
    <row r="10" spans="2:37" x14ac:dyDescent="0.3">
      <c r="B10" s="11" t="s">
        <v>29</v>
      </c>
      <c r="C10" s="12">
        <v>454471.67000000022</v>
      </c>
      <c r="D10" s="12">
        <v>456718</v>
      </c>
      <c r="F10" s="11" t="s">
        <v>29</v>
      </c>
      <c r="G10" s="12">
        <f t="shared" si="1"/>
        <v>454471.67000000022</v>
      </c>
      <c r="H10" s="12">
        <f t="shared" si="2"/>
        <v>456718</v>
      </c>
      <c r="I10" s="12" t="str">
        <f t="shared" si="0"/>
        <v/>
      </c>
      <c r="K10" s="11" t="s">
        <v>29</v>
      </c>
      <c r="L10" s="15">
        <f t="shared" si="3"/>
        <v>-4.918417929662907E-3</v>
      </c>
      <c r="Z10" s="6" t="s">
        <v>52</v>
      </c>
      <c r="AH10" s="11" t="s">
        <v>61</v>
      </c>
      <c r="AI10" s="12">
        <v>772764.51000000187</v>
      </c>
      <c r="AJ10" s="14">
        <v>-1.4964803663943603E-4</v>
      </c>
    </row>
    <row r="11" spans="2:37" x14ac:dyDescent="0.3">
      <c r="B11" s="11" t="s">
        <v>25</v>
      </c>
      <c r="C11" s="12">
        <v>474567.68000000034</v>
      </c>
      <c r="D11" s="12">
        <v>431727</v>
      </c>
      <c r="F11" s="11" t="s">
        <v>25</v>
      </c>
      <c r="G11" s="12">
        <f t="shared" si="1"/>
        <v>474567.68000000034</v>
      </c>
      <c r="H11" s="12">
        <f t="shared" si="2"/>
        <v>431727</v>
      </c>
      <c r="I11" s="12">
        <f t="shared" si="0"/>
        <v>474567.68000000034</v>
      </c>
      <c r="K11" s="11" t="s">
        <v>25</v>
      </c>
      <c r="L11" s="15">
        <f t="shared" si="3"/>
        <v>9.9230949187797707E-2</v>
      </c>
    </row>
    <row r="12" spans="2:37" x14ac:dyDescent="0.3">
      <c r="B12" s="11" t="s">
        <v>35</v>
      </c>
      <c r="C12" s="12">
        <v>446098.16000000021</v>
      </c>
      <c r="D12" s="12">
        <v>446912</v>
      </c>
      <c r="F12" s="11" t="s">
        <v>35</v>
      </c>
      <c r="G12" s="12">
        <f t="shared" si="1"/>
        <v>446098.16000000021</v>
      </c>
      <c r="H12" s="12">
        <f t="shared" si="2"/>
        <v>446912</v>
      </c>
      <c r="I12" s="12" t="str">
        <f t="shared" si="0"/>
        <v/>
      </c>
      <c r="K12" s="11" t="s">
        <v>35</v>
      </c>
      <c r="L12" s="15">
        <f t="shared" si="3"/>
        <v>-1.82102964341927E-3</v>
      </c>
      <c r="Z12" s="35" t="str">
        <f>Z3</f>
        <v>Quarter</v>
      </c>
      <c r="AA12" s="35" t="str">
        <f>AA3</f>
        <v>Total Revenue</v>
      </c>
      <c r="AB12" s="35" t="s">
        <v>53</v>
      </c>
      <c r="AC12" s="35" t="s">
        <v>54</v>
      </c>
    </row>
    <row r="13" spans="2:37" x14ac:dyDescent="0.3">
      <c r="B13" s="11" t="s">
        <v>34</v>
      </c>
      <c r="C13" s="12">
        <v>457301.34999999951</v>
      </c>
      <c r="D13" s="12">
        <v>414360</v>
      </c>
      <c r="F13" s="11" t="s">
        <v>34</v>
      </c>
      <c r="G13" s="12">
        <f t="shared" si="1"/>
        <v>457301.34999999951</v>
      </c>
      <c r="H13" s="12">
        <f t="shared" si="2"/>
        <v>414360</v>
      </c>
      <c r="I13" s="12" t="str">
        <f t="shared" si="0"/>
        <v/>
      </c>
      <c r="K13" s="11" t="s">
        <v>34</v>
      </c>
      <c r="L13" s="15">
        <f t="shared" si="3"/>
        <v>0.10363295202239481</v>
      </c>
      <c r="Z13" s="11" t="str">
        <f t="shared" ref="Z13:AA13" si="4">Z4</f>
        <v>Q-1</v>
      </c>
      <c r="AA13" s="12">
        <f t="shared" si="4"/>
        <v>1328225.5399999991</v>
      </c>
      <c r="AB13" s="12" t="str">
        <f>IF(AA13&gt;AC13,AA13,"")</f>
        <v/>
      </c>
      <c r="AC13" s="12">
        <f>AVERAGE($AA$13:$AA$16)</f>
        <v>1361702.3675000011</v>
      </c>
      <c r="AH13" s="6" t="s">
        <v>52</v>
      </c>
    </row>
    <row r="14" spans="2:37" x14ac:dyDescent="0.3">
      <c r="B14" s="11" t="s">
        <v>33</v>
      </c>
      <c r="C14" s="12">
        <v>469844.44999999937</v>
      </c>
      <c r="D14" s="12">
        <v>413371</v>
      </c>
      <c r="F14" s="11" t="s">
        <v>33</v>
      </c>
      <c r="G14" s="12">
        <f t="shared" si="1"/>
        <v>469844.44999999937</v>
      </c>
      <c r="H14" s="12">
        <f t="shared" si="2"/>
        <v>413371</v>
      </c>
      <c r="I14" s="12" t="str">
        <f t="shared" si="0"/>
        <v/>
      </c>
      <c r="K14" s="11" t="s">
        <v>33</v>
      </c>
      <c r="L14" s="15">
        <f t="shared" si="3"/>
        <v>0.13661686475345239</v>
      </c>
      <c r="Z14" s="11" t="str">
        <f t="shared" ref="Z14:AA14" si="5">Z5</f>
        <v>Q-2</v>
      </c>
      <c r="AA14" s="12">
        <f t="shared" si="5"/>
        <v>1369126.1000000003</v>
      </c>
      <c r="AB14" s="12">
        <f t="shared" ref="AB14:AB16" si="6">IF(AA14&gt;AC14,AA14,"")</f>
        <v>1369126.1000000003</v>
      </c>
      <c r="AC14" s="12">
        <f t="shared" ref="AC14:AC16" si="7">AVERAGE($AA$13:$AA$16)</f>
        <v>1361702.3675000011</v>
      </c>
    </row>
    <row r="15" spans="2:37" x14ac:dyDescent="0.3">
      <c r="B15" s="11" t="s">
        <v>26</v>
      </c>
      <c r="C15" s="12">
        <v>447174.52</v>
      </c>
      <c r="D15" s="12">
        <v>456773</v>
      </c>
      <c r="F15" s="11" t="s">
        <v>26</v>
      </c>
      <c r="G15" s="12">
        <f t="shared" si="1"/>
        <v>447174.52</v>
      </c>
      <c r="H15" s="12">
        <f t="shared" si="2"/>
        <v>456773</v>
      </c>
      <c r="I15" s="12" t="str">
        <f t="shared" si="0"/>
        <v/>
      </c>
      <c r="K15" s="11" t="s">
        <v>26</v>
      </c>
      <c r="L15" s="15">
        <f t="shared" si="3"/>
        <v>-2.1013676377544165E-2</v>
      </c>
      <c r="Z15" s="11" t="str">
        <f t="shared" ref="Z15:AA15" si="8">Z6</f>
        <v>Q-3</v>
      </c>
      <c r="AA15" s="12">
        <f t="shared" si="8"/>
        <v>1375137.5100000019</v>
      </c>
      <c r="AB15" s="12">
        <f t="shared" si="6"/>
        <v>1375137.5100000019</v>
      </c>
      <c r="AC15" s="12">
        <f t="shared" si="7"/>
        <v>1361702.3675000011</v>
      </c>
      <c r="AH15" s="35" t="str">
        <f>AH3</f>
        <v>WeekDay</v>
      </c>
      <c r="AI15" s="35" t="str">
        <f>AI3</f>
        <v>Total Revenue</v>
      </c>
      <c r="AJ15" s="35" t="s">
        <v>53</v>
      </c>
      <c r="AK15" s="35" t="s">
        <v>54</v>
      </c>
    </row>
    <row r="16" spans="2:37" x14ac:dyDescent="0.3">
      <c r="Z16" s="11" t="str">
        <f t="shared" ref="Z16:AA16" si="9">Z7</f>
        <v>Q-4</v>
      </c>
      <c r="AA16" s="12">
        <f t="shared" si="9"/>
        <v>1374320.3200000026</v>
      </c>
      <c r="AB16" s="12">
        <f t="shared" si="6"/>
        <v>1374320.3200000026</v>
      </c>
      <c r="AC16" s="12">
        <f t="shared" si="7"/>
        <v>1361702.3675000011</v>
      </c>
      <c r="AH16" s="35" t="str">
        <f t="shared" ref="AH16:AI16" si="10">AH4</f>
        <v>Sun</v>
      </c>
      <c r="AI16" s="12">
        <f t="shared" si="10"/>
        <v>789076.96999999892</v>
      </c>
      <c r="AJ16" s="12">
        <f>IF(AI16&gt;AK16,AI16,"")</f>
        <v>789076.96999999892</v>
      </c>
      <c r="AK16" s="12">
        <f>AVERAGE($AI$16:$AI$22)</f>
        <v>778115.63857142837</v>
      </c>
    </row>
    <row r="17" spans="6:37" x14ac:dyDescent="0.3">
      <c r="AH17" s="35" t="str">
        <f>AH5</f>
        <v>Mon</v>
      </c>
      <c r="AI17" s="12">
        <f t="shared" ref="AI17" si="11">AI5</f>
        <v>791696.94000000018</v>
      </c>
      <c r="AJ17" s="12">
        <f t="shared" ref="AJ17:AJ22" si="12">IF(AI17&gt;AK17,AI17,"")</f>
        <v>791696.94000000018</v>
      </c>
      <c r="AK17" s="12">
        <f t="shared" ref="AK17:AK22" si="13">AVERAGE($AI$16:$AI$22)</f>
        <v>778115.63857142837</v>
      </c>
    </row>
    <row r="18" spans="6:37" x14ac:dyDescent="0.3">
      <c r="Z18" s="6" t="s">
        <v>55</v>
      </c>
      <c r="AH18" s="35" t="str">
        <f t="shared" ref="AH18:AI18" si="14">AH6</f>
        <v>Tue</v>
      </c>
      <c r="AI18" s="12">
        <f t="shared" si="14"/>
        <v>770976.25999999966</v>
      </c>
      <c r="AJ18" s="12" t="str">
        <f t="shared" si="12"/>
        <v/>
      </c>
      <c r="AK18" s="12">
        <f t="shared" si="13"/>
        <v>778115.63857142837</v>
      </c>
    </row>
    <row r="19" spans="6:37" x14ac:dyDescent="0.3">
      <c r="F19">
        <v>1</v>
      </c>
      <c r="G19" s="12">
        <f>LARGE($G$4:$G$15,F19)</f>
        <v>474567.68000000034</v>
      </c>
      <c r="H19" t="s">
        <v>40</v>
      </c>
      <c r="AH19" s="35" t="str">
        <f t="shared" ref="AH19:AI19" si="15">AH7</f>
        <v>Wed</v>
      </c>
      <c r="AI19" s="12">
        <f t="shared" si="15"/>
        <v>782904.52999999991</v>
      </c>
      <c r="AJ19" s="12">
        <f t="shared" si="12"/>
        <v>782904.52999999991</v>
      </c>
      <c r="AK19" s="12">
        <f t="shared" si="13"/>
        <v>778115.63857142837</v>
      </c>
    </row>
    <row r="20" spans="6:37" x14ac:dyDescent="0.3">
      <c r="F20">
        <v>2</v>
      </c>
      <c r="G20" s="12">
        <f>LARGE($G$4:$G$15,F20)</f>
        <v>472907.32999999961</v>
      </c>
      <c r="H20" t="s">
        <v>41</v>
      </c>
      <c r="Z20" t="str">
        <f>_xlfn.TEXTJOIN(" ",,"The line in the chart indicates",TEXT(AC13,"$#,#"),"average revenue")</f>
        <v>The line in the chart indicates $13,61,702 average revenue</v>
      </c>
      <c r="AH20" s="35" t="str">
        <f t="shared" ref="AH20:AI20" si="16">AH8</f>
        <v>Thu</v>
      </c>
      <c r="AI20" s="12">
        <f t="shared" si="16"/>
        <v>766510.08999999845</v>
      </c>
      <c r="AJ20" s="12" t="str">
        <f t="shared" si="12"/>
        <v/>
      </c>
      <c r="AK20" s="12">
        <f t="shared" si="13"/>
        <v>778115.63857142837</v>
      </c>
    </row>
    <row r="21" spans="6:37" x14ac:dyDescent="0.3">
      <c r="AH21" s="35" t="str">
        <f t="shared" ref="AH21:AI21" si="17">AH9</f>
        <v>Fri</v>
      </c>
      <c r="AI21" s="12">
        <f t="shared" si="17"/>
        <v>772880.16999999993</v>
      </c>
      <c r="AJ21" s="12" t="str">
        <f t="shared" si="12"/>
        <v/>
      </c>
      <c r="AK21" s="12">
        <f t="shared" si="13"/>
        <v>778115.63857142837</v>
      </c>
    </row>
    <row r="22" spans="6:37" x14ac:dyDescent="0.3">
      <c r="AH22" s="35" t="str">
        <f t="shared" ref="AH22:AI22" si="18">AH10</f>
        <v>Sat</v>
      </c>
      <c r="AI22" s="12">
        <f t="shared" si="18"/>
        <v>772764.51000000187</v>
      </c>
      <c r="AJ22" s="12" t="str">
        <f t="shared" si="12"/>
        <v/>
      </c>
      <c r="AK22" s="12">
        <f t="shared" si="13"/>
        <v>778115.63857142837</v>
      </c>
    </row>
    <row r="25" spans="6:37" x14ac:dyDescent="0.3">
      <c r="AH25" s="6" t="s">
        <v>55</v>
      </c>
    </row>
    <row r="27" spans="6:37" x14ac:dyDescent="0.3">
      <c r="AH27" t="str">
        <f>_xlfn.TEXTJOIN(" ",,"The line in the chart indicates",TEXT(AK16,"$#,#"),"average revenue")</f>
        <v>The line in the chart indicates $7,78,116 average revenue</v>
      </c>
    </row>
  </sheetData>
  <conditionalFormatting sqref="R9">
    <cfRule type="expression" dxfId="6" priority="1">
      <formula>$V$22&gt;=0</formula>
    </cfRule>
    <cfRule type="expression" dxfId="5" priority="2">
      <formula>$V$22&lt;0</formula>
    </cfRule>
  </conditionalFormatting>
  <pageMargins left="0.7" right="0.7" top="0.75" bottom="0.75" header="0.3" footer="0.3"/>
  <pageSetup orientation="portrait"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4F301-61F2-4C50-9758-AE926C43D70A}">
  <sheetPr codeName="Sheet3"/>
  <dimension ref="C4:O34"/>
  <sheetViews>
    <sheetView showGridLines="0" workbookViewId="0">
      <selection activeCell="H22" sqref="H22"/>
    </sheetView>
  </sheetViews>
  <sheetFormatPr defaultRowHeight="14.4" x14ac:dyDescent="0.3"/>
  <cols>
    <col min="5" max="5" width="14.33203125" bestFit="1" customWidth="1"/>
    <col min="6" max="15" width="2.6640625" customWidth="1"/>
  </cols>
  <sheetData>
    <row r="4" spans="3:15" ht="16.8" x14ac:dyDescent="0.4">
      <c r="C4" t="str">
        <f>'Analysis 02'!T5</f>
        <v>Weekend</v>
      </c>
      <c r="D4" s="30">
        <f>'Analysis 02'!$V$5</f>
        <v>0.28674428371367205</v>
      </c>
      <c r="E4" s="32">
        <f>'Analysis 02'!$U$5</f>
        <v>1561841.4800000016</v>
      </c>
    </row>
    <row r="5" spans="3:15" ht="16.8" x14ac:dyDescent="0.4">
      <c r="C5" t="str">
        <f>'Analysis 02'!T4</f>
        <v>Weekday</v>
      </c>
      <c r="D5" s="31">
        <f>'Analysis 02'!$V$4</f>
        <v>0.71325571628632611</v>
      </c>
      <c r="E5" s="33">
        <f>'Analysis 02'!$U$4</f>
        <v>3884967.9900000086</v>
      </c>
    </row>
    <row r="12" spans="3:15" x14ac:dyDescent="0.3">
      <c r="C12" t="s">
        <v>45</v>
      </c>
    </row>
    <row r="13" spans="3:15" ht="8.4" customHeight="1" thickBot="1" x14ac:dyDescent="0.35">
      <c r="F13" s="21">
        <v>91</v>
      </c>
      <c r="G13" s="22">
        <v>92</v>
      </c>
      <c r="H13" s="22">
        <v>93</v>
      </c>
      <c r="I13" s="22">
        <v>94</v>
      </c>
      <c r="J13" s="22">
        <v>95</v>
      </c>
      <c r="K13" s="22">
        <v>96</v>
      </c>
      <c r="L13" s="22">
        <v>97</v>
      </c>
      <c r="M13" s="22">
        <v>98</v>
      </c>
      <c r="N13" s="22">
        <v>99</v>
      </c>
      <c r="O13" s="23">
        <v>100</v>
      </c>
    </row>
    <row r="14" spans="3:15" ht="8.4" customHeight="1" thickBot="1" x14ac:dyDescent="0.35">
      <c r="F14" s="24">
        <v>81</v>
      </c>
      <c r="G14" s="25">
        <v>82</v>
      </c>
      <c r="H14" s="25">
        <v>83</v>
      </c>
      <c r="I14" s="25">
        <v>84</v>
      </c>
      <c r="J14" s="25">
        <v>85</v>
      </c>
      <c r="K14" s="25">
        <v>86</v>
      </c>
      <c r="L14" s="25">
        <v>87</v>
      </c>
      <c r="M14" s="25">
        <v>88</v>
      </c>
      <c r="N14" s="25">
        <v>89</v>
      </c>
      <c r="O14" s="26">
        <v>90</v>
      </c>
    </row>
    <row r="15" spans="3:15" ht="8.4" customHeight="1" thickBot="1" x14ac:dyDescent="0.35">
      <c r="F15" s="24">
        <v>71</v>
      </c>
      <c r="G15" s="25">
        <v>72</v>
      </c>
      <c r="H15" s="25">
        <v>73</v>
      </c>
      <c r="I15" s="25">
        <v>74</v>
      </c>
      <c r="J15" s="25">
        <v>75</v>
      </c>
      <c r="K15" s="25">
        <v>76</v>
      </c>
      <c r="L15" s="25">
        <v>77</v>
      </c>
      <c r="M15" s="25">
        <v>78</v>
      </c>
      <c r="N15" s="25">
        <v>79</v>
      </c>
      <c r="O15" s="26">
        <v>80</v>
      </c>
    </row>
    <row r="16" spans="3:15" ht="8.4" customHeight="1" thickBot="1" x14ac:dyDescent="0.35">
      <c r="F16" s="24">
        <v>61</v>
      </c>
      <c r="G16" s="25">
        <v>62</v>
      </c>
      <c r="H16" s="25">
        <v>63</v>
      </c>
      <c r="I16" s="25">
        <v>64</v>
      </c>
      <c r="J16" s="25">
        <v>65</v>
      </c>
      <c r="K16" s="25">
        <v>66</v>
      </c>
      <c r="L16" s="25">
        <v>67</v>
      </c>
      <c r="M16" s="25">
        <v>68</v>
      </c>
      <c r="N16" s="25">
        <v>69</v>
      </c>
      <c r="O16" s="26">
        <v>70</v>
      </c>
    </row>
    <row r="17" spans="3:15" ht="8.4" customHeight="1" thickBot="1" x14ac:dyDescent="0.35">
      <c r="F17" s="24">
        <v>51</v>
      </c>
      <c r="G17" s="25">
        <v>52</v>
      </c>
      <c r="H17" s="25">
        <v>53</v>
      </c>
      <c r="I17" s="25">
        <v>54</v>
      </c>
      <c r="J17" s="25">
        <v>55</v>
      </c>
      <c r="K17" s="25">
        <v>56</v>
      </c>
      <c r="L17" s="25">
        <v>57</v>
      </c>
      <c r="M17" s="25">
        <v>58</v>
      </c>
      <c r="N17" s="25">
        <v>59</v>
      </c>
      <c r="O17" s="26">
        <v>60</v>
      </c>
    </row>
    <row r="18" spans="3:15" ht="8.4" customHeight="1" thickBot="1" x14ac:dyDescent="0.35">
      <c r="F18" s="24">
        <v>41</v>
      </c>
      <c r="G18" s="25">
        <v>42</v>
      </c>
      <c r="H18" s="25">
        <v>43</v>
      </c>
      <c r="I18" s="25">
        <v>44</v>
      </c>
      <c r="J18" s="25">
        <v>45</v>
      </c>
      <c r="K18" s="25">
        <v>46</v>
      </c>
      <c r="L18" s="25">
        <v>47</v>
      </c>
      <c r="M18" s="25">
        <v>48</v>
      </c>
      <c r="N18" s="25">
        <v>49</v>
      </c>
      <c r="O18" s="26">
        <v>50</v>
      </c>
    </row>
    <row r="19" spans="3:15" ht="8.4" customHeight="1" thickBot="1" x14ac:dyDescent="0.35">
      <c r="F19" s="24">
        <v>31</v>
      </c>
      <c r="G19" s="25">
        <v>32</v>
      </c>
      <c r="H19" s="25">
        <v>33</v>
      </c>
      <c r="I19" s="25">
        <v>34</v>
      </c>
      <c r="J19" s="25">
        <v>35</v>
      </c>
      <c r="K19" s="25">
        <v>36</v>
      </c>
      <c r="L19" s="25">
        <v>37</v>
      </c>
      <c r="M19" s="25">
        <v>38</v>
      </c>
      <c r="N19" s="25">
        <v>39</v>
      </c>
      <c r="O19" s="26">
        <v>40</v>
      </c>
    </row>
    <row r="20" spans="3:15" ht="8.4" customHeight="1" thickBot="1" x14ac:dyDescent="0.35">
      <c r="F20" s="24">
        <v>21</v>
      </c>
      <c r="G20" s="25">
        <v>22</v>
      </c>
      <c r="H20" s="25">
        <v>23</v>
      </c>
      <c r="I20" s="25">
        <v>24</v>
      </c>
      <c r="J20" s="25">
        <v>25</v>
      </c>
      <c r="K20" s="25">
        <v>26</v>
      </c>
      <c r="L20" s="25">
        <v>27</v>
      </c>
      <c r="M20" s="25">
        <v>28</v>
      </c>
      <c r="N20" s="25">
        <v>29</v>
      </c>
      <c r="O20" s="26">
        <v>30</v>
      </c>
    </row>
    <row r="21" spans="3:15" ht="8.4" customHeight="1" thickBot="1" x14ac:dyDescent="0.35">
      <c r="F21" s="24">
        <v>11</v>
      </c>
      <c r="G21" s="25">
        <v>12</v>
      </c>
      <c r="H21" s="25">
        <v>13</v>
      </c>
      <c r="I21" s="25">
        <v>14</v>
      </c>
      <c r="J21" s="25">
        <v>15</v>
      </c>
      <c r="K21" s="25">
        <v>16</v>
      </c>
      <c r="L21" s="25">
        <v>17</v>
      </c>
      <c r="M21" s="25">
        <v>18</v>
      </c>
      <c r="N21" s="25">
        <v>19</v>
      </c>
      <c r="O21" s="26">
        <v>20</v>
      </c>
    </row>
    <row r="22" spans="3:15" ht="8.4" customHeight="1" x14ac:dyDescent="0.3">
      <c r="F22" s="27">
        <v>1</v>
      </c>
      <c r="G22" s="28">
        <v>2</v>
      </c>
      <c r="H22" s="28">
        <v>3</v>
      </c>
      <c r="I22" s="28">
        <v>4</v>
      </c>
      <c r="J22" s="28">
        <v>5</v>
      </c>
      <c r="K22" s="28">
        <v>6</v>
      </c>
      <c r="L22" s="28">
        <v>7</v>
      </c>
      <c r="M22" s="28">
        <v>8</v>
      </c>
      <c r="N22" s="28">
        <v>9</v>
      </c>
      <c r="O22" s="29">
        <v>10</v>
      </c>
    </row>
    <row r="24" spans="3:15" x14ac:dyDescent="0.3">
      <c r="C24" t="s">
        <v>44</v>
      </c>
    </row>
    <row r="25" spans="3:15" ht="8.4" customHeight="1" thickBot="1" x14ac:dyDescent="0.35">
      <c r="F25" s="21">
        <v>91</v>
      </c>
      <c r="G25" s="22">
        <v>92</v>
      </c>
      <c r="H25" s="22">
        <v>93</v>
      </c>
      <c r="I25" s="22">
        <v>94</v>
      </c>
      <c r="J25" s="22">
        <v>95</v>
      </c>
      <c r="K25" s="22">
        <v>96</v>
      </c>
      <c r="L25" s="22">
        <v>97</v>
      </c>
      <c r="M25" s="22">
        <v>98</v>
      </c>
      <c r="N25" s="22">
        <v>99</v>
      </c>
      <c r="O25" s="23">
        <v>100</v>
      </c>
    </row>
    <row r="26" spans="3:15" ht="8.4" customHeight="1" thickBot="1" x14ac:dyDescent="0.35">
      <c r="F26" s="24">
        <v>81</v>
      </c>
      <c r="G26" s="25">
        <v>82</v>
      </c>
      <c r="H26" s="25">
        <v>83</v>
      </c>
      <c r="I26" s="25">
        <v>84</v>
      </c>
      <c r="J26" s="25">
        <v>85</v>
      </c>
      <c r="K26" s="25">
        <v>86</v>
      </c>
      <c r="L26" s="25">
        <v>87</v>
      </c>
      <c r="M26" s="25">
        <v>88</v>
      </c>
      <c r="N26" s="25">
        <v>89</v>
      </c>
      <c r="O26" s="26">
        <v>90</v>
      </c>
    </row>
    <row r="27" spans="3:15" ht="8.4" customHeight="1" thickBot="1" x14ac:dyDescent="0.35">
      <c r="F27" s="24">
        <v>71</v>
      </c>
      <c r="G27" s="25">
        <v>72</v>
      </c>
      <c r="H27" s="25">
        <v>73</v>
      </c>
      <c r="I27" s="25">
        <v>74</v>
      </c>
      <c r="J27" s="25">
        <v>75</v>
      </c>
      <c r="K27" s="25">
        <v>76</v>
      </c>
      <c r="L27" s="25">
        <v>77</v>
      </c>
      <c r="M27" s="25">
        <v>78</v>
      </c>
      <c r="N27" s="25">
        <v>79</v>
      </c>
      <c r="O27" s="26">
        <v>80</v>
      </c>
    </row>
    <row r="28" spans="3:15" ht="8.4" customHeight="1" thickBot="1" x14ac:dyDescent="0.35">
      <c r="F28" s="24">
        <v>61</v>
      </c>
      <c r="G28" s="25">
        <v>62</v>
      </c>
      <c r="H28" s="25">
        <v>63</v>
      </c>
      <c r="I28" s="25">
        <v>64</v>
      </c>
      <c r="J28" s="25">
        <v>65</v>
      </c>
      <c r="K28" s="25">
        <v>66</v>
      </c>
      <c r="L28" s="25">
        <v>67</v>
      </c>
      <c r="M28" s="25">
        <v>68</v>
      </c>
      <c r="N28" s="25">
        <v>69</v>
      </c>
      <c r="O28" s="26">
        <v>70</v>
      </c>
    </row>
    <row r="29" spans="3:15" ht="8.4" customHeight="1" thickBot="1" x14ac:dyDescent="0.35">
      <c r="F29" s="24">
        <v>51</v>
      </c>
      <c r="G29" s="25">
        <v>52</v>
      </c>
      <c r="H29" s="25">
        <v>53</v>
      </c>
      <c r="I29" s="25">
        <v>54</v>
      </c>
      <c r="J29" s="25">
        <v>55</v>
      </c>
      <c r="K29" s="25">
        <v>56</v>
      </c>
      <c r="L29" s="25">
        <v>57</v>
      </c>
      <c r="M29" s="25">
        <v>58</v>
      </c>
      <c r="N29" s="25">
        <v>59</v>
      </c>
      <c r="O29" s="26">
        <v>60</v>
      </c>
    </row>
    <row r="30" spans="3:15" ht="8.4" customHeight="1" thickBot="1" x14ac:dyDescent="0.35">
      <c r="F30" s="24">
        <v>41</v>
      </c>
      <c r="G30" s="25">
        <v>42</v>
      </c>
      <c r="H30" s="25">
        <v>43</v>
      </c>
      <c r="I30" s="25">
        <v>44</v>
      </c>
      <c r="J30" s="25">
        <v>45</v>
      </c>
      <c r="K30" s="25">
        <v>46</v>
      </c>
      <c r="L30" s="25">
        <v>47</v>
      </c>
      <c r="M30" s="25">
        <v>48</v>
      </c>
      <c r="N30" s="25">
        <v>49</v>
      </c>
      <c r="O30" s="26">
        <v>50</v>
      </c>
    </row>
    <row r="31" spans="3:15" ht="8.4" customHeight="1" thickBot="1" x14ac:dyDescent="0.35">
      <c r="F31" s="24">
        <v>31</v>
      </c>
      <c r="G31" s="25">
        <v>32</v>
      </c>
      <c r="H31" s="25">
        <v>33</v>
      </c>
      <c r="I31" s="25">
        <v>34</v>
      </c>
      <c r="J31" s="25">
        <v>35</v>
      </c>
      <c r="K31" s="25">
        <v>36</v>
      </c>
      <c r="L31" s="25">
        <v>37</v>
      </c>
      <c r="M31" s="25">
        <v>38</v>
      </c>
      <c r="N31" s="25">
        <v>39</v>
      </c>
      <c r="O31" s="26">
        <v>40</v>
      </c>
    </row>
    <row r="32" spans="3:15" ht="8.4" customHeight="1" thickBot="1" x14ac:dyDescent="0.35">
      <c r="F32" s="24">
        <v>21</v>
      </c>
      <c r="G32" s="25">
        <v>22</v>
      </c>
      <c r="H32" s="25">
        <v>23</v>
      </c>
      <c r="I32" s="25">
        <v>24</v>
      </c>
      <c r="J32" s="25">
        <v>25</v>
      </c>
      <c r="K32" s="25">
        <v>26</v>
      </c>
      <c r="L32" s="25">
        <v>27</v>
      </c>
      <c r="M32" s="25">
        <v>28</v>
      </c>
      <c r="N32" s="25">
        <v>29</v>
      </c>
      <c r="O32" s="26">
        <v>30</v>
      </c>
    </row>
    <row r="33" spans="6:15" ht="8.4" customHeight="1" thickBot="1" x14ac:dyDescent="0.35">
      <c r="F33" s="24">
        <v>11</v>
      </c>
      <c r="G33" s="25">
        <v>12</v>
      </c>
      <c r="H33" s="25">
        <v>13</v>
      </c>
      <c r="I33" s="25">
        <v>14</v>
      </c>
      <c r="J33" s="25">
        <v>15</v>
      </c>
      <c r="K33" s="25">
        <v>16</v>
      </c>
      <c r="L33" s="25">
        <v>17</v>
      </c>
      <c r="M33" s="25">
        <v>18</v>
      </c>
      <c r="N33" s="25">
        <v>19</v>
      </c>
      <c r="O33" s="26">
        <v>20</v>
      </c>
    </row>
    <row r="34" spans="6:15" ht="8.4" customHeight="1" x14ac:dyDescent="0.3">
      <c r="F34" s="27">
        <v>1</v>
      </c>
      <c r="G34" s="28">
        <v>2</v>
      </c>
      <c r="H34" s="28">
        <v>3</v>
      </c>
      <c r="I34" s="28">
        <v>4</v>
      </c>
      <c r="J34" s="28">
        <v>5</v>
      </c>
      <c r="K34" s="28">
        <v>6</v>
      </c>
      <c r="L34" s="28">
        <v>7</v>
      </c>
      <c r="M34" s="28">
        <v>8</v>
      </c>
      <c r="N34" s="28">
        <v>9</v>
      </c>
      <c r="O34" s="29">
        <v>10</v>
      </c>
    </row>
  </sheetData>
  <conditionalFormatting sqref="F13:O22">
    <cfRule type="cellIs" dxfId="4" priority="3" operator="lessThanOrEqual">
      <formula>$D$4*100</formula>
    </cfRule>
  </conditionalFormatting>
  <conditionalFormatting sqref="F25:O34">
    <cfRule type="cellIs" dxfId="3" priority="1" operator="lessThanOrEqual">
      <formula>$D$5*100</formula>
    </cfRule>
    <cfRule type="cellIs" dxfId="2" priority="2" operator="lessThanOrEqual">
      <formula>$D$4*100</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C01DFE-E734-4648-8319-FA7991126711}">
  <sheetPr codeName="Sheet4"/>
  <dimension ref="B2:CC112"/>
  <sheetViews>
    <sheetView showGridLines="0" topLeftCell="C1" workbookViewId="0">
      <selection activeCell="P23" sqref="P23"/>
    </sheetView>
  </sheetViews>
  <sheetFormatPr defaultRowHeight="14.4" x14ac:dyDescent="0.3"/>
  <cols>
    <col min="2" max="2" width="13.6640625" bestFit="1" customWidth="1"/>
    <col min="3" max="3" width="12.109375" bestFit="1" customWidth="1"/>
    <col min="6" max="6" width="15.44140625" bestFit="1" customWidth="1"/>
    <col min="7" max="7" width="12.109375" bestFit="1" customWidth="1"/>
    <col min="10" max="10" width="10.6640625" bestFit="1" customWidth="1"/>
    <col min="11" max="11" width="12.109375" bestFit="1" customWidth="1"/>
    <col min="14" max="14" width="10.44140625" bestFit="1" customWidth="1"/>
    <col min="15" max="15" width="12.109375" bestFit="1" customWidth="1"/>
    <col min="17" max="17" width="11.33203125" bestFit="1" customWidth="1"/>
    <col min="18" max="18" width="9.6640625" bestFit="1" customWidth="1"/>
    <col min="19" max="19" width="16.88671875" bestFit="1" customWidth="1"/>
    <col min="20" max="20" width="13.109375" bestFit="1" customWidth="1"/>
    <col min="21" max="21" width="12.109375" bestFit="1" customWidth="1"/>
    <col min="22" max="22" width="14.109375" bestFit="1" customWidth="1"/>
    <col min="24" max="24" width="8.88671875" style="42"/>
    <col min="26" max="26" width="20.88671875" bestFit="1" customWidth="1"/>
    <col min="27" max="27" width="12.109375" bestFit="1" customWidth="1"/>
    <col min="28" max="28" width="13.109375" bestFit="1" customWidth="1"/>
    <col min="29" max="29" width="22.6640625" bestFit="1" customWidth="1"/>
    <col min="30" max="30" width="20.33203125" bestFit="1" customWidth="1"/>
    <col min="31" max="31" width="11.5546875" customWidth="1"/>
    <col min="32" max="32" width="8.88671875" style="17"/>
    <col min="35" max="44" width="2.88671875" customWidth="1"/>
    <col min="46" max="46" width="9.33203125" bestFit="1" customWidth="1"/>
    <col min="47" max="47" width="12.109375" bestFit="1" customWidth="1"/>
    <col min="49" max="49" width="9.33203125" style="17" bestFit="1" customWidth="1"/>
    <col min="50" max="50" width="8.6640625" customWidth="1"/>
    <col min="51" max="51" width="9" bestFit="1" customWidth="1"/>
    <col min="52" max="52" width="12.109375" bestFit="1" customWidth="1"/>
    <col min="55" max="55" width="9" bestFit="1" customWidth="1"/>
    <col min="56" max="56" width="12.109375" bestFit="1" customWidth="1"/>
    <col min="59" max="60" width="11.6640625" bestFit="1" customWidth="1"/>
    <col min="62" max="62" width="8.88671875" style="17"/>
    <col min="64" max="64" width="11.21875" bestFit="1" customWidth="1"/>
    <col min="65" max="65" width="12.109375" bestFit="1" customWidth="1"/>
    <col min="67" max="67" width="8.88671875" style="17"/>
    <col min="69" max="69" width="15.44140625" bestFit="1" customWidth="1"/>
    <col min="70" max="70" width="12.109375" bestFit="1" customWidth="1"/>
    <col min="71" max="71" width="11.33203125" bestFit="1" customWidth="1"/>
    <col min="72" max="72" width="11.33203125" customWidth="1"/>
    <col min="73" max="73" width="22.109375" bestFit="1" customWidth="1"/>
    <col min="74" max="74" width="18.77734375" bestFit="1" customWidth="1"/>
    <col min="75" max="75" width="12.109375" bestFit="1" customWidth="1"/>
    <col min="76" max="76" width="12.77734375" bestFit="1" customWidth="1"/>
    <col min="78" max="78" width="8.88671875" style="49"/>
    <col min="80" max="80" width="16.5546875" bestFit="1" customWidth="1"/>
    <col min="81" max="81" width="12.109375" bestFit="1" customWidth="1"/>
  </cols>
  <sheetData>
    <row r="2" spans="2:81" x14ac:dyDescent="0.3">
      <c r="J2" s="6" t="s">
        <v>63</v>
      </c>
      <c r="K2" s="38">
        <v>1</v>
      </c>
      <c r="M2" s="39" t="s">
        <v>65</v>
      </c>
    </row>
    <row r="3" spans="2:81" x14ac:dyDescent="0.3">
      <c r="J3" s="6" t="s">
        <v>64</v>
      </c>
      <c r="K3" s="38">
        <v>1</v>
      </c>
      <c r="M3" s="39" t="s">
        <v>66</v>
      </c>
      <c r="AY3" s="4" t="s">
        <v>23</v>
      </c>
      <c r="AZ3" t="s">
        <v>2</v>
      </c>
      <c r="BC3" s="4" t="s">
        <v>23</v>
      </c>
      <c r="BD3" t="s">
        <v>2</v>
      </c>
      <c r="BF3" t="str">
        <f>AY3</f>
        <v>Month</v>
      </c>
      <c r="BG3" t="str">
        <f>BD3</f>
        <v>Profit Margin</v>
      </c>
      <c r="BH3" t="str">
        <f>AZ3</f>
        <v>Profit Margin</v>
      </c>
      <c r="BL3" s="4" t="s">
        <v>110</v>
      </c>
      <c r="BM3" t="s">
        <v>2</v>
      </c>
      <c r="BQ3" t="s">
        <v>7</v>
      </c>
      <c r="BR3" t="s">
        <v>111</v>
      </c>
      <c r="BS3" t="s">
        <v>6</v>
      </c>
    </row>
    <row r="4" spans="2:81" x14ac:dyDescent="0.3">
      <c r="AY4" t="s">
        <v>28</v>
      </c>
      <c r="AZ4" s="19"/>
      <c r="BC4" t="s">
        <v>28</v>
      </c>
      <c r="BD4" s="41">
        <v>191362.32000000018</v>
      </c>
      <c r="BF4" t="str">
        <f t="shared" ref="BF4:BF15" si="0">AY4</f>
        <v>Jan</v>
      </c>
      <c r="BG4" s="41">
        <f t="shared" ref="BG4:BG15" si="1">BD4</f>
        <v>191362.32000000018</v>
      </c>
      <c r="BH4" s="41">
        <f>BD4</f>
        <v>191362.32000000018</v>
      </c>
      <c r="BL4" t="s">
        <v>62</v>
      </c>
      <c r="BM4" s="41">
        <v>331522.64999999979</v>
      </c>
      <c r="BQ4" s="43">
        <v>100</v>
      </c>
      <c r="BR4" s="9">
        <v>8.0280723519668459E-2</v>
      </c>
      <c r="BS4" s="9">
        <v>8.0468669303389667E-2</v>
      </c>
      <c r="BT4" s="9"/>
      <c r="BU4" s="9"/>
    </row>
    <row r="5" spans="2:81" x14ac:dyDescent="0.3">
      <c r="AY5" t="s">
        <v>27</v>
      </c>
      <c r="AZ5" s="19">
        <v>-0.1157800553421412</v>
      </c>
      <c r="BC5" t="s">
        <v>27</v>
      </c>
      <c r="BD5" s="41">
        <v>169206.37999999963</v>
      </c>
      <c r="BF5" t="str">
        <f t="shared" si="0"/>
        <v>Feb</v>
      </c>
      <c r="BG5" s="41">
        <f t="shared" si="1"/>
        <v>169206.37999999963</v>
      </c>
      <c r="BH5" s="41">
        <f t="shared" ref="BH5:BH15" si="2">BD5</f>
        <v>169206.37999999963</v>
      </c>
      <c r="BL5" t="s">
        <v>56</v>
      </c>
      <c r="BM5" s="41">
        <v>344865.11000000045</v>
      </c>
    </row>
    <row r="6" spans="2:81" x14ac:dyDescent="0.3">
      <c r="AY6" t="s">
        <v>31</v>
      </c>
      <c r="AZ6" s="19">
        <v>0.18199656537773518</v>
      </c>
      <c r="BC6" t="s">
        <v>31</v>
      </c>
      <c r="BD6" s="41">
        <v>200001.35999999946</v>
      </c>
      <c r="BF6" t="str">
        <f t="shared" si="0"/>
        <v>Mar</v>
      </c>
      <c r="BG6" s="41">
        <f t="shared" si="1"/>
        <v>200001.35999999946</v>
      </c>
      <c r="BH6" s="41">
        <f t="shared" si="2"/>
        <v>200001.35999999946</v>
      </c>
      <c r="BL6" t="s">
        <v>57</v>
      </c>
      <c r="BM6" s="41">
        <v>325739.90999999957</v>
      </c>
    </row>
    <row r="7" spans="2:81" x14ac:dyDescent="0.3">
      <c r="B7" t="s">
        <v>78</v>
      </c>
      <c r="J7" t="s">
        <v>89</v>
      </c>
      <c r="AY7" t="s">
        <v>24</v>
      </c>
      <c r="AZ7" s="19">
        <v>-6.7771489153869061E-2</v>
      </c>
      <c r="BC7" t="s">
        <v>24</v>
      </c>
      <c r="BD7" s="41">
        <v>186446.97000000044</v>
      </c>
      <c r="BF7" t="str">
        <f t="shared" si="0"/>
        <v>Apr</v>
      </c>
      <c r="BG7" s="41">
        <f t="shared" si="1"/>
        <v>186446.97000000044</v>
      </c>
      <c r="BH7" s="41">
        <f t="shared" si="2"/>
        <v>186446.97000000044</v>
      </c>
      <c r="BL7" t="s">
        <v>58</v>
      </c>
      <c r="BM7" s="41">
        <v>322462.66000000003</v>
      </c>
      <c r="BU7" s="6" t="s">
        <v>95</v>
      </c>
    </row>
    <row r="8" spans="2:81" x14ac:dyDescent="0.3">
      <c r="B8" s="4" t="s">
        <v>77</v>
      </c>
      <c r="C8" t="s">
        <v>2</v>
      </c>
      <c r="F8" s="4" t="s">
        <v>77</v>
      </c>
      <c r="G8" t="s">
        <v>2</v>
      </c>
      <c r="J8" s="4" t="s">
        <v>66</v>
      </c>
      <c r="K8" t="s">
        <v>2</v>
      </c>
      <c r="N8" s="4" t="s">
        <v>66</v>
      </c>
      <c r="O8" t="s">
        <v>2</v>
      </c>
      <c r="Q8" t="s">
        <v>93</v>
      </c>
      <c r="R8" t="s">
        <v>94</v>
      </c>
      <c r="S8" t="s">
        <v>1</v>
      </c>
      <c r="T8" t="s">
        <v>0</v>
      </c>
      <c r="U8" t="s">
        <v>2</v>
      </c>
      <c r="V8" t="s">
        <v>3</v>
      </c>
      <c r="Z8" s="4" t="s">
        <v>101</v>
      </c>
      <c r="AA8" t="s">
        <v>2</v>
      </c>
      <c r="AC8" t="s">
        <v>102</v>
      </c>
      <c r="AD8" t="s">
        <v>103</v>
      </c>
      <c r="AY8" t="s">
        <v>32</v>
      </c>
      <c r="AZ8" s="19">
        <v>6.6099331085934784E-2</v>
      </c>
      <c r="BC8" t="s">
        <v>32</v>
      </c>
      <c r="BD8" s="41">
        <v>198770.98999999982</v>
      </c>
      <c r="BF8" t="str">
        <f t="shared" si="0"/>
        <v>May</v>
      </c>
      <c r="BG8" s="41">
        <f t="shared" si="1"/>
        <v>198770.98999999982</v>
      </c>
      <c r="BH8" s="41">
        <f t="shared" si="2"/>
        <v>198770.98999999982</v>
      </c>
      <c r="BL8" t="s">
        <v>59</v>
      </c>
      <c r="BM8" s="41">
        <v>322071.34999999817</v>
      </c>
      <c r="BQ8" s="6" t="s">
        <v>63</v>
      </c>
      <c r="BR8" s="48">
        <v>1</v>
      </c>
      <c r="BU8" t="str">
        <f>_xlfn.TEXTJOIN("",,IF(BR8=1,"Top-5 Profitable Products","Quantity Contributing to Profit"))</f>
        <v>Top-5 Profitable Products</v>
      </c>
    </row>
    <row r="9" spans="2:81" x14ac:dyDescent="0.3">
      <c r="B9" t="s">
        <v>70</v>
      </c>
      <c r="C9" s="2">
        <v>8477.4799999999977</v>
      </c>
      <c r="F9" t="s">
        <v>76</v>
      </c>
      <c r="G9" s="2">
        <v>130.20000000000073</v>
      </c>
      <c r="J9" t="s">
        <v>87</v>
      </c>
      <c r="K9" s="2">
        <v>134907.56</v>
      </c>
      <c r="N9" t="s">
        <v>85</v>
      </c>
      <c r="O9" s="2">
        <v>86589.619999999952</v>
      </c>
      <c r="Q9" s="40">
        <v>600</v>
      </c>
      <c r="R9" s="40">
        <v>20</v>
      </c>
      <c r="S9" s="41">
        <v>3149297.4099999927</v>
      </c>
      <c r="T9" s="41">
        <v>5446809.4700000202</v>
      </c>
      <c r="U9" s="41">
        <v>2297512.0600000275</v>
      </c>
      <c r="V9" s="3">
        <v>0.42180878047126164</v>
      </c>
      <c r="Z9" t="s">
        <v>96</v>
      </c>
      <c r="AA9" s="41">
        <v>74370.349999999948</v>
      </c>
      <c r="AC9" s="43">
        <v>45.89</v>
      </c>
      <c r="AD9" s="43">
        <v>45.89</v>
      </c>
      <c r="AY9" t="s">
        <v>30</v>
      </c>
      <c r="AZ9" s="19">
        <v>1.8908694875488586E-3</v>
      </c>
      <c r="BC9" t="s">
        <v>30</v>
      </c>
      <c r="BD9" s="41">
        <v>199146.84000000069</v>
      </c>
      <c r="BF9" t="str">
        <f t="shared" si="0"/>
        <v>Jun</v>
      </c>
      <c r="BG9" s="41">
        <f t="shared" si="1"/>
        <v>199146.84000000069</v>
      </c>
      <c r="BH9" s="41">
        <f t="shared" si="2"/>
        <v>199146.84000000069</v>
      </c>
      <c r="BL9" t="s">
        <v>60</v>
      </c>
      <c r="BM9" s="41">
        <v>325811.93999999977</v>
      </c>
    </row>
    <row r="10" spans="2:81" x14ac:dyDescent="0.3">
      <c r="B10" t="s">
        <v>75</v>
      </c>
      <c r="C10" s="2">
        <v>7569.0199999999959</v>
      </c>
      <c r="F10" t="s">
        <v>74</v>
      </c>
      <c r="G10" s="2">
        <v>912.82000000000062</v>
      </c>
      <c r="J10" t="s">
        <v>79</v>
      </c>
      <c r="K10" s="2">
        <v>132555.79000000024</v>
      </c>
      <c r="N10" t="s">
        <v>82</v>
      </c>
      <c r="O10" s="2">
        <v>91811.079999999856</v>
      </c>
      <c r="Z10" t="s">
        <v>97</v>
      </c>
      <c r="AA10" s="41">
        <v>392996.99999999953</v>
      </c>
      <c r="AY10" t="s">
        <v>29</v>
      </c>
      <c r="AZ10" s="19">
        <v>-5.320958143247792E-2</v>
      </c>
      <c r="BC10" t="s">
        <v>29</v>
      </c>
      <c r="BD10" s="41">
        <v>188550.32</v>
      </c>
      <c r="BF10" t="str">
        <f t="shared" si="0"/>
        <v>Jul</v>
      </c>
      <c r="BG10" s="41">
        <f t="shared" si="1"/>
        <v>188550.32</v>
      </c>
      <c r="BH10" s="41">
        <f t="shared" si="2"/>
        <v>188550.32</v>
      </c>
      <c r="BL10" t="s">
        <v>61</v>
      </c>
      <c r="BM10" s="41">
        <v>325038.44000000204</v>
      </c>
    </row>
    <row r="11" spans="2:81" x14ac:dyDescent="0.3">
      <c r="B11" t="s">
        <v>73</v>
      </c>
      <c r="C11" s="2">
        <v>7236.9200000000019</v>
      </c>
      <c r="F11" t="s">
        <v>67</v>
      </c>
      <c r="G11" s="2">
        <v>992.27999999999975</v>
      </c>
      <c r="J11" t="s">
        <v>83</v>
      </c>
      <c r="K11" s="2">
        <v>132061.01999999973</v>
      </c>
      <c r="N11" t="s">
        <v>88</v>
      </c>
      <c r="O11" s="2">
        <v>96221.15</v>
      </c>
      <c r="Z11" t="s">
        <v>98</v>
      </c>
      <c r="AA11" s="41">
        <v>412051.66999999853</v>
      </c>
      <c r="AY11" t="s">
        <v>25</v>
      </c>
      <c r="AZ11" s="19">
        <v>5.2140882073286328E-2</v>
      </c>
      <c r="BC11" t="s">
        <v>25</v>
      </c>
      <c r="BD11" s="41">
        <v>198381.50000000041</v>
      </c>
      <c r="BF11" t="str">
        <f t="shared" si="0"/>
        <v>Aug</v>
      </c>
      <c r="BG11" s="41">
        <f t="shared" si="1"/>
        <v>198381.50000000041</v>
      </c>
      <c r="BH11" s="41">
        <f t="shared" si="2"/>
        <v>198381.50000000041</v>
      </c>
    </row>
    <row r="12" spans="2:81" x14ac:dyDescent="0.3">
      <c r="B12" t="s">
        <v>71</v>
      </c>
      <c r="C12" s="2">
        <v>7191.9699999999975</v>
      </c>
      <c r="F12" t="s">
        <v>68</v>
      </c>
      <c r="G12" s="2">
        <v>1362.7800000000007</v>
      </c>
      <c r="J12" t="s">
        <v>86</v>
      </c>
      <c r="K12" s="2">
        <v>131335.97000000015</v>
      </c>
      <c r="N12" t="s">
        <v>81</v>
      </c>
      <c r="O12" s="2">
        <v>101212.63000000015</v>
      </c>
      <c r="Z12" t="s">
        <v>99</v>
      </c>
      <c r="AA12" s="41">
        <v>497350.26000000141</v>
      </c>
      <c r="AY12" t="s">
        <v>35</v>
      </c>
      <c r="AZ12" s="19">
        <v>-1.5512081519698113E-2</v>
      </c>
      <c r="BC12" t="s">
        <v>35</v>
      </c>
      <c r="BD12" s="41">
        <v>195304.19000000041</v>
      </c>
      <c r="BF12" t="str">
        <f t="shared" si="0"/>
        <v>Sep</v>
      </c>
      <c r="BG12" s="41">
        <f t="shared" si="1"/>
        <v>195304.19000000041</v>
      </c>
      <c r="BH12" s="41">
        <f t="shared" si="2"/>
        <v>195304.19000000041</v>
      </c>
      <c r="BQ12" s="4" t="s">
        <v>112</v>
      </c>
      <c r="BR12" t="s">
        <v>2</v>
      </c>
      <c r="BS12" t="s">
        <v>213</v>
      </c>
      <c r="BV12" s="4" t="s">
        <v>112</v>
      </c>
      <c r="BW12" t="s">
        <v>2</v>
      </c>
      <c r="BX12" t="s">
        <v>9</v>
      </c>
      <c r="CB12" s="4" t="s">
        <v>214</v>
      </c>
      <c r="CC12" t="s">
        <v>2</v>
      </c>
    </row>
    <row r="13" spans="2:81" x14ac:dyDescent="0.3">
      <c r="B13" t="s">
        <v>72</v>
      </c>
      <c r="C13" s="2">
        <v>6966.5800000000008</v>
      </c>
      <c r="F13" t="s">
        <v>69</v>
      </c>
      <c r="G13" s="2">
        <v>1387.2399999999998</v>
      </c>
      <c r="J13" t="s">
        <v>84</v>
      </c>
      <c r="K13" s="2">
        <v>128176.22000000032</v>
      </c>
      <c r="N13" t="s">
        <v>80</v>
      </c>
      <c r="O13" s="2">
        <v>104453.84999999986</v>
      </c>
      <c r="Z13" t="s">
        <v>100</v>
      </c>
      <c r="AA13" s="41">
        <v>920742.77999999351</v>
      </c>
      <c r="AT13" s="4" t="s">
        <v>104</v>
      </c>
      <c r="AU13" t="s">
        <v>2</v>
      </c>
      <c r="AY13" t="s">
        <v>34</v>
      </c>
      <c r="AZ13" s="19">
        <v>-2.8886272230005269E-2</v>
      </c>
      <c r="BC13" t="s">
        <v>34</v>
      </c>
      <c r="BD13" s="41">
        <v>189662.57999999973</v>
      </c>
      <c r="BF13" t="str">
        <f t="shared" si="0"/>
        <v>Oct</v>
      </c>
      <c r="BG13" s="41">
        <f t="shared" si="1"/>
        <v>189662.57999999973</v>
      </c>
      <c r="BH13" s="41">
        <f t="shared" si="2"/>
        <v>189662.57999999973</v>
      </c>
      <c r="BQ13" t="s">
        <v>121</v>
      </c>
      <c r="BR13" s="41">
        <v>78081.849999999962</v>
      </c>
      <c r="BS13" s="40">
        <f>_xlfn.XLOOKUP(BQ13,$BV$13:$BV$112,$BX$13:$BX$112)</f>
        <v>6545</v>
      </c>
      <c r="BV13" t="s">
        <v>113</v>
      </c>
      <c r="BW13" s="41">
        <v>32486.640000000032</v>
      </c>
      <c r="BX13" s="41">
        <v>5352</v>
      </c>
      <c r="CB13" t="s">
        <v>218</v>
      </c>
      <c r="CC13" s="41">
        <v>52455.239999999583</v>
      </c>
    </row>
    <row r="14" spans="2:81" x14ac:dyDescent="0.3">
      <c r="AT14" t="s">
        <v>105</v>
      </c>
      <c r="AU14" s="45">
        <v>0.48527656041986861</v>
      </c>
      <c r="AY14" t="s">
        <v>33</v>
      </c>
      <c r="AZ14" s="19">
        <v>2.6620643882412663E-2</v>
      </c>
      <c r="BC14" t="s">
        <v>33</v>
      </c>
      <c r="BD14" s="41">
        <v>194711.51999999932</v>
      </c>
      <c r="BF14" t="str">
        <f t="shared" si="0"/>
        <v>Nov</v>
      </c>
      <c r="BG14" s="41">
        <f t="shared" si="1"/>
        <v>194711.51999999932</v>
      </c>
      <c r="BH14" s="41">
        <f t="shared" si="2"/>
        <v>194711.51999999932</v>
      </c>
      <c r="BQ14" t="s">
        <v>140</v>
      </c>
      <c r="BR14" s="41">
        <v>82987.239999999991</v>
      </c>
      <c r="BS14" s="40">
        <f t="shared" ref="BS14:BS17" si="3">_xlfn.XLOOKUP(BQ14,$BV$13:$BV$112,$BX$13:$BX$112)</f>
        <v>6671</v>
      </c>
      <c r="BV14" t="s">
        <v>114</v>
      </c>
      <c r="BW14" s="41">
        <v>45964.799999999974</v>
      </c>
      <c r="BX14" s="41">
        <v>6080</v>
      </c>
      <c r="CB14" t="s">
        <v>215</v>
      </c>
      <c r="CC14" s="41">
        <v>86449.160000000265</v>
      </c>
    </row>
    <row r="15" spans="2:81" x14ac:dyDescent="0.3">
      <c r="AT15" t="s">
        <v>106</v>
      </c>
      <c r="AU15" s="45">
        <v>0.51472343958010647</v>
      </c>
      <c r="AY15" t="s">
        <v>26</v>
      </c>
      <c r="AZ15" s="19">
        <v>-4.4909669443283264E-2</v>
      </c>
      <c r="BC15" t="s">
        <v>26</v>
      </c>
      <c r="BD15" s="41">
        <v>185967.09000000011</v>
      </c>
      <c r="BF15" t="str">
        <f t="shared" si="0"/>
        <v>Dec</v>
      </c>
      <c r="BG15" s="41">
        <f t="shared" si="1"/>
        <v>185967.09000000011</v>
      </c>
      <c r="BH15" s="41">
        <f t="shared" si="2"/>
        <v>185967.09000000011</v>
      </c>
      <c r="BQ15" t="s">
        <v>171</v>
      </c>
      <c r="BR15" s="41">
        <v>83284.599999999977</v>
      </c>
      <c r="BS15" s="40">
        <f t="shared" si="3"/>
        <v>6262</v>
      </c>
      <c r="BV15" t="s">
        <v>115</v>
      </c>
      <c r="BW15" s="41">
        <v>48243.930000000008</v>
      </c>
      <c r="BX15" s="41">
        <v>6209</v>
      </c>
      <c r="CB15" t="s">
        <v>216</v>
      </c>
      <c r="CC15" s="41">
        <v>142236.05999999959</v>
      </c>
    </row>
    <row r="16" spans="2:81" x14ac:dyDescent="0.3">
      <c r="BQ16" t="s">
        <v>131</v>
      </c>
      <c r="BR16" s="41">
        <v>84506.489999999932</v>
      </c>
      <c r="BS16" s="40">
        <f t="shared" si="3"/>
        <v>6137</v>
      </c>
      <c r="BV16" t="s">
        <v>116</v>
      </c>
      <c r="BW16" s="41">
        <v>51917.31</v>
      </c>
      <c r="BX16" s="41">
        <v>5529</v>
      </c>
      <c r="CB16" t="s">
        <v>217</v>
      </c>
      <c r="CC16" s="41">
        <v>174072.76000000047</v>
      </c>
    </row>
    <row r="17" spans="2:81" x14ac:dyDescent="0.3">
      <c r="BQ17" t="s">
        <v>124</v>
      </c>
      <c r="BR17" s="41">
        <v>95024.850000000035</v>
      </c>
      <c r="BS17" s="40">
        <f t="shared" si="3"/>
        <v>6861</v>
      </c>
      <c r="BV17" t="s">
        <v>117</v>
      </c>
      <c r="BW17" s="41">
        <v>4089.289999999979</v>
      </c>
      <c r="BX17" s="41">
        <v>6931</v>
      </c>
      <c r="CB17" t="s">
        <v>222</v>
      </c>
      <c r="CC17" s="41">
        <v>339210.4900000029</v>
      </c>
    </row>
    <row r="18" spans="2:81" x14ac:dyDescent="0.3">
      <c r="B18" t="s">
        <v>90</v>
      </c>
      <c r="F18" t="s">
        <v>91</v>
      </c>
      <c r="J18" t="s">
        <v>92</v>
      </c>
      <c r="N18" t="s">
        <v>95</v>
      </c>
      <c r="AT18" t="str">
        <f>AT15</f>
        <v>Male</v>
      </c>
      <c r="AU18" s="46">
        <f>AU15</f>
        <v>0.51472343958010647</v>
      </c>
      <c r="BV18" t="s">
        <v>118</v>
      </c>
      <c r="BW18" s="41">
        <v>18856.529999999948</v>
      </c>
      <c r="BX18" s="41">
        <v>6349</v>
      </c>
      <c r="CB18" t="s">
        <v>221</v>
      </c>
      <c r="CC18" s="41">
        <v>367414.25000000041</v>
      </c>
    </row>
    <row r="19" spans="2:81" x14ac:dyDescent="0.3">
      <c r="N19" t="str">
        <f>_xlfn.TEXTJOIN("",,IF(K2=1,"Top-5 Profitable","Less-5 Profitable"),IF(K3=1," Customer"," Location"))</f>
        <v>Top-5 Profitable Customer</v>
      </c>
      <c r="AT19" t="str">
        <f>AT14</f>
        <v>Female</v>
      </c>
      <c r="AU19" s="46">
        <f>AU14</f>
        <v>0.48527656041986861</v>
      </c>
      <c r="BV19" t="s">
        <v>119</v>
      </c>
      <c r="BW19" s="41">
        <v>53319.199999999997</v>
      </c>
      <c r="BX19" s="41">
        <v>5840</v>
      </c>
      <c r="CB19" t="s">
        <v>220</v>
      </c>
      <c r="CC19" s="41">
        <v>417457.830000002</v>
      </c>
    </row>
    <row r="20" spans="2:81" x14ac:dyDescent="0.3">
      <c r="B20" t="str">
        <f t="shared" ref="B20:C25" si="4">IF($K$2=1,B8,F8)</f>
        <v>Full Name</v>
      </c>
      <c r="C20" t="str">
        <f t="shared" si="4"/>
        <v>Profit Margin</v>
      </c>
      <c r="F20" t="str">
        <f>IF($K$2=1,J8,N8)</f>
        <v>Location</v>
      </c>
      <c r="G20" t="str">
        <f>IF($K$2=1,K8,O8)</f>
        <v>Profit Margin</v>
      </c>
      <c r="J20" t="str">
        <f>IF($K$3=1,B20,F20)</f>
        <v>Full Name</v>
      </c>
      <c r="K20" t="str">
        <f>IF($K$3=1,C20,G20)</f>
        <v>Profit Margin</v>
      </c>
      <c r="N20" t="str">
        <f>_xlfn.TEXTJOIN("",,IF(K3=1,"Customer Overtime","Total Sales Location"))</f>
        <v>Customer Overtime</v>
      </c>
      <c r="BQ20" s="6" t="str">
        <f>BQ12</f>
        <v>Product Name</v>
      </c>
      <c r="BR20" s="6" t="str">
        <f>IF($BR$8=1,BR12,BS12)</f>
        <v>Profit Margin</v>
      </c>
      <c r="BV20" t="s">
        <v>120</v>
      </c>
      <c r="BW20" s="41">
        <v>11872.29999999993</v>
      </c>
      <c r="BX20" s="41">
        <v>5522</v>
      </c>
      <c r="CB20" t="s">
        <v>219</v>
      </c>
      <c r="CC20" s="41">
        <v>718216.26999999932</v>
      </c>
    </row>
    <row r="21" spans="2:81" ht="17.399999999999999" customHeight="1" x14ac:dyDescent="0.45">
      <c r="B21" t="str">
        <f t="shared" si="4"/>
        <v>John Brown</v>
      </c>
      <c r="C21" s="2">
        <f t="shared" si="4"/>
        <v>8477.4799999999977</v>
      </c>
      <c r="F21" t="str">
        <f t="shared" ref="F21:G21" si="5">IF($K$2=1,J9,N9)</f>
        <v>Washington</v>
      </c>
      <c r="G21" s="2">
        <f t="shared" si="5"/>
        <v>134907.56</v>
      </c>
      <c r="J21" t="str">
        <f t="shared" ref="J21:K25" si="6">IF($K$3=1,B21,F21)</f>
        <v>John Brown</v>
      </c>
      <c r="K21" s="20">
        <f t="shared" si="6"/>
        <v>8477.4799999999977</v>
      </c>
      <c r="N21" s="44">
        <f>IF(K3=1,Q9,R9)</f>
        <v>600</v>
      </c>
      <c r="AT21" s="6" t="s">
        <v>107</v>
      </c>
      <c r="BQ21" t="str">
        <f t="shared" ref="BQ21" si="7">BQ13</f>
        <v>Attorney Mist</v>
      </c>
      <c r="BR21" s="8">
        <f t="shared" ref="BR21:BR25" si="8">IF($BR$8=1,BR13,BS13)</f>
        <v>78081.849999999962</v>
      </c>
      <c r="BV21" t="s">
        <v>121</v>
      </c>
      <c r="BW21" s="41">
        <v>78081.849999999962</v>
      </c>
      <c r="BX21" s="41">
        <v>6545</v>
      </c>
    </row>
    <row r="22" spans="2:81" x14ac:dyDescent="0.3">
      <c r="B22" t="str">
        <f t="shared" si="4"/>
        <v>Paul Noble</v>
      </c>
      <c r="C22" s="2">
        <f t="shared" si="4"/>
        <v>7569.0199999999959</v>
      </c>
      <c r="F22" t="str">
        <f t="shared" ref="F22:G22" si="9">IF($K$2=1,J10,N10)</f>
        <v>California</v>
      </c>
      <c r="G22" s="2">
        <f t="shared" si="9"/>
        <v>132555.79000000024</v>
      </c>
      <c r="J22" t="str">
        <f t="shared" si="6"/>
        <v>Paul Noble</v>
      </c>
      <c r="K22" s="20">
        <f t="shared" si="6"/>
        <v>7569.0199999999959</v>
      </c>
      <c r="AT22" t="s">
        <v>108</v>
      </c>
      <c r="BQ22" t="str">
        <f t="shared" ref="BQ22" si="10">BQ14</f>
        <v>Eight Brew</v>
      </c>
      <c r="BR22" s="8">
        <f t="shared" si="8"/>
        <v>82987.239999999991</v>
      </c>
      <c r="BV22" t="s">
        <v>122</v>
      </c>
      <c r="BW22" s="41">
        <v>2366.7600000000239</v>
      </c>
      <c r="BX22" s="41">
        <v>5379</v>
      </c>
    </row>
    <row r="23" spans="2:81" x14ac:dyDescent="0.3">
      <c r="B23" t="str">
        <f t="shared" si="4"/>
        <v>Laura Gross</v>
      </c>
      <c r="C23" s="2">
        <f t="shared" si="4"/>
        <v>7236.9200000000019</v>
      </c>
      <c r="F23" t="str">
        <f t="shared" ref="F23:G23" si="11">IF($K$2=1,J11,N11)</f>
        <v>Michigan</v>
      </c>
      <c r="G23" s="2">
        <f t="shared" si="11"/>
        <v>132061.01999999973</v>
      </c>
      <c r="J23" t="str">
        <f t="shared" si="6"/>
        <v>Laura Gross</v>
      </c>
      <c r="K23" s="20">
        <f t="shared" si="6"/>
        <v>7236.9200000000019</v>
      </c>
      <c r="AT23" t="s">
        <v>109</v>
      </c>
      <c r="BQ23" t="str">
        <f t="shared" ref="BQ23" si="12">BQ15</f>
        <v>Onto Dew</v>
      </c>
      <c r="BR23" s="8">
        <f t="shared" si="8"/>
        <v>83284.599999999977</v>
      </c>
      <c r="BV23" t="s">
        <v>123</v>
      </c>
      <c r="BW23" s="41">
        <v>-10037.319999999978</v>
      </c>
      <c r="BX23" s="41">
        <v>5339</v>
      </c>
    </row>
    <row r="24" spans="2:81" x14ac:dyDescent="0.3">
      <c r="B24" t="str">
        <f t="shared" si="4"/>
        <v>Judith Simmons</v>
      </c>
      <c r="C24" s="2">
        <f t="shared" si="4"/>
        <v>7191.9699999999975</v>
      </c>
      <c r="F24" t="str">
        <f t="shared" ref="F24:G24" si="13">IF($K$2=1,J12,N12)</f>
        <v>Virginia</v>
      </c>
      <c r="G24" s="2">
        <f t="shared" si="13"/>
        <v>131335.97000000015</v>
      </c>
      <c r="J24" t="str">
        <f t="shared" si="6"/>
        <v>Judith Simmons</v>
      </c>
      <c r="K24" s="20">
        <f t="shared" si="6"/>
        <v>7191.9699999999975</v>
      </c>
      <c r="BQ24" t="str">
        <f t="shared" ref="BQ24" si="14">BQ16</f>
        <v>Common Splash</v>
      </c>
      <c r="BR24" s="8">
        <f t="shared" si="8"/>
        <v>84506.489999999932</v>
      </c>
      <c r="BV24" t="s">
        <v>124</v>
      </c>
      <c r="BW24" s="41">
        <v>95024.850000000035</v>
      </c>
      <c r="BX24" s="41">
        <v>6861</v>
      </c>
    </row>
    <row r="25" spans="2:81" ht="16.5" customHeight="1" x14ac:dyDescent="0.3">
      <c r="B25" t="str">
        <f t="shared" si="4"/>
        <v>Kristine Barrett</v>
      </c>
      <c r="C25" s="2">
        <f t="shared" si="4"/>
        <v>6966.5800000000008</v>
      </c>
      <c r="F25" t="str">
        <f t="shared" ref="F25:G25" si="15">IF($K$2=1,J13,N13)</f>
        <v>Missouri</v>
      </c>
      <c r="G25" s="2">
        <f t="shared" si="15"/>
        <v>128176.22000000032</v>
      </c>
      <c r="J25" t="str">
        <f t="shared" si="6"/>
        <v>Kristine Barrett</v>
      </c>
      <c r="K25" s="20">
        <f t="shared" si="6"/>
        <v>6966.5800000000008</v>
      </c>
      <c r="AI25" s="47" t="str" cm="1">
        <f t="array" ref="AI25:AR34">IF(_xlfn._xlws.SORT(_xlfn.SEQUENCE(10,10),,-1)/100&gt;AU18,AT22,AT23)</f>
        <v>■</v>
      </c>
      <c r="AJ25" s="47" t="str">
        <v>■</v>
      </c>
      <c r="AK25" s="47" t="str">
        <v>■</v>
      </c>
      <c r="AL25" s="47" t="str">
        <v>■</v>
      </c>
      <c r="AM25" s="47" t="str">
        <v>■</v>
      </c>
      <c r="AN25" s="47" t="str">
        <v>■</v>
      </c>
      <c r="AO25" s="47" t="str">
        <v>■</v>
      </c>
      <c r="AP25" s="47" t="str">
        <v>■</v>
      </c>
      <c r="AQ25" s="47" t="str">
        <v>■</v>
      </c>
      <c r="AR25" s="47" t="str">
        <v>■</v>
      </c>
      <c r="BQ25" t="str">
        <f t="shared" ref="BQ25" si="16">BQ17</f>
        <v>Begin Brew</v>
      </c>
      <c r="BR25" s="8">
        <f t="shared" si="8"/>
        <v>95024.850000000035</v>
      </c>
      <c r="BV25" t="s">
        <v>125</v>
      </c>
      <c r="BW25" s="41">
        <v>38203.169999999984</v>
      </c>
      <c r="BX25" s="41">
        <v>6621</v>
      </c>
    </row>
    <row r="26" spans="2:81" ht="16.5" customHeight="1" x14ac:dyDescent="0.3">
      <c r="AI26" s="47" t="str">
        <v>■</v>
      </c>
      <c r="AJ26" s="47" t="str">
        <v>■</v>
      </c>
      <c r="AK26" s="47" t="str">
        <v>■</v>
      </c>
      <c r="AL26" s="47" t="str">
        <v>■</v>
      </c>
      <c r="AM26" s="47" t="str">
        <v>■</v>
      </c>
      <c r="AN26" s="47" t="str">
        <v>■</v>
      </c>
      <c r="AO26" s="47" t="str">
        <v>■</v>
      </c>
      <c r="AP26" s="47" t="str">
        <v>■</v>
      </c>
      <c r="AQ26" s="47" t="str">
        <v>■</v>
      </c>
      <c r="AR26" s="47" t="str">
        <v>■</v>
      </c>
      <c r="BV26" t="s">
        <v>126</v>
      </c>
      <c r="BW26" s="41">
        <v>53613.000000000022</v>
      </c>
      <c r="BX26" s="41">
        <v>6475</v>
      </c>
    </row>
    <row r="27" spans="2:81" ht="16.5" customHeight="1" x14ac:dyDescent="0.3">
      <c r="AI27" s="47" t="str">
        <v>■</v>
      </c>
      <c r="AJ27" s="47" t="str">
        <v>■</v>
      </c>
      <c r="AK27" s="47" t="str">
        <v>■</v>
      </c>
      <c r="AL27" s="47" t="str">
        <v>■</v>
      </c>
      <c r="AM27" s="47" t="str">
        <v>■</v>
      </c>
      <c r="AN27" s="47" t="str">
        <v>■</v>
      </c>
      <c r="AO27" s="47" t="str">
        <v>■</v>
      </c>
      <c r="AP27" s="47" t="str">
        <v>■</v>
      </c>
      <c r="AQ27" s="47" t="str">
        <v>■</v>
      </c>
      <c r="AR27" s="47" t="str">
        <v>■</v>
      </c>
      <c r="BV27" t="s">
        <v>127</v>
      </c>
      <c r="BW27" s="41">
        <v>-29069.040000000001</v>
      </c>
      <c r="BX27" s="41">
        <v>6776</v>
      </c>
    </row>
    <row r="28" spans="2:81" ht="16.5" customHeight="1" x14ac:dyDescent="0.3">
      <c r="AI28" s="47" t="str">
        <v>■</v>
      </c>
      <c r="AJ28" s="47" t="str">
        <v>■</v>
      </c>
      <c r="AK28" s="47" t="str">
        <v>■</v>
      </c>
      <c r="AL28" s="47" t="str">
        <v>■</v>
      </c>
      <c r="AM28" s="47" t="str">
        <v>■</v>
      </c>
      <c r="AN28" s="47" t="str">
        <v>■</v>
      </c>
      <c r="AO28" s="47" t="str">
        <v>■</v>
      </c>
      <c r="AP28" s="47" t="str">
        <v>■</v>
      </c>
      <c r="AQ28" s="47" t="str">
        <v>■</v>
      </c>
      <c r="AR28" s="47" t="str">
        <v>■</v>
      </c>
      <c r="BV28" t="s">
        <v>128</v>
      </c>
      <c r="BW28" s="41">
        <v>44743.859999999971</v>
      </c>
      <c r="BX28" s="41">
        <v>5586</v>
      </c>
    </row>
    <row r="29" spans="2:81" ht="16.5" customHeight="1" x14ac:dyDescent="0.3">
      <c r="AI29" s="47" t="str">
        <v>●</v>
      </c>
      <c r="AJ29" s="47" t="str">
        <v>■</v>
      </c>
      <c r="AK29" s="47" t="str">
        <v>■</v>
      </c>
      <c r="AL29" s="47" t="str">
        <v>■</v>
      </c>
      <c r="AM29" s="47" t="str">
        <v>■</v>
      </c>
      <c r="AN29" s="47" t="str">
        <v>■</v>
      </c>
      <c r="AO29" s="47" t="str">
        <v>■</v>
      </c>
      <c r="AP29" s="47" t="str">
        <v>■</v>
      </c>
      <c r="AQ29" s="47" t="str">
        <v>■</v>
      </c>
      <c r="AR29" s="47" t="str">
        <v>■</v>
      </c>
      <c r="BV29" t="s">
        <v>129</v>
      </c>
      <c r="BW29" s="41">
        <v>-9326.5600000000122</v>
      </c>
      <c r="BX29" s="41">
        <v>6568</v>
      </c>
    </row>
    <row r="30" spans="2:81" ht="16.5" customHeight="1" x14ac:dyDescent="0.3">
      <c r="AI30" s="47" t="str">
        <v>●</v>
      </c>
      <c r="AJ30" s="47" t="str">
        <v>●</v>
      </c>
      <c r="AK30" s="47" t="str">
        <v>●</v>
      </c>
      <c r="AL30" s="47" t="str">
        <v>●</v>
      </c>
      <c r="AM30" s="47" t="str">
        <v>●</v>
      </c>
      <c r="AN30" s="47" t="str">
        <v>●</v>
      </c>
      <c r="AO30" s="47" t="str">
        <v>●</v>
      </c>
      <c r="AP30" s="47" t="str">
        <v>●</v>
      </c>
      <c r="AQ30" s="47" t="str">
        <v>●</v>
      </c>
      <c r="AR30" s="47" t="str">
        <v>●</v>
      </c>
      <c r="BV30" t="s">
        <v>130</v>
      </c>
      <c r="BW30" s="41">
        <v>-2557.7999999999956</v>
      </c>
      <c r="BX30" s="41">
        <v>5220</v>
      </c>
    </row>
    <row r="31" spans="2:81" ht="16.5" customHeight="1" x14ac:dyDescent="0.3">
      <c r="AI31" s="47" t="str">
        <v>●</v>
      </c>
      <c r="AJ31" s="47" t="str">
        <v>●</v>
      </c>
      <c r="AK31" s="47" t="str">
        <v>●</v>
      </c>
      <c r="AL31" s="47" t="str">
        <v>●</v>
      </c>
      <c r="AM31" s="47" t="str">
        <v>●</v>
      </c>
      <c r="AN31" s="47" t="str">
        <v>●</v>
      </c>
      <c r="AO31" s="47" t="str">
        <v>●</v>
      </c>
      <c r="AP31" s="47" t="str">
        <v>●</v>
      </c>
      <c r="AQ31" s="47" t="str">
        <v>●</v>
      </c>
      <c r="AR31" s="47" t="str">
        <v>●</v>
      </c>
      <c r="BV31" t="s">
        <v>131</v>
      </c>
      <c r="BW31" s="41">
        <v>84506.489999999932</v>
      </c>
      <c r="BX31" s="41">
        <v>6137</v>
      </c>
    </row>
    <row r="32" spans="2:81" ht="16.5" customHeight="1" x14ac:dyDescent="0.3">
      <c r="AI32" s="47" t="str">
        <v>●</v>
      </c>
      <c r="AJ32" s="47" t="str">
        <v>●</v>
      </c>
      <c r="AK32" s="47" t="str">
        <v>●</v>
      </c>
      <c r="AL32" s="47" t="str">
        <v>●</v>
      </c>
      <c r="AM32" s="47" t="str">
        <v>●</v>
      </c>
      <c r="AN32" s="47" t="str">
        <v>●</v>
      </c>
      <c r="AO32" s="47" t="str">
        <v>●</v>
      </c>
      <c r="AP32" s="47" t="str">
        <v>●</v>
      </c>
      <c r="AQ32" s="47" t="str">
        <v>●</v>
      </c>
      <c r="AR32" s="47" t="str">
        <v>●</v>
      </c>
      <c r="BV32" t="s">
        <v>132</v>
      </c>
      <c r="BW32" s="41">
        <v>5787.580000000009</v>
      </c>
      <c r="BX32" s="41">
        <v>6157</v>
      </c>
    </row>
    <row r="33" spans="35:76" ht="16.5" customHeight="1" x14ac:dyDescent="0.3">
      <c r="AI33" s="47" t="str">
        <v>●</v>
      </c>
      <c r="AJ33" s="47" t="str">
        <v>●</v>
      </c>
      <c r="AK33" s="47" t="str">
        <v>●</v>
      </c>
      <c r="AL33" s="47" t="str">
        <v>●</v>
      </c>
      <c r="AM33" s="47" t="str">
        <v>●</v>
      </c>
      <c r="AN33" s="47" t="str">
        <v>●</v>
      </c>
      <c r="AO33" s="47" t="str">
        <v>●</v>
      </c>
      <c r="AP33" s="47" t="str">
        <v>●</v>
      </c>
      <c r="AQ33" s="47" t="str">
        <v>●</v>
      </c>
      <c r="AR33" s="47" t="str">
        <v>●</v>
      </c>
      <c r="BV33" t="s">
        <v>133</v>
      </c>
      <c r="BW33" s="41">
        <v>-14038.900000000009</v>
      </c>
      <c r="BX33" s="41">
        <v>6815</v>
      </c>
    </row>
    <row r="34" spans="35:76" ht="16.5" customHeight="1" x14ac:dyDescent="0.3">
      <c r="AI34" s="47" t="str">
        <v>●</v>
      </c>
      <c r="AJ34" s="47" t="str">
        <v>●</v>
      </c>
      <c r="AK34" s="47" t="str">
        <v>●</v>
      </c>
      <c r="AL34" s="47" t="str">
        <v>●</v>
      </c>
      <c r="AM34" s="47" t="str">
        <v>●</v>
      </c>
      <c r="AN34" s="47" t="str">
        <v>●</v>
      </c>
      <c r="AO34" s="47" t="str">
        <v>●</v>
      </c>
      <c r="AP34" s="47" t="str">
        <v>●</v>
      </c>
      <c r="AQ34" s="47" t="str">
        <v>●</v>
      </c>
      <c r="AR34" s="47" t="str">
        <v>●</v>
      </c>
      <c r="BV34" t="s">
        <v>134</v>
      </c>
      <c r="BW34" s="41">
        <v>18729.619999999988</v>
      </c>
      <c r="BX34" s="41">
        <v>6526</v>
      </c>
    </row>
    <row r="35" spans="35:76" x14ac:dyDescent="0.3">
      <c r="BV35" t="s">
        <v>135</v>
      </c>
      <c r="BW35" s="41">
        <v>31367.100000000009</v>
      </c>
      <c r="BX35" s="41">
        <v>5503</v>
      </c>
    </row>
    <row r="36" spans="35:76" x14ac:dyDescent="0.3">
      <c r="BV36" t="s">
        <v>136</v>
      </c>
      <c r="BW36" s="41">
        <v>13233.920000000009</v>
      </c>
      <c r="BX36" s="41">
        <v>5908</v>
      </c>
    </row>
    <row r="37" spans="35:76" x14ac:dyDescent="0.3">
      <c r="BV37" t="s">
        <v>137</v>
      </c>
      <c r="BW37" s="41">
        <v>34303.500000000022</v>
      </c>
      <c r="BX37" s="41">
        <v>5775</v>
      </c>
    </row>
    <row r="38" spans="35:76" x14ac:dyDescent="0.3">
      <c r="BV38" t="s">
        <v>138</v>
      </c>
      <c r="BW38" s="41">
        <v>31380.58</v>
      </c>
      <c r="BX38" s="41">
        <v>5822</v>
      </c>
    </row>
    <row r="39" spans="35:76" x14ac:dyDescent="0.3">
      <c r="BV39" t="s">
        <v>139</v>
      </c>
      <c r="BW39" s="41">
        <v>-1947.5200000000059</v>
      </c>
      <c r="BX39" s="41">
        <v>5728</v>
      </c>
    </row>
    <row r="40" spans="35:76" x14ac:dyDescent="0.3">
      <c r="BV40" t="s">
        <v>140</v>
      </c>
      <c r="BW40" s="41">
        <v>82987.239999999991</v>
      </c>
      <c r="BX40" s="41">
        <v>6671</v>
      </c>
    </row>
    <row r="41" spans="35:76" x14ac:dyDescent="0.3">
      <c r="BV41" t="s">
        <v>141</v>
      </c>
      <c r="BW41" s="41">
        <v>39498.199999999997</v>
      </c>
      <c r="BX41" s="41">
        <v>6230</v>
      </c>
    </row>
    <row r="42" spans="35:76" x14ac:dyDescent="0.3">
      <c r="BV42" t="s">
        <v>142</v>
      </c>
      <c r="BW42" s="41">
        <v>50200.709999999963</v>
      </c>
      <c r="BX42" s="41">
        <v>5817</v>
      </c>
    </row>
    <row r="43" spans="35:76" x14ac:dyDescent="0.3">
      <c r="BV43" t="s">
        <v>143</v>
      </c>
      <c r="BW43" s="41">
        <v>43165.919999999984</v>
      </c>
      <c r="BX43" s="41">
        <v>6202</v>
      </c>
    </row>
    <row r="44" spans="35:76" x14ac:dyDescent="0.3">
      <c r="BV44" t="s">
        <v>144</v>
      </c>
      <c r="BW44" s="41">
        <v>13602.679999999986</v>
      </c>
      <c r="BX44" s="41">
        <v>5252</v>
      </c>
    </row>
    <row r="45" spans="35:76" x14ac:dyDescent="0.3">
      <c r="BV45" t="s">
        <v>145</v>
      </c>
      <c r="BW45" s="41">
        <v>2004.299999999952</v>
      </c>
      <c r="BX45" s="41">
        <v>6681</v>
      </c>
    </row>
    <row r="46" spans="35:76" x14ac:dyDescent="0.3">
      <c r="BV46" t="s">
        <v>146</v>
      </c>
      <c r="BW46" s="41">
        <v>13022.850000000009</v>
      </c>
      <c r="BX46" s="41">
        <v>5107</v>
      </c>
    </row>
    <row r="47" spans="35:76" x14ac:dyDescent="0.3">
      <c r="BV47" t="s">
        <v>147</v>
      </c>
      <c r="BW47" s="41">
        <v>16381.75</v>
      </c>
      <c r="BX47" s="41">
        <v>6325</v>
      </c>
    </row>
    <row r="48" spans="35:76" x14ac:dyDescent="0.3">
      <c r="BV48" t="s">
        <v>148</v>
      </c>
      <c r="BW48" s="41">
        <v>43903.63</v>
      </c>
      <c r="BX48" s="41">
        <v>6263</v>
      </c>
    </row>
    <row r="49" spans="74:76" x14ac:dyDescent="0.3">
      <c r="BV49" t="s">
        <v>149</v>
      </c>
      <c r="BW49" s="41">
        <v>10907.520000000008</v>
      </c>
      <c r="BX49" s="41">
        <v>6992</v>
      </c>
    </row>
    <row r="50" spans="74:76" x14ac:dyDescent="0.3">
      <c r="BV50" t="s">
        <v>150</v>
      </c>
      <c r="BW50" s="41">
        <v>28777.41</v>
      </c>
      <c r="BX50" s="41">
        <v>6033</v>
      </c>
    </row>
    <row r="51" spans="74:76" x14ac:dyDescent="0.3">
      <c r="BV51" t="s">
        <v>151</v>
      </c>
      <c r="BW51" s="41">
        <v>-1571.1300000000556</v>
      </c>
      <c r="BX51" s="41">
        <v>5819</v>
      </c>
    </row>
    <row r="52" spans="74:76" x14ac:dyDescent="0.3">
      <c r="BV52" t="s">
        <v>152</v>
      </c>
      <c r="BW52" s="41">
        <v>-21740.939999999981</v>
      </c>
      <c r="BX52" s="41">
        <v>6194</v>
      </c>
    </row>
    <row r="53" spans="74:76" x14ac:dyDescent="0.3">
      <c r="BV53" t="s">
        <v>153</v>
      </c>
      <c r="BW53" s="41">
        <v>6318.1299999999919</v>
      </c>
      <c r="BX53" s="41">
        <v>6943</v>
      </c>
    </row>
    <row r="54" spans="74:76" x14ac:dyDescent="0.3">
      <c r="BV54" t="s">
        <v>154</v>
      </c>
      <c r="BW54" s="41">
        <v>-13781.949999999986</v>
      </c>
      <c r="BX54" s="41">
        <v>5915</v>
      </c>
    </row>
    <row r="55" spans="74:76" x14ac:dyDescent="0.3">
      <c r="BV55" t="s">
        <v>155</v>
      </c>
      <c r="BW55" s="41">
        <v>-8467.2000000000335</v>
      </c>
      <c r="BX55" s="41">
        <v>5760</v>
      </c>
    </row>
    <row r="56" spans="74:76" x14ac:dyDescent="0.3">
      <c r="BV56" t="s">
        <v>156</v>
      </c>
      <c r="BW56" s="41">
        <v>24069.160000000011</v>
      </c>
      <c r="BX56" s="41">
        <v>6761</v>
      </c>
    </row>
    <row r="57" spans="74:76" x14ac:dyDescent="0.3">
      <c r="BV57" t="s">
        <v>157</v>
      </c>
      <c r="BW57" s="41">
        <v>15387.719999999994</v>
      </c>
      <c r="BX57" s="41">
        <v>6749</v>
      </c>
    </row>
    <row r="58" spans="74:76" x14ac:dyDescent="0.3">
      <c r="BV58" t="s">
        <v>158</v>
      </c>
      <c r="BW58" s="41">
        <v>11575.520000000019</v>
      </c>
      <c r="BX58" s="41">
        <v>6577</v>
      </c>
    </row>
    <row r="59" spans="74:76" x14ac:dyDescent="0.3">
      <c r="BV59" t="s">
        <v>159</v>
      </c>
      <c r="BW59" s="41">
        <v>12376.54</v>
      </c>
      <c r="BX59" s="41">
        <v>6127</v>
      </c>
    </row>
    <row r="60" spans="74:76" x14ac:dyDescent="0.3">
      <c r="BV60" t="s">
        <v>160</v>
      </c>
      <c r="BW60" s="41">
        <v>2761.2499999999782</v>
      </c>
      <c r="BX60" s="41">
        <v>5875</v>
      </c>
    </row>
    <row r="61" spans="74:76" x14ac:dyDescent="0.3">
      <c r="BV61" t="s">
        <v>161</v>
      </c>
      <c r="BW61" s="41">
        <v>63904.020000000055</v>
      </c>
      <c r="BX61" s="41">
        <v>6063</v>
      </c>
    </row>
    <row r="62" spans="74:76" x14ac:dyDescent="0.3">
      <c r="BV62" t="s">
        <v>162</v>
      </c>
      <c r="BW62" s="41">
        <v>43574.720000000016</v>
      </c>
      <c r="BX62" s="41">
        <v>5558</v>
      </c>
    </row>
    <row r="63" spans="74:76" x14ac:dyDescent="0.3">
      <c r="BV63" t="s">
        <v>163</v>
      </c>
      <c r="BW63" s="41">
        <v>31736.320000000058</v>
      </c>
      <c r="BX63" s="41">
        <v>5888</v>
      </c>
    </row>
    <row r="64" spans="74:76" x14ac:dyDescent="0.3">
      <c r="BV64" t="s">
        <v>164</v>
      </c>
      <c r="BW64" s="41">
        <v>-1112.8299999999945</v>
      </c>
      <c r="BX64" s="41">
        <v>5857</v>
      </c>
    </row>
    <row r="65" spans="74:76" x14ac:dyDescent="0.3">
      <c r="BV65" t="s">
        <v>165</v>
      </c>
      <c r="BW65" s="41">
        <v>36733.600000000057</v>
      </c>
      <c r="BX65" s="41">
        <v>6290</v>
      </c>
    </row>
    <row r="66" spans="74:76" x14ac:dyDescent="0.3">
      <c r="BV66" t="s">
        <v>166</v>
      </c>
      <c r="BW66" s="41">
        <v>-18969.600000000046</v>
      </c>
      <c r="BX66" s="41">
        <v>5928</v>
      </c>
    </row>
    <row r="67" spans="74:76" x14ac:dyDescent="0.3">
      <c r="BV67" t="s">
        <v>167</v>
      </c>
      <c r="BW67" s="41">
        <v>42187.60000000002</v>
      </c>
      <c r="BX67" s="41">
        <v>5795</v>
      </c>
    </row>
    <row r="68" spans="74:76" x14ac:dyDescent="0.3">
      <c r="BV68" t="s">
        <v>168</v>
      </c>
      <c r="BW68" s="41">
        <v>11787.310000000005</v>
      </c>
      <c r="BX68" s="41">
        <v>4891</v>
      </c>
    </row>
    <row r="69" spans="74:76" x14ac:dyDescent="0.3">
      <c r="BV69" t="s">
        <v>169</v>
      </c>
      <c r="BW69" s="41">
        <v>26067.999999999978</v>
      </c>
      <c r="BX69" s="41">
        <v>6860</v>
      </c>
    </row>
    <row r="70" spans="74:76" x14ac:dyDescent="0.3">
      <c r="BV70" t="s">
        <v>170</v>
      </c>
      <c r="BW70" s="41">
        <v>8106.2399999999907</v>
      </c>
      <c r="BX70" s="41">
        <v>6333</v>
      </c>
    </row>
    <row r="71" spans="74:76" x14ac:dyDescent="0.3">
      <c r="BV71" t="s">
        <v>171</v>
      </c>
      <c r="BW71" s="41">
        <v>83284.599999999977</v>
      </c>
      <c r="BX71" s="41">
        <v>6262</v>
      </c>
    </row>
    <row r="72" spans="74:76" x14ac:dyDescent="0.3">
      <c r="BV72" t="s">
        <v>172</v>
      </c>
      <c r="BW72" s="41">
        <v>51479.960000000043</v>
      </c>
      <c r="BX72" s="41">
        <v>6938</v>
      </c>
    </row>
    <row r="73" spans="74:76" x14ac:dyDescent="0.3">
      <c r="BV73" t="s">
        <v>173</v>
      </c>
      <c r="BW73" s="41">
        <v>10467.999999999993</v>
      </c>
      <c r="BX73" s="41">
        <v>5234</v>
      </c>
    </row>
    <row r="74" spans="74:76" x14ac:dyDescent="0.3">
      <c r="BV74" t="s">
        <v>174</v>
      </c>
      <c r="BW74" s="41">
        <v>25255.650000000016</v>
      </c>
      <c r="BX74" s="41">
        <v>5385</v>
      </c>
    </row>
    <row r="75" spans="74:76" x14ac:dyDescent="0.3">
      <c r="BV75" t="s">
        <v>175</v>
      </c>
      <c r="BW75" s="41">
        <v>9939.5999999999913</v>
      </c>
      <c r="BX75" s="41">
        <v>6024</v>
      </c>
    </row>
    <row r="76" spans="74:76" x14ac:dyDescent="0.3">
      <c r="BV76" t="s">
        <v>176</v>
      </c>
      <c r="BW76" s="41">
        <v>38978.390000000021</v>
      </c>
      <c r="BX76" s="41">
        <v>5809</v>
      </c>
    </row>
    <row r="77" spans="74:76" x14ac:dyDescent="0.3">
      <c r="BV77" t="s">
        <v>177</v>
      </c>
      <c r="BW77" s="41">
        <v>-7303.8000000000393</v>
      </c>
      <c r="BX77" s="41">
        <v>5180</v>
      </c>
    </row>
    <row r="78" spans="74:76" x14ac:dyDescent="0.3">
      <c r="BV78" t="s">
        <v>178</v>
      </c>
      <c r="BW78" s="41">
        <v>26923.569999999989</v>
      </c>
      <c r="BX78" s="41">
        <v>6161</v>
      </c>
    </row>
    <row r="79" spans="74:76" x14ac:dyDescent="0.3">
      <c r="BV79" t="s">
        <v>179</v>
      </c>
      <c r="BW79" s="41">
        <v>28375.229999999974</v>
      </c>
      <c r="BX79" s="41">
        <v>7041</v>
      </c>
    </row>
    <row r="80" spans="74:76" x14ac:dyDescent="0.3">
      <c r="BV80" t="s">
        <v>180</v>
      </c>
      <c r="BW80" s="41">
        <v>24412.700000000026</v>
      </c>
      <c r="BX80" s="41">
        <v>5486</v>
      </c>
    </row>
    <row r="81" spans="74:76" x14ac:dyDescent="0.3">
      <c r="BV81" t="s">
        <v>181</v>
      </c>
      <c r="BW81" s="41">
        <v>4272.7199999999975</v>
      </c>
      <c r="BX81" s="41">
        <v>5622</v>
      </c>
    </row>
    <row r="82" spans="74:76" x14ac:dyDescent="0.3">
      <c r="BV82" t="s">
        <v>182</v>
      </c>
      <c r="BW82" s="41">
        <v>-16258.440000000002</v>
      </c>
      <c r="BX82" s="41">
        <v>7458</v>
      </c>
    </row>
    <row r="83" spans="74:76" x14ac:dyDescent="0.3">
      <c r="BV83" t="s">
        <v>183</v>
      </c>
      <c r="BW83" s="41">
        <v>8442.900000000016</v>
      </c>
      <c r="BX83" s="41">
        <v>5310</v>
      </c>
    </row>
    <row r="84" spans="74:76" x14ac:dyDescent="0.3">
      <c r="BV84" t="s">
        <v>184</v>
      </c>
      <c r="BW84" s="41">
        <v>23774.260000000002</v>
      </c>
      <c r="BX84" s="41">
        <v>6478</v>
      </c>
    </row>
    <row r="85" spans="74:76" x14ac:dyDescent="0.3">
      <c r="BV85" t="s">
        <v>185</v>
      </c>
      <c r="BW85" s="41">
        <v>58611.329999999973</v>
      </c>
      <c r="BX85" s="41">
        <v>5867</v>
      </c>
    </row>
    <row r="86" spans="74:76" x14ac:dyDescent="0.3">
      <c r="BV86" t="s">
        <v>186</v>
      </c>
      <c r="BW86" s="41">
        <v>-1094.7799999999843</v>
      </c>
      <c r="BX86" s="41">
        <v>5762</v>
      </c>
    </row>
    <row r="87" spans="74:76" x14ac:dyDescent="0.3">
      <c r="BV87" t="s">
        <v>187</v>
      </c>
      <c r="BW87" s="41">
        <v>18444.999999999993</v>
      </c>
      <c r="BX87" s="41">
        <v>5950</v>
      </c>
    </row>
    <row r="88" spans="74:76" x14ac:dyDescent="0.3">
      <c r="BV88" t="s">
        <v>188</v>
      </c>
      <c r="BW88" s="41">
        <v>63091.859999999986</v>
      </c>
      <c r="BX88" s="41">
        <v>5163</v>
      </c>
    </row>
    <row r="89" spans="74:76" x14ac:dyDescent="0.3">
      <c r="BV89" t="s">
        <v>189</v>
      </c>
      <c r="BW89" s="41">
        <v>29725.620000000014</v>
      </c>
      <c r="BX89" s="41">
        <v>5969</v>
      </c>
    </row>
    <row r="90" spans="74:76" x14ac:dyDescent="0.3">
      <c r="BV90" t="s">
        <v>190</v>
      </c>
      <c r="BW90" s="41">
        <v>47952.000000000015</v>
      </c>
      <c r="BX90" s="41">
        <v>5400</v>
      </c>
    </row>
    <row r="91" spans="74:76" x14ac:dyDescent="0.3">
      <c r="BV91" t="s">
        <v>191</v>
      </c>
      <c r="BW91" s="41">
        <v>56300.05</v>
      </c>
      <c r="BX91" s="41">
        <v>6221</v>
      </c>
    </row>
    <row r="92" spans="74:76" x14ac:dyDescent="0.3">
      <c r="BV92" t="s">
        <v>192</v>
      </c>
      <c r="BW92" s="41">
        <v>22807.919999999976</v>
      </c>
      <c r="BX92" s="41">
        <v>6554</v>
      </c>
    </row>
    <row r="93" spans="74:76" x14ac:dyDescent="0.3">
      <c r="BV93" t="s">
        <v>193</v>
      </c>
      <c r="BW93" s="41">
        <v>56525.640000000014</v>
      </c>
      <c r="BX93" s="41">
        <v>6438</v>
      </c>
    </row>
    <row r="94" spans="74:76" x14ac:dyDescent="0.3">
      <c r="BV94" t="s">
        <v>194</v>
      </c>
      <c r="BW94" s="41">
        <v>32065.139999999952</v>
      </c>
      <c r="BX94" s="41">
        <v>5862</v>
      </c>
    </row>
    <row r="95" spans="74:76" x14ac:dyDescent="0.3">
      <c r="BV95" t="s">
        <v>195</v>
      </c>
      <c r="BW95" s="41">
        <v>685.07999999998719</v>
      </c>
      <c r="BX95" s="41">
        <v>5709</v>
      </c>
    </row>
    <row r="96" spans="74:76" x14ac:dyDescent="0.3">
      <c r="BV96" t="s">
        <v>196</v>
      </c>
      <c r="BW96" s="41">
        <v>-50135.640000000021</v>
      </c>
      <c r="BX96" s="41">
        <v>7666</v>
      </c>
    </row>
    <row r="97" spans="74:76" x14ac:dyDescent="0.3">
      <c r="BV97" t="s">
        <v>197</v>
      </c>
      <c r="BW97" s="41">
        <v>-25109.370000000024</v>
      </c>
      <c r="BX97" s="41">
        <v>5853</v>
      </c>
    </row>
    <row r="98" spans="74:76" x14ac:dyDescent="0.3">
      <c r="BV98" t="s">
        <v>198</v>
      </c>
      <c r="BW98" s="41">
        <v>2791.3200000000033</v>
      </c>
      <c r="BX98" s="41">
        <v>6646</v>
      </c>
    </row>
    <row r="99" spans="74:76" x14ac:dyDescent="0.3">
      <c r="BV99" t="s">
        <v>199</v>
      </c>
      <c r="BW99" s="41">
        <v>-39515.370000000003</v>
      </c>
      <c r="BX99" s="41">
        <v>5637</v>
      </c>
    </row>
    <row r="100" spans="74:76" x14ac:dyDescent="0.3">
      <c r="BV100" t="s">
        <v>200</v>
      </c>
      <c r="BW100" s="41">
        <v>27251.010000000009</v>
      </c>
      <c r="BX100" s="41">
        <v>5713</v>
      </c>
    </row>
    <row r="101" spans="74:76" x14ac:dyDescent="0.3">
      <c r="BV101" t="s">
        <v>201</v>
      </c>
      <c r="BW101" s="41">
        <v>21262.580000000013</v>
      </c>
      <c r="BX101" s="41">
        <v>5438</v>
      </c>
    </row>
    <row r="102" spans="74:76" x14ac:dyDescent="0.3">
      <c r="BV102" t="s">
        <v>202</v>
      </c>
      <c r="BW102" s="41">
        <v>16798.080000000002</v>
      </c>
      <c r="BX102" s="41">
        <v>5384</v>
      </c>
    </row>
    <row r="103" spans="74:76" x14ac:dyDescent="0.3">
      <c r="BV103" t="s">
        <v>203</v>
      </c>
      <c r="BW103" s="41">
        <v>74447.250000000029</v>
      </c>
      <c r="BX103" s="41">
        <v>5839</v>
      </c>
    </row>
    <row r="104" spans="74:76" x14ac:dyDescent="0.3">
      <c r="BV104" t="s">
        <v>204</v>
      </c>
      <c r="BW104" s="41">
        <v>74371.949999999953</v>
      </c>
      <c r="BX104" s="41">
        <v>6255</v>
      </c>
    </row>
    <row r="105" spans="74:76" x14ac:dyDescent="0.3">
      <c r="BV105" t="s">
        <v>205</v>
      </c>
      <c r="BW105" s="41">
        <v>-60.990000000012515</v>
      </c>
      <c r="BX105" s="41">
        <v>6099</v>
      </c>
    </row>
    <row r="106" spans="74:76" x14ac:dyDescent="0.3">
      <c r="BV106" t="s">
        <v>206</v>
      </c>
      <c r="BW106" s="41">
        <v>26684.99999999996</v>
      </c>
      <c r="BX106" s="41">
        <v>5930</v>
      </c>
    </row>
    <row r="107" spans="74:76" x14ac:dyDescent="0.3">
      <c r="BV107" t="s">
        <v>207</v>
      </c>
      <c r="BW107" s="41">
        <v>46112.94</v>
      </c>
      <c r="BX107" s="41">
        <v>6378</v>
      </c>
    </row>
    <row r="108" spans="74:76" x14ac:dyDescent="0.3">
      <c r="BV108" t="s">
        <v>208</v>
      </c>
      <c r="BW108" s="41">
        <v>-1748.7000000000335</v>
      </c>
      <c r="BX108" s="41">
        <v>6030</v>
      </c>
    </row>
    <row r="109" spans="74:76" x14ac:dyDescent="0.3">
      <c r="BV109" t="s">
        <v>209</v>
      </c>
      <c r="BW109" s="41">
        <v>-4890.8900000000067</v>
      </c>
      <c r="BX109" s="41">
        <v>6191</v>
      </c>
    </row>
    <row r="110" spans="74:76" x14ac:dyDescent="0.3">
      <c r="BV110" t="s">
        <v>210</v>
      </c>
      <c r="BW110" s="41">
        <v>54830.159999999974</v>
      </c>
      <c r="BX110" s="41">
        <v>5934</v>
      </c>
    </row>
    <row r="111" spans="74:76" x14ac:dyDescent="0.3">
      <c r="BV111" t="s">
        <v>211</v>
      </c>
      <c r="BW111" s="41">
        <v>21655.43999999993</v>
      </c>
      <c r="BX111" s="41">
        <v>6332</v>
      </c>
    </row>
    <row r="112" spans="74:76" x14ac:dyDescent="0.3">
      <c r="BV112" t="s">
        <v>212</v>
      </c>
      <c r="BW112" s="41">
        <v>9097.2600000000093</v>
      </c>
      <c r="BX112" s="41">
        <v>6231</v>
      </c>
    </row>
  </sheetData>
  <conditionalFormatting sqref="AI25:AR34">
    <cfRule type="expression" dxfId="1" priority="10">
      <formula>AI25&lt;&gt;$AT$23</formula>
    </cfRule>
    <cfRule type="expression" dxfId="0" priority="11">
      <formula>AI25&lt;&gt;$AT$22</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7966B-9663-406D-8E38-6EC15B4752D3}">
  <sheetPr codeName="Sheet5"/>
  <dimension ref="V1:V40"/>
  <sheetViews>
    <sheetView showGridLines="0" tabSelected="1" zoomScaleNormal="100" workbookViewId="0">
      <selection activeCell="T2" sqref="T2"/>
    </sheetView>
  </sheetViews>
  <sheetFormatPr defaultRowHeight="14.4" zeroHeight="1" x14ac:dyDescent="0.3"/>
  <cols>
    <col min="1" max="16384" width="8.88671875" style="5"/>
  </cols>
  <sheetData>
    <row r="1" x14ac:dyDescent="0.3"/>
    <row r="2" s="5" customFormat="1" x14ac:dyDescent="0.3"/>
    <row r="3" x14ac:dyDescent="0.3"/>
    <row r="4" x14ac:dyDescent="0.3"/>
    <row r="5" x14ac:dyDescent="0.3"/>
    <row r="6" x14ac:dyDescent="0.3"/>
    <row r="7" x14ac:dyDescent="0.3"/>
    <row r="8" x14ac:dyDescent="0.3"/>
    <row r="9" x14ac:dyDescent="0.3"/>
    <row r="10" x14ac:dyDescent="0.3"/>
    <row r="11" x14ac:dyDescent="0.3"/>
    <row r="12" x14ac:dyDescent="0.3"/>
    <row r="13" x14ac:dyDescent="0.3"/>
    <row r="14" x14ac:dyDescent="0.3"/>
    <row r="15" x14ac:dyDescent="0.3"/>
    <row r="16" x14ac:dyDescent="0.3"/>
    <row r="17" x14ac:dyDescent="0.3"/>
    <row r="18" x14ac:dyDescent="0.3"/>
    <row r="19" x14ac:dyDescent="0.3"/>
    <row r="20" x14ac:dyDescent="0.3"/>
    <row r="21" x14ac:dyDescent="0.3"/>
    <row r="22" x14ac:dyDescent="0.3"/>
    <row r="23" x14ac:dyDescent="0.3"/>
    <row r="24" x14ac:dyDescent="0.3"/>
    <row r="25" x14ac:dyDescent="0.3"/>
    <row r="26" x14ac:dyDescent="0.3"/>
    <row r="27" x14ac:dyDescent="0.3"/>
    <row r="28" x14ac:dyDescent="0.3"/>
    <row r="29" x14ac:dyDescent="0.3"/>
    <row r="30" x14ac:dyDescent="0.3"/>
    <row r="31" x14ac:dyDescent="0.3"/>
    <row r="32" x14ac:dyDescent="0.3"/>
    <row r="33" spans="22:22" x14ac:dyDescent="0.3"/>
    <row r="34" spans="22:22" x14ac:dyDescent="0.3"/>
    <row r="35" spans="22:22" x14ac:dyDescent="0.3"/>
    <row r="36" spans="22:22" s="51" customFormat="1" x14ac:dyDescent="0.3"/>
    <row r="37" spans="22:22" s="51" customFormat="1" x14ac:dyDescent="0.3"/>
    <row r="38" spans="22:22" s="51" customFormat="1" x14ac:dyDescent="0.3"/>
    <row r="39" spans="22:22" x14ac:dyDescent="0.3"/>
    <row r="40" spans="22:22" hidden="1" x14ac:dyDescent="0.3">
      <c r="V40" s="51"/>
    </row>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10245" r:id="rId3" name="Option Button 5">
              <controlPr defaultSize="0" autoFill="0" autoLine="0" autoPict="0">
                <anchor moveWithCells="1">
                  <from>
                    <xdr:col>10</xdr:col>
                    <xdr:colOff>381000</xdr:colOff>
                    <xdr:row>8</xdr:row>
                    <xdr:rowOff>152400</xdr:rowOff>
                  </from>
                  <to>
                    <xdr:col>10</xdr:col>
                    <xdr:colOff>609600</xdr:colOff>
                    <xdr:row>10</xdr:row>
                    <xdr:rowOff>7620</xdr:rowOff>
                  </to>
                </anchor>
              </controlPr>
            </control>
          </mc:Choice>
        </mc:AlternateContent>
        <mc:AlternateContent xmlns:mc="http://schemas.openxmlformats.org/markup-compatibility/2006">
          <mc:Choice Requires="x14">
            <control shapeId="10242" r:id="rId4" name="Option Button 2">
              <controlPr defaultSize="0" autoFill="0" autoLine="0" autoPict="0">
                <anchor moveWithCells="1">
                  <from>
                    <xdr:col>12</xdr:col>
                    <xdr:colOff>388620</xdr:colOff>
                    <xdr:row>8</xdr:row>
                    <xdr:rowOff>152400</xdr:rowOff>
                  </from>
                  <to>
                    <xdr:col>13</xdr:col>
                    <xdr:colOff>7620</xdr:colOff>
                    <xdr:row>10</xdr:row>
                    <xdr:rowOff>7620</xdr:rowOff>
                  </to>
                </anchor>
              </controlPr>
            </control>
          </mc:Choice>
        </mc:AlternateContent>
        <mc:AlternateContent xmlns:mc="http://schemas.openxmlformats.org/markup-compatibility/2006">
          <mc:Choice Requires="x14">
            <control shapeId="10244" r:id="rId5" name="Drop Down 4">
              <controlPr defaultSize="0" autoLine="0" autoPict="0">
                <anchor moveWithCells="1">
                  <from>
                    <xdr:col>15</xdr:col>
                    <xdr:colOff>175260</xdr:colOff>
                    <xdr:row>8</xdr:row>
                    <xdr:rowOff>121920</xdr:rowOff>
                  </from>
                  <to>
                    <xdr:col>16</xdr:col>
                    <xdr:colOff>335280</xdr:colOff>
                    <xdr:row>9</xdr:row>
                    <xdr:rowOff>121920</xdr:rowOff>
                  </to>
                </anchor>
              </controlPr>
            </control>
          </mc:Choice>
        </mc:AlternateContent>
        <mc:AlternateContent xmlns:mc="http://schemas.openxmlformats.org/markup-compatibility/2006">
          <mc:Choice Requires="x14">
            <control shapeId="10259" r:id="rId6" name="Option Button 19">
              <controlPr defaultSize="0" autoFill="0" autoLine="0" autoPict="0">
                <anchor moveWithCells="1">
                  <from>
                    <xdr:col>17</xdr:col>
                    <xdr:colOff>182880</xdr:colOff>
                    <xdr:row>12</xdr:row>
                    <xdr:rowOff>38100</xdr:rowOff>
                  </from>
                  <to>
                    <xdr:col>17</xdr:col>
                    <xdr:colOff>426720</xdr:colOff>
                    <xdr:row>13</xdr:row>
                    <xdr:rowOff>76200</xdr:rowOff>
                  </to>
                </anchor>
              </controlPr>
            </control>
          </mc:Choice>
        </mc:AlternateContent>
        <mc:AlternateContent xmlns:mc="http://schemas.openxmlformats.org/markup-compatibility/2006">
          <mc:Choice Requires="x14">
            <control shapeId="11" r:id="rId7" name="Option Button 20">
              <controlPr defaultSize="0" autoFill="0" autoLine="0" autoPict="0">
                <anchor moveWithCells="1">
                  <from>
                    <xdr:col>19</xdr:col>
                    <xdr:colOff>30480</xdr:colOff>
                    <xdr:row>12</xdr:row>
                    <xdr:rowOff>38100</xdr:rowOff>
                  </from>
                  <to>
                    <xdr:col>19</xdr:col>
                    <xdr:colOff>274320</xdr:colOff>
                    <xdr:row>13</xdr:row>
                    <xdr:rowOff>76200</xdr:rowOff>
                  </to>
                </anchor>
              </controlPr>
            </control>
          </mc:Choice>
        </mc:AlternateContent>
        <mc:AlternateContent xmlns:mc="http://schemas.openxmlformats.org/markup-compatibility/2006">
          <mc:Choice Requires="x14">
            <control shapeId="10261" r:id="rId8" name="Group Box 21">
              <controlPr defaultSize="0" autoFill="0" autoPict="0">
                <anchor moveWithCells="1">
                  <from>
                    <xdr:col>17</xdr:col>
                    <xdr:colOff>106680</xdr:colOff>
                    <xdr:row>12</xdr:row>
                    <xdr:rowOff>30480</xdr:rowOff>
                  </from>
                  <to>
                    <xdr:col>21</xdr:col>
                    <xdr:colOff>213360</xdr:colOff>
                    <xdr:row>13</xdr:row>
                    <xdr:rowOff>137160</xdr:rowOff>
                  </to>
                </anchor>
              </controlPr>
            </control>
          </mc:Choice>
        </mc:AlternateContent>
      </controls>
    </mc:Choice>
  </mc:AlternateContent>
  <extLst>
    <ext xmlns:x14="http://schemas.microsoft.com/office/spreadsheetml/2009/9/main" uri="{A8765BA9-456A-4dab-B4F3-ACF838C121DE}">
      <x14:slicerList>
        <x14:slicer r:id="rId9"/>
      </x14:slicerList>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EF5FC9-4CDE-47A3-9098-84579E655FCF}">
  <sheetPr codeName="Sheet6"/>
  <dimension ref="A1:A38"/>
  <sheetViews>
    <sheetView showGridLines="0" zoomScaleNormal="100" workbookViewId="0"/>
  </sheetViews>
  <sheetFormatPr defaultRowHeight="14.4" zeroHeight="1" x14ac:dyDescent="0.3"/>
  <cols>
    <col min="1" max="16384" width="8.88671875" style="5"/>
  </cols>
  <sheetData>
    <row r="1" x14ac:dyDescent="0.3"/>
    <row r="2" s="5" customFormat="1" x14ac:dyDescent="0.3"/>
    <row r="3" x14ac:dyDescent="0.3"/>
    <row r="4" x14ac:dyDescent="0.3"/>
    <row r="5" x14ac:dyDescent="0.3"/>
    <row r="6" x14ac:dyDescent="0.3"/>
    <row r="7" x14ac:dyDescent="0.3"/>
    <row r="8" x14ac:dyDescent="0.3"/>
    <row r="9" x14ac:dyDescent="0.3"/>
    <row r="10" x14ac:dyDescent="0.3"/>
    <row r="11" x14ac:dyDescent="0.3"/>
    <row r="12" x14ac:dyDescent="0.3"/>
    <row r="13" x14ac:dyDescent="0.3"/>
    <row r="14" x14ac:dyDescent="0.3"/>
    <row r="15" x14ac:dyDescent="0.3"/>
    <row r="16" x14ac:dyDescent="0.3"/>
    <row r="17" x14ac:dyDescent="0.3"/>
    <row r="18" x14ac:dyDescent="0.3"/>
    <row r="19" x14ac:dyDescent="0.3"/>
    <row r="20" x14ac:dyDescent="0.3"/>
    <row r="21" x14ac:dyDescent="0.3"/>
    <row r="22" x14ac:dyDescent="0.3"/>
    <row r="23" x14ac:dyDescent="0.3"/>
    <row r="24" x14ac:dyDescent="0.3"/>
    <row r="25" x14ac:dyDescent="0.3"/>
    <row r="26" x14ac:dyDescent="0.3"/>
    <row r="27" x14ac:dyDescent="0.3"/>
    <row r="28" x14ac:dyDescent="0.3"/>
    <row r="29" x14ac:dyDescent="0.3"/>
    <row r="30" x14ac:dyDescent="0.3"/>
    <row r="31" x14ac:dyDescent="0.3"/>
    <row r="32" x14ac:dyDescent="0.3"/>
    <row r="33" x14ac:dyDescent="0.3"/>
    <row r="34" x14ac:dyDescent="0.3"/>
    <row r="35" x14ac:dyDescent="0.3"/>
    <row r="36" x14ac:dyDescent="0.3"/>
    <row r="37" x14ac:dyDescent="0.3"/>
    <row r="38" x14ac:dyDescent="0.3"/>
  </sheetData>
  <pageMargins left="0.7" right="0.7" top="0.75" bottom="0.75" header="0.3" footer="0.3"/>
  <drawing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254A6-75B5-4527-B035-49283CF5EB77}">
  <sheetPr codeName="Sheet7"/>
  <dimension ref="A1:A39"/>
  <sheetViews>
    <sheetView showGridLines="0" zoomScaleNormal="100" workbookViewId="0"/>
  </sheetViews>
  <sheetFormatPr defaultRowHeight="14.4" zeroHeight="1" x14ac:dyDescent="0.3"/>
  <cols>
    <col min="1" max="21" width="8.88671875" style="5" customWidth="1"/>
    <col min="22" max="16384" width="8.88671875" style="5"/>
  </cols>
  <sheetData>
    <row r="1" ht="13.8" customHeight="1" x14ac:dyDescent="0.3"/>
    <row r="2" s="5" customFormat="1" ht="13.8" customHeight="1" x14ac:dyDescent="0.3"/>
    <row r="3" ht="13.8" customHeight="1" x14ac:dyDescent="0.3"/>
    <row r="4" ht="13.8" customHeight="1" x14ac:dyDescent="0.3"/>
    <row r="5" ht="13.8" customHeight="1" x14ac:dyDescent="0.3"/>
    <row r="6" ht="13.8" customHeight="1" x14ac:dyDescent="0.3"/>
    <row r="7" ht="13.8" customHeight="1" x14ac:dyDescent="0.3"/>
    <row r="8" ht="13.8" customHeight="1" x14ac:dyDescent="0.3"/>
    <row r="9" ht="13.8" customHeight="1" x14ac:dyDescent="0.3"/>
    <row r="10" ht="13.8" customHeight="1" x14ac:dyDescent="0.3"/>
    <row r="11" ht="13.8" customHeight="1" x14ac:dyDescent="0.3"/>
    <row r="12" ht="13.8" customHeight="1" x14ac:dyDescent="0.3"/>
    <row r="13" ht="13.8" customHeight="1" x14ac:dyDescent="0.3"/>
    <row r="14" ht="13.8" customHeight="1" x14ac:dyDescent="0.3"/>
    <row r="15" ht="13.8" customHeight="1" x14ac:dyDescent="0.3"/>
    <row r="16" ht="13.8" customHeight="1" x14ac:dyDescent="0.3"/>
    <row r="17" ht="13.8" customHeight="1" x14ac:dyDescent="0.3"/>
    <row r="18" ht="13.8" customHeight="1" x14ac:dyDescent="0.3"/>
    <row r="19" ht="13.8" customHeight="1" x14ac:dyDescent="0.3"/>
    <row r="20" ht="13.8" customHeight="1" x14ac:dyDescent="0.3"/>
    <row r="21" ht="13.8" customHeight="1" x14ac:dyDescent="0.3"/>
    <row r="22" ht="13.8" customHeight="1" x14ac:dyDescent="0.3"/>
    <row r="23" ht="13.8" customHeight="1" x14ac:dyDescent="0.3"/>
    <row r="24" ht="13.8" customHeight="1" x14ac:dyDescent="0.3"/>
    <row r="25" ht="13.8" customHeight="1" x14ac:dyDescent="0.3"/>
    <row r="26" ht="13.8" customHeight="1" x14ac:dyDescent="0.3"/>
    <row r="27" ht="13.8" customHeight="1" x14ac:dyDescent="0.3"/>
    <row r="28" ht="13.8" customHeight="1" x14ac:dyDescent="0.3"/>
    <row r="29" ht="13.8" customHeight="1" x14ac:dyDescent="0.3"/>
    <row r="30" ht="13.8" customHeight="1" x14ac:dyDescent="0.3"/>
    <row r="31" ht="13.8" customHeight="1" x14ac:dyDescent="0.3"/>
    <row r="32" ht="13.8" customHeight="1" x14ac:dyDescent="0.3"/>
    <row r="33" ht="13.8" customHeight="1" x14ac:dyDescent="0.3"/>
    <row r="34" ht="13.8" customHeight="1" x14ac:dyDescent="0.3"/>
    <row r="35" ht="13.8" customHeight="1" x14ac:dyDescent="0.3"/>
    <row r="36" s="5" customFormat="1" x14ac:dyDescent="0.3"/>
    <row r="37" s="5" customFormat="1" x14ac:dyDescent="0.3"/>
    <row r="38" s="5" customFormat="1" x14ac:dyDescent="0.3"/>
    <row r="39" s="5" customFormat="1" x14ac:dyDescent="0.3"/>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Props1.xml><?xml version="1.0" encoding="utf-8"?>
<ds:datastoreItem xmlns:ds="http://schemas.openxmlformats.org/officeDocument/2006/customXml" ds:itemID="{AC7C11F0-8606-4E57-B9E2-04BD32F212F4}">
  <ds:schemaRefs/>
</ds:datastoreItem>
</file>

<file path=customXml/itemProps2.xml><?xml version="1.0" encoding="utf-8"?>
<ds:datastoreItem xmlns:ds="http://schemas.openxmlformats.org/officeDocument/2006/customXml" ds:itemID="{1FEAE2BE-54C1-4EAA-99D5-486D009A1D7A}">
  <ds:schemaRefs/>
</ds:datastoreItem>
</file>

<file path=customXml/itemProps3.xml><?xml version="1.0" encoding="utf-8"?>
<ds:datastoreItem xmlns:ds="http://schemas.openxmlformats.org/officeDocument/2006/customXml" ds:itemID="{737F5C85-7CAB-440E-82E8-ABEA97A6113A}">
  <ds:schemaRefs/>
</ds:datastoreItem>
</file>

<file path=customXml/itemProps4.xml><?xml version="1.0" encoding="utf-8"?>
<ds:datastoreItem xmlns:ds="http://schemas.openxmlformats.org/officeDocument/2006/customXml" ds:itemID="{3729E630-0EEB-4865-B865-37403C0ABBD1}">
  <ds:schemaRefs/>
</ds:datastoreItem>
</file>

<file path=customXml/itemProps5.xml><?xml version="1.0" encoding="utf-8"?>
<ds:datastoreItem xmlns:ds="http://schemas.openxmlformats.org/officeDocument/2006/customXml" ds:itemID="{2D0E8CBB-313B-4E66-BE0B-C2088E6CF611}">
  <ds:schemaRefs/>
</ds:datastoreItem>
</file>

<file path=customXml/itemProps6.xml><?xml version="1.0" encoding="utf-8"?>
<ds:datastoreItem xmlns:ds="http://schemas.openxmlformats.org/officeDocument/2006/customXml" ds:itemID="{243B6210-1996-4514-B0D7-504ED0277D8B}">
  <ds:schemaRefs/>
</ds:datastoreItem>
</file>

<file path=customXml/itemProps7.xml><?xml version="1.0" encoding="utf-8"?>
<ds:datastoreItem xmlns:ds="http://schemas.openxmlformats.org/officeDocument/2006/customXml" ds:itemID="{0024C341-6FBC-4D70-8337-72F78B20E254}">
  <ds:schemaRefs/>
</ds:datastoreItem>
</file>

<file path=customXml/itemProps8.xml><?xml version="1.0" encoding="utf-8"?>
<ds:datastoreItem xmlns:ds="http://schemas.openxmlformats.org/officeDocument/2006/customXml" ds:itemID="{465AAF1A-1EC0-4AAB-A634-CE16242246FC}">
  <ds:schemaRefs/>
</ds:datastoreItem>
</file>

<file path=customXml/itemProps9.xml><?xml version="1.0" encoding="utf-8"?>
<ds:datastoreItem xmlns:ds="http://schemas.openxmlformats.org/officeDocument/2006/customXml" ds:itemID="{1A5B93DD-54DC-428B-9230-EA313B9FB44C}">
  <ds:schemaRefs/>
</ds:datastoreItem>
</file>

<file path=customXml/itemProps10.xml><?xml version="1.0" encoding="utf-8"?>
<ds:datastoreItem xmlns:ds="http://schemas.openxmlformats.org/officeDocument/2006/customXml" ds:itemID="{85A8833E-6246-454F-AE39-CF743FBBAFE2}">
  <ds:schemaRefs/>
</ds:datastoreItem>
</file>

<file path=customXml/itemProps11.xml><?xml version="1.0" encoding="utf-8"?>
<ds:datastoreItem xmlns:ds="http://schemas.openxmlformats.org/officeDocument/2006/customXml" ds:itemID="{4749F861-A97C-44C7-978A-1516AF79B327}">
  <ds:schemaRefs/>
</ds:datastoreItem>
</file>

<file path=customXml/itemProps12.xml><?xml version="1.0" encoding="utf-8"?>
<ds:datastoreItem xmlns:ds="http://schemas.openxmlformats.org/officeDocument/2006/customXml" ds:itemID="{FC97E8BA-A10B-4926-8E26-F1B83A15E967}">
  <ds:schemaRefs/>
</ds:datastoreItem>
</file>

<file path=customXml/itemProps13.xml><?xml version="1.0" encoding="utf-8"?>
<ds:datastoreItem xmlns:ds="http://schemas.openxmlformats.org/officeDocument/2006/customXml" ds:itemID="{C0A175B7-5EA9-423D-8EAC-50A0FD47829A}">
  <ds:schemaRefs/>
</ds:datastoreItem>
</file>

<file path=customXml/itemProps14.xml><?xml version="1.0" encoding="utf-8"?>
<ds:datastoreItem xmlns:ds="http://schemas.openxmlformats.org/officeDocument/2006/customXml" ds:itemID="{87BE719C-67B1-42C0-9A91-2134862CA523}">
  <ds:schemaRefs/>
</ds:datastoreItem>
</file>

<file path=customXml/itemProps15.xml><?xml version="1.0" encoding="utf-8"?>
<ds:datastoreItem xmlns:ds="http://schemas.openxmlformats.org/officeDocument/2006/customXml" ds:itemID="{EA1F2DF8-50E1-44C5-B21E-BB71D6DAF636}">
  <ds:schemaRefs/>
</ds:datastoreItem>
</file>

<file path=customXml/itemProps16.xml><?xml version="1.0" encoding="utf-8"?>
<ds:datastoreItem xmlns:ds="http://schemas.openxmlformats.org/officeDocument/2006/customXml" ds:itemID="{2CE46E68-FE59-423F-B8ED-4EC1530627C8}">
  <ds:schemaRefs/>
</ds:datastoreItem>
</file>

<file path=customXml/itemProps17.xml><?xml version="1.0" encoding="utf-8"?>
<ds:datastoreItem xmlns:ds="http://schemas.openxmlformats.org/officeDocument/2006/customXml" ds:itemID="{DEF45269-DCCB-4190-B077-5526A438BBD2}">
  <ds:schemaRefs/>
</ds:datastoreItem>
</file>

<file path=customXml/itemProps18.xml><?xml version="1.0" encoding="utf-8"?>
<ds:datastoreItem xmlns:ds="http://schemas.openxmlformats.org/officeDocument/2006/customXml" ds:itemID="{CF13851B-8FCB-4836-9B31-AFA1029B6EA3}">
  <ds:schemaRefs/>
</ds:datastoreItem>
</file>

<file path=customXml/itemProps19.xml><?xml version="1.0" encoding="utf-8"?>
<ds:datastoreItem xmlns:ds="http://schemas.openxmlformats.org/officeDocument/2006/customXml" ds:itemID="{E3E0DB5A-23F9-448D-B554-84F192B0537C}">
  <ds:schemaRefs/>
</ds:datastoreItem>
</file>

<file path=customXml/itemProps20.xml><?xml version="1.0" encoding="utf-8"?>
<ds:datastoreItem xmlns:ds="http://schemas.openxmlformats.org/officeDocument/2006/customXml" ds:itemID="{9D0643DF-E00B-42A1-BBA1-447DF065A210}">
  <ds:schemaRefs/>
</ds:datastoreItem>
</file>

<file path=customXml/itemProps21.xml><?xml version="1.0" encoding="utf-8"?>
<ds:datastoreItem xmlns:ds="http://schemas.openxmlformats.org/officeDocument/2006/customXml" ds:itemID="{577E2673-F5B0-4C33-8292-9BF2BA4910D6}">
  <ds:schemaRefs/>
</ds:datastoreItem>
</file>

<file path=customXml/itemProps22.xml><?xml version="1.0" encoding="utf-8"?>
<ds:datastoreItem xmlns:ds="http://schemas.openxmlformats.org/officeDocument/2006/customXml" ds:itemID="{B276AD32-8FFB-4DC3-B359-02E4263DA580}">
  <ds:schemaRefs/>
</ds:datastoreItem>
</file>

<file path=customXml/itemProps23.xml><?xml version="1.0" encoding="utf-8"?>
<ds:datastoreItem xmlns:ds="http://schemas.openxmlformats.org/officeDocument/2006/customXml" ds:itemID="{6C3AEB0A-C1C5-45D1-B5C1-3181E410038E}">
  <ds:schemaRefs/>
</ds:datastoreItem>
</file>

<file path=customXml/itemProps24.xml><?xml version="1.0" encoding="utf-8"?>
<ds:datastoreItem xmlns:ds="http://schemas.openxmlformats.org/officeDocument/2006/customXml" ds:itemID="{3AD3BDB8-A14B-43E6-91B0-76CA36149C38}">
  <ds:schemaRefs/>
</ds:datastoreItem>
</file>

<file path=customXml/itemProps25.xml><?xml version="1.0" encoding="utf-8"?>
<ds:datastoreItem xmlns:ds="http://schemas.openxmlformats.org/officeDocument/2006/customXml" ds:itemID="{8D2D06D7-66A3-4EFA-9449-21BBFF628CDF}">
  <ds:schemaRefs/>
</ds:datastoreItem>
</file>

<file path=customXml/itemProps26.xml><?xml version="1.0" encoding="utf-8"?>
<ds:datastoreItem xmlns:ds="http://schemas.openxmlformats.org/officeDocument/2006/customXml" ds:itemID="{323FA358-1887-40C3-837A-42882905A072}">
  <ds:schemaRefs/>
</ds:datastoreItem>
</file>

<file path=customXml/itemProps27.xml><?xml version="1.0" encoding="utf-8"?>
<ds:datastoreItem xmlns:ds="http://schemas.openxmlformats.org/officeDocument/2006/customXml" ds:itemID="{C81F5BAC-ED5E-48F0-91F4-E89A5BC819FC}">
  <ds:schemaRefs/>
</ds:datastoreItem>
</file>

<file path=customXml/itemProps28.xml><?xml version="1.0" encoding="utf-8"?>
<ds:datastoreItem xmlns:ds="http://schemas.openxmlformats.org/officeDocument/2006/customXml" ds:itemID="{B96BCBB6-1B3D-4265-BF19-E36C1EDBE28B}">
  <ds:schemaRefs/>
</ds:datastoreItem>
</file>

<file path=customXml/itemProps29.xml><?xml version="1.0" encoding="utf-8"?>
<ds:datastoreItem xmlns:ds="http://schemas.openxmlformats.org/officeDocument/2006/customXml" ds:itemID="{0E1DB1B6-11A7-4819-8A6D-AEBA53E0DC35}">
  <ds:schemaRefs/>
</ds:datastoreItem>
</file>

<file path=customXml/itemProps30.xml><?xml version="1.0" encoding="utf-8"?>
<ds:datastoreItem xmlns:ds="http://schemas.openxmlformats.org/officeDocument/2006/customXml" ds:itemID="{2C4C2721-3FB6-4713-8CDF-61F71654A7A9}">
  <ds:schemaRefs/>
</ds:datastoreItem>
</file>

<file path=customXml/itemProps31.xml><?xml version="1.0" encoding="utf-8"?>
<ds:datastoreItem xmlns:ds="http://schemas.openxmlformats.org/officeDocument/2006/customXml" ds:itemID="{9C2C2EF9-7D25-41F3-B61E-113841C1C79C}">
  <ds:schemaRefs/>
</ds:datastoreItem>
</file>

<file path=customXml/itemProps32.xml><?xml version="1.0" encoding="utf-8"?>
<ds:datastoreItem xmlns:ds="http://schemas.openxmlformats.org/officeDocument/2006/customXml" ds:itemID="{DA805C78-C2E3-46E7-9399-87D479A10AA4}">
  <ds:schemaRefs/>
</ds:datastoreItem>
</file>

<file path=customXml/itemProps33.xml><?xml version="1.0" encoding="utf-8"?>
<ds:datastoreItem xmlns:ds="http://schemas.openxmlformats.org/officeDocument/2006/customXml" ds:itemID="{9B57F494-058E-4E95-A154-32F4BC5481A6}">
  <ds:schemaRefs/>
</ds:datastoreItem>
</file>

<file path=customXml/itemProps34.xml><?xml version="1.0" encoding="utf-8"?>
<ds:datastoreItem xmlns:ds="http://schemas.openxmlformats.org/officeDocument/2006/customXml" ds:itemID="{79CC0BA8-EDFB-40D3-9871-B13D785E6B3C}">
  <ds:schemaRefs>
    <ds:schemaRef ds:uri="http://schemas.microsoft.com/DataMashup"/>
  </ds:schemaRefs>
</ds:datastoreItem>
</file>

<file path=customXml/itemProps35.xml><?xml version="1.0" encoding="utf-8"?>
<ds:datastoreItem xmlns:ds="http://schemas.openxmlformats.org/officeDocument/2006/customXml" ds:itemID="{3F2E65B7-7DF8-442C-B402-85C6FD2996F2}">
  <ds:schemaRefs/>
</ds:datastoreItem>
</file>

<file path=customXml/itemProps36.xml><?xml version="1.0" encoding="utf-8"?>
<ds:datastoreItem xmlns:ds="http://schemas.openxmlformats.org/officeDocument/2006/customXml" ds:itemID="{C8B3EBBD-DAD2-4392-9BE1-7699BFE45F54}">
  <ds:schemaRefs/>
</ds:datastoreItem>
</file>

<file path=customXml/itemProps37.xml><?xml version="1.0" encoding="utf-8"?>
<ds:datastoreItem xmlns:ds="http://schemas.openxmlformats.org/officeDocument/2006/customXml" ds:itemID="{F46F00F8-8121-473E-91D1-796F5D588D64}">
  <ds:schemaRefs/>
</ds:datastoreItem>
</file>

<file path=customXml/itemProps38.xml><?xml version="1.0" encoding="utf-8"?>
<ds:datastoreItem xmlns:ds="http://schemas.openxmlformats.org/officeDocument/2006/customXml" ds:itemID="{8554C261-6ADA-41C4-A97F-6B6E2D3648E4}">
  <ds:schemaRefs/>
</ds:datastoreItem>
</file>

<file path=customXml/itemProps39.xml><?xml version="1.0" encoding="utf-8"?>
<ds:datastoreItem xmlns:ds="http://schemas.openxmlformats.org/officeDocument/2006/customXml" ds:itemID="{049ECC81-2DF9-40B9-8687-2C1BE7100E94}">
  <ds:schemaRefs/>
</ds:datastoreItem>
</file>

<file path=customXml/itemProps40.xml><?xml version="1.0" encoding="utf-8"?>
<ds:datastoreItem xmlns:ds="http://schemas.openxmlformats.org/officeDocument/2006/customXml" ds:itemID="{17420174-F62A-4957-B582-302FB056B1DB}">
  <ds:schemaRefs/>
</ds:datastoreItem>
</file>

<file path=customXml/itemProps41.xml><?xml version="1.0" encoding="utf-8"?>
<ds:datastoreItem xmlns:ds="http://schemas.openxmlformats.org/officeDocument/2006/customXml" ds:itemID="{5629640E-8949-456E-B4F1-7EF5DBE60838}">
  <ds:schemaRefs/>
</ds:datastoreItem>
</file>

<file path=customXml/itemProps42.xml><?xml version="1.0" encoding="utf-8"?>
<ds:datastoreItem xmlns:ds="http://schemas.openxmlformats.org/officeDocument/2006/customXml" ds:itemID="{6724BD8E-35CB-452A-B44C-F7E81B472153}">
  <ds:schemaRefs/>
</ds:datastoreItem>
</file>

<file path=customXml/itemProps43.xml><?xml version="1.0" encoding="utf-8"?>
<ds:datastoreItem xmlns:ds="http://schemas.openxmlformats.org/officeDocument/2006/customXml" ds:itemID="{CA07E3DD-7115-4020-86EE-D0458501983D}">
  <ds:schemaRefs/>
</ds:datastoreItem>
</file>

<file path=customXml/itemProps44.xml><?xml version="1.0" encoding="utf-8"?>
<ds:datastoreItem xmlns:ds="http://schemas.openxmlformats.org/officeDocument/2006/customXml" ds:itemID="{85F00A89-1760-4569-9A93-DD53343F5AD1}">
  <ds:schemaRefs/>
</ds:datastoreItem>
</file>

<file path=customXml/itemProps45.xml><?xml version="1.0" encoding="utf-8"?>
<ds:datastoreItem xmlns:ds="http://schemas.openxmlformats.org/officeDocument/2006/customXml" ds:itemID="{DE926230-88B9-4BE0-A44C-0B970C3BFF24}">
  <ds:schemaRefs/>
</ds:datastoreItem>
</file>

<file path=customXml/itemProps46.xml><?xml version="1.0" encoding="utf-8"?>
<ds:datastoreItem xmlns:ds="http://schemas.openxmlformats.org/officeDocument/2006/customXml" ds:itemID="{F7C36FFB-3F6A-4CE7-B26C-2393E5325D9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2</vt:i4>
      </vt:variant>
    </vt:vector>
  </HeadingPairs>
  <TitlesOfParts>
    <vt:vector size="9" baseType="lpstr">
      <vt:lpstr>Analysis</vt:lpstr>
      <vt:lpstr>Analysis 02</vt:lpstr>
      <vt:lpstr>Waffle Chart</vt:lpstr>
      <vt:lpstr>Analysis 03</vt:lpstr>
      <vt:lpstr>Profit View</vt:lpstr>
      <vt:lpstr>Time Frame</vt:lpstr>
      <vt:lpstr>Store</vt:lpstr>
      <vt:lpstr>Large_1</vt:lpstr>
      <vt:lpstr>Large_2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sourabh Londe</dc:creator>
  <cp:lastModifiedBy>sourabh Londe</cp:lastModifiedBy>
  <dcterms:created xsi:type="dcterms:W3CDTF">2015-06-05T18:17:20Z</dcterms:created>
  <dcterms:modified xsi:type="dcterms:W3CDTF">2025-01-14T11:06:44Z</dcterms:modified>
</cp:coreProperties>
</file>