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fordecisions-my.sharepoint.com/personal/admin_datafordecisions_net/Documents/DFD LIFE SCIENCES/OPEN PHILANTHROPY-SYPHILIS/WORK/GitHub/RAW DATA-INDIRECT &amp; INTANGIBLE COSTS/"/>
    </mc:Choice>
  </mc:AlternateContent>
  <xr:revisionPtr revIDLastSave="4" documentId="13_ncr:1_{88123682-C1F9-4BA2-A628-3AB56ED49D24}" xr6:coauthVersionLast="47" xr6:coauthVersionMax="47" xr10:uidLastSave="{7D915846-DDCA-4152-B49B-A15F8746DCCA}"/>
  <bookViews>
    <workbookView xWindow="23880" yWindow="-120" windowWidth="29040" windowHeight="15840" xr2:uid="{7F6C2DB0-7381-41FE-94B2-0F3D022D215E}"/>
  </bookViews>
  <sheets>
    <sheet name="INDIRECT COSTS" sheetId="1" r:id="rId1"/>
  </sheets>
  <definedNames>
    <definedName name="_xlnm._FilterDatabase" localSheetId="0" hidden="1">'INDIRECT COSTS'!$B$1:$M$47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1" l="1"/>
  <c r="G45" i="1"/>
  <c r="G44" i="1" l="1"/>
  <c r="G43" i="1"/>
  <c r="G46" i="1" s="1"/>
  <c r="G47" i="1" s="1"/>
  <c r="G34" i="1"/>
  <c r="G27" i="1"/>
  <c r="G26" i="1"/>
</calcChain>
</file>

<file path=xl/sharedStrings.xml><?xml version="1.0" encoding="utf-8"?>
<sst xmlns="http://schemas.openxmlformats.org/spreadsheetml/2006/main" count="316" uniqueCount="94">
  <si>
    <t>Health state</t>
  </si>
  <si>
    <t>Source</t>
  </si>
  <si>
    <t>Country</t>
  </si>
  <si>
    <t>Currency</t>
  </si>
  <si>
    <t>Cost</t>
  </si>
  <si>
    <t>Duration:</t>
  </si>
  <si>
    <t>Incremental?</t>
  </si>
  <si>
    <t>Discounted ? (Lifetime costs only)</t>
  </si>
  <si>
    <t>Costs covered/perspective</t>
  </si>
  <si>
    <t>Notes</t>
  </si>
  <si>
    <t>UK</t>
  </si>
  <si>
    <t>lifetime</t>
  </si>
  <si>
    <t>yes</t>
  </si>
  <si>
    <t>2016 USD</t>
  </si>
  <si>
    <t>Australia</t>
  </si>
  <si>
    <t>Huntington et al 2020</t>
  </si>
  <si>
    <t>Canada</t>
  </si>
  <si>
    <t>lifetime health sector, social sector, and productivity loss/societal perspective</t>
  </si>
  <si>
    <t>Badura et al 2019</t>
  </si>
  <si>
    <t>Nigeria</t>
  </si>
  <si>
    <t>one month</t>
  </si>
  <si>
    <t>nanny</t>
  </si>
  <si>
    <t>transportation</t>
  </si>
  <si>
    <t>nutrition</t>
  </si>
  <si>
    <t>caregiver illness</t>
  </si>
  <si>
    <t>Bickford et al 2013</t>
  </si>
  <si>
    <t>Kruse et al 2009</t>
  </si>
  <si>
    <t>Denmark</t>
  </si>
  <si>
    <t>2000 Euros</t>
  </si>
  <si>
    <t>issues</t>
  </si>
  <si>
    <t>2011 CAD</t>
  </si>
  <si>
    <t>2017/18 GBP</t>
  </si>
  <si>
    <t>neurosyphilis: cerebral palsy proxy disease</t>
  </si>
  <si>
    <t>Table 6. undiscounted lifetime cost of cerebral palsy for mild case</t>
  </si>
  <si>
    <t>Table 6. undiscounted lifetime cost of cerebral palsy for moderate case</t>
  </si>
  <si>
    <t>Table 6. undiscounted lifetime cost of cerebral palsy for severe case</t>
  </si>
  <si>
    <t xml:space="preserve">societal perspective. Combined health care, lost productivity, and social costs for patients. </t>
  </si>
  <si>
    <t xml:space="preserve">Data come from Kruse 2009. Medical and non-medical costs are combined. </t>
  </si>
  <si>
    <t>Table 3. specialized child care, men</t>
  </si>
  <si>
    <t>Table 3. specialized child care, women</t>
  </si>
  <si>
    <t>Table 3. specialized education, men</t>
  </si>
  <si>
    <t>Table 3. specialized education, women</t>
  </si>
  <si>
    <t>Table 3. other social costs for children, men</t>
  </si>
  <si>
    <t>Table 3. other social costs for children, women</t>
  </si>
  <si>
    <t>Table 3. day activities as adults, men</t>
  </si>
  <si>
    <t>Table 3. day activities as adults, women</t>
  </si>
  <si>
    <t>Table 3. housing, men</t>
  </si>
  <si>
    <t>Table 3. housing, women</t>
  </si>
  <si>
    <t>Table 3. other social costs as adults, men</t>
  </si>
  <si>
    <t>Table 3. other social costs as adults, women</t>
  </si>
  <si>
    <t>Table 3. all costs are for the patient</t>
  </si>
  <si>
    <t>Uses cerebral palsy from Kruse et al. as a proxy (5% discount rate)</t>
  </si>
  <si>
    <t>Not lifetime</t>
  </si>
  <si>
    <t>Section 3.2.2. Informal and community care costs</t>
  </si>
  <si>
    <t>Section 3.3. Direct program services costs</t>
  </si>
  <si>
    <t>Section 3.4. Aids and home modifications</t>
  </si>
  <si>
    <t>2007 AUS</t>
  </si>
  <si>
    <t>annual</t>
  </si>
  <si>
    <t xml:space="preserve">Countrywide costs only. Has 2007 CP prevalence with which to compute per case costs. </t>
  </si>
  <si>
    <t>Combines health sector and indirect costs. From Kruse 2009</t>
  </si>
  <si>
    <t>Table III. Total lifetime costs (797,241) minus total health-care costs (65,258) for women</t>
  </si>
  <si>
    <t>Table III. Total lifetime costs (861,706) minus total health-care costs (66,155) for men</t>
  </si>
  <si>
    <t xml:space="preserve">yes ("attributable") </t>
  </si>
  <si>
    <t xml:space="preserve">Table 3-4. Summary table of indirect costs in 2007: total costs (1,427,400,000) - DWL (100,000) </t>
  </si>
  <si>
    <t>annual and lifetime</t>
  </si>
  <si>
    <t xml:space="preserve">Table 3-4.  Annual employment impacts of patient. </t>
  </si>
  <si>
    <t xml:space="preserve">Table 3-4.  Annual absenteeism impacts of patient. </t>
  </si>
  <si>
    <t xml:space="preserve">Table 3-4.  Annual presenteeism impacts of patient. </t>
  </si>
  <si>
    <t xml:space="preserve">Table 3-4.  Annual search and hiring impacts of patient. </t>
  </si>
  <si>
    <t>United States</t>
  </si>
  <si>
    <t>Access economics 2008</t>
  </si>
  <si>
    <t xml:space="preserve">Table 3-4. Popuation-wide present value of lifetime earnings loss of patient due to premature deaths in 2007. </t>
  </si>
  <si>
    <t>Table 2. This is the only indirect cost per case in the table. The source is Access economics 2008.</t>
  </si>
  <si>
    <t>Tonmukayakui et al 2018</t>
  </si>
  <si>
    <t>US CDC</t>
  </si>
  <si>
    <t xml:space="preserve">2004 USD </t>
  </si>
  <si>
    <t>Economic Costs Associated with Mental Retardation, Cerebral Palsy, Hearing Loss, and Vision Impairment-United States, 2003</t>
  </si>
  <si>
    <t>cerebral palsy</t>
  </si>
  <si>
    <t>donor</t>
  </si>
  <si>
    <t>monthly cost to hire a "nanny"</t>
  </si>
  <si>
    <t>monthly cost for transportation</t>
  </si>
  <si>
    <t>Table: Population-wide lifetime direct medical cost for cerebral palsy</t>
  </si>
  <si>
    <t>Table: Population-wide lifetime non-medical cost for cerebral palsy</t>
  </si>
  <si>
    <t>Table: Population-wide lifetime indirect cost for cerebral palsy</t>
  </si>
  <si>
    <t>Table: Population-wide total lifetime total cost for cerebral palsy</t>
  </si>
  <si>
    <t>Includes productivity losses of household</t>
  </si>
  <si>
    <t xml:space="preserve">Table: Estimated lifetime productivity losses of patient and household caregivers associated with cerebral palsy. </t>
  </si>
  <si>
    <t>Table III. productivity costs, men</t>
  </si>
  <si>
    <t>Table III. productivity costs, women</t>
  </si>
  <si>
    <t xml:space="preserve">2003 USD </t>
  </si>
  <si>
    <t>Table 1-9. Prevalence in 2007 for ages 15-64</t>
  </si>
  <si>
    <t>Table 1-9. Prevalence in 2007 for all ages</t>
  </si>
  <si>
    <t>Table 3-4. Average annual labor market cost per patient: sum of employment, absenteeism, presenteeism, &amp; hiring impacts divided by prevalence amongst ages 15-64.</t>
  </si>
  <si>
    <t xml:space="preserve">Table 3-4. Average present value of lifetime earnings loss of patient due to premature death in 2007 divided by total population-wide prevalence.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</si>
</sst>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6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2" applyFont="1" applyFill="1"/>
    <xf numFmtId="0" fontId="4" fillId="0" borderId="0" xfId="0" applyFont="1" applyAlignment="1">
      <alignment wrapText="1"/>
    </xf>
    <xf numFmtId="43" fontId="4" fillId="0" borderId="0" xfId="1" applyFont="1" applyFill="1"/>
    <xf numFmtId="165" fontId="4" fillId="0" borderId="0" xfId="1" applyNumberFormat="1" applyFont="1" applyFill="1"/>
    <xf numFmtId="0" fontId="4" fillId="0" borderId="0" xfId="0" applyFont="1" applyAlignment="1">
      <alignment horizontal="right"/>
    </xf>
    <xf numFmtId="0" fontId="5" fillId="0" borderId="0" xfId="3"/>
    <xf numFmtId="0" fontId="4" fillId="0" borderId="0" xfId="0" applyFont="1" applyAlignment="1">
      <alignment horizontal="left" vertical="center" wrapText="1"/>
    </xf>
    <xf numFmtId="0" fontId="4" fillId="3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9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wrapText="1"/>
    </xf>
    <xf numFmtId="0" fontId="5" fillId="0" borderId="0" xfId="3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</cellXfs>
  <cellStyles count="4">
    <cellStyle name="Comma" xfId="1" builtinId="3"/>
    <cellStyle name="Good" xfId="2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.gov/mmwr/preview/mmwrhtml/mm5303a4.ht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dc.gov/mmwr/preview/mmwrhtml/mm5303a4.htm" TargetMode="External"/><Relationship Id="rId1" Type="http://schemas.openxmlformats.org/officeDocument/2006/relationships/hyperlink" Target="https://www.cdc.gov/mmwr/preview/mmwrhtml/mm5303a4.htm" TargetMode="External"/><Relationship Id="rId6" Type="http://schemas.openxmlformats.org/officeDocument/2006/relationships/hyperlink" Target="https://www.cdc.gov/mmwr/preview/mmwrhtml/mm5303a4.htm" TargetMode="External"/><Relationship Id="rId5" Type="http://schemas.openxmlformats.org/officeDocument/2006/relationships/hyperlink" Target="https://www.cdc.gov/mmwr/preview/mmwrhtml/mm5303a4.htm" TargetMode="External"/><Relationship Id="rId4" Type="http://schemas.openxmlformats.org/officeDocument/2006/relationships/hyperlink" Target="https://www.cdc.gov/mmwr/preview/mmwrhtml/mm5303a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3610-7205-4893-866B-A510BB9D29A9}">
  <dimension ref="A1:L131"/>
  <sheetViews>
    <sheetView tabSelected="1" zoomScaleNormal="100" workbookViewId="0">
      <pane xSplit="4" ySplit="1" topLeftCell="E2" activePane="bottomRight" state="frozen"/>
      <selection pane="topRight" activeCell="C1" sqref="C1"/>
      <selection pane="bottomLeft" activeCell="A3" sqref="A3"/>
      <selection pane="bottomRight" activeCell="K47" sqref="K47"/>
    </sheetView>
  </sheetViews>
  <sheetFormatPr defaultColWidth="8.7109375" defaultRowHeight="15" x14ac:dyDescent="0.25"/>
  <cols>
    <col min="1" max="1" width="20.5703125" style="2" customWidth="1"/>
    <col min="2" max="2" width="13.42578125" style="2" customWidth="1"/>
    <col min="3" max="3" width="7" style="2" customWidth="1"/>
    <col min="4" max="4" width="21.28515625" style="2" customWidth="1"/>
    <col min="5" max="5" width="12.140625" style="2" bestFit="1" customWidth="1"/>
    <col min="6" max="6" width="12.5703125" style="2" customWidth="1"/>
    <col min="7" max="7" width="16.28515625" style="2" bestFit="1" customWidth="1"/>
    <col min="8" max="8" width="9.85546875" style="10" customWidth="1"/>
    <col min="9" max="9" width="4" style="3" customWidth="1"/>
    <col min="10" max="10" width="13.7109375" style="3" customWidth="1"/>
    <col min="11" max="11" width="145.85546875" style="3" customWidth="1"/>
    <col min="12" max="12" width="47.7109375" style="2" customWidth="1"/>
    <col min="13" max="13" width="44.42578125" style="2" customWidth="1"/>
    <col min="14" max="16384" width="8.7109375" style="2"/>
  </cols>
  <sheetData>
    <row r="1" spans="1:12" ht="15" customHeight="1" x14ac:dyDescent="0.25">
      <c r="A1" s="1" t="s">
        <v>29</v>
      </c>
      <c r="B1" s="1" t="s">
        <v>0</v>
      </c>
      <c r="C1" s="1" t="s">
        <v>78</v>
      </c>
      <c r="D1" s="4" t="s">
        <v>1</v>
      </c>
      <c r="E1" s="4" t="s">
        <v>2</v>
      </c>
      <c r="F1" s="4" t="s">
        <v>3</v>
      </c>
      <c r="G1" s="4" t="s">
        <v>4</v>
      </c>
      <c r="H1" s="5" t="s">
        <v>5</v>
      </c>
      <c r="I1" s="4" t="s">
        <v>6</v>
      </c>
      <c r="J1" s="5" t="s">
        <v>7</v>
      </c>
      <c r="K1" s="5" t="s">
        <v>8</v>
      </c>
      <c r="L1" s="1" t="s">
        <v>9</v>
      </c>
    </row>
    <row r="2" spans="1:12" ht="45" customHeight="1" x14ac:dyDescent="0.25">
      <c r="A2" s="13"/>
      <c r="B2" s="14" t="s">
        <v>32</v>
      </c>
      <c r="C2" s="14"/>
      <c r="D2" s="13"/>
      <c r="E2" s="13"/>
      <c r="F2" s="13"/>
      <c r="G2" s="13"/>
      <c r="H2" s="13"/>
      <c r="I2" s="13"/>
      <c r="J2" s="15"/>
      <c r="K2" s="13"/>
      <c r="L2" s="13"/>
    </row>
    <row r="3" spans="1:12" ht="60" customHeight="1" x14ac:dyDescent="0.25">
      <c r="A3" s="7" t="s">
        <v>59</v>
      </c>
      <c r="B3" s="7" t="s">
        <v>77</v>
      </c>
      <c r="C3" s="7"/>
      <c r="D3" s="2" t="s">
        <v>15</v>
      </c>
      <c r="E3" s="2" t="s">
        <v>10</v>
      </c>
      <c r="F3" s="2" t="s">
        <v>31</v>
      </c>
      <c r="G3" s="8">
        <v>651387.47</v>
      </c>
      <c r="H3" s="2" t="s">
        <v>11</v>
      </c>
      <c r="I3" s="2"/>
      <c r="J3" s="16">
        <v>0.05</v>
      </c>
      <c r="K3" s="7" t="s">
        <v>17</v>
      </c>
      <c r="L3" s="2" t="s">
        <v>51</v>
      </c>
    </row>
    <row r="4" spans="1:12" x14ac:dyDescent="0.25">
      <c r="A4" s="22" t="s">
        <v>52</v>
      </c>
      <c r="B4" s="7" t="s">
        <v>77</v>
      </c>
      <c r="C4" s="7"/>
      <c r="D4" s="2" t="s">
        <v>18</v>
      </c>
      <c r="E4" s="2" t="s">
        <v>19</v>
      </c>
      <c r="F4" s="2" t="s">
        <v>13</v>
      </c>
      <c r="G4" s="8">
        <v>10.91</v>
      </c>
      <c r="H4" s="2" t="s">
        <v>20</v>
      </c>
      <c r="I4" s="2"/>
      <c r="J4" s="16"/>
      <c r="K4" s="7" t="s">
        <v>79</v>
      </c>
      <c r="L4" s="2" t="s">
        <v>21</v>
      </c>
    </row>
    <row r="5" spans="1:12" x14ac:dyDescent="0.25">
      <c r="A5" s="22"/>
      <c r="B5" s="7" t="s">
        <v>77</v>
      </c>
      <c r="C5" s="7"/>
      <c r="D5" s="2" t="s">
        <v>18</v>
      </c>
      <c r="E5" s="2" t="s">
        <v>19</v>
      </c>
      <c r="F5" s="2" t="s">
        <v>13</v>
      </c>
      <c r="G5" s="8">
        <v>6.1</v>
      </c>
      <c r="H5" s="2" t="s">
        <v>20</v>
      </c>
      <c r="I5" s="2"/>
      <c r="J5" s="16"/>
      <c r="K5" s="7" t="s">
        <v>80</v>
      </c>
      <c r="L5" s="2" t="s">
        <v>22</v>
      </c>
    </row>
    <row r="6" spans="1:12" x14ac:dyDescent="0.25">
      <c r="A6" s="22"/>
      <c r="B6" s="7" t="s">
        <v>77</v>
      </c>
      <c r="C6" s="7"/>
      <c r="D6" s="2" t="s">
        <v>18</v>
      </c>
      <c r="E6" s="2" t="s">
        <v>19</v>
      </c>
      <c r="F6" s="2" t="s">
        <v>13</v>
      </c>
      <c r="G6" s="8">
        <v>3.45</v>
      </c>
      <c r="H6" s="2" t="s">
        <v>20</v>
      </c>
      <c r="I6" s="2"/>
      <c r="J6" s="16"/>
      <c r="K6" s="7"/>
      <c r="L6" s="2" t="s">
        <v>23</v>
      </c>
    </row>
    <row r="7" spans="1:12" x14ac:dyDescent="0.25">
      <c r="A7" s="22"/>
      <c r="B7" s="7" t="s">
        <v>77</v>
      </c>
      <c r="C7" s="7"/>
      <c r="D7" s="2" t="s">
        <v>18</v>
      </c>
      <c r="E7" s="2" t="s">
        <v>19</v>
      </c>
      <c r="F7" s="2" t="s">
        <v>13</v>
      </c>
      <c r="G7" s="8">
        <v>1.02</v>
      </c>
      <c r="H7" s="2" t="s">
        <v>20</v>
      </c>
      <c r="I7" s="2"/>
      <c r="J7" s="16"/>
      <c r="K7" s="7"/>
      <c r="L7" s="2" t="s">
        <v>24</v>
      </c>
    </row>
    <row r="8" spans="1:12" ht="29.1" customHeight="1" x14ac:dyDescent="0.25">
      <c r="A8" s="24" t="s">
        <v>37</v>
      </c>
      <c r="B8" s="7" t="s">
        <v>77</v>
      </c>
      <c r="C8" s="7"/>
      <c r="D8" s="2" t="s">
        <v>25</v>
      </c>
      <c r="E8" s="2" t="s">
        <v>16</v>
      </c>
      <c r="F8" s="2" t="s">
        <v>30</v>
      </c>
      <c r="G8" s="8">
        <v>3581772</v>
      </c>
      <c r="H8" s="2" t="s">
        <v>11</v>
      </c>
      <c r="I8" s="2"/>
      <c r="J8" s="16">
        <v>0</v>
      </c>
      <c r="K8" s="23" t="s">
        <v>36</v>
      </c>
      <c r="L8" s="2" t="s">
        <v>33</v>
      </c>
    </row>
    <row r="9" spans="1:12" x14ac:dyDescent="0.25">
      <c r="A9" s="24"/>
      <c r="B9" s="7" t="s">
        <v>77</v>
      </c>
      <c r="C9" s="7"/>
      <c r="D9" s="2" t="s">
        <v>25</v>
      </c>
      <c r="E9" s="2" t="s">
        <v>16</v>
      </c>
      <c r="F9" s="2" t="s">
        <v>30</v>
      </c>
      <c r="G9" s="8">
        <v>4500094</v>
      </c>
      <c r="H9" s="2" t="s">
        <v>11</v>
      </c>
      <c r="I9" s="2"/>
      <c r="J9" s="16">
        <v>0</v>
      </c>
      <c r="K9" s="23"/>
      <c r="L9" s="2" t="s">
        <v>34</v>
      </c>
    </row>
    <row r="10" spans="1:12" x14ac:dyDescent="0.25">
      <c r="A10" s="24"/>
      <c r="B10" s="7" t="s">
        <v>77</v>
      </c>
      <c r="C10" s="7"/>
      <c r="D10" s="2" t="s">
        <v>25</v>
      </c>
      <c r="E10" s="2" t="s">
        <v>16</v>
      </c>
      <c r="F10" s="2" t="s">
        <v>30</v>
      </c>
      <c r="G10" s="8">
        <v>2208153</v>
      </c>
      <c r="H10" s="2" t="s">
        <v>11</v>
      </c>
      <c r="I10" s="2"/>
      <c r="J10" s="16">
        <v>0</v>
      </c>
      <c r="K10" s="23"/>
      <c r="L10" s="2" t="s">
        <v>35</v>
      </c>
    </row>
    <row r="11" spans="1:12" x14ac:dyDescent="0.25">
      <c r="B11" s="7" t="s">
        <v>77</v>
      </c>
      <c r="C11" s="7"/>
      <c r="D11" s="6" t="s">
        <v>26</v>
      </c>
      <c r="E11" s="2" t="s">
        <v>27</v>
      </c>
      <c r="F11" s="2" t="s">
        <v>28</v>
      </c>
      <c r="G11" s="8"/>
      <c r="H11" s="2" t="s">
        <v>11</v>
      </c>
      <c r="I11" s="2" t="s">
        <v>62</v>
      </c>
      <c r="J11" s="16">
        <v>0.05</v>
      </c>
      <c r="K11" s="7" t="s">
        <v>50</v>
      </c>
    </row>
    <row r="12" spans="1:12" x14ac:dyDescent="0.25">
      <c r="B12" s="7" t="s">
        <v>77</v>
      </c>
      <c r="C12" s="7"/>
      <c r="D12" s="6" t="s">
        <v>26</v>
      </c>
      <c r="E12" s="2" t="s">
        <v>27</v>
      </c>
      <c r="F12" s="2" t="s">
        <v>28</v>
      </c>
      <c r="G12" s="8">
        <v>219970</v>
      </c>
      <c r="H12" s="2" t="s">
        <v>11</v>
      </c>
      <c r="I12" s="2" t="s">
        <v>12</v>
      </c>
      <c r="J12" s="16">
        <v>0.05</v>
      </c>
      <c r="K12" s="7" t="s">
        <v>38</v>
      </c>
    </row>
    <row r="13" spans="1:12" x14ac:dyDescent="0.25">
      <c r="B13" s="7" t="s">
        <v>77</v>
      </c>
      <c r="C13" s="7"/>
      <c r="D13" s="2" t="s">
        <v>26</v>
      </c>
      <c r="E13" s="2" t="s">
        <v>27</v>
      </c>
      <c r="F13" s="2" t="s">
        <v>28</v>
      </c>
      <c r="G13" s="8">
        <v>222026</v>
      </c>
      <c r="H13" s="2" t="s">
        <v>11</v>
      </c>
      <c r="I13" s="2" t="s">
        <v>12</v>
      </c>
      <c r="J13" s="16">
        <v>0.05</v>
      </c>
      <c r="K13" s="7" t="s">
        <v>39</v>
      </c>
    </row>
    <row r="14" spans="1:12" x14ac:dyDescent="0.25">
      <c r="B14" s="7" t="s">
        <v>77</v>
      </c>
      <c r="C14" s="7"/>
      <c r="D14" s="2" t="s">
        <v>26</v>
      </c>
      <c r="E14" s="2" t="s">
        <v>27</v>
      </c>
      <c r="F14" s="2" t="s">
        <v>28</v>
      </c>
      <c r="G14" s="8">
        <v>70330</v>
      </c>
      <c r="H14" s="2" t="s">
        <v>11</v>
      </c>
      <c r="I14" s="2" t="s">
        <v>12</v>
      </c>
      <c r="J14" s="16">
        <v>0.05</v>
      </c>
      <c r="K14" s="7" t="s">
        <v>40</v>
      </c>
    </row>
    <row r="15" spans="1:12" x14ac:dyDescent="0.25">
      <c r="B15" s="7" t="s">
        <v>77</v>
      </c>
      <c r="C15" s="7"/>
      <c r="D15" s="2" t="s">
        <v>26</v>
      </c>
      <c r="E15" s="2" t="s">
        <v>27</v>
      </c>
      <c r="F15" s="2" t="s">
        <v>28</v>
      </c>
      <c r="G15" s="8">
        <v>71069</v>
      </c>
      <c r="H15" s="2" t="s">
        <v>11</v>
      </c>
      <c r="I15" s="2" t="s">
        <v>12</v>
      </c>
      <c r="J15" s="16">
        <v>0.05</v>
      </c>
      <c r="K15" s="7" t="s">
        <v>41</v>
      </c>
    </row>
    <row r="16" spans="1:12" x14ac:dyDescent="0.25">
      <c r="B16" s="7" t="s">
        <v>77</v>
      </c>
      <c r="C16" s="7"/>
      <c r="D16" s="2" t="s">
        <v>26</v>
      </c>
      <c r="E16" s="2" t="s">
        <v>27</v>
      </c>
      <c r="F16" s="2" t="s">
        <v>28</v>
      </c>
      <c r="G16" s="8">
        <v>63658</v>
      </c>
      <c r="H16" s="2" t="s">
        <v>11</v>
      </c>
      <c r="I16" s="2" t="s">
        <v>12</v>
      </c>
      <c r="J16" s="16">
        <v>0.05</v>
      </c>
      <c r="K16" s="7" t="s">
        <v>42</v>
      </c>
    </row>
    <row r="17" spans="1:11" x14ac:dyDescent="0.25">
      <c r="B17" s="7" t="s">
        <v>77</v>
      </c>
      <c r="C17" s="7"/>
      <c r="D17" s="2" t="s">
        <v>26</v>
      </c>
      <c r="E17" s="2" t="s">
        <v>27</v>
      </c>
      <c r="F17" s="2" t="s">
        <v>28</v>
      </c>
      <c r="G17" s="8">
        <v>64147</v>
      </c>
      <c r="H17" s="2" t="s">
        <v>11</v>
      </c>
      <c r="I17" s="2" t="s">
        <v>12</v>
      </c>
      <c r="J17" s="16">
        <v>0.05</v>
      </c>
      <c r="K17" s="7" t="s">
        <v>43</v>
      </c>
    </row>
    <row r="18" spans="1:11" x14ac:dyDescent="0.25">
      <c r="B18" s="7" t="s">
        <v>77</v>
      </c>
      <c r="C18" s="7"/>
      <c r="D18" s="2" t="s">
        <v>26</v>
      </c>
      <c r="E18" s="2" t="s">
        <v>27</v>
      </c>
      <c r="F18" s="2" t="s">
        <v>28</v>
      </c>
      <c r="G18" s="8">
        <v>21743</v>
      </c>
      <c r="H18" s="2" t="s">
        <v>11</v>
      </c>
      <c r="I18" s="2" t="s">
        <v>12</v>
      </c>
      <c r="J18" s="16">
        <v>0.05</v>
      </c>
      <c r="K18" s="7" t="s">
        <v>44</v>
      </c>
    </row>
    <row r="19" spans="1:11" x14ac:dyDescent="0.25">
      <c r="B19" s="7" t="s">
        <v>77</v>
      </c>
      <c r="C19" s="7"/>
      <c r="D19" s="2" t="s">
        <v>26</v>
      </c>
      <c r="E19" s="2" t="s">
        <v>27</v>
      </c>
      <c r="F19" s="2" t="s">
        <v>28</v>
      </c>
      <c r="G19" s="8">
        <v>22605</v>
      </c>
      <c r="H19" s="2" t="s">
        <v>11</v>
      </c>
      <c r="I19" s="2" t="s">
        <v>12</v>
      </c>
      <c r="J19" s="16">
        <v>0.05</v>
      </c>
      <c r="K19" s="7" t="s">
        <v>45</v>
      </c>
    </row>
    <row r="20" spans="1:11" x14ac:dyDescent="0.25">
      <c r="B20" s="7" t="s">
        <v>77</v>
      </c>
      <c r="C20" s="7"/>
      <c r="D20" s="2" t="s">
        <v>26</v>
      </c>
      <c r="E20" s="2" t="s">
        <v>27</v>
      </c>
      <c r="F20" s="2" t="s">
        <v>28</v>
      </c>
      <c r="G20" s="8">
        <v>78681</v>
      </c>
      <c r="H20" s="2" t="s">
        <v>11</v>
      </c>
      <c r="I20" s="2" t="s">
        <v>12</v>
      </c>
      <c r="J20" s="16">
        <v>0.05</v>
      </c>
      <c r="K20" s="7" t="s">
        <v>46</v>
      </c>
    </row>
    <row r="21" spans="1:11" x14ac:dyDescent="0.25">
      <c r="B21" s="7" t="s">
        <v>77</v>
      </c>
      <c r="C21" s="7"/>
      <c r="D21" s="2" t="s">
        <v>26</v>
      </c>
      <c r="E21" s="2" t="s">
        <v>27</v>
      </c>
      <c r="F21" s="2" t="s">
        <v>28</v>
      </c>
      <c r="G21" s="8">
        <v>81998</v>
      </c>
      <c r="H21" s="2" t="s">
        <v>11</v>
      </c>
      <c r="I21" s="2" t="s">
        <v>12</v>
      </c>
      <c r="J21" s="16">
        <v>0.05</v>
      </c>
      <c r="K21" s="7" t="s">
        <v>47</v>
      </c>
    </row>
    <row r="22" spans="1:11" x14ac:dyDescent="0.25">
      <c r="B22" s="7" t="s">
        <v>77</v>
      </c>
      <c r="C22" s="7"/>
      <c r="D22" s="2" t="s">
        <v>26</v>
      </c>
      <c r="E22" s="2" t="s">
        <v>27</v>
      </c>
      <c r="F22" s="2" t="s">
        <v>28</v>
      </c>
      <c r="G22" s="8">
        <v>8196</v>
      </c>
      <c r="H22" s="2" t="s">
        <v>11</v>
      </c>
      <c r="I22" s="2" t="s">
        <v>12</v>
      </c>
      <c r="J22" s="16">
        <v>0.05</v>
      </c>
      <c r="K22" s="7" t="s">
        <v>48</v>
      </c>
    </row>
    <row r="23" spans="1:11" x14ac:dyDescent="0.25">
      <c r="B23" s="7" t="s">
        <v>77</v>
      </c>
      <c r="C23" s="7"/>
      <c r="D23" s="2" t="s">
        <v>26</v>
      </c>
      <c r="E23" s="2" t="s">
        <v>27</v>
      </c>
      <c r="F23" s="2" t="s">
        <v>28</v>
      </c>
      <c r="G23" s="8">
        <v>8541</v>
      </c>
      <c r="H23" s="2" t="s">
        <v>11</v>
      </c>
      <c r="I23" s="2" t="s">
        <v>12</v>
      </c>
      <c r="J23" s="16">
        <v>0.05</v>
      </c>
      <c r="K23" s="7" t="s">
        <v>49</v>
      </c>
    </row>
    <row r="24" spans="1:11" x14ac:dyDescent="0.25">
      <c r="B24" s="7" t="s">
        <v>77</v>
      </c>
      <c r="C24" s="7" t="s">
        <v>12</v>
      </c>
      <c r="D24" s="2" t="s">
        <v>26</v>
      </c>
      <c r="E24" s="2" t="s">
        <v>27</v>
      </c>
      <c r="F24" s="2" t="s">
        <v>28</v>
      </c>
      <c r="G24" s="8">
        <v>332973</v>
      </c>
      <c r="H24" s="2" t="s">
        <v>11</v>
      </c>
      <c r="I24" s="2" t="s">
        <v>12</v>
      </c>
      <c r="J24" s="19">
        <v>0.05</v>
      </c>
      <c r="K24" s="7" t="s">
        <v>87</v>
      </c>
    </row>
    <row r="25" spans="1:11" x14ac:dyDescent="0.25">
      <c r="B25" s="7" t="s">
        <v>77</v>
      </c>
      <c r="C25" s="7" t="s">
        <v>12</v>
      </c>
      <c r="D25" s="2" t="s">
        <v>26</v>
      </c>
      <c r="E25" s="2" t="s">
        <v>27</v>
      </c>
      <c r="F25" s="2" t="s">
        <v>28</v>
      </c>
      <c r="G25" s="8">
        <v>261597</v>
      </c>
      <c r="H25" s="2" t="s">
        <v>11</v>
      </c>
      <c r="I25" s="2" t="s">
        <v>12</v>
      </c>
      <c r="J25" s="19">
        <v>0.05</v>
      </c>
      <c r="K25" s="7" t="s">
        <v>88</v>
      </c>
    </row>
    <row r="26" spans="1:11" ht="15" customHeight="1" x14ac:dyDescent="0.25">
      <c r="B26" s="7" t="s">
        <v>77</v>
      </c>
      <c r="C26" s="7"/>
      <c r="D26" s="2" t="s">
        <v>26</v>
      </c>
      <c r="E26" s="2" t="s">
        <v>27</v>
      </c>
      <c r="F26" s="2" t="s">
        <v>28</v>
      </c>
      <c r="G26" s="8">
        <f>861706-66155</f>
        <v>795551</v>
      </c>
      <c r="H26" s="2" t="s">
        <v>11</v>
      </c>
      <c r="I26" s="2" t="s">
        <v>12</v>
      </c>
      <c r="J26" s="16">
        <v>0.05</v>
      </c>
      <c r="K26" s="7" t="s">
        <v>61</v>
      </c>
    </row>
    <row r="27" spans="1:11" ht="15" customHeight="1" x14ac:dyDescent="0.25">
      <c r="B27" s="7" t="s">
        <v>77</v>
      </c>
      <c r="C27" s="7"/>
      <c r="D27" s="2" t="s">
        <v>26</v>
      </c>
      <c r="E27" s="2" t="s">
        <v>27</v>
      </c>
      <c r="F27" s="2" t="s">
        <v>28</v>
      </c>
      <c r="G27" s="8">
        <f>797241-65258</f>
        <v>731983</v>
      </c>
      <c r="H27" s="2" t="s">
        <v>11</v>
      </c>
      <c r="I27" s="2" t="s">
        <v>12</v>
      </c>
      <c r="J27" s="16">
        <v>0.05</v>
      </c>
      <c r="K27" s="7" t="s">
        <v>60</v>
      </c>
    </row>
    <row r="28" spans="1:11" ht="15" customHeight="1" x14ac:dyDescent="0.25">
      <c r="A28" s="23" t="s">
        <v>58</v>
      </c>
      <c r="B28" s="7" t="s">
        <v>77</v>
      </c>
      <c r="C28" s="7"/>
      <c r="D28" s="2" t="s">
        <v>70</v>
      </c>
      <c r="E28" s="2" t="s">
        <v>14</v>
      </c>
      <c r="F28" s="2" t="s">
        <v>56</v>
      </c>
      <c r="G28" s="8">
        <v>27986</v>
      </c>
      <c r="H28" s="2" t="s">
        <v>57</v>
      </c>
      <c r="I28" s="2"/>
      <c r="J28" s="16"/>
      <c r="K28" s="21" t="s">
        <v>90</v>
      </c>
    </row>
    <row r="29" spans="1:11" ht="15" customHeight="1" x14ac:dyDescent="0.25">
      <c r="A29" s="23"/>
      <c r="B29" s="7" t="s">
        <v>77</v>
      </c>
      <c r="C29" s="7"/>
      <c r="D29" s="2" t="s">
        <v>70</v>
      </c>
      <c r="E29" s="2" t="s">
        <v>14</v>
      </c>
      <c r="F29" s="2" t="s">
        <v>56</v>
      </c>
      <c r="G29" s="8">
        <v>33797</v>
      </c>
      <c r="H29" s="2" t="s">
        <v>57</v>
      </c>
      <c r="I29" s="2"/>
      <c r="J29" s="16"/>
      <c r="K29" s="21" t="s">
        <v>91</v>
      </c>
    </row>
    <row r="30" spans="1:11" x14ac:dyDescent="0.25">
      <c r="A30" s="23"/>
      <c r="B30" s="7" t="s">
        <v>77</v>
      </c>
      <c r="C30" s="7"/>
      <c r="D30" s="2" t="s">
        <v>70</v>
      </c>
      <c r="E30" s="2" t="s">
        <v>14</v>
      </c>
      <c r="F30" s="2" t="s">
        <v>56</v>
      </c>
      <c r="G30" s="8">
        <v>531300000</v>
      </c>
      <c r="H30" s="2" t="s">
        <v>57</v>
      </c>
      <c r="I30" s="2"/>
      <c r="J30" s="16"/>
      <c r="K30" s="7" t="s">
        <v>65</v>
      </c>
    </row>
    <row r="31" spans="1:11" x14ac:dyDescent="0.25">
      <c r="A31" s="23"/>
      <c r="B31" s="7" t="s">
        <v>77</v>
      </c>
      <c r="C31" s="7"/>
      <c r="D31" s="2" t="s">
        <v>70</v>
      </c>
      <c r="E31" s="2" t="s">
        <v>14</v>
      </c>
      <c r="F31" s="2" t="s">
        <v>56</v>
      </c>
      <c r="G31" s="8">
        <v>167200000</v>
      </c>
      <c r="H31" s="2" t="s">
        <v>57</v>
      </c>
      <c r="I31" s="2"/>
      <c r="J31" s="16"/>
      <c r="K31" s="7" t="s">
        <v>66</v>
      </c>
    </row>
    <row r="32" spans="1:11" x14ac:dyDescent="0.25">
      <c r="A32" s="23"/>
      <c r="B32" s="7" t="s">
        <v>77</v>
      </c>
      <c r="C32" s="7"/>
      <c r="D32" s="2" t="s">
        <v>70</v>
      </c>
      <c r="E32" s="2" t="s">
        <v>14</v>
      </c>
      <c r="F32" s="2" t="s">
        <v>56</v>
      </c>
      <c r="G32" s="8">
        <v>235200000</v>
      </c>
      <c r="H32" s="2" t="s">
        <v>57</v>
      </c>
      <c r="I32" s="2"/>
      <c r="J32" s="16"/>
      <c r="K32" s="7" t="s">
        <v>67</v>
      </c>
    </row>
    <row r="33" spans="1:12" x14ac:dyDescent="0.25">
      <c r="A33" s="23"/>
      <c r="B33" s="7" t="s">
        <v>77</v>
      </c>
      <c r="C33" s="7"/>
      <c r="D33" s="2" t="s">
        <v>70</v>
      </c>
      <c r="E33" s="2" t="s">
        <v>14</v>
      </c>
      <c r="F33" s="2" t="s">
        <v>56</v>
      </c>
      <c r="G33" s="8">
        <v>100000</v>
      </c>
      <c r="H33" s="2" t="s">
        <v>57</v>
      </c>
      <c r="I33" s="2"/>
      <c r="J33" s="16"/>
      <c r="K33" s="7" t="s">
        <v>68</v>
      </c>
    </row>
    <row r="34" spans="1:12" ht="15.6" customHeight="1" x14ac:dyDescent="0.25">
      <c r="A34" s="23"/>
      <c r="B34" s="7" t="s">
        <v>77</v>
      </c>
      <c r="C34" s="7" t="s">
        <v>12</v>
      </c>
      <c r="D34" s="2" t="s">
        <v>70</v>
      </c>
      <c r="E34" s="2" t="s">
        <v>14</v>
      </c>
      <c r="F34" s="2" t="s">
        <v>56</v>
      </c>
      <c r="G34" s="8">
        <f>(G30+G31+G32+G33)/G28</f>
        <v>33366.683341670832</v>
      </c>
      <c r="H34" s="2" t="s">
        <v>57</v>
      </c>
      <c r="I34" s="2" t="s">
        <v>12</v>
      </c>
      <c r="J34" s="19"/>
      <c r="K34" s="2" t="s">
        <v>92</v>
      </c>
    </row>
    <row r="35" spans="1:12" ht="45" customHeight="1" x14ac:dyDescent="0.25">
      <c r="A35" s="23"/>
      <c r="B35" s="7" t="s">
        <v>77</v>
      </c>
      <c r="C35" s="7"/>
      <c r="D35" s="2" t="s">
        <v>70</v>
      </c>
      <c r="E35" s="2" t="s">
        <v>14</v>
      </c>
      <c r="F35" s="2" t="s">
        <v>56</v>
      </c>
      <c r="G35" s="9">
        <v>92700000</v>
      </c>
      <c r="H35" s="2" t="s">
        <v>11</v>
      </c>
      <c r="I35" s="2"/>
      <c r="J35" s="18">
        <v>1.5499999999999999E-3</v>
      </c>
      <c r="K35" s="7" t="s">
        <v>71</v>
      </c>
    </row>
    <row r="36" spans="1:12" ht="45" customHeight="1" x14ac:dyDescent="0.25">
      <c r="A36" s="23"/>
      <c r="B36" s="7" t="s">
        <v>77</v>
      </c>
      <c r="C36" s="7" t="s">
        <v>12</v>
      </c>
      <c r="D36" s="2" t="s">
        <v>70</v>
      </c>
      <c r="E36" s="2" t="s">
        <v>14</v>
      </c>
      <c r="F36" s="2" t="s">
        <v>56</v>
      </c>
      <c r="G36" s="8">
        <f>G35/G29</f>
        <v>2742.8469982542829</v>
      </c>
      <c r="H36" s="2" t="s">
        <v>11</v>
      </c>
      <c r="I36" s="2" t="s">
        <v>12</v>
      </c>
      <c r="J36" s="20">
        <v>1.55E-2</v>
      </c>
      <c r="K36" s="7" t="s">
        <v>93</v>
      </c>
    </row>
    <row r="37" spans="1:12" ht="45" customHeight="1" x14ac:dyDescent="0.25">
      <c r="A37" s="23"/>
      <c r="B37" s="7" t="s">
        <v>77</v>
      </c>
      <c r="C37" s="7"/>
      <c r="D37" s="2" t="s">
        <v>70</v>
      </c>
      <c r="G37" s="8"/>
      <c r="H37" s="2"/>
      <c r="I37" s="2"/>
      <c r="J37" s="17"/>
      <c r="K37" s="7"/>
    </row>
    <row r="38" spans="1:12" x14ac:dyDescent="0.25">
      <c r="A38" s="23"/>
      <c r="B38" s="7" t="s">
        <v>77</v>
      </c>
      <c r="C38" s="7"/>
      <c r="D38" s="2" t="s">
        <v>70</v>
      </c>
      <c r="E38" s="2" t="s">
        <v>14</v>
      </c>
      <c r="F38" s="2" t="s">
        <v>56</v>
      </c>
      <c r="G38" s="8"/>
      <c r="H38" s="2" t="s">
        <v>57</v>
      </c>
      <c r="I38" s="2"/>
      <c r="J38" s="16"/>
      <c r="K38" s="7" t="s">
        <v>53</v>
      </c>
    </row>
    <row r="39" spans="1:12" x14ac:dyDescent="0.25">
      <c r="A39" s="23"/>
      <c r="B39" s="7" t="s">
        <v>77</v>
      </c>
      <c r="C39" s="7"/>
      <c r="D39" s="2" t="s">
        <v>70</v>
      </c>
      <c r="E39" s="2" t="s">
        <v>14</v>
      </c>
      <c r="F39" s="2" t="s">
        <v>56</v>
      </c>
      <c r="G39" s="8"/>
      <c r="H39" s="2" t="s">
        <v>57</v>
      </c>
      <c r="I39" s="2"/>
      <c r="J39" s="16"/>
      <c r="K39" s="7" t="s">
        <v>54</v>
      </c>
    </row>
    <row r="40" spans="1:12" x14ac:dyDescent="0.25">
      <c r="A40" s="23"/>
      <c r="B40" s="7" t="s">
        <v>77</v>
      </c>
      <c r="C40" s="7"/>
      <c r="D40" s="2" t="s">
        <v>70</v>
      </c>
      <c r="E40" s="2" t="s">
        <v>14</v>
      </c>
      <c r="F40" s="2" t="s">
        <v>56</v>
      </c>
      <c r="G40" s="8"/>
      <c r="H40" s="2" t="s">
        <v>57</v>
      </c>
      <c r="I40" s="2"/>
      <c r="J40" s="16"/>
      <c r="K40" s="7" t="s">
        <v>55</v>
      </c>
    </row>
    <row r="41" spans="1:12" ht="15" customHeight="1" x14ac:dyDescent="0.25">
      <c r="A41" s="23"/>
      <c r="B41" s="7" t="s">
        <v>77</v>
      </c>
      <c r="C41" s="7"/>
      <c r="D41" s="2" t="s">
        <v>70</v>
      </c>
      <c r="E41" s="2" t="s">
        <v>14</v>
      </c>
      <c r="F41" s="2" t="s">
        <v>56</v>
      </c>
      <c r="G41" s="8"/>
      <c r="H41" s="2" t="s">
        <v>64</v>
      </c>
      <c r="I41" s="2"/>
      <c r="J41" s="16"/>
      <c r="K41" s="2" t="s">
        <v>63</v>
      </c>
    </row>
    <row r="42" spans="1:12" x14ac:dyDescent="0.25">
      <c r="A42" s="12"/>
      <c r="B42" s="7" t="s">
        <v>77</v>
      </c>
      <c r="C42" s="7" t="s">
        <v>12</v>
      </c>
      <c r="D42" s="2" t="s">
        <v>73</v>
      </c>
      <c r="E42" s="2" t="s">
        <v>14</v>
      </c>
      <c r="F42" s="2" t="s">
        <v>13</v>
      </c>
      <c r="G42" s="9">
        <v>70724</v>
      </c>
      <c r="H42" s="2" t="s">
        <v>11</v>
      </c>
      <c r="I42" s="2" t="s">
        <v>12</v>
      </c>
      <c r="J42" s="19">
        <v>1.55E-2</v>
      </c>
      <c r="K42" s="7" t="s">
        <v>72</v>
      </c>
    </row>
    <row r="43" spans="1:12" x14ac:dyDescent="0.25">
      <c r="A43" s="12"/>
      <c r="B43" s="7" t="s">
        <v>77</v>
      </c>
      <c r="C43" s="7"/>
      <c r="D43" s="11" t="s">
        <v>74</v>
      </c>
      <c r="E43" s="2" t="s">
        <v>69</v>
      </c>
      <c r="F43" s="2" t="s">
        <v>75</v>
      </c>
      <c r="G43" s="9">
        <f>1175*1000000</f>
        <v>1175000000</v>
      </c>
      <c r="H43" s="2" t="s">
        <v>11</v>
      </c>
      <c r="I43" s="2"/>
      <c r="J43" s="16"/>
      <c r="K43" s="7" t="s">
        <v>81</v>
      </c>
    </row>
    <row r="44" spans="1:12" x14ac:dyDescent="0.25">
      <c r="A44" s="12"/>
      <c r="B44" s="7" t="s">
        <v>77</v>
      </c>
      <c r="C44" s="7"/>
      <c r="D44" s="11" t="s">
        <v>74</v>
      </c>
      <c r="E44" s="2" t="s">
        <v>69</v>
      </c>
      <c r="F44" s="2" t="s">
        <v>75</v>
      </c>
      <c r="G44" s="9">
        <f>1054*1000000</f>
        <v>1054000000</v>
      </c>
      <c r="H44" s="2" t="s">
        <v>11</v>
      </c>
      <c r="I44" s="2"/>
      <c r="J44" s="16"/>
      <c r="K44" s="7" t="s">
        <v>82</v>
      </c>
    </row>
    <row r="45" spans="1:12" x14ac:dyDescent="0.25">
      <c r="A45" s="12"/>
      <c r="B45" s="7" t="s">
        <v>77</v>
      </c>
      <c r="C45" s="7"/>
      <c r="D45" s="11" t="s">
        <v>74</v>
      </c>
      <c r="E45" s="2" t="s">
        <v>69</v>
      </c>
      <c r="F45" s="2" t="s">
        <v>75</v>
      </c>
      <c r="G45" s="9">
        <f>9241*1000000</f>
        <v>9241000000</v>
      </c>
      <c r="H45" s="2" t="s">
        <v>11</v>
      </c>
      <c r="I45" s="2"/>
      <c r="J45" s="16"/>
      <c r="K45" s="7" t="s">
        <v>83</v>
      </c>
    </row>
    <row r="46" spans="1:12" x14ac:dyDescent="0.25">
      <c r="A46" s="12"/>
      <c r="B46" s="7" t="s">
        <v>77</v>
      </c>
      <c r="C46" s="7"/>
      <c r="D46" s="11" t="s">
        <v>74</v>
      </c>
      <c r="E46" s="2" t="s">
        <v>69</v>
      </c>
      <c r="F46" s="2" t="s">
        <v>75</v>
      </c>
      <c r="G46" s="9">
        <f>SUM(G43:G45)</f>
        <v>11470000000</v>
      </c>
      <c r="H46" s="2" t="s">
        <v>11</v>
      </c>
      <c r="I46" s="2"/>
      <c r="J46" s="16"/>
      <c r="K46" s="7" t="s">
        <v>84</v>
      </c>
    </row>
    <row r="47" spans="1:12" ht="45" customHeight="1" x14ac:dyDescent="0.25">
      <c r="A47" s="12" t="s">
        <v>85</v>
      </c>
      <c r="B47" s="7" t="s">
        <v>77</v>
      </c>
      <c r="C47" s="7" t="s">
        <v>12</v>
      </c>
      <c r="D47" s="11" t="s">
        <v>74</v>
      </c>
      <c r="E47" s="2" t="s">
        <v>69</v>
      </c>
      <c r="F47" s="2" t="s">
        <v>89</v>
      </c>
      <c r="G47" s="9">
        <f>921000*(G45/G46)</f>
        <v>742019.26765475154</v>
      </c>
      <c r="H47" s="2" t="s">
        <v>11</v>
      </c>
      <c r="I47" s="2" t="s">
        <v>12</v>
      </c>
      <c r="J47" s="19">
        <v>0.03</v>
      </c>
      <c r="K47" s="7" t="s">
        <v>86</v>
      </c>
      <c r="L47" s="11" t="s">
        <v>76</v>
      </c>
    </row>
    <row r="48" spans="1:12" x14ac:dyDescent="0.25">
      <c r="H48" s="2"/>
      <c r="I48" s="2"/>
      <c r="K48" s="2"/>
    </row>
    <row r="49" spans="10:10" s="2" customFormat="1" x14ac:dyDescent="0.25">
      <c r="J49" s="3"/>
    </row>
    <row r="50" spans="10:10" s="2" customFormat="1" x14ac:dyDescent="0.25">
      <c r="J50" s="3"/>
    </row>
    <row r="51" spans="10:10" s="2" customFormat="1" x14ac:dyDescent="0.25">
      <c r="J51" s="3"/>
    </row>
    <row r="52" spans="10:10" s="2" customFormat="1" x14ac:dyDescent="0.25">
      <c r="J52" s="3"/>
    </row>
    <row r="53" spans="10:10" s="2" customFormat="1" x14ac:dyDescent="0.25">
      <c r="J53" s="3"/>
    </row>
    <row r="54" spans="10:10" s="2" customFormat="1" x14ac:dyDescent="0.25">
      <c r="J54" s="3"/>
    </row>
    <row r="55" spans="10:10" s="2" customFormat="1" x14ac:dyDescent="0.25">
      <c r="J55" s="3"/>
    </row>
    <row r="56" spans="10:10" s="2" customFormat="1" x14ac:dyDescent="0.25">
      <c r="J56" s="3"/>
    </row>
    <row r="57" spans="10:10" s="2" customFormat="1" x14ac:dyDescent="0.25">
      <c r="J57" s="3"/>
    </row>
    <row r="58" spans="10:10" s="2" customFormat="1" x14ac:dyDescent="0.25">
      <c r="J58" s="3"/>
    </row>
    <row r="59" spans="10:10" s="2" customFormat="1" x14ac:dyDescent="0.25">
      <c r="J59" s="3"/>
    </row>
    <row r="60" spans="10:10" s="2" customFormat="1" x14ac:dyDescent="0.25">
      <c r="J60" s="3"/>
    </row>
    <row r="61" spans="10:10" s="2" customFormat="1" x14ac:dyDescent="0.25">
      <c r="J61" s="3"/>
    </row>
    <row r="62" spans="10:10" s="2" customFormat="1" x14ac:dyDescent="0.25">
      <c r="J62" s="3"/>
    </row>
    <row r="63" spans="10:10" s="2" customFormat="1" x14ac:dyDescent="0.25">
      <c r="J63" s="3"/>
    </row>
    <row r="64" spans="10:10" s="2" customFormat="1" x14ac:dyDescent="0.25">
      <c r="J64" s="3"/>
    </row>
    <row r="65" spans="10:10" s="2" customFormat="1" x14ac:dyDescent="0.25">
      <c r="J65" s="3"/>
    </row>
    <row r="66" spans="10:10" s="2" customFormat="1" x14ac:dyDescent="0.25">
      <c r="J66" s="3"/>
    </row>
    <row r="67" spans="10:10" s="2" customFormat="1" x14ac:dyDescent="0.25">
      <c r="J67" s="3"/>
    </row>
    <row r="68" spans="10:10" s="2" customFormat="1" x14ac:dyDescent="0.25">
      <c r="J68" s="3"/>
    </row>
    <row r="69" spans="10:10" s="2" customFormat="1" x14ac:dyDescent="0.25">
      <c r="J69" s="3"/>
    </row>
    <row r="70" spans="10:10" s="2" customFormat="1" x14ac:dyDescent="0.25">
      <c r="J70" s="3"/>
    </row>
    <row r="71" spans="10:10" s="2" customFormat="1" x14ac:dyDescent="0.25">
      <c r="J71" s="3"/>
    </row>
    <row r="72" spans="10:10" s="2" customFormat="1" x14ac:dyDescent="0.25">
      <c r="J72" s="3"/>
    </row>
    <row r="73" spans="10:10" s="2" customFormat="1" x14ac:dyDescent="0.25">
      <c r="J73" s="3"/>
    </row>
    <row r="74" spans="10:10" s="2" customFormat="1" x14ac:dyDescent="0.25">
      <c r="J74" s="3"/>
    </row>
    <row r="75" spans="10:10" s="2" customFormat="1" x14ac:dyDescent="0.25">
      <c r="J75" s="3"/>
    </row>
    <row r="76" spans="10:10" s="2" customFormat="1" x14ac:dyDescent="0.25">
      <c r="J76" s="3"/>
    </row>
    <row r="77" spans="10:10" s="2" customFormat="1" x14ac:dyDescent="0.25">
      <c r="J77" s="3"/>
    </row>
    <row r="78" spans="10:10" s="2" customFormat="1" x14ac:dyDescent="0.25">
      <c r="J78" s="3"/>
    </row>
    <row r="79" spans="10:10" s="2" customFormat="1" x14ac:dyDescent="0.25">
      <c r="J79" s="3"/>
    </row>
    <row r="80" spans="10:10" s="2" customFormat="1" x14ac:dyDescent="0.25">
      <c r="J80" s="3"/>
    </row>
    <row r="81" spans="10:10" s="2" customFormat="1" x14ac:dyDescent="0.25">
      <c r="J81" s="3"/>
    </row>
    <row r="82" spans="10:10" s="2" customFormat="1" x14ac:dyDescent="0.25">
      <c r="J82" s="3"/>
    </row>
    <row r="83" spans="10:10" s="2" customFormat="1" x14ac:dyDescent="0.25">
      <c r="J83" s="3"/>
    </row>
    <row r="84" spans="10:10" s="2" customFormat="1" x14ac:dyDescent="0.25">
      <c r="J84" s="3"/>
    </row>
    <row r="85" spans="10:10" s="2" customFormat="1" x14ac:dyDescent="0.25">
      <c r="J85" s="3"/>
    </row>
    <row r="86" spans="10:10" s="2" customFormat="1" x14ac:dyDescent="0.25">
      <c r="J86" s="3"/>
    </row>
    <row r="87" spans="10:10" s="2" customFormat="1" x14ac:dyDescent="0.25">
      <c r="J87" s="3"/>
    </row>
    <row r="88" spans="10:10" s="2" customFormat="1" x14ac:dyDescent="0.25">
      <c r="J88" s="3"/>
    </row>
    <row r="89" spans="10:10" s="2" customFormat="1" x14ac:dyDescent="0.25">
      <c r="J89" s="3"/>
    </row>
    <row r="90" spans="10:10" s="2" customFormat="1" x14ac:dyDescent="0.25">
      <c r="J90" s="3"/>
    </row>
    <row r="91" spans="10:10" s="2" customFormat="1" x14ac:dyDescent="0.25">
      <c r="J91" s="3"/>
    </row>
    <row r="92" spans="10:10" s="2" customFormat="1" x14ac:dyDescent="0.25">
      <c r="J92" s="3"/>
    </row>
    <row r="93" spans="10:10" s="2" customFormat="1" x14ac:dyDescent="0.25">
      <c r="J93" s="3"/>
    </row>
    <row r="94" spans="10:10" s="2" customFormat="1" x14ac:dyDescent="0.25">
      <c r="J94" s="3"/>
    </row>
    <row r="95" spans="10:10" s="2" customFormat="1" x14ac:dyDescent="0.25">
      <c r="J95" s="3"/>
    </row>
    <row r="96" spans="10:10" s="2" customFormat="1" x14ac:dyDescent="0.25">
      <c r="J96" s="3"/>
    </row>
    <row r="97" spans="10:10" s="2" customFormat="1" x14ac:dyDescent="0.25">
      <c r="J97" s="3"/>
    </row>
    <row r="98" spans="10:10" s="2" customFormat="1" x14ac:dyDescent="0.25">
      <c r="J98" s="3"/>
    </row>
    <row r="99" spans="10:10" s="2" customFormat="1" x14ac:dyDescent="0.25">
      <c r="J99" s="3"/>
    </row>
    <row r="100" spans="10:10" s="2" customFormat="1" x14ac:dyDescent="0.25">
      <c r="J100" s="3"/>
    </row>
    <row r="101" spans="10:10" s="2" customFormat="1" x14ac:dyDescent="0.25">
      <c r="J101" s="3"/>
    </row>
    <row r="102" spans="10:10" s="2" customFormat="1" x14ac:dyDescent="0.25">
      <c r="J102" s="3"/>
    </row>
    <row r="103" spans="10:10" s="2" customFormat="1" x14ac:dyDescent="0.25">
      <c r="J103" s="3"/>
    </row>
    <row r="104" spans="10:10" s="2" customFormat="1" x14ac:dyDescent="0.25">
      <c r="J104" s="3"/>
    </row>
    <row r="105" spans="10:10" s="2" customFormat="1" x14ac:dyDescent="0.25">
      <c r="J105" s="3"/>
    </row>
    <row r="106" spans="10:10" s="2" customFormat="1" x14ac:dyDescent="0.25">
      <c r="J106" s="3"/>
    </row>
    <row r="107" spans="10:10" s="2" customFormat="1" x14ac:dyDescent="0.25">
      <c r="J107" s="3"/>
    </row>
    <row r="108" spans="10:10" s="2" customFormat="1" x14ac:dyDescent="0.25">
      <c r="J108" s="3"/>
    </row>
    <row r="109" spans="10:10" s="2" customFormat="1" x14ac:dyDescent="0.25">
      <c r="J109" s="3"/>
    </row>
    <row r="110" spans="10:10" s="2" customFormat="1" x14ac:dyDescent="0.25">
      <c r="J110" s="3"/>
    </row>
    <row r="111" spans="10:10" s="2" customFormat="1" x14ac:dyDescent="0.25">
      <c r="J111" s="3"/>
    </row>
    <row r="112" spans="10:10" s="2" customFormat="1" x14ac:dyDescent="0.25">
      <c r="J112" s="3"/>
    </row>
    <row r="113" spans="10:10" s="2" customFormat="1" x14ac:dyDescent="0.25">
      <c r="J113" s="3"/>
    </row>
    <row r="114" spans="10:10" s="2" customFormat="1" x14ac:dyDescent="0.25">
      <c r="J114" s="3"/>
    </row>
    <row r="115" spans="10:10" s="2" customFormat="1" x14ac:dyDescent="0.25">
      <c r="J115" s="3"/>
    </row>
    <row r="116" spans="10:10" s="2" customFormat="1" x14ac:dyDescent="0.25">
      <c r="J116" s="3"/>
    </row>
    <row r="117" spans="10:10" s="2" customFormat="1" x14ac:dyDescent="0.25">
      <c r="J117" s="3"/>
    </row>
    <row r="118" spans="10:10" s="2" customFormat="1" x14ac:dyDescent="0.25">
      <c r="J118" s="3"/>
    </row>
    <row r="119" spans="10:10" s="2" customFormat="1" x14ac:dyDescent="0.25">
      <c r="J119" s="3"/>
    </row>
    <row r="120" spans="10:10" s="2" customFormat="1" x14ac:dyDescent="0.25">
      <c r="J120" s="3"/>
    </row>
    <row r="121" spans="10:10" s="2" customFormat="1" x14ac:dyDescent="0.25">
      <c r="J121" s="3"/>
    </row>
    <row r="122" spans="10:10" s="2" customFormat="1" x14ac:dyDescent="0.25">
      <c r="J122" s="3"/>
    </row>
    <row r="123" spans="10:10" s="2" customFormat="1" x14ac:dyDescent="0.25">
      <c r="J123" s="3"/>
    </row>
    <row r="124" spans="10:10" s="2" customFormat="1" x14ac:dyDescent="0.25">
      <c r="J124" s="3"/>
    </row>
    <row r="125" spans="10:10" s="2" customFormat="1" x14ac:dyDescent="0.25">
      <c r="J125" s="3"/>
    </row>
    <row r="126" spans="10:10" s="2" customFormat="1" x14ac:dyDescent="0.25">
      <c r="J126" s="3"/>
    </row>
    <row r="127" spans="10:10" s="2" customFormat="1" x14ac:dyDescent="0.25">
      <c r="J127" s="3"/>
    </row>
    <row r="128" spans="10:10" s="2" customFormat="1" x14ac:dyDescent="0.25">
      <c r="J128" s="3"/>
    </row>
    <row r="129" spans="10:10" s="2" customFormat="1" x14ac:dyDescent="0.25">
      <c r="J129" s="3"/>
    </row>
    <row r="130" spans="10:10" s="2" customFormat="1" x14ac:dyDescent="0.25">
      <c r="J130" s="3"/>
    </row>
    <row r="131" spans="10:10" s="2" customFormat="1" x14ac:dyDescent="0.25">
      <c r="J131" s="3"/>
    </row>
  </sheetData>
  <autoFilter ref="B1:M47" xr:uid="{58083ECD-4124-4012-9DAC-1875DEC99989}"/>
  <mergeCells count="4">
    <mergeCell ref="A4:A7"/>
    <mergeCell ref="A28:A41"/>
    <mergeCell ref="K8:K10"/>
    <mergeCell ref="A8:A10"/>
  </mergeCells>
  <phoneticPr fontId="6" type="noConversion"/>
  <hyperlinks>
    <hyperlink ref="D47" r:id="rId1" location=":~:text=On%20the%20basis%20of%20that,for%20persons%20with%20vision%20impairment." xr:uid="{05DC22FA-2F9C-46AD-91AB-E7F56D22CB40}"/>
    <hyperlink ref="L47" r:id="rId2" location=":~:text=On%20the%20basis%20of%20that,for%20persons%20with%20vision%20impairment." xr:uid="{90296CE1-46EF-4B2A-8599-2833631AD0CF}"/>
    <hyperlink ref="D43" r:id="rId3" location=":~:text=On%20the%20basis%20of%20that,for%20persons%20with%20vision%20impairment." xr:uid="{176B9163-4E16-439F-801B-152E7E3DA12D}"/>
    <hyperlink ref="D44" r:id="rId4" location=":~:text=On%20the%20basis%20of%20that,for%20persons%20with%20vision%20impairment." xr:uid="{94AD3149-DF21-4D44-86D8-52DF097E1B0D}"/>
    <hyperlink ref="D45" r:id="rId5" location=":~:text=On%20the%20basis%20of%20that,for%20persons%20with%20vision%20impairment." xr:uid="{D9FED1CE-B708-4E3C-B122-838AD125921C}"/>
    <hyperlink ref="D46" r:id="rId6" location=":~:text=On%20the%20basis%20of%20that,for%20persons%20with%20vision%20impairment." xr:uid="{9B289FE1-B73F-4BF7-BE6A-5A16FA938FC3}"/>
    <hyperlink ref="K28" location="'Access Economics Table 1-9'!A1" display="Table 1-9. Prevalence in 2007 for ages 15-64" xr:uid="{83E5A68D-F467-41F6-AE43-FA28BE4B595B}"/>
    <hyperlink ref="K29" location="'Access Economics Table 1-9'!A1" display="Table 1-9. Prevalence in 2007 for all ages" xr:uid="{A3C1CD78-7E27-4D13-8118-04CD32DAEE2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INDIRECT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Burnes, Daria</dc:creator>
  <cp:lastModifiedBy>Daria Burnes</cp:lastModifiedBy>
  <cp:lastPrinted>2024-02-02T22:39:34Z</cp:lastPrinted>
  <dcterms:created xsi:type="dcterms:W3CDTF">2024-01-30T22:21:11Z</dcterms:created>
  <dcterms:modified xsi:type="dcterms:W3CDTF">2025-07-30T17:02:33Z</dcterms:modified>
</cp:coreProperties>
</file>