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att/Documents/Data_for_Progress/USICA/"/>
    </mc:Choice>
  </mc:AlternateContent>
  <xr:revisionPtr revIDLastSave="0" documentId="13_ncr:1_{5DEA73E5-9223-5644-BF2D-3757540B66C0}" xr6:coauthVersionLast="47" xr6:coauthVersionMax="47" xr10:uidLastSave="{00000000-0000-0000-0000-000000000000}"/>
  <bookViews>
    <workbookView xWindow="2900" yWindow="620" windowWidth="17480" windowHeight="11760" xr2:uid="{B5138EFD-88EE-4EA8-B280-6251FE4E280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08" i="1" l="1"/>
  <c r="G108" i="1"/>
  <c r="H108" i="1"/>
  <c r="I108" i="1"/>
  <c r="E108" i="1"/>
  <c r="E57" i="1"/>
  <c r="F57" i="1"/>
  <c r="G57" i="1"/>
  <c r="H57" i="1"/>
  <c r="I57" i="1"/>
  <c r="E58" i="1"/>
  <c r="F58" i="1"/>
  <c r="G58" i="1"/>
  <c r="H58" i="1"/>
  <c r="I58" i="1"/>
  <c r="E59" i="1"/>
  <c r="F59" i="1"/>
  <c r="G59" i="1"/>
  <c r="H59" i="1"/>
  <c r="I59" i="1"/>
  <c r="E60" i="1"/>
  <c r="F60" i="1"/>
  <c r="G60" i="1"/>
  <c r="H60" i="1"/>
  <c r="I60" i="1"/>
  <c r="E61" i="1"/>
  <c r="F61" i="1"/>
  <c r="G61" i="1"/>
  <c r="H61" i="1"/>
  <c r="I61" i="1"/>
  <c r="E62" i="1"/>
  <c r="F62" i="1"/>
  <c r="G62" i="1"/>
  <c r="H62" i="1"/>
  <c r="I62" i="1"/>
  <c r="E63" i="1"/>
  <c r="F63" i="1"/>
  <c r="G63" i="1"/>
  <c r="H63" i="1"/>
  <c r="I63" i="1"/>
  <c r="E64" i="1"/>
  <c r="F64" i="1"/>
  <c r="G64" i="1"/>
  <c r="H64" i="1"/>
  <c r="I64" i="1"/>
  <c r="E65" i="1"/>
  <c r="F65" i="1"/>
  <c r="G65" i="1"/>
  <c r="H65" i="1"/>
  <c r="I65" i="1"/>
  <c r="E66" i="1"/>
  <c r="F66" i="1"/>
  <c r="G66" i="1"/>
  <c r="H66" i="1"/>
  <c r="I66" i="1"/>
  <c r="E67" i="1"/>
  <c r="F67" i="1"/>
  <c r="G67" i="1"/>
  <c r="H67" i="1"/>
  <c r="I67" i="1"/>
  <c r="F56" i="1"/>
  <c r="G56" i="1"/>
  <c r="H56" i="1"/>
  <c r="I56" i="1"/>
  <c r="E56" i="1"/>
  <c r="I52" i="1"/>
  <c r="I53" i="1"/>
  <c r="I54" i="1"/>
  <c r="H52" i="1"/>
  <c r="H53" i="1"/>
  <c r="H54" i="1"/>
  <c r="G52" i="1"/>
  <c r="G53" i="1"/>
  <c r="G54" i="1"/>
  <c r="F52" i="1"/>
  <c r="F53" i="1"/>
  <c r="F54" i="1"/>
  <c r="E52" i="1"/>
  <c r="E53" i="1"/>
  <c r="E54" i="1"/>
  <c r="F55" i="1"/>
  <c r="G55" i="1"/>
  <c r="H55" i="1"/>
  <c r="I55" i="1"/>
  <c r="F51" i="1"/>
  <c r="G51" i="1"/>
  <c r="H51" i="1"/>
  <c r="I51" i="1"/>
  <c r="E55" i="1"/>
  <c r="E51" i="1"/>
  <c r="E30" i="1"/>
  <c r="E29" i="1"/>
  <c r="E28" i="1"/>
  <c r="E27" i="1"/>
  <c r="I24" i="1"/>
  <c r="H24" i="1"/>
  <c r="G24" i="1"/>
  <c r="F24" i="1"/>
  <c r="E24" i="1"/>
  <c r="I23" i="1"/>
  <c r="H23" i="1"/>
  <c r="G23" i="1"/>
  <c r="F23" i="1"/>
  <c r="E23" i="1"/>
  <c r="I22" i="1"/>
  <c r="H22" i="1"/>
  <c r="G22" i="1"/>
  <c r="F22" i="1"/>
  <c r="E22" i="1"/>
  <c r="I21" i="1"/>
  <c r="H21" i="1"/>
  <c r="G21" i="1"/>
  <c r="F21" i="1"/>
  <c r="E21" i="1"/>
  <c r="I17" i="1"/>
  <c r="H17" i="1"/>
  <c r="G17" i="1"/>
  <c r="F17" i="1"/>
  <c r="I16" i="1"/>
  <c r="H16" i="1"/>
  <c r="G16" i="1"/>
  <c r="F16" i="1"/>
  <c r="E14" i="1"/>
  <c r="I8" i="1"/>
  <c r="H8" i="1"/>
  <c r="G8" i="1"/>
  <c r="F8" i="1"/>
  <c r="E8" i="1"/>
  <c r="I7" i="1"/>
  <c r="H7" i="1"/>
  <c r="G7" i="1"/>
  <c r="F7" i="1"/>
  <c r="E7" i="1"/>
  <c r="I6" i="1"/>
  <c r="H6" i="1"/>
  <c r="G6" i="1"/>
  <c r="F6" i="1"/>
  <c r="E6" i="1"/>
  <c r="I5" i="1"/>
  <c r="H5" i="1"/>
  <c r="G5" i="1"/>
  <c r="F5" i="1"/>
  <c r="E5" i="1"/>
  <c r="I4" i="1"/>
  <c r="H4" i="1"/>
  <c r="G4" i="1"/>
  <c r="F4" i="1"/>
  <c r="E4" i="1"/>
  <c r="I3" i="1"/>
  <c r="H3" i="1"/>
  <c r="G3" i="1"/>
  <c r="F3" i="1"/>
  <c r="E3" i="1"/>
  <c r="E11" i="1"/>
  <c r="E10" i="1"/>
  <c r="E26" i="1"/>
  <c r="F20" i="1"/>
  <c r="G20" i="1"/>
  <c r="H20" i="1"/>
  <c r="I20" i="1"/>
  <c r="E20" i="1"/>
  <c r="F88" i="1"/>
  <c r="G88" i="1"/>
  <c r="H88" i="1"/>
  <c r="E88" i="1"/>
  <c r="F89" i="1"/>
  <c r="G89" i="1"/>
  <c r="H89" i="1"/>
  <c r="E89" i="1"/>
  <c r="E33" i="1"/>
  <c r="E31" i="1"/>
  <c r="F25" i="1"/>
  <c r="G25" i="1"/>
  <c r="H25" i="1"/>
  <c r="I25" i="1"/>
  <c r="E25" i="1"/>
  <c r="I18" i="1"/>
  <c r="I15" i="1"/>
  <c r="I2" i="1"/>
  <c r="H18" i="1"/>
  <c r="H15" i="1"/>
  <c r="H2" i="1"/>
  <c r="G15" i="1"/>
  <c r="G2" i="1"/>
  <c r="G18" i="1"/>
  <c r="F18" i="1"/>
  <c r="F2" i="1"/>
  <c r="E13" i="1"/>
  <c r="E12" i="1"/>
  <c r="E9" i="1"/>
  <c r="E2" i="1"/>
  <c r="E18" i="1"/>
  <c r="F15" i="1"/>
</calcChain>
</file>

<file path=xl/sharedStrings.xml><?xml version="1.0" encoding="utf-8"?>
<sst xmlns="http://schemas.openxmlformats.org/spreadsheetml/2006/main" count="197" uniqueCount="123">
  <si>
    <t>Name:</t>
  </si>
  <si>
    <t>Page Number in PDF</t>
  </si>
  <si>
    <t>‘‘Creating Helpful Incentives to Produce Semiconductors (CHIPS) for America Defense Fund’’</t>
  </si>
  <si>
    <t>Energy Department Appropriations</t>
  </si>
  <si>
    <t>DEFENSE ADVANCED RESEARCH PROJECTS AGENCY Appropriation</t>
  </si>
  <si>
    <t xml:space="preserve">Scientific and Technical Research and Services account of the National Institute of Standards and Technology Appropriation </t>
  </si>
  <si>
    <t>SEC. 2211. QUANTUM NETWORK INFRASTRUCTURE AND  WORKFORCE DEVELOPMENT ACT.</t>
  </si>
  <si>
    <t>Bill Subsection:</t>
  </si>
  <si>
    <t>SEC. 2117. AUTHORIZATION OF APPROPRIATIONS FOR THE DEPARTMENT OF ENERGY.</t>
  </si>
  <si>
    <t>DIVISION A—CHIPS AND O-RAN  5G EMERGENCY APPROPRIATIONS</t>
  </si>
  <si>
    <t>SEC. 2214. CRITICAL MINERALS MINING RESEARCH.</t>
  </si>
  <si>
    <t>Critical Minings Research</t>
  </si>
  <si>
    <t>SEC. 2402. MANUFACTURING USA PROGRAM.</t>
  </si>
  <si>
    <t>Manufacturing USA program</t>
  </si>
  <si>
    <t>SEC. 2506. SEMICONDUCTOR INCENTIVES.</t>
  </si>
  <si>
    <t>Semiconductor Incentives***</t>
  </si>
  <si>
    <t>SEC. 2509. TELECOMMUNICATIONS WORKFORCE TRAINING GRANT PROGRAM.</t>
  </si>
  <si>
    <t>SEC. 2522. NATIONAL SCIENCE CORPS</t>
  </si>
  <si>
    <t>Teacher Development</t>
  </si>
  <si>
    <t>Creation of a Non-Profit Corporation</t>
  </si>
  <si>
    <t>SEC. 2605. CENTERS OF EXCELLENCE FOR SPACE SITUATIONAL AWARENESS. *Timeline Unclear*</t>
  </si>
  <si>
    <t>SEC. 2614. COMPETITIVENESS WITHIN THE HUMAN LANDING SYSTEM PROGRAM</t>
  </si>
  <si>
    <t>SEC. 3101. AUTHORIZATION TO ASSIST UNITED STATE COMPANIES WITH GLOBAL SUPPLY CHAIN DIVERSIFICATION AND MANAGEMENT.</t>
  </si>
  <si>
    <t>SEC. 3122. DIGITAL CONNECTIVITY AND CYBERSECURITY PARTNERSHIP.</t>
  </si>
  <si>
    <t>Foreign Funding</t>
  </si>
  <si>
    <t>SEC. 3132. AUTHORIZATION OF APPROPRIATIONS FOR COUNTERING CHINESE INFLUENCE FUND.</t>
  </si>
  <si>
    <t>Fulbright Funding</t>
  </si>
  <si>
    <t>SEC. 3134. AUTHORIZATION OF APPROPRIATIONS FOR THE FULBRIGHT-HAYS PROGRAM</t>
  </si>
  <si>
    <t>SEC. 3136. SUPPORTING INDEPENDENT MEDIA AND COUNTERING DISINFORMATION.</t>
  </si>
  <si>
    <t>State Department Funding for freedom of press</t>
  </si>
  <si>
    <t>SEC. 3137. GLOBAL ENGAGEMENT CENTER</t>
  </si>
  <si>
    <t>SEC. 3204. ESTABLISHMENT OF QUAD INTRA-PARLIAMENTARY WORKING GROUP</t>
  </si>
  <si>
    <t>SEC. 3208. REGULATORY EXCHANGES WITH ALLIES AND PARTNERS.</t>
  </si>
  <si>
    <t>Secretary of State Regulatory Group</t>
  </si>
  <si>
    <t>SEC. 3219A. ADVANCING UNITED STATES LEADERSHIP IN THE UNITED NATIONS SYSTEM.</t>
  </si>
  <si>
    <t>UN Leadership Initiative</t>
  </si>
  <si>
    <t>SEC. 3219B. ASIA REASSURANCE INITIATIVE ACT OF 2018.</t>
  </si>
  <si>
    <t>****Updating of  Previous Funding***</t>
  </si>
  <si>
    <t>SEC. 3225. FOREIGN MILITARY FINANCING IN THE INDO-PACIFIC AND AUTHORIZATION OF APPROPRIATIONS FOR SOUTHEAST ASIA MARITIME SECURITY PROGRAMS AND DIPLOMATIC OUTREACH ACTIVITIES</t>
  </si>
  <si>
    <t>SOUTHEAST MARITIME LAW ENFORCEMENT INITIATIVE.</t>
  </si>
  <si>
    <t>DIPLOMATIC OUTREACH ACTIVITIES</t>
  </si>
  <si>
    <t>SEC. 3226. FOREIGN MILITARY FINANCING COMPACT PILOT PROGRAM IN THE INDO-PACIFIC.</t>
  </si>
  <si>
    <t>creation of a pilot program for foreign military financing (FMF) compact</t>
  </si>
  <si>
    <t>SEC. 3227. ADDITIONAL FUNDING FOR INTERNATIONAL MILITARY EDUCATION AND TRAINING IN THE INDO-PACIFIC.</t>
  </si>
  <si>
    <t>SEC. 3251. DEFENSE COOPERATION IN LATIN AMERICA AND THE CARIBBEAN.</t>
  </si>
  <si>
    <t>International Military Education and Training Program for Latin America and the Caribbean Funding</t>
  </si>
  <si>
    <t>SEC. 3301. AUTHORIZATION OF APPROPRIATIONS FOR PROMOTION OF DEMOCRACY IN HONG KONG.</t>
  </si>
  <si>
    <t>SEC. 3309. DEVELOPMENT AND DEPLOYMENT OF INTERNET FREEDOM AND GREAT FIREWALL CIRCUMVENTION TOOLS FOR THE PEOPLE OF HONG KONG</t>
  </si>
  <si>
    <t>Open Technology Fund</t>
  </si>
  <si>
    <t>Office of Internet Freedom Programs</t>
  </si>
  <si>
    <t>SEC. 3310. ENHANCING TRANSPARENCY ON INTERNATIONAL AGREEMENTS AND NON-BINDING INSTRUMENTS</t>
  </si>
  <si>
    <t>State Dept. Funding</t>
  </si>
  <si>
    <t>Cyber Response and Recovery Fund</t>
  </si>
  <si>
    <t>Professional and Educational Training, SEC. 6123 ***Funding as needed***</t>
  </si>
  <si>
    <t>SEC. 6203. AUTHORIZATION OF APPROPRIATIONS.</t>
  </si>
  <si>
    <t>Funding for DOJ, Anti-Trust Division</t>
  </si>
  <si>
    <t>Funding for FTC</t>
  </si>
  <si>
    <t>Subsection (d) of section 9906 of Public Law 116-283</t>
  </si>
  <si>
    <t>Subsections (e) and (f) of section 9906 of Public Law 116-283</t>
  </si>
  <si>
    <t>In carrying out this subsection, the Secretary of Commerce may use up to 2 percent of the amounts made available in each fiscal year for aalaries and expenses, administration, and oversight purposes, of which $5,000,000 in each of fiscal years 2022 through 2026 shall be transferred to the Office of Inspector General of the Department of Commerce</t>
  </si>
  <si>
    <t>Subsections (c), (d), (e), and (f) of section 9906 of Public Law 116-283</t>
  </si>
  <si>
    <t>In carrying out this subsection, the Secretary of State may use up to $5,000,000 of the amounts made available in each fiscal year for the Fund for salaries and expenses, administration, and oversight purposes, of which $500,000 in each of fiscal years 2022 through 2026 shall be transferred to the Office of Inspector General of the Department of State to oversee expenditures under the Fund.</t>
  </si>
  <si>
    <t>Not more than 5 percent of the amounts allocated pursuant to subsection (c) in a given fiscal year may be used by the Assistant Secretary of Commerce for Communications and Information to administer the programs funded from the Public Wireless Supply Chain Innovation Fund</t>
  </si>
  <si>
    <t>Not less than $2,000,000 per fiscal year shall be transferred to the Office of Inspector General of the Department of Commerce for oversight related to activities conducted using amounts provided under this section.</t>
  </si>
  <si>
    <t>Activities of the Foundation outside of the Directorate</t>
  </si>
  <si>
    <t>Activities of the Foundation outside of the Directorate; STEM education and related activities, including workforce activities under section 2202</t>
  </si>
  <si>
    <t>Innovation centers under section 2104</t>
  </si>
  <si>
    <t>Scholarships, fellowships, and other activities under section 2106</t>
  </si>
  <si>
    <t>Academic technology transfer under section 2109</t>
  </si>
  <si>
    <t>Test beds under section 2108</t>
  </si>
  <si>
    <t>Research and development activities under section 2107</t>
  </si>
  <si>
    <t>An amount equal to 10 percent of the total made available to the Directorate under this subparagraph shall be transferred to the Foundation for collaboration with directorates and offices of the Foundation outside of the Directorate as described under section 2102(c)(7)</t>
  </si>
  <si>
    <t>From any amounts appropriated for the Foundation for a fiscal year, the Director shall allocate for necessary expenses of the Office of Inspector General of the Foundation an amount of not less than $33,000,000 in any fiscal year for oversight of the programs and activities funded under this section [from the org chart it looks like OIG is not within the Office of the Director, so we take this out of the "outside of the directorate" chunk]</t>
  </si>
  <si>
    <t>Award grants and cooperative agreements under subsection (e)</t>
  </si>
  <si>
    <t>To carry out the Hollings Manufacturing Extension Partnership under sections 25 and 25A of such Act (15 U.S.C. 278k and 278k-1), of which $40,000,000 shall not be subject to cost share requirements under subsection (e)(2) of such section: Provided, That the authority made available pursuant to this section shall be elective for any Manufacturing Extension Partnership Center that also receives funding from a State that is conditioned upon the application of a Federal cost sharing requirement.</t>
  </si>
  <si>
    <t>Of the amounts appropriated pursuant to the authorization in paragraph (1), $264,000,000 shall be available each fiscal year to carry out section 25B of such Act, as added by subsection (a)</t>
  </si>
  <si>
    <t>For the purpose of carrying out subsections (c) through (i)</t>
  </si>
  <si>
    <t>For the purpose of carrying out subsections (j) through (m)</t>
  </si>
  <si>
    <t>Administration</t>
  </si>
  <si>
    <t>SEC. 2512. INTERNET EXCHANGES AND SUBMARINE CABLES ***no info on Fiscal Year*** [$35 million total, so let's just divide by 5 and spread it out over 2022-2026]</t>
  </si>
  <si>
    <t>Administration of the Applied Research Open-RAN testbed</t>
  </si>
  <si>
    <t>Administration of the grant program</t>
  </si>
  <si>
    <t>Grants under paragraph (2)</t>
  </si>
  <si>
    <t>SEC. 2528. FOUNDATION FOR ENERGY SECURITY AND INNOVATION</t>
  </si>
  <si>
    <t>Exploration</t>
  </si>
  <si>
    <t>Science</t>
  </si>
  <si>
    <t>Aeronautics</t>
  </si>
  <si>
    <t>Science, Technology, Engineering, and Mathematics Engagement</t>
  </si>
  <si>
    <t>Space Operations</t>
  </si>
  <si>
    <t>Space Technology</t>
  </si>
  <si>
    <t>Safety, Security, and Mission Services</t>
  </si>
  <si>
    <t>Inspector General</t>
  </si>
  <si>
    <t>Construction and Environmental Compliance and Restoration</t>
  </si>
  <si>
    <t>Infrastructure Transaction and Assistance Network</t>
  </si>
  <si>
    <t>Transaction Advisory Fund</t>
  </si>
  <si>
    <t>Grant to Radio Free Asia language services</t>
  </si>
  <si>
    <t>To serve populations in China through Mandarin, Cantonese, Uyghur, and Tibetan language services</t>
  </si>
  <si>
    <t>For digital media services-- (A) to counter propaganda of non-Chinese populations in foreign countries; and (B) to counter propaganda of Chinese populations in China through ``Global Mandarin'' programming</t>
  </si>
  <si>
    <t>Other things under heading of "ongoing and new programs to support local media, build independent media, combat Chinese disinformation inside and outside of China, invest in technology to subvert censorship, and monitor and evaluate these programs"</t>
  </si>
  <si>
    <t>Funding for Diplomatic Group, State Dept.</t>
  </si>
  <si>
    <t>Diplomatic engagement resources to the Indo-Pacific region</t>
  </si>
  <si>
    <t>Bilateral and regional foreign assistance resources to carry out the purposes of part 1 and chapter 4 of part II of the Foreign Assistance Act of 1961 (22 U.S.C. 2151 et seq., 2346 et seq.) to the Indo-Pacific region</t>
  </si>
  <si>
    <t>Department of State for the Indo-Pacific Maritime Security Initiative and other related regional programs</t>
  </si>
  <si>
    <t>Foreign Military Financing Funding.--In addition to any amount appropriated pursuant to section 23 of the Arms Export Control Act (22  U.S.C. 2763) (relating to foreign military financing assistance), there is authorized to be appropriated for each of fiscal years 2022 through fiscal year 2026 for activities in the Indo-Pacific region in accordance with this section</t>
  </si>
  <si>
    <t>SEC. 4252. DECLARATION OF A SIGNIFICANT INCIDENT: "SEC. 2237. AUTHORIZATION OF APPROPRIATIONS."</t>
  </si>
  <si>
    <t>SEC. 6121: ‘‘SEC. 638. AUTHORIZATION OF APPROPRIATIONS."</t>
  </si>
  <si>
    <t>Industry Code</t>
  </si>
  <si>
    <t>GFGN</t>
  </si>
  <si>
    <t>Subsection (c) of section 9906 of Public Law 116-283 - Advanced Microelectronics Research and Development</t>
  </si>
  <si>
    <t>Section 9902 of Public Law 116-283 - Semiconductor Incentives</t>
  </si>
  <si>
    <t>5412OP</t>
  </si>
  <si>
    <t>Sections 9905 (adoption of secure semiconductors and semiconductor supply chains) and 9202(a)(2) (Multilateral Telecommunications Security Fund - development and adoption of secure and trusted telecommunications technologies) of Public Law 116-283</t>
  </si>
  <si>
    <t>Section 9202(a)(1) of Public Law 116-283 - "Promoting and deploying technology… Accelerating commercial deployments of open interface, standards-based compatible, interoperable equipment… Promoting and deploying compatibility of new 5G equipment with future open standards-based, interoperable equipment...</t>
  </si>
  <si>
    <t>SEC. 2118. AUTHORIZATION OF APPROPRIATIONS FOR THE DEFENSE ADVANCED RESEARCH PROJECTS AGENCY</t>
  </si>
  <si>
    <t>GSLG</t>
  </si>
  <si>
    <t>Award grants and cooperative agreements under subsection (f) - education, procurement of facilities, protection of intellectual property (legal services), activities to ensure access to capital</t>
  </si>
  <si>
    <t>487OS</t>
  </si>
  <si>
    <t>Funding for Bureau of Human Rights</t>
  </si>
  <si>
    <t>GFGD</t>
  </si>
  <si>
    <t>Weight</t>
  </si>
  <si>
    <t>532RL</t>
  </si>
  <si>
    <t>3361MV</t>
  </si>
  <si>
    <t>3364OT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</si>
</sst>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2" formatCode="_(&quot;$&quot;* #,##0_);_(&quot;$&quot;* \(#,##0\);_(&quot;$&quot;* &quot;-&quot;_);_(@_)"/>
    <numFmt numFmtId="164" formatCode="&quot;$&quot;#,##0"/>
  </numFmts>
  <fonts count="4" x14ac:knownFonts="1">
    <font>
      <sz val="11"/>
      <color theme="1"/>
      <name val="Calibri"/>
      <family val="2"/>
      <scheme val="minor"/>
    </font>
    <font>
      <b/>
      <sz val="11"/>
      <color theme="1"/>
      <name val="Calibri"/>
      <family val="2"/>
      <scheme val="minor"/>
    </font>
    <font>
      <sz val="11"/>
      <color theme="1"/>
      <name val="Calibri"/>
      <family val="2"/>
    </font>
    <font>
      <sz val="10"/>
      <color theme="1"/>
      <name val="Arial Unicode MS"/>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1" fillId="0" borderId="0" xfId="0" applyFont="1" applyAlignment="1">
      <alignment wrapText="1"/>
    </xf>
    <xf numFmtId="0" fontId="0" fillId="0" borderId="0" xfId="0" applyAlignment="1">
      <alignment vertical="center" wrapText="1"/>
    </xf>
    <xf numFmtId="0" fontId="0" fillId="0" borderId="0" xfId="0" applyAlignment="1">
      <alignment wrapText="1"/>
    </xf>
    <xf numFmtId="6" fontId="0" fillId="0" borderId="0" xfId="0" applyNumberFormat="1"/>
    <xf numFmtId="0" fontId="0" fillId="0" borderId="0" xfId="0" applyAlignment="1"/>
    <xf numFmtId="3" fontId="0" fillId="0" borderId="0" xfId="0" applyNumberFormat="1"/>
    <xf numFmtId="0" fontId="3" fillId="0" borderId="0" xfId="0" applyFont="1"/>
    <xf numFmtId="0" fontId="2" fillId="0" borderId="0" xfId="0" applyFont="1"/>
    <xf numFmtId="164" fontId="0" fillId="0" borderId="0" xfId="0" applyNumberFormat="1"/>
    <xf numFmtId="0" fontId="0" fillId="0" borderId="0" xfId="0" applyFont="1" applyAlignment="1"/>
    <xf numFmtId="0" fontId="1" fillId="0" borderId="0" xfId="0" applyFont="1" applyAlignment="1"/>
    <xf numFmtId="6" fontId="3" fillId="0" borderId="0" xfId="0" applyNumberFormat="1" applyFont="1"/>
    <xf numFmtId="0" fontId="0" fillId="0" borderId="0" xfId="0" applyFont="1" applyAlignment="1">
      <alignment wrapText="1"/>
    </xf>
    <xf numFmtId="164" fontId="2" fillId="0" borderId="0" xfId="0" applyNumberFormat="1" applyFont="1"/>
    <xf numFmtId="164" fontId="2" fillId="0" borderId="0" xfId="0" applyNumberFormat="1" applyFont="1" applyAlignment="1"/>
    <xf numFmtId="42" fontId="0" fillId="0" borderId="0" xfId="0" applyNumberFormat="1"/>
    <xf numFmtId="0" fontId="0" fillId="2" borderId="0" xfId="0" applyFill="1" applyAlignment="1">
      <alignment wrapText="1"/>
    </xf>
    <xf numFmtId="0" fontId="0" fillId="2" borderId="0" xfId="0" applyFont="1" applyFill="1" applyAlignment="1">
      <alignment wrapText="1"/>
    </xf>
    <xf numFmtId="0" fontId="0" fillId="2" borderId="0" xfId="0" applyFill="1"/>
    <xf numFmtId="0" fontId="0" fillId="2" borderId="0" xfId="0" applyFont="1" applyFill="1"/>
    <xf numFmtId="2" fontId="1" fillId="0" borderId="0" xfId="0" applyNumberFormat="1" applyFont="1"/>
    <xf numFmtId="2" fontId="0" fillId="0" borderId="0" xfId="0" applyNumberFormat="1" applyAlignment="1">
      <alignment wrapText="1"/>
    </xf>
    <xf numFmtId="2" fontId="1" fillId="0" borderId="0" xfId="0" applyNumberFormat="1" applyFont="1" applyAlignment="1">
      <alignment wrapText="1"/>
    </xf>
    <xf numFmtId="2" fontId="0" fillId="0" borderId="0" xfId="0" applyNumberFormat="1"/>
    <xf numFmtId="1" fontId="0" fillId="2" borderId="0" xfId="0" applyNumberFormat="1" applyFill="1" applyAlignment="1">
      <alignment wrapText="1"/>
    </xf>
    <xf numFmtId="2" fontId="0" fillId="0" borderId="0" xfId="0" applyNumberFormat="1" applyFont="1" applyAlignment="1">
      <alignment wrapText="1"/>
    </xf>
    <xf numFmtId="2"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01A9-F7A1-4413-8A41-69F1018A430B}">
  <dimension ref="A1:K158"/>
  <sheetViews>
    <sheetView tabSelected="1" topLeftCell="C1" zoomScale="125" zoomScaleNormal="125" workbookViewId="0">
      <pane ySplit="1" topLeftCell="A101" activePane="bottomLeft" state="frozen"/>
      <selection pane="bottomLeft" activeCell="E107" sqref="E107"/>
    </sheetView>
  </sheetViews>
  <sheetFormatPr baseColWidth="10" defaultColWidth="8.83203125" defaultRowHeight="15" x14ac:dyDescent="0.2"/>
  <cols>
    <col min="1" max="2" width="37.1640625" customWidth="1"/>
    <col min="3" max="3" width="17.1640625" style="25" customWidth="1"/>
    <col min="4" max="4" width="17.1640625" customWidth="1"/>
    <col min="5" max="10" width="14.83203125" customWidth="1"/>
  </cols>
  <sheetData>
    <row r="1" spans="1:11" ht="16" x14ac:dyDescent="0.2">
      <c r="A1" s="2" t="s">
        <v>0</v>
      </c>
      <c r="B1" s="2" t="s">
        <v>7</v>
      </c>
      <c r="C1" s="22" t="s">
        <v>119</v>
      </c>
      <c r="D1" s="1" t="s">
        <v>106</v>
      </c>
      <c r="E1" s="1">
        <v>2022</v>
      </c>
      <c r="F1" s="1">
        <v>2023</v>
      </c>
      <c r="G1" s="1">
        <v>2024</v>
      </c>
      <c r="H1" s="1">
        <v>2025</v>
      </c>
      <c r="I1" s="1">
        <v>2026</v>
      </c>
      <c r="J1" s="1">
        <v>2027</v>
      </c>
      <c r="K1" s="1" t="s">
        <v>1</v>
      </c>
    </row>
    <row r="2" spans="1:11" x14ac:dyDescent="0.2">
      <c r="A2" s="3"/>
      <c r="B2" s="9" t="s">
        <v>109</v>
      </c>
      <c r="C2" s="23">
        <v>0.4</v>
      </c>
      <c r="D2" s="18">
        <v>23</v>
      </c>
      <c r="E2" s="15">
        <f t="shared" ref="E2:E8" si="0">0.98*19000000000</f>
        <v>18620000000</v>
      </c>
      <c r="F2" s="15">
        <f t="shared" ref="F2:I8" si="1">0.98*5000000000</f>
        <v>4900000000</v>
      </c>
      <c r="G2" s="15">
        <f t="shared" si="1"/>
        <v>4900000000</v>
      </c>
      <c r="H2" s="15">
        <f t="shared" si="1"/>
        <v>4900000000</v>
      </c>
      <c r="I2" s="15">
        <f t="shared" si="1"/>
        <v>4900000000</v>
      </c>
      <c r="J2" s="9"/>
    </row>
    <row r="3" spans="1:11" x14ac:dyDescent="0.2">
      <c r="A3" s="3"/>
      <c r="B3" s="9"/>
      <c r="C3" s="23">
        <v>0.1</v>
      </c>
      <c r="D3" s="18">
        <v>332</v>
      </c>
      <c r="E3" s="15">
        <f t="shared" si="0"/>
        <v>18620000000</v>
      </c>
      <c r="F3" s="15">
        <f t="shared" si="1"/>
        <v>4900000000</v>
      </c>
      <c r="G3" s="15">
        <f t="shared" si="1"/>
        <v>4900000000</v>
      </c>
      <c r="H3" s="15">
        <f t="shared" si="1"/>
        <v>4900000000</v>
      </c>
      <c r="I3" s="15">
        <f t="shared" si="1"/>
        <v>4900000000</v>
      </c>
      <c r="J3" s="9"/>
    </row>
    <row r="4" spans="1:11" x14ac:dyDescent="0.2">
      <c r="A4" s="3"/>
      <c r="B4" s="9"/>
      <c r="C4" s="23">
        <v>0.1</v>
      </c>
      <c r="D4" s="18">
        <v>333</v>
      </c>
      <c r="E4" s="15">
        <f t="shared" si="0"/>
        <v>18620000000</v>
      </c>
      <c r="F4" s="15">
        <f t="shared" si="1"/>
        <v>4900000000</v>
      </c>
      <c r="G4" s="15">
        <f t="shared" si="1"/>
        <v>4900000000</v>
      </c>
      <c r="H4" s="15">
        <f t="shared" si="1"/>
        <v>4900000000</v>
      </c>
      <c r="I4" s="15">
        <f t="shared" si="1"/>
        <v>4900000000</v>
      </c>
      <c r="J4" s="9"/>
    </row>
    <row r="5" spans="1:11" x14ac:dyDescent="0.2">
      <c r="A5" s="3"/>
      <c r="B5" s="9"/>
      <c r="C5" s="23">
        <v>0.1</v>
      </c>
      <c r="D5" s="18">
        <v>334</v>
      </c>
      <c r="E5" s="15">
        <f t="shared" si="0"/>
        <v>18620000000</v>
      </c>
      <c r="F5" s="15">
        <f t="shared" si="1"/>
        <v>4900000000</v>
      </c>
      <c r="G5" s="15">
        <f t="shared" si="1"/>
        <v>4900000000</v>
      </c>
      <c r="H5" s="15">
        <f t="shared" si="1"/>
        <v>4900000000</v>
      </c>
      <c r="I5" s="15">
        <f t="shared" si="1"/>
        <v>4900000000</v>
      </c>
      <c r="J5" s="9"/>
    </row>
    <row r="6" spans="1:11" x14ac:dyDescent="0.2">
      <c r="A6" s="3"/>
      <c r="B6" s="9"/>
      <c r="C6" s="23">
        <v>0.1</v>
      </c>
      <c r="D6" s="18">
        <v>335</v>
      </c>
      <c r="E6" s="15">
        <f t="shared" si="0"/>
        <v>18620000000</v>
      </c>
      <c r="F6" s="15">
        <f t="shared" si="1"/>
        <v>4900000000</v>
      </c>
      <c r="G6" s="15">
        <f t="shared" si="1"/>
        <v>4900000000</v>
      </c>
      <c r="H6" s="15">
        <f t="shared" si="1"/>
        <v>4900000000</v>
      </c>
      <c r="I6" s="15">
        <f t="shared" si="1"/>
        <v>4900000000</v>
      </c>
      <c r="J6" s="9"/>
    </row>
    <row r="7" spans="1:11" x14ac:dyDescent="0.2">
      <c r="A7" s="3"/>
      <c r="B7" s="9"/>
      <c r="C7" s="23">
        <v>0.1</v>
      </c>
      <c r="D7" s="18">
        <v>55</v>
      </c>
      <c r="E7" s="15">
        <f t="shared" si="0"/>
        <v>18620000000</v>
      </c>
      <c r="F7" s="15">
        <f t="shared" si="1"/>
        <v>4900000000</v>
      </c>
      <c r="G7" s="15">
        <f t="shared" si="1"/>
        <v>4900000000</v>
      </c>
      <c r="H7" s="15">
        <f t="shared" si="1"/>
        <v>4900000000</v>
      </c>
      <c r="I7" s="15">
        <f t="shared" si="1"/>
        <v>4900000000</v>
      </c>
      <c r="J7" s="9"/>
    </row>
    <row r="8" spans="1:11" x14ac:dyDescent="0.2">
      <c r="A8" s="3"/>
      <c r="B8" s="9"/>
      <c r="C8" s="23">
        <v>0.1</v>
      </c>
      <c r="D8" s="18">
        <v>561</v>
      </c>
      <c r="E8" s="15">
        <f t="shared" si="0"/>
        <v>18620000000</v>
      </c>
      <c r="F8" s="15">
        <f t="shared" si="1"/>
        <v>4900000000</v>
      </c>
      <c r="G8" s="15">
        <f t="shared" si="1"/>
        <v>4900000000</v>
      </c>
      <c r="H8" s="15">
        <f t="shared" si="1"/>
        <v>4900000000</v>
      </c>
      <c r="I8" s="15">
        <f t="shared" si="1"/>
        <v>4900000000</v>
      </c>
      <c r="J8" s="9"/>
    </row>
    <row r="9" spans="1:11" ht="17" x14ac:dyDescent="0.25">
      <c r="A9" s="3"/>
      <c r="B9" s="8" t="s">
        <v>108</v>
      </c>
      <c r="C9" s="23">
        <v>0.33333333333333331</v>
      </c>
      <c r="D9" s="26" t="s">
        <v>110</v>
      </c>
      <c r="E9" s="15">
        <f>0.98*2000000000</f>
        <v>1960000000</v>
      </c>
      <c r="F9" s="15"/>
      <c r="G9" s="15"/>
      <c r="H9" s="15"/>
      <c r="I9" s="15"/>
      <c r="J9" s="9"/>
    </row>
    <row r="10" spans="1:11" ht="16" x14ac:dyDescent="0.25">
      <c r="A10" s="3"/>
      <c r="B10" s="8"/>
      <c r="C10" s="23">
        <v>0.33333333333333331</v>
      </c>
      <c r="D10" s="26">
        <v>525</v>
      </c>
      <c r="E10" s="15">
        <f>0.98*2000000000</f>
        <v>1960000000</v>
      </c>
      <c r="F10" s="15"/>
      <c r="G10" s="15"/>
      <c r="H10" s="15"/>
      <c r="I10" s="15"/>
      <c r="J10" s="9"/>
    </row>
    <row r="11" spans="1:11" ht="16" x14ac:dyDescent="0.25">
      <c r="A11" s="3"/>
      <c r="B11" s="8"/>
      <c r="C11" s="23">
        <v>0.33333333333333331</v>
      </c>
      <c r="D11" s="26">
        <v>61</v>
      </c>
      <c r="E11" s="15">
        <f>0.98*2000000000</f>
        <v>1960000000</v>
      </c>
      <c r="F11" s="15"/>
      <c r="G11" s="15"/>
      <c r="H11" s="15"/>
      <c r="I11" s="15"/>
      <c r="J11" s="9"/>
    </row>
    <row r="12" spans="1:11" ht="17" x14ac:dyDescent="0.25">
      <c r="A12" s="3"/>
      <c r="B12" s="8" t="s">
        <v>57</v>
      </c>
      <c r="C12" s="23">
        <v>1</v>
      </c>
      <c r="D12" s="18" t="s">
        <v>110</v>
      </c>
      <c r="E12" s="15">
        <f>0.98*2500000000</f>
        <v>2450000000</v>
      </c>
      <c r="F12" s="15"/>
      <c r="G12" s="15"/>
      <c r="H12" s="15"/>
      <c r="I12" s="15"/>
      <c r="J12" s="9"/>
    </row>
    <row r="13" spans="1:11" ht="17" x14ac:dyDescent="0.25">
      <c r="A13" s="3"/>
      <c r="B13" s="8" t="s">
        <v>58</v>
      </c>
      <c r="C13" s="23">
        <v>0.66666666666666663</v>
      </c>
      <c r="D13" s="18" t="s">
        <v>110</v>
      </c>
      <c r="E13" s="15">
        <f>0.98*500000000</f>
        <v>490000000</v>
      </c>
      <c r="F13" s="15"/>
      <c r="G13" s="15"/>
      <c r="H13" s="15"/>
      <c r="I13" s="15"/>
      <c r="J13" s="9"/>
    </row>
    <row r="14" spans="1:11" ht="16" x14ac:dyDescent="0.25">
      <c r="A14" s="3"/>
      <c r="B14" s="8"/>
      <c r="C14" s="23">
        <v>0.33333333333333331</v>
      </c>
      <c r="D14" s="18">
        <v>61</v>
      </c>
      <c r="E14" s="15">
        <f>0.98*500000000</f>
        <v>490000000</v>
      </c>
      <c r="F14" s="15"/>
      <c r="G14" s="15"/>
      <c r="H14" s="15"/>
      <c r="I14" s="15"/>
      <c r="J14" s="9"/>
    </row>
    <row r="15" spans="1:11" ht="17" x14ac:dyDescent="0.25">
      <c r="A15" s="3"/>
      <c r="B15" s="8" t="s">
        <v>60</v>
      </c>
      <c r="C15" s="23">
        <v>0.66666666666666663</v>
      </c>
      <c r="D15" s="18" t="s">
        <v>110</v>
      </c>
      <c r="E15" s="15"/>
      <c r="F15" s="15">
        <f>0.98*2000000000</f>
        <v>1960000000</v>
      </c>
      <c r="G15" s="15">
        <f>0.98*1300000000</f>
        <v>1274000000</v>
      </c>
      <c r="H15" s="15">
        <f>0.98*1100000000</f>
        <v>1078000000</v>
      </c>
      <c r="I15" s="15">
        <f>0.98*1800000000</f>
        <v>1764000000</v>
      </c>
      <c r="J15" s="9"/>
    </row>
    <row r="16" spans="1:11" ht="16" x14ac:dyDescent="0.25">
      <c r="A16" s="3"/>
      <c r="B16" s="8"/>
      <c r="C16" s="23">
        <v>8.3333333333333329E-2</v>
      </c>
      <c r="D16" s="18">
        <v>525</v>
      </c>
      <c r="E16" s="15"/>
      <c r="F16" s="15">
        <f>0.98*2000000000</f>
        <v>1960000000</v>
      </c>
      <c r="G16" s="15">
        <f>0.98*1300000000</f>
        <v>1274000000</v>
      </c>
      <c r="H16" s="15">
        <f>0.98*1100000000</f>
        <v>1078000000</v>
      </c>
      <c r="I16" s="15">
        <f>0.98*1800000000</f>
        <v>1764000000</v>
      </c>
      <c r="J16" s="9"/>
    </row>
    <row r="17" spans="1:11" ht="16" x14ac:dyDescent="0.25">
      <c r="A17" s="3"/>
      <c r="B17" s="8"/>
      <c r="C17" s="23">
        <v>0.25</v>
      </c>
      <c r="D17" s="18">
        <v>61</v>
      </c>
      <c r="E17" s="15"/>
      <c r="F17" s="15">
        <f>0.98*2000000000</f>
        <v>1960000000</v>
      </c>
      <c r="G17" s="15">
        <f>0.98*1300000000</f>
        <v>1274000000</v>
      </c>
      <c r="H17" s="15">
        <f>0.98*1100000000</f>
        <v>1078000000</v>
      </c>
      <c r="I17" s="15">
        <f>0.98*1800000000</f>
        <v>1764000000</v>
      </c>
      <c r="J17" s="9"/>
    </row>
    <row r="18" spans="1:11" ht="17" x14ac:dyDescent="0.25">
      <c r="A18" s="3"/>
      <c r="B18" s="8" t="s">
        <v>59</v>
      </c>
      <c r="C18" s="23">
        <v>1</v>
      </c>
      <c r="D18" s="18" t="s">
        <v>107</v>
      </c>
      <c r="E18" s="15">
        <f>0.02*24000000000</f>
        <v>480000000</v>
      </c>
      <c r="F18" s="15">
        <f>0.02*7000000000</f>
        <v>140000000</v>
      </c>
      <c r="G18" s="15">
        <f>0.02*6300000000</f>
        <v>126000000</v>
      </c>
      <c r="H18" s="15">
        <f>0.02*6100000000</f>
        <v>122000000</v>
      </c>
      <c r="I18" s="15">
        <f>0.02*6800000000</f>
        <v>136000000</v>
      </c>
      <c r="J18" s="9"/>
    </row>
    <row r="19" spans="1:11" ht="48" x14ac:dyDescent="0.2">
      <c r="A19" s="2" t="s">
        <v>2</v>
      </c>
      <c r="B19" s="2" t="s">
        <v>9</v>
      </c>
      <c r="C19" s="27">
        <v>1</v>
      </c>
      <c r="D19" s="19" t="s">
        <v>110</v>
      </c>
      <c r="E19" s="15">
        <v>400000000</v>
      </c>
      <c r="F19" s="15">
        <v>400000000</v>
      </c>
      <c r="G19" s="15">
        <v>400000000</v>
      </c>
      <c r="H19" s="15">
        <v>400000000</v>
      </c>
      <c r="I19" s="15">
        <v>400000000</v>
      </c>
      <c r="J19" s="9"/>
      <c r="K19">
        <v>56</v>
      </c>
    </row>
    <row r="20" spans="1:11" x14ac:dyDescent="0.2">
      <c r="A20" s="2"/>
      <c r="B20" s="11" t="s">
        <v>111</v>
      </c>
      <c r="C20" s="27">
        <v>0.125</v>
      </c>
      <c r="D20" s="19">
        <v>332</v>
      </c>
      <c r="E20" s="15">
        <f>95000000</f>
        <v>95000000</v>
      </c>
      <c r="F20" s="15">
        <f t="shared" ref="F20:I24" si="2">95000000</f>
        <v>95000000</v>
      </c>
      <c r="G20" s="15">
        <f t="shared" si="2"/>
        <v>95000000</v>
      </c>
      <c r="H20" s="15">
        <f t="shared" si="2"/>
        <v>95000000</v>
      </c>
      <c r="I20" s="15">
        <f t="shared" si="2"/>
        <v>95000000</v>
      </c>
      <c r="J20" s="9"/>
    </row>
    <row r="21" spans="1:11" x14ac:dyDescent="0.2">
      <c r="A21" s="2"/>
      <c r="B21" s="11"/>
      <c r="C21" s="27">
        <v>0.125</v>
      </c>
      <c r="D21" s="19">
        <v>333</v>
      </c>
      <c r="E21" s="15">
        <f>95000000</f>
        <v>95000000</v>
      </c>
      <c r="F21" s="15">
        <f t="shared" si="2"/>
        <v>95000000</v>
      </c>
      <c r="G21" s="15">
        <f t="shared" si="2"/>
        <v>95000000</v>
      </c>
      <c r="H21" s="15">
        <f t="shared" si="2"/>
        <v>95000000</v>
      </c>
      <c r="I21" s="15">
        <f t="shared" si="2"/>
        <v>95000000</v>
      </c>
      <c r="J21" s="9"/>
    </row>
    <row r="22" spans="1:11" x14ac:dyDescent="0.2">
      <c r="A22" s="2"/>
      <c r="B22" s="11"/>
      <c r="C22" s="27">
        <v>0.125</v>
      </c>
      <c r="D22" s="19">
        <v>334</v>
      </c>
      <c r="E22" s="15">
        <f>95000000</f>
        <v>95000000</v>
      </c>
      <c r="F22" s="15">
        <f t="shared" si="2"/>
        <v>95000000</v>
      </c>
      <c r="G22" s="15">
        <f t="shared" si="2"/>
        <v>95000000</v>
      </c>
      <c r="H22" s="15">
        <f t="shared" si="2"/>
        <v>95000000</v>
      </c>
      <c r="I22" s="15">
        <f t="shared" si="2"/>
        <v>95000000</v>
      </c>
      <c r="J22" s="9"/>
    </row>
    <row r="23" spans="1:11" x14ac:dyDescent="0.2">
      <c r="A23" s="2"/>
      <c r="B23" s="11"/>
      <c r="C23" s="27">
        <v>0.125</v>
      </c>
      <c r="D23" s="19">
        <v>335</v>
      </c>
      <c r="E23" s="15">
        <f>95000000</f>
        <v>95000000</v>
      </c>
      <c r="F23" s="15">
        <f t="shared" si="2"/>
        <v>95000000</v>
      </c>
      <c r="G23" s="15">
        <f t="shared" si="2"/>
        <v>95000000</v>
      </c>
      <c r="H23" s="15">
        <f t="shared" si="2"/>
        <v>95000000</v>
      </c>
      <c r="I23" s="15">
        <f t="shared" si="2"/>
        <v>95000000</v>
      </c>
      <c r="J23" s="9"/>
    </row>
    <row r="24" spans="1:11" ht="16" x14ac:dyDescent="0.2">
      <c r="A24" s="2"/>
      <c r="B24" s="11"/>
      <c r="C24" s="27">
        <v>0.5</v>
      </c>
      <c r="D24" s="19" t="s">
        <v>110</v>
      </c>
      <c r="E24" s="15">
        <f>95000000</f>
        <v>95000000</v>
      </c>
      <c r="F24" s="15">
        <f t="shared" si="2"/>
        <v>95000000</v>
      </c>
      <c r="G24" s="15">
        <f t="shared" si="2"/>
        <v>95000000</v>
      </c>
      <c r="H24" s="15">
        <f t="shared" si="2"/>
        <v>95000000</v>
      </c>
      <c r="I24" s="15">
        <f t="shared" si="2"/>
        <v>95000000</v>
      </c>
      <c r="J24" s="9"/>
    </row>
    <row r="25" spans="1:11" ht="16" x14ac:dyDescent="0.2">
      <c r="A25" s="4"/>
      <c r="B25" s="11" t="s">
        <v>61</v>
      </c>
      <c r="C25" s="23">
        <v>1</v>
      </c>
      <c r="D25" s="18" t="s">
        <v>107</v>
      </c>
      <c r="E25" s="15">
        <f>5000000</f>
        <v>5000000</v>
      </c>
      <c r="F25" s="15">
        <f t="shared" ref="F25:I25" si="3">5000000</f>
        <v>5000000</v>
      </c>
      <c r="G25" s="15">
        <f t="shared" si="3"/>
        <v>5000000</v>
      </c>
      <c r="H25" s="15">
        <f t="shared" si="3"/>
        <v>5000000</v>
      </c>
      <c r="I25" s="15">
        <f t="shared" si="3"/>
        <v>5000000</v>
      </c>
      <c r="J25" s="9"/>
    </row>
    <row r="26" spans="1:11" ht="128" x14ac:dyDescent="0.2">
      <c r="A26" s="12"/>
      <c r="B26" s="14" t="s">
        <v>112</v>
      </c>
      <c r="C26" s="27">
        <v>0.125</v>
      </c>
      <c r="D26" s="19">
        <v>332</v>
      </c>
      <c r="E26" s="15">
        <f>0.95*1500000000-2000000</f>
        <v>1423000000</v>
      </c>
      <c r="F26" s="15"/>
      <c r="G26" s="15"/>
      <c r="H26" s="15"/>
      <c r="I26" s="15"/>
      <c r="J26" s="9"/>
    </row>
    <row r="27" spans="1:11" x14ac:dyDescent="0.2">
      <c r="A27" s="12"/>
      <c r="B27" s="14"/>
      <c r="C27" s="27">
        <v>0.125</v>
      </c>
      <c r="D27" s="19">
        <v>333</v>
      </c>
      <c r="E27" s="15">
        <f>0.95*1500000000-2000000</f>
        <v>1423000000</v>
      </c>
      <c r="F27" s="15"/>
      <c r="G27" s="15"/>
      <c r="H27" s="15"/>
      <c r="I27" s="15"/>
      <c r="J27" s="9"/>
    </row>
    <row r="28" spans="1:11" x14ac:dyDescent="0.2">
      <c r="A28" s="12"/>
      <c r="B28" s="14"/>
      <c r="C28" s="27">
        <v>0.125</v>
      </c>
      <c r="D28" s="19">
        <v>334</v>
      </c>
      <c r="E28" s="15">
        <f>0.95*1500000000-2000000</f>
        <v>1423000000</v>
      </c>
      <c r="F28" s="15"/>
      <c r="G28" s="15"/>
      <c r="H28" s="15"/>
      <c r="I28" s="15"/>
      <c r="J28" s="9"/>
    </row>
    <row r="29" spans="1:11" x14ac:dyDescent="0.2">
      <c r="A29" s="12"/>
      <c r="B29" s="14"/>
      <c r="C29" s="27">
        <v>0.125</v>
      </c>
      <c r="D29" s="19">
        <v>335</v>
      </c>
      <c r="E29" s="15">
        <f>0.95*1500000000-2000000</f>
        <v>1423000000</v>
      </c>
      <c r="F29" s="15"/>
      <c r="G29" s="15"/>
      <c r="H29" s="15"/>
      <c r="I29" s="15"/>
      <c r="J29" s="9"/>
    </row>
    <row r="30" spans="1:11" x14ac:dyDescent="0.2">
      <c r="A30" s="12"/>
      <c r="B30" s="14"/>
      <c r="C30" s="27">
        <v>0.5</v>
      </c>
      <c r="D30" s="19">
        <v>5415</v>
      </c>
      <c r="E30" s="15">
        <f>0.95*1500000000-2000000</f>
        <v>1423000000</v>
      </c>
      <c r="F30" s="15"/>
      <c r="G30" s="15"/>
      <c r="H30" s="15"/>
      <c r="I30" s="15"/>
      <c r="J30" s="9"/>
    </row>
    <row r="31" spans="1:11" ht="16" x14ac:dyDescent="0.2">
      <c r="A31" s="6"/>
      <c r="B31" s="6" t="s">
        <v>62</v>
      </c>
      <c r="C31" s="23">
        <v>1</v>
      </c>
      <c r="D31" s="18" t="s">
        <v>107</v>
      </c>
      <c r="E31" s="15">
        <f>0.05*1500000000</f>
        <v>75000000</v>
      </c>
      <c r="F31" s="15"/>
      <c r="G31" s="15"/>
      <c r="H31" s="15"/>
      <c r="I31" s="15"/>
      <c r="J31" s="9"/>
    </row>
    <row r="32" spans="1:11" ht="16" x14ac:dyDescent="0.2">
      <c r="A32" s="6"/>
      <c r="B32" s="6" t="s">
        <v>63</v>
      </c>
      <c r="C32" s="23">
        <v>1</v>
      </c>
      <c r="D32" s="18" t="s">
        <v>107</v>
      </c>
      <c r="E32" s="15">
        <v>2000000</v>
      </c>
      <c r="F32" s="15"/>
      <c r="G32" s="15"/>
      <c r="H32" s="15"/>
      <c r="I32" s="15"/>
      <c r="J32" s="9"/>
    </row>
    <row r="33" spans="1:11" ht="16" x14ac:dyDescent="0.2">
      <c r="A33" s="6"/>
      <c r="B33" s="6" t="s">
        <v>64</v>
      </c>
      <c r="C33" s="23">
        <v>1</v>
      </c>
      <c r="D33" s="18" t="s">
        <v>110</v>
      </c>
      <c r="E33" s="16">
        <f>8000000000-33000000</f>
        <v>7967000000</v>
      </c>
      <c r="F33" s="15">
        <v>8410000000</v>
      </c>
      <c r="G33" s="15">
        <v>8700000000</v>
      </c>
      <c r="H33" s="15">
        <v>9000000000</v>
      </c>
      <c r="I33" s="15">
        <v>9460000000</v>
      </c>
      <c r="J33" s="15"/>
    </row>
    <row r="34" spans="1:11" x14ac:dyDescent="0.2">
      <c r="A34" s="6"/>
      <c r="B34" s="6" t="s">
        <v>65</v>
      </c>
      <c r="C34" s="23">
        <v>1</v>
      </c>
      <c r="D34" s="18">
        <v>61</v>
      </c>
      <c r="E34" s="16">
        <v>1000000000</v>
      </c>
      <c r="F34" s="15">
        <v>1190000000</v>
      </c>
      <c r="G34" s="15">
        <v>1600000000</v>
      </c>
      <c r="H34" s="15">
        <v>2100000000</v>
      </c>
      <c r="I34" s="15">
        <v>2540000000</v>
      </c>
      <c r="J34" s="15"/>
    </row>
    <row r="35" spans="1:11" ht="16" x14ac:dyDescent="0.2">
      <c r="A35" s="6"/>
      <c r="B35" s="6" t="s">
        <v>66</v>
      </c>
      <c r="C35" s="23">
        <v>1</v>
      </c>
      <c r="D35" s="18" t="s">
        <v>110</v>
      </c>
      <c r="E35" s="16">
        <v>594000000</v>
      </c>
      <c r="F35" s="15">
        <v>1056000000</v>
      </c>
      <c r="G35" s="15">
        <v>2079000000</v>
      </c>
      <c r="H35" s="15">
        <v>2772000000</v>
      </c>
      <c r="I35" s="15">
        <v>3069000000</v>
      </c>
      <c r="J35" s="15"/>
    </row>
    <row r="36" spans="1:11" x14ac:dyDescent="0.2">
      <c r="A36" s="6"/>
      <c r="B36" s="6" t="s">
        <v>67</v>
      </c>
      <c r="C36" s="23">
        <v>1</v>
      </c>
      <c r="D36" s="18">
        <v>61</v>
      </c>
      <c r="E36" s="16">
        <v>324000000</v>
      </c>
      <c r="F36" s="15">
        <v>576000000</v>
      </c>
      <c r="G36" s="15">
        <v>1134000000</v>
      </c>
      <c r="H36" s="15">
        <v>1512000000</v>
      </c>
      <c r="I36" s="15">
        <v>1674000000</v>
      </c>
      <c r="J36" s="15"/>
    </row>
    <row r="37" spans="1:11" ht="16" x14ac:dyDescent="0.2">
      <c r="A37" s="6"/>
      <c r="B37" s="6" t="s">
        <v>68</v>
      </c>
      <c r="C37" s="23">
        <v>1</v>
      </c>
      <c r="D37" s="18" t="s">
        <v>110</v>
      </c>
      <c r="E37" s="16">
        <v>252000000</v>
      </c>
      <c r="F37" s="15">
        <v>448000000</v>
      </c>
      <c r="G37" s="15">
        <v>882000000</v>
      </c>
      <c r="H37" s="15">
        <v>1176000000</v>
      </c>
      <c r="I37" s="15">
        <v>1302000000</v>
      </c>
      <c r="J37" s="15"/>
    </row>
    <row r="38" spans="1:11" x14ac:dyDescent="0.2">
      <c r="A38" s="6"/>
      <c r="B38" s="6" t="s">
        <v>69</v>
      </c>
      <c r="C38" s="23">
        <v>0.1</v>
      </c>
      <c r="D38" s="18">
        <v>332</v>
      </c>
      <c r="E38" s="16">
        <v>180000000</v>
      </c>
      <c r="F38" s="15">
        <v>320000000</v>
      </c>
      <c r="G38" s="15">
        <v>630000000</v>
      </c>
      <c r="H38" s="15">
        <v>840000000</v>
      </c>
      <c r="I38" s="15">
        <v>930000000</v>
      </c>
      <c r="J38" s="15"/>
    </row>
    <row r="39" spans="1:11" x14ac:dyDescent="0.2">
      <c r="A39" s="6"/>
      <c r="B39" s="6"/>
      <c r="C39" s="23">
        <v>0.1</v>
      </c>
      <c r="D39" s="18">
        <v>333</v>
      </c>
      <c r="E39" s="16">
        <v>180000000</v>
      </c>
      <c r="F39" s="15">
        <v>320000000</v>
      </c>
      <c r="G39" s="15">
        <v>630000000</v>
      </c>
      <c r="H39" s="15">
        <v>840000000</v>
      </c>
      <c r="I39" s="15">
        <v>930000000</v>
      </c>
      <c r="J39" s="15"/>
    </row>
    <row r="40" spans="1:11" x14ac:dyDescent="0.2">
      <c r="A40" s="6"/>
      <c r="B40" s="6"/>
      <c r="C40" s="23">
        <v>0.1</v>
      </c>
      <c r="D40" s="18">
        <v>334</v>
      </c>
      <c r="E40" s="16">
        <v>180000000</v>
      </c>
      <c r="F40" s="15">
        <v>320000000</v>
      </c>
      <c r="G40" s="15">
        <v>630000000</v>
      </c>
      <c r="H40" s="15">
        <v>840000000</v>
      </c>
      <c r="I40" s="15">
        <v>930000000</v>
      </c>
      <c r="J40" s="15"/>
    </row>
    <row r="41" spans="1:11" x14ac:dyDescent="0.2">
      <c r="A41" s="6"/>
      <c r="B41" s="6"/>
      <c r="C41" s="23">
        <v>0.1</v>
      </c>
      <c r="D41" s="18">
        <v>335</v>
      </c>
      <c r="E41" s="16">
        <v>180000000</v>
      </c>
      <c r="F41" s="15">
        <v>320000000</v>
      </c>
      <c r="G41" s="15">
        <v>630000000</v>
      </c>
      <c r="H41" s="15">
        <v>840000000</v>
      </c>
      <c r="I41" s="15">
        <v>930000000</v>
      </c>
      <c r="J41" s="15"/>
    </row>
    <row r="42" spans="1:11" ht="16" x14ac:dyDescent="0.2">
      <c r="A42" s="6"/>
      <c r="B42" s="6"/>
      <c r="C42" s="23">
        <v>0.5</v>
      </c>
      <c r="D42" s="18" t="s">
        <v>110</v>
      </c>
      <c r="E42" s="16">
        <v>180000000</v>
      </c>
      <c r="F42" s="15">
        <v>320000000</v>
      </c>
      <c r="G42" s="15">
        <v>630000000</v>
      </c>
      <c r="H42" s="15">
        <v>840000000</v>
      </c>
      <c r="I42" s="15">
        <v>930000000</v>
      </c>
      <c r="J42" s="15"/>
    </row>
    <row r="43" spans="1:11" x14ac:dyDescent="0.2">
      <c r="A43" s="6"/>
      <c r="B43" s="6"/>
      <c r="C43" s="23">
        <v>0.1</v>
      </c>
      <c r="D43" s="18">
        <v>5415</v>
      </c>
      <c r="E43" s="16">
        <v>180000000</v>
      </c>
      <c r="F43" s="15">
        <v>320000000</v>
      </c>
      <c r="G43" s="15">
        <v>630000000</v>
      </c>
      <c r="H43" s="15">
        <v>840000000</v>
      </c>
      <c r="I43" s="15">
        <v>930000000</v>
      </c>
      <c r="J43" s="15"/>
    </row>
    <row r="44" spans="1:11" ht="16" x14ac:dyDescent="0.2">
      <c r="A44" s="6"/>
      <c r="B44" s="6" t="s">
        <v>70</v>
      </c>
      <c r="C44" s="23">
        <v>1</v>
      </c>
      <c r="D44" s="18" t="s">
        <v>110</v>
      </c>
      <c r="E44" s="16">
        <v>270000000</v>
      </c>
      <c r="F44" s="15">
        <v>480000000</v>
      </c>
      <c r="G44" s="15">
        <v>945000000</v>
      </c>
      <c r="H44" s="15">
        <v>1260000000</v>
      </c>
      <c r="I44" s="15">
        <v>1395000000</v>
      </c>
      <c r="J44" s="15"/>
    </row>
    <row r="45" spans="1:11" ht="16" x14ac:dyDescent="0.2">
      <c r="A45" s="6"/>
      <c r="B45" s="6" t="s">
        <v>71</v>
      </c>
      <c r="C45" s="23">
        <v>1</v>
      </c>
      <c r="D45" s="18" t="s">
        <v>110</v>
      </c>
      <c r="E45" s="16">
        <v>180000000</v>
      </c>
      <c r="F45" s="15">
        <v>320000000</v>
      </c>
      <c r="G45" s="15">
        <v>630000000</v>
      </c>
      <c r="H45" s="15">
        <v>840000000</v>
      </c>
      <c r="I45" s="15">
        <v>930000000</v>
      </c>
      <c r="J45" s="15"/>
    </row>
    <row r="46" spans="1:11" ht="16" x14ac:dyDescent="0.2">
      <c r="A46" s="6"/>
      <c r="B46" s="6" t="s">
        <v>72</v>
      </c>
      <c r="C46" s="23">
        <v>1</v>
      </c>
      <c r="D46" s="18" t="s">
        <v>107</v>
      </c>
      <c r="E46" s="16">
        <v>33000000</v>
      </c>
      <c r="F46" s="16">
        <v>33000000</v>
      </c>
      <c r="G46" s="16">
        <v>33000000</v>
      </c>
      <c r="H46" s="16">
        <v>33000000</v>
      </c>
      <c r="I46" s="16">
        <v>33000000</v>
      </c>
      <c r="J46" s="15"/>
    </row>
    <row r="47" spans="1:11" ht="48" x14ac:dyDescent="0.2">
      <c r="A47" s="12" t="s">
        <v>3</v>
      </c>
      <c r="B47" s="2" t="s">
        <v>8</v>
      </c>
      <c r="C47" s="27">
        <v>1</v>
      </c>
      <c r="D47" s="19" t="s">
        <v>110</v>
      </c>
      <c r="E47" s="15">
        <v>1000000000</v>
      </c>
      <c r="F47" s="15">
        <v>1800000000</v>
      </c>
      <c r="G47" s="15">
        <v>3700000000</v>
      </c>
      <c r="H47" s="15">
        <v>4900000000</v>
      </c>
      <c r="I47" s="15">
        <v>5500000000</v>
      </c>
      <c r="J47" s="9"/>
      <c r="K47">
        <v>139</v>
      </c>
    </row>
    <row r="48" spans="1:11" ht="48" x14ac:dyDescent="0.2">
      <c r="A48" s="2" t="s">
        <v>4</v>
      </c>
      <c r="B48" s="2" t="s">
        <v>113</v>
      </c>
      <c r="C48" s="27">
        <v>1</v>
      </c>
      <c r="D48" s="19" t="s">
        <v>110</v>
      </c>
      <c r="E48" s="15">
        <v>3500000000</v>
      </c>
      <c r="F48" s="15">
        <v>3500000000</v>
      </c>
      <c r="G48" s="15">
        <v>3500000000</v>
      </c>
      <c r="H48" s="15">
        <v>3500000000</v>
      </c>
      <c r="I48" s="15">
        <v>3500000000</v>
      </c>
      <c r="J48" s="9"/>
      <c r="K48">
        <v>140</v>
      </c>
    </row>
    <row r="49" spans="1:11" ht="48" x14ac:dyDescent="0.2">
      <c r="A49" s="2" t="s">
        <v>5</v>
      </c>
      <c r="B49" s="2" t="s">
        <v>6</v>
      </c>
      <c r="C49" s="27">
        <v>1</v>
      </c>
      <c r="D49" s="19" t="s">
        <v>110</v>
      </c>
      <c r="E49" s="15">
        <v>10000000</v>
      </c>
      <c r="F49" s="15">
        <v>10000000</v>
      </c>
      <c r="G49" s="15">
        <v>10000000</v>
      </c>
      <c r="H49" s="15">
        <v>10000000</v>
      </c>
      <c r="I49" s="15">
        <v>10000000</v>
      </c>
      <c r="J49" s="9"/>
      <c r="K49">
        <v>207</v>
      </c>
    </row>
    <row r="50" spans="1:11" ht="32" x14ac:dyDescent="0.2">
      <c r="A50" s="12" t="s">
        <v>11</v>
      </c>
      <c r="B50" s="2" t="s">
        <v>10</v>
      </c>
      <c r="C50" s="27">
        <v>1</v>
      </c>
      <c r="D50" s="19" t="s">
        <v>110</v>
      </c>
      <c r="E50" s="15">
        <v>100000000</v>
      </c>
      <c r="F50" s="15">
        <v>100000000</v>
      </c>
      <c r="G50" s="15">
        <v>100000000</v>
      </c>
      <c r="H50" s="15"/>
      <c r="I50" s="15"/>
      <c r="J50" s="9"/>
      <c r="K50">
        <v>228</v>
      </c>
    </row>
    <row r="51" spans="1:11" ht="80" x14ac:dyDescent="0.2">
      <c r="A51" s="12"/>
      <c r="B51" s="14" t="s">
        <v>115</v>
      </c>
      <c r="C51" s="27">
        <v>0.16666666666666666</v>
      </c>
      <c r="D51" s="19">
        <v>23</v>
      </c>
      <c r="E51" s="15">
        <f>9425000000/5</f>
        <v>1885000000</v>
      </c>
      <c r="F51" s="15">
        <f t="shared" ref="F51:I54" si="4">9425000000/5</f>
        <v>1885000000</v>
      </c>
      <c r="G51" s="15">
        <f t="shared" si="4"/>
        <v>1885000000</v>
      </c>
      <c r="H51" s="15">
        <f t="shared" si="4"/>
        <v>1885000000</v>
      </c>
      <c r="I51" s="15">
        <f t="shared" si="4"/>
        <v>1885000000</v>
      </c>
      <c r="J51" s="9"/>
      <c r="K51" s="7"/>
    </row>
    <row r="52" spans="1:11" x14ac:dyDescent="0.2">
      <c r="A52" s="12"/>
      <c r="B52" s="14"/>
      <c r="C52" s="27">
        <v>0.16666666666666666</v>
      </c>
      <c r="D52" s="19">
        <v>5411</v>
      </c>
      <c r="E52" s="15">
        <f t="shared" ref="E52:E54" si="5">9425000000/5</f>
        <v>1885000000</v>
      </c>
      <c r="F52" s="15">
        <f t="shared" si="4"/>
        <v>1885000000</v>
      </c>
      <c r="G52" s="15">
        <f t="shared" si="4"/>
        <v>1885000000</v>
      </c>
      <c r="H52" s="15">
        <f t="shared" si="4"/>
        <v>1885000000</v>
      </c>
      <c r="I52" s="15">
        <f t="shared" si="4"/>
        <v>1885000000</v>
      </c>
      <c r="J52" s="9"/>
      <c r="K52" s="7"/>
    </row>
    <row r="53" spans="1:11" x14ac:dyDescent="0.2">
      <c r="A53" s="12"/>
      <c r="B53" s="14"/>
      <c r="C53" s="27">
        <v>0.16666666666666666</v>
      </c>
      <c r="D53" s="19">
        <v>525</v>
      </c>
      <c r="E53" s="15">
        <f t="shared" si="5"/>
        <v>1885000000</v>
      </c>
      <c r="F53" s="15">
        <f t="shared" si="4"/>
        <v>1885000000</v>
      </c>
      <c r="G53" s="15">
        <f t="shared" si="4"/>
        <v>1885000000</v>
      </c>
      <c r="H53" s="15">
        <f t="shared" si="4"/>
        <v>1885000000</v>
      </c>
      <c r="I53" s="15">
        <f t="shared" si="4"/>
        <v>1885000000</v>
      </c>
      <c r="J53" s="9"/>
      <c r="K53" s="7"/>
    </row>
    <row r="54" spans="1:11" x14ac:dyDescent="0.2">
      <c r="A54" s="12"/>
      <c r="B54" s="14"/>
      <c r="C54" s="27">
        <v>0.5</v>
      </c>
      <c r="D54" s="19">
        <v>61</v>
      </c>
      <c r="E54" s="15">
        <f t="shared" si="5"/>
        <v>1885000000</v>
      </c>
      <c r="F54" s="15">
        <f t="shared" si="4"/>
        <v>1885000000</v>
      </c>
      <c r="G54" s="15">
        <f t="shared" si="4"/>
        <v>1885000000</v>
      </c>
      <c r="H54" s="15">
        <f t="shared" si="4"/>
        <v>1885000000</v>
      </c>
      <c r="I54" s="15">
        <f t="shared" si="4"/>
        <v>1885000000</v>
      </c>
      <c r="J54" s="9"/>
      <c r="K54" s="7"/>
    </row>
    <row r="55" spans="1:11" ht="32" x14ac:dyDescent="0.2">
      <c r="A55" s="12"/>
      <c r="B55" s="14" t="s">
        <v>73</v>
      </c>
      <c r="C55" s="27">
        <v>1</v>
      </c>
      <c r="D55" s="19" t="s">
        <v>114</v>
      </c>
      <c r="E55" s="15">
        <f>575000000/5</f>
        <v>115000000</v>
      </c>
      <c r="F55" s="15">
        <f t="shared" ref="F55:I55" si="6">575000000/5</f>
        <v>115000000</v>
      </c>
      <c r="G55" s="15">
        <f t="shared" si="6"/>
        <v>115000000</v>
      </c>
      <c r="H55" s="15">
        <f t="shared" si="6"/>
        <v>115000000</v>
      </c>
      <c r="I55" s="15">
        <f t="shared" si="6"/>
        <v>115000000</v>
      </c>
      <c r="J55" s="9"/>
      <c r="K55" s="7"/>
    </row>
    <row r="56" spans="1:11" ht="16" x14ac:dyDescent="0.2">
      <c r="A56" s="12" t="s">
        <v>13</v>
      </c>
      <c r="B56" s="2" t="s">
        <v>12</v>
      </c>
      <c r="C56" s="27">
        <v>6.25E-2</v>
      </c>
      <c r="D56" s="19">
        <v>332</v>
      </c>
      <c r="E56" s="15">
        <f>1200000000/5</f>
        <v>240000000</v>
      </c>
      <c r="F56" s="15">
        <f t="shared" ref="F56:I67" si="7">1200000000/5</f>
        <v>240000000</v>
      </c>
      <c r="G56" s="15">
        <f t="shared" si="7"/>
        <v>240000000</v>
      </c>
      <c r="H56" s="15">
        <f t="shared" si="7"/>
        <v>240000000</v>
      </c>
      <c r="I56" s="15">
        <f t="shared" si="7"/>
        <v>240000000</v>
      </c>
      <c r="J56" s="9"/>
      <c r="K56">
        <v>317</v>
      </c>
    </row>
    <row r="57" spans="1:11" x14ac:dyDescent="0.2">
      <c r="A57" s="12"/>
      <c r="B57" s="2"/>
      <c r="C57" s="27">
        <v>6.25E-2</v>
      </c>
      <c r="D57" s="19">
        <v>333</v>
      </c>
      <c r="E57" s="15">
        <f t="shared" ref="E57:E67" si="8">1200000000/5</f>
        <v>240000000</v>
      </c>
      <c r="F57" s="15">
        <f t="shared" si="7"/>
        <v>240000000</v>
      </c>
      <c r="G57" s="15">
        <f t="shared" si="7"/>
        <v>240000000</v>
      </c>
      <c r="H57" s="15">
        <f t="shared" si="7"/>
        <v>240000000</v>
      </c>
      <c r="I57" s="15">
        <f t="shared" si="7"/>
        <v>240000000</v>
      </c>
      <c r="J57" s="9"/>
    </row>
    <row r="58" spans="1:11" x14ac:dyDescent="0.2">
      <c r="A58" s="12"/>
      <c r="B58" s="2"/>
      <c r="C58" s="27">
        <v>6.25E-2</v>
      </c>
      <c r="D58" s="19">
        <v>334</v>
      </c>
      <c r="E58" s="15">
        <f t="shared" si="8"/>
        <v>240000000</v>
      </c>
      <c r="F58" s="15">
        <f t="shared" si="7"/>
        <v>240000000</v>
      </c>
      <c r="G58" s="15">
        <f t="shared" si="7"/>
        <v>240000000</v>
      </c>
      <c r="H58" s="15">
        <f t="shared" si="7"/>
        <v>240000000</v>
      </c>
      <c r="I58" s="15">
        <f t="shared" si="7"/>
        <v>240000000</v>
      </c>
      <c r="J58" s="9"/>
    </row>
    <row r="59" spans="1:11" x14ac:dyDescent="0.2">
      <c r="A59" s="12"/>
      <c r="B59" s="2"/>
      <c r="C59" s="27">
        <v>6.25E-2</v>
      </c>
      <c r="D59" s="19">
        <v>335</v>
      </c>
      <c r="E59" s="15">
        <f t="shared" si="8"/>
        <v>240000000</v>
      </c>
      <c r="F59" s="15">
        <f t="shared" si="7"/>
        <v>240000000</v>
      </c>
      <c r="G59" s="15">
        <f t="shared" si="7"/>
        <v>240000000</v>
      </c>
      <c r="H59" s="15">
        <f t="shared" si="7"/>
        <v>240000000</v>
      </c>
      <c r="I59" s="15">
        <f t="shared" si="7"/>
        <v>240000000</v>
      </c>
      <c r="J59" s="9"/>
    </row>
    <row r="60" spans="1:11" ht="16" x14ac:dyDescent="0.2">
      <c r="A60" s="12"/>
      <c r="B60" s="2"/>
      <c r="C60" s="27">
        <v>6.25E-2</v>
      </c>
      <c r="D60" s="19" t="s">
        <v>121</v>
      </c>
      <c r="E60" s="15">
        <f t="shared" si="8"/>
        <v>240000000</v>
      </c>
      <c r="F60" s="15">
        <f t="shared" si="7"/>
        <v>240000000</v>
      </c>
      <c r="G60" s="15">
        <f t="shared" si="7"/>
        <v>240000000</v>
      </c>
      <c r="H60" s="15">
        <f t="shared" si="7"/>
        <v>240000000</v>
      </c>
      <c r="I60" s="15">
        <f t="shared" si="7"/>
        <v>240000000</v>
      </c>
      <c r="J60" s="9"/>
    </row>
    <row r="61" spans="1:11" ht="16" x14ac:dyDescent="0.2">
      <c r="A61" s="12"/>
      <c r="B61" s="2"/>
      <c r="C61" s="27">
        <v>6.25E-2</v>
      </c>
      <c r="D61" s="19" t="s">
        <v>122</v>
      </c>
      <c r="E61" s="15">
        <f t="shared" si="8"/>
        <v>240000000</v>
      </c>
      <c r="F61" s="15">
        <f t="shared" si="7"/>
        <v>240000000</v>
      </c>
      <c r="G61" s="15">
        <f t="shared" si="7"/>
        <v>240000000</v>
      </c>
      <c r="H61" s="15">
        <f t="shared" si="7"/>
        <v>240000000</v>
      </c>
      <c r="I61" s="15">
        <f t="shared" si="7"/>
        <v>240000000</v>
      </c>
      <c r="J61" s="9"/>
    </row>
    <row r="62" spans="1:11" x14ac:dyDescent="0.2">
      <c r="A62" s="12"/>
      <c r="B62" s="2"/>
      <c r="C62" s="27">
        <v>6.25E-2</v>
      </c>
      <c r="D62" s="19">
        <v>337</v>
      </c>
      <c r="E62" s="15">
        <f t="shared" si="8"/>
        <v>240000000</v>
      </c>
      <c r="F62" s="15">
        <f t="shared" si="7"/>
        <v>240000000</v>
      </c>
      <c r="G62" s="15">
        <f t="shared" si="7"/>
        <v>240000000</v>
      </c>
      <c r="H62" s="15">
        <f t="shared" si="7"/>
        <v>240000000</v>
      </c>
      <c r="I62" s="15">
        <f t="shared" si="7"/>
        <v>240000000</v>
      </c>
      <c r="J62" s="9"/>
    </row>
    <row r="63" spans="1:11" x14ac:dyDescent="0.2">
      <c r="A63" s="12"/>
      <c r="B63" s="2"/>
      <c r="C63" s="27">
        <v>6.25E-2</v>
      </c>
      <c r="D63" s="19">
        <v>339</v>
      </c>
      <c r="E63" s="15">
        <f t="shared" si="8"/>
        <v>240000000</v>
      </c>
      <c r="F63" s="15">
        <f t="shared" si="7"/>
        <v>240000000</v>
      </c>
      <c r="G63" s="15">
        <f t="shared" si="7"/>
        <v>240000000</v>
      </c>
      <c r="H63" s="15">
        <f t="shared" si="7"/>
        <v>240000000</v>
      </c>
      <c r="I63" s="15">
        <f t="shared" si="7"/>
        <v>240000000</v>
      </c>
      <c r="J63" s="9"/>
    </row>
    <row r="64" spans="1:11" x14ac:dyDescent="0.2">
      <c r="A64" s="12"/>
      <c r="B64" s="2"/>
      <c r="C64" s="27">
        <v>0.125</v>
      </c>
      <c r="D64" s="19">
        <v>5411</v>
      </c>
      <c r="E64" s="15">
        <f t="shared" si="8"/>
        <v>240000000</v>
      </c>
      <c r="F64" s="15">
        <f t="shared" si="7"/>
        <v>240000000</v>
      </c>
      <c r="G64" s="15">
        <f t="shared" si="7"/>
        <v>240000000</v>
      </c>
      <c r="H64" s="15">
        <f t="shared" si="7"/>
        <v>240000000</v>
      </c>
      <c r="I64" s="15">
        <f t="shared" si="7"/>
        <v>240000000</v>
      </c>
      <c r="J64" s="9"/>
    </row>
    <row r="65" spans="1:11" x14ac:dyDescent="0.2">
      <c r="A65" s="12"/>
      <c r="B65" s="2"/>
      <c r="C65" s="27">
        <v>0.125</v>
      </c>
      <c r="D65" s="19">
        <v>5415</v>
      </c>
      <c r="E65" s="15">
        <f t="shared" si="8"/>
        <v>240000000</v>
      </c>
      <c r="F65" s="15">
        <f t="shared" si="7"/>
        <v>240000000</v>
      </c>
      <c r="G65" s="15">
        <f t="shared" si="7"/>
        <v>240000000</v>
      </c>
      <c r="H65" s="15">
        <f t="shared" si="7"/>
        <v>240000000</v>
      </c>
      <c r="I65" s="15">
        <f t="shared" si="7"/>
        <v>240000000</v>
      </c>
      <c r="J65" s="9"/>
    </row>
    <row r="66" spans="1:11" ht="16" x14ac:dyDescent="0.2">
      <c r="A66" s="12"/>
      <c r="B66" s="2"/>
      <c r="C66" s="27">
        <v>0.125</v>
      </c>
      <c r="D66" s="19" t="s">
        <v>110</v>
      </c>
      <c r="E66" s="15">
        <f t="shared" si="8"/>
        <v>240000000</v>
      </c>
      <c r="F66" s="15">
        <f t="shared" si="7"/>
        <v>240000000</v>
      </c>
      <c r="G66" s="15">
        <f t="shared" si="7"/>
        <v>240000000</v>
      </c>
      <c r="H66" s="15">
        <f t="shared" si="7"/>
        <v>240000000</v>
      </c>
      <c r="I66" s="15">
        <f t="shared" si="7"/>
        <v>240000000</v>
      </c>
      <c r="J66" s="9"/>
    </row>
    <row r="67" spans="1:11" ht="16" x14ac:dyDescent="0.2">
      <c r="A67" s="12"/>
      <c r="B67" s="2"/>
      <c r="C67" s="27">
        <v>0.125</v>
      </c>
      <c r="D67" s="19" t="s">
        <v>107</v>
      </c>
      <c r="E67" s="15">
        <f t="shared" si="8"/>
        <v>240000000</v>
      </c>
      <c r="F67" s="15">
        <f t="shared" si="7"/>
        <v>240000000</v>
      </c>
      <c r="G67" s="15">
        <f t="shared" si="7"/>
        <v>240000000</v>
      </c>
      <c r="H67" s="15">
        <f t="shared" si="7"/>
        <v>240000000</v>
      </c>
      <c r="I67" s="15">
        <f t="shared" si="7"/>
        <v>240000000</v>
      </c>
      <c r="J67" s="9"/>
    </row>
    <row r="68" spans="1:11" x14ac:dyDescent="0.2">
      <c r="A68" s="12"/>
      <c r="B68" s="11" t="s">
        <v>74</v>
      </c>
      <c r="C68" s="27">
        <v>0.33333333333333331</v>
      </c>
      <c r="D68" s="20" t="s">
        <v>110</v>
      </c>
      <c r="E68" s="15">
        <v>216000000</v>
      </c>
      <c r="F68" s="15">
        <v>216000000</v>
      </c>
      <c r="G68" s="15">
        <v>216000000</v>
      </c>
      <c r="H68" s="15">
        <v>216000000</v>
      </c>
      <c r="I68" s="15">
        <v>216000000</v>
      </c>
      <c r="J68" s="9"/>
    </row>
    <row r="69" spans="1:11" x14ac:dyDescent="0.2">
      <c r="A69" s="12"/>
      <c r="B69" s="11"/>
      <c r="C69" s="27">
        <v>0.33333333333333331</v>
      </c>
      <c r="D69" s="21">
        <v>5415</v>
      </c>
      <c r="E69" s="15">
        <v>216000000</v>
      </c>
      <c r="F69" s="15">
        <v>216000000</v>
      </c>
      <c r="G69" s="15">
        <v>216000000</v>
      </c>
      <c r="H69" s="15">
        <v>216000000</v>
      </c>
      <c r="I69" s="15">
        <v>216000000</v>
      </c>
      <c r="J69" s="9"/>
    </row>
    <row r="70" spans="1:11" x14ac:dyDescent="0.2">
      <c r="A70" s="12"/>
      <c r="B70" s="11"/>
      <c r="C70" s="27">
        <v>0.33333333333333331</v>
      </c>
      <c r="D70" s="20">
        <v>61</v>
      </c>
      <c r="E70" s="15">
        <v>216000000</v>
      </c>
      <c r="F70" s="15">
        <v>216000000</v>
      </c>
      <c r="G70" s="15">
        <v>216000000</v>
      </c>
      <c r="H70" s="15">
        <v>216000000</v>
      </c>
      <c r="I70" s="15">
        <v>216000000</v>
      </c>
      <c r="J70" s="9"/>
    </row>
    <row r="71" spans="1:11" x14ac:dyDescent="0.2">
      <c r="A71" s="12"/>
      <c r="B71" s="11" t="s">
        <v>75</v>
      </c>
      <c r="C71" s="27">
        <v>0.33333333333333331</v>
      </c>
      <c r="D71" s="20" t="s">
        <v>110</v>
      </c>
      <c r="E71" s="15">
        <v>264000000</v>
      </c>
      <c r="F71" s="15">
        <v>264000000</v>
      </c>
      <c r="G71" s="15">
        <v>264000000</v>
      </c>
      <c r="H71" s="15">
        <v>264000000</v>
      </c>
      <c r="I71" s="15">
        <v>264000000</v>
      </c>
      <c r="J71" s="9"/>
    </row>
    <row r="72" spans="1:11" x14ac:dyDescent="0.2">
      <c r="A72" s="12"/>
      <c r="B72" s="11"/>
      <c r="C72" s="27">
        <v>0.33333333333333331</v>
      </c>
      <c r="D72" s="20">
        <v>5415</v>
      </c>
      <c r="E72" s="15">
        <v>264000000</v>
      </c>
      <c r="F72" s="15">
        <v>264000000</v>
      </c>
      <c r="G72" s="15">
        <v>264000000</v>
      </c>
      <c r="H72" s="15">
        <v>264000000</v>
      </c>
      <c r="I72" s="15">
        <v>264000000</v>
      </c>
      <c r="J72" s="9"/>
    </row>
    <row r="73" spans="1:11" x14ac:dyDescent="0.2">
      <c r="A73" s="12"/>
      <c r="B73" s="11"/>
      <c r="C73" s="27">
        <v>0.33333333333333331</v>
      </c>
      <c r="D73" s="20">
        <v>61</v>
      </c>
      <c r="E73" s="15">
        <v>264000000</v>
      </c>
      <c r="F73" s="15">
        <v>264000000</v>
      </c>
      <c r="G73" s="15">
        <v>264000000</v>
      </c>
      <c r="H73" s="15">
        <v>264000000</v>
      </c>
      <c r="I73" s="15">
        <v>264000000</v>
      </c>
      <c r="J73" s="9"/>
    </row>
    <row r="74" spans="1:11" ht="16" x14ac:dyDescent="0.2">
      <c r="A74" s="12" t="s">
        <v>15</v>
      </c>
      <c r="B74" s="2" t="s">
        <v>14</v>
      </c>
      <c r="C74" s="27">
        <v>0.25</v>
      </c>
      <c r="D74" s="19">
        <v>332</v>
      </c>
      <c r="E74" s="10">
        <v>2000000000</v>
      </c>
      <c r="F74" s="15"/>
      <c r="G74" s="15"/>
      <c r="H74" s="15"/>
      <c r="I74" s="15"/>
      <c r="J74" s="9"/>
      <c r="K74">
        <v>382</v>
      </c>
    </row>
    <row r="75" spans="1:11" x14ac:dyDescent="0.2">
      <c r="A75" s="12"/>
      <c r="B75" s="2"/>
      <c r="C75" s="27">
        <v>0.25</v>
      </c>
      <c r="D75" s="19">
        <v>333</v>
      </c>
      <c r="E75" s="10">
        <v>2000000000</v>
      </c>
      <c r="F75" s="15"/>
      <c r="G75" s="15"/>
      <c r="H75" s="15"/>
      <c r="I75" s="15"/>
      <c r="J75" s="9"/>
    </row>
    <row r="76" spans="1:11" x14ac:dyDescent="0.2">
      <c r="A76" s="12"/>
      <c r="B76" s="2"/>
      <c r="C76" s="27">
        <v>0.25</v>
      </c>
      <c r="D76" s="19">
        <v>334</v>
      </c>
      <c r="E76" s="10">
        <v>2000000000</v>
      </c>
      <c r="F76" s="15"/>
      <c r="G76" s="15"/>
      <c r="H76" s="15"/>
      <c r="I76" s="15"/>
      <c r="J76" s="9"/>
    </row>
    <row r="77" spans="1:11" x14ac:dyDescent="0.2">
      <c r="A77" s="12"/>
      <c r="B77" s="2"/>
      <c r="C77" s="27">
        <v>0.25</v>
      </c>
      <c r="D77" s="19">
        <v>335</v>
      </c>
      <c r="E77" s="10">
        <v>2000000000</v>
      </c>
      <c r="F77" s="15"/>
      <c r="G77" s="15"/>
      <c r="H77" s="15"/>
      <c r="I77" s="15"/>
      <c r="J77" s="9"/>
    </row>
    <row r="78" spans="1:11" ht="16" x14ac:dyDescent="0.2">
      <c r="A78" s="12"/>
      <c r="B78" s="11" t="s">
        <v>76</v>
      </c>
      <c r="C78" s="24"/>
      <c r="D78" s="19" t="s">
        <v>107</v>
      </c>
      <c r="E78" s="15">
        <v>5000000</v>
      </c>
      <c r="F78" s="15">
        <v>5000000</v>
      </c>
      <c r="G78" s="15">
        <v>5000000</v>
      </c>
      <c r="H78" s="15">
        <v>5000000</v>
      </c>
      <c r="I78" s="15">
        <v>5000000</v>
      </c>
      <c r="J78" s="9"/>
    </row>
    <row r="79" spans="1:11" ht="16" x14ac:dyDescent="0.2">
      <c r="A79" s="12"/>
      <c r="B79" s="11" t="s">
        <v>77</v>
      </c>
      <c r="C79" s="24"/>
      <c r="D79" s="19" t="s">
        <v>107</v>
      </c>
      <c r="E79" s="15">
        <v>5000000</v>
      </c>
      <c r="F79" s="15">
        <v>5000000</v>
      </c>
      <c r="G79" s="15">
        <v>5000000</v>
      </c>
      <c r="H79" s="15">
        <v>5000000</v>
      </c>
      <c r="I79" s="15">
        <v>5000000</v>
      </c>
      <c r="J79" s="9"/>
    </row>
    <row r="80" spans="1:11" ht="32" x14ac:dyDescent="0.2">
      <c r="A80" s="12"/>
      <c r="B80" s="2" t="s">
        <v>16</v>
      </c>
      <c r="C80" s="27">
        <v>0.1</v>
      </c>
      <c r="D80" s="19">
        <v>334</v>
      </c>
      <c r="E80" s="15">
        <v>100000000</v>
      </c>
      <c r="F80" s="15">
        <v>100000000</v>
      </c>
      <c r="G80" s="15">
        <v>100000000</v>
      </c>
      <c r="H80" s="15">
        <v>100000000</v>
      </c>
      <c r="I80" s="15">
        <v>100000000</v>
      </c>
      <c r="J80" s="15">
        <v>100000000</v>
      </c>
      <c r="K80">
        <v>442</v>
      </c>
    </row>
    <row r="81" spans="1:11" ht="16" x14ac:dyDescent="0.2">
      <c r="A81" s="12"/>
      <c r="B81" s="2"/>
      <c r="C81" s="27">
        <v>0.1</v>
      </c>
      <c r="D81" s="19" t="s">
        <v>120</v>
      </c>
      <c r="E81" s="15">
        <v>100000000</v>
      </c>
      <c r="F81" s="15">
        <v>100000000</v>
      </c>
      <c r="G81" s="15">
        <v>100000000</v>
      </c>
      <c r="H81" s="15">
        <v>100000000</v>
      </c>
      <c r="I81" s="15">
        <v>100000000</v>
      </c>
      <c r="J81" s="15">
        <v>100000000</v>
      </c>
    </row>
    <row r="82" spans="1:11" x14ac:dyDescent="0.2">
      <c r="A82" s="12"/>
      <c r="B82" s="2"/>
      <c r="C82" s="27">
        <v>0.8</v>
      </c>
      <c r="D82" s="19">
        <v>61</v>
      </c>
      <c r="E82" s="15">
        <v>100000000</v>
      </c>
      <c r="F82" s="15">
        <v>100000000</v>
      </c>
      <c r="G82" s="15">
        <v>100000000</v>
      </c>
      <c r="H82" s="15">
        <v>100000000</v>
      </c>
      <c r="I82" s="15">
        <v>100000000</v>
      </c>
      <c r="J82" s="15">
        <v>100000000</v>
      </c>
    </row>
    <row r="83" spans="1:11" ht="16" x14ac:dyDescent="0.2">
      <c r="A83" s="12"/>
      <c r="B83" s="14" t="s">
        <v>78</v>
      </c>
      <c r="C83" s="24"/>
      <c r="D83" s="19" t="s">
        <v>107</v>
      </c>
      <c r="E83" s="15">
        <v>2000000</v>
      </c>
      <c r="F83" s="15">
        <v>2000000</v>
      </c>
      <c r="G83" s="15">
        <v>2000000</v>
      </c>
      <c r="H83" s="15">
        <v>2000000</v>
      </c>
      <c r="I83" s="15">
        <v>2000000</v>
      </c>
      <c r="J83" s="15">
        <v>2000000</v>
      </c>
    </row>
    <row r="84" spans="1:11" ht="64" x14ac:dyDescent="0.2">
      <c r="A84" s="12"/>
      <c r="B84" s="2" t="s">
        <v>79</v>
      </c>
      <c r="C84" s="27">
        <v>0.33333333333333331</v>
      </c>
      <c r="D84" s="19">
        <v>23</v>
      </c>
      <c r="E84" s="15">
        <v>7000000</v>
      </c>
      <c r="F84" s="15">
        <v>7000000</v>
      </c>
      <c r="G84" s="15">
        <v>7000000</v>
      </c>
      <c r="H84" s="15">
        <v>7000000</v>
      </c>
      <c r="I84" s="15">
        <v>7000000</v>
      </c>
      <c r="J84" s="9"/>
      <c r="K84">
        <v>454</v>
      </c>
    </row>
    <row r="85" spans="1:11" x14ac:dyDescent="0.2">
      <c r="A85" s="12"/>
      <c r="B85" s="2"/>
      <c r="C85" s="27">
        <v>0.33333333333333331</v>
      </c>
      <c r="D85" s="19">
        <v>334</v>
      </c>
      <c r="E85" s="15">
        <v>7000000</v>
      </c>
      <c r="F85" s="15">
        <v>7000000</v>
      </c>
      <c r="G85" s="15">
        <v>7000000</v>
      </c>
      <c r="H85" s="15">
        <v>7000000</v>
      </c>
      <c r="I85" s="15">
        <v>7000000</v>
      </c>
      <c r="J85" s="9"/>
    </row>
    <row r="86" spans="1:11" x14ac:dyDescent="0.2">
      <c r="A86" s="12"/>
      <c r="B86" s="2"/>
      <c r="C86" s="27">
        <v>0.33333333333333331</v>
      </c>
      <c r="D86" s="19">
        <v>335</v>
      </c>
      <c r="E86" s="15">
        <v>7000000</v>
      </c>
      <c r="F86" s="15">
        <v>7000000</v>
      </c>
      <c r="G86" s="15">
        <v>7000000</v>
      </c>
      <c r="H86" s="15">
        <v>7000000</v>
      </c>
      <c r="I86" s="15">
        <v>7000000</v>
      </c>
      <c r="J86" s="9"/>
    </row>
    <row r="87" spans="1:11" x14ac:dyDescent="0.2">
      <c r="A87" s="12"/>
      <c r="B87" s="11" t="s">
        <v>80</v>
      </c>
      <c r="C87" s="28">
        <v>1</v>
      </c>
      <c r="D87" s="21" t="s">
        <v>107</v>
      </c>
      <c r="E87" s="15">
        <v>20000000</v>
      </c>
      <c r="F87" s="10"/>
      <c r="G87" s="10"/>
      <c r="H87" s="10"/>
      <c r="K87" s="7"/>
    </row>
    <row r="88" spans="1:11" ht="16" x14ac:dyDescent="0.25">
      <c r="A88" s="12"/>
      <c r="B88" s="8" t="s">
        <v>82</v>
      </c>
      <c r="C88" s="28">
        <v>1</v>
      </c>
      <c r="D88" s="21" t="s">
        <v>110</v>
      </c>
      <c r="E88" s="15">
        <f>0.98*30000000</f>
        <v>29400000</v>
      </c>
      <c r="F88" s="15">
        <f t="shared" ref="F88:H88" si="9">0.98*30000000</f>
        <v>29400000</v>
      </c>
      <c r="G88" s="15">
        <f t="shared" si="9"/>
        <v>29400000</v>
      </c>
      <c r="H88" s="15">
        <f t="shared" si="9"/>
        <v>29400000</v>
      </c>
      <c r="K88" s="7"/>
    </row>
    <row r="89" spans="1:11" ht="16" x14ac:dyDescent="0.2">
      <c r="A89" s="12"/>
      <c r="B89" s="14" t="s">
        <v>81</v>
      </c>
      <c r="C89" s="28">
        <v>1</v>
      </c>
      <c r="D89" s="21" t="s">
        <v>107</v>
      </c>
      <c r="E89" s="15">
        <f>0.02*30000000</f>
        <v>600000</v>
      </c>
      <c r="F89" s="15">
        <f t="shared" ref="F89:H89" si="10">0.02*30000000</f>
        <v>600000</v>
      </c>
      <c r="G89" s="15">
        <f t="shared" si="10"/>
        <v>600000</v>
      </c>
      <c r="H89" s="15">
        <f t="shared" si="10"/>
        <v>600000</v>
      </c>
      <c r="K89" s="7"/>
    </row>
    <row r="90" spans="1:11" x14ac:dyDescent="0.2">
      <c r="A90" s="12" t="s">
        <v>18</v>
      </c>
      <c r="B90" s="1" t="s">
        <v>17</v>
      </c>
      <c r="C90" s="28">
        <v>0.33333333333333331</v>
      </c>
      <c r="D90" s="21">
        <v>61</v>
      </c>
      <c r="E90" s="10">
        <v>100000000</v>
      </c>
      <c r="F90" s="10">
        <v>100000000</v>
      </c>
      <c r="G90" s="10">
        <v>100000000</v>
      </c>
      <c r="H90" s="10">
        <v>100000000</v>
      </c>
      <c r="I90" s="10">
        <v>100000000</v>
      </c>
      <c r="K90">
        <v>505</v>
      </c>
    </row>
    <row r="91" spans="1:11" x14ac:dyDescent="0.2">
      <c r="A91" s="12"/>
      <c r="B91" s="1"/>
      <c r="C91" s="28">
        <v>0.33333333333333331</v>
      </c>
      <c r="D91" s="21" t="s">
        <v>107</v>
      </c>
      <c r="E91" s="10">
        <v>100000000</v>
      </c>
      <c r="F91" s="10">
        <v>100000000</v>
      </c>
      <c r="G91" s="10">
        <v>100000000</v>
      </c>
      <c r="H91" s="10">
        <v>100000000</v>
      </c>
      <c r="I91" s="10">
        <v>100000000</v>
      </c>
    </row>
    <row r="92" spans="1:11" x14ac:dyDescent="0.2">
      <c r="A92" s="12"/>
      <c r="B92" s="1"/>
      <c r="C92" s="28">
        <v>0.33333333333333331</v>
      </c>
      <c r="D92" s="21" t="s">
        <v>114</v>
      </c>
      <c r="E92" s="10">
        <v>100000000</v>
      </c>
      <c r="F92" s="10">
        <v>100000000</v>
      </c>
      <c r="G92" s="10">
        <v>100000000</v>
      </c>
      <c r="H92" s="10">
        <v>100000000</v>
      </c>
      <c r="I92" s="10">
        <v>100000000</v>
      </c>
    </row>
    <row r="93" spans="1:11" ht="32" x14ac:dyDescent="0.2">
      <c r="A93" s="12" t="s">
        <v>19</v>
      </c>
      <c r="B93" s="2" t="s">
        <v>83</v>
      </c>
      <c r="C93" s="28">
        <v>0.33333333333333331</v>
      </c>
      <c r="D93" s="21" t="s">
        <v>110</v>
      </c>
      <c r="E93" s="10">
        <v>1500000</v>
      </c>
      <c r="F93" s="10">
        <v>30000000</v>
      </c>
      <c r="G93" s="10">
        <v>3000000</v>
      </c>
      <c r="K93" s="7">
        <v>546547</v>
      </c>
    </row>
    <row r="94" spans="1:11" x14ac:dyDescent="0.2">
      <c r="A94" s="12"/>
      <c r="B94" s="2"/>
      <c r="C94" s="28">
        <v>0.33333333333333331</v>
      </c>
      <c r="D94" s="21">
        <v>61</v>
      </c>
      <c r="E94" s="10">
        <v>1500000</v>
      </c>
      <c r="F94" s="10">
        <v>30000000</v>
      </c>
      <c r="G94" s="10">
        <v>3000000</v>
      </c>
      <c r="K94" s="7"/>
    </row>
    <row r="95" spans="1:11" x14ac:dyDescent="0.2">
      <c r="A95" s="12"/>
      <c r="B95" s="2"/>
      <c r="C95" s="28">
        <v>0.33333333333333331</v>
      </c>
      <c r="D95" s="21" t="s">
        <v>107</v>
      </c>
      <c r="E95" s="10">
        <v>1500000</v>
      </c>
      <c r="F95" s="10">
        <v>30000000</v>
      </c>
      <c r="G95" s="10">
        <v>3000000</v>
      </c>
      <c r="K95" s="7"/>
    </row>
    <row r="96" spans="1:11" ht="48" x14ac:dyDescent="0.2">
      <c r="A96" s="12"/>
      <c r="B96" s="2" t="s">
        <v>20</v>
      </c>
      <c r="C96" s="28">
        <v>1</v>
      </c>
      <c r="D96" s="21" t="s">
        <v>110</v>
      </c>
      <c r="E96" s="10">
        <v>20000000</v>
      </c>
      <c r="K96">
        <v>562</v>
      </c>
    </row>
    <row r="97" spans="1:11" ht="17" x14ac:dyDescent="0.25">
      <c r="A97" s="12"/>
      <c r="B97" s="14" t="s">
        <v>84</v>
      </c>
      <c r="C97" s="28">
        <v>1</v>
      </c>
      <c r="D97" s="21" t="s">
        <v>116</v>
      </c>
      <c r="E97" s="13">
        <v>6706400000</v>
      </c>
      <c r="K97" s="7"/>
    </row>
    <row r="98" spans="1:11" ht="17" x14ac:dyDescent="0.25">
      <c r="A98" s="12"/>
      <c r="B98" s="14" t="s">
        <v>88</v>
      </c>
      <c r="C98" s="28">
        <v>1</v>
      </c>
      <c r="D98" s="21" t="s">
        <v>116</v>
      </c>
      <c r="E98" s="13">
        <v>3988200000</v>
      </c>
      <c r="K98" s="7"/>
    </row>
    <row r="99" spans="1:11" ht="17" x14ac:dyDescent="0.25">
      <c r="A99" s="12"/>
      <c r="B99" s="14" t="s">
        <v>85</v>
      </c>
      <c r="C99" s="28">
        <v>1</v>
      </c>
      <c r="D99" s="21" t="s">
        <v>110</v>
      </c>
      <c r="E99" s="13">
        <v>7274700000</v>
      </c>
      <c r="K99" s="7"/>
    </row>
    <row r="100" spans="1:11" ht="17" x14ac:dyDescent="0.25">
      <c r="A100" s="12"/>
      <c r="B100" s="14" t="s">
        <v>86</v>
      </c>
      <c r="C100" s="28">
        <v>1</v>
      </c>
      <c r="D100" s="21">
        <v>481</v>
      </c>
      <c r="E100" s="13">
        <v>828700000</v>
      </c>
      <c r="K100" s="7"/>
    </row>
    <row r="101" spans="1:11" ht="17" x14ac:dyDescent="0.25">
      <c r="A101" s="12"/>
      <c r="B101" s="14" t="s">
        <v>89</v>
      </c>
      <c r="C101" s="28">
        <v>0.5</v>
      </c>
      <c r="D101" s="21">
        <v>334</v>
      </c>
      <c r="E101" s="13">
        <v>1206000000</v>
      </c>
      <c r="K101" s="7"/>
    </row>
    <row r="102" spans="1:11" ht="16" x14ac:dyDescent="0.25">
      <c r="A102" s="12"/>
      <c r="B102" s="14"/>
      <c r="C102" s="28">
        <v>0.5</v>
      </c>
      <c r="D102" s="21">
        <v>335</v>
      </c>
      <c r="E102" s="13">
        <v>1206000000</v>
      </c>
      <c r="K102" s="7"/>
    </row>
    <row r="103" spans="1:11" ht="16" x14ac:dyDescent="0.25">
      <c r="A103" s="12"/>
      <c r="B103" s="11" t="s">
        <v>87</v>
      </c>
      <c r="C103" s="28">
        <v>1</v>
      </c>
      <c r="D103" s="21">
        <v>61</v>
      </c>
      <c r="E103" s="13">
        <v>120000000</v>
      </c>
      <c r="K103" s="7"/>
    </row>
    <row r="104" spans="1:11" ht="17" x14ac:dyDescent="0.25">
      <c r="A104" s="12"/>
      <c r="B104" s="14" t="s">
        <v>90</v>
      </c>
      <c r="C104" s="28">
        <v>1</v>
      </c>
      <c r="D104" s="21" t="s">
        <v>116</v>
      </c>
      <c r="E104" s="13">
        <v>2936500000</v>
      </c>
      <c r="K104" s="7"/>
    </row>
    <row r="105" spans="1:11" ht="16" x14ac:dyDescent="0.25">
      <c r="A105" s="12"/>
      <c r="B105" s="11" t="s">
        <v>92</v>
      </c>
      <c r="C105" s="28">
        <v>0.5</v>
      </c>
      <c r="D105" s="21">
        <v>23</v>
      </c>
      <c r="E105" s="13">
        <v>390300000</v>
      </c>
      <c r="K105" s="7"/>
    </row>
    <row r="106" spans="1:11" ht="16" x14ac:dyDescent="0.25">
      <c r="A106" s="12"/>
      <c r="B106" s="11"/>
      <c r="C106" s="28">
        <v>0.5</v>
      </c>
      <c r="D106" s="21">
        <v>562</v>
      </c>
      <c r="E106" s="13">
        <v>390300000</v>
      </c>
      <c r="K106" s="7"/>
    </row>
    <row r="107" spans="1:11" ht="17" x14ac:dyDescent="0.25">
      <c r="A107" s="12"/>
      <c r="B107" s="14" t="s">
        <v>91</v>
      </c>
      <c r="C107" s="28">
        <v>1</v>
      </c>
      <c r="D107" s="21" t="s">
        <v>107</v>
      </c>
      <c r="E107" s="13">
        <v>44200000</v>
      </c>
      <c r="K107" s="7"/>
    </row>
    <row r="108" spans="1:11" ht="32" x14ac:dyDescent="0.2">
      <c r="A108" s="12"/>
      <c r="B108" s="2" t="s">
        <v>21</v>
      </c>
      <c r="C108" s="28">
        <v>1</v>
      </c>
      <c r="D108" s="21" t="s">
        <v>116</v>
      </c>
      <c r="E108" s="10">
        <f>10032000000/5</f>
        <v>2006400000</v>
      </c>
      <c r="F108" s="10">
        <f t="shared" ref="F108:I108" si="11">10032000000/5</f>
        <v>2006400000</v>
      </c>
      <c r="G108" s="10">
        <f t="shared" si="11"/>
        <v>2006400000</v>
      </c>
      <c r="H108" s="10">
        <f t="shared" si="11"/>
        <v>2006400000</v>
      </c>
      <c r="I108" s="10">
        <f t="shared" si="11"/>
        <v>2006400000</v>
      </c>
      <c r="K108">
        <v>568</v>
      </c>
    </row>
    <row r="109" spans="1:11" ht="48" x14ac:dyDescent="0.2">
      <c r="A109" s="12"/>
      <c r="B109" s="2" t="s">
        <v>22</v>
      </c>
      <c r="C109" s="28">
        <v>1</v>
      </c>
      <c r="D109" s="21" t="s">
        <v>110</v>
      </c>
      <c r="E109" s="10">
        <v>15000000</v>
      </c>
      <c r="F109" s="10">
        <v>15000000</v>
      </c>
      <c r="G109" s="10">
        <v>15000000</v>
      </c>
      <c r="H109" s="10">
        <v>15000000</v>
      </c>
      <c r="I109" s="10">
        <v>15000000</v>
      </c>
      <c r="K109" s="7">
        <v>748</v>
      </c>
    </row>
    <row r="110" spans="1:11" x14ac:dyDescent="0.2">
      <c r="A110" s="12"/>
      <c r="B110" s="11" t="s">
        <v>93</v>
      </c>
      <c r="C110" s="28">
        <v>0.25</v>
      </c>
      <c r="D110" s="21">
        <v>5411</v>
      </c>
      <c r="E110" s="10">
        <v>55000000</v>
      </c>
      <c r="F110" s="10">
        <v>55000000</v>
      </c>
      <c r="G110" s="10">
        <v>55000000</v>
      </c>
      <c r="H110" s="10">
        <v>55000000</v>
      </c>
      <c r="I110" s="10">
        <v>55000000</v>
      </c>
    </row>
    <row r="111" spans="1:11" x14ac:dyDescent="0.2">
      <c r="A111" s="12"/>
      <c r="B111" s="11"/>
      <c r="C111" s="28">
        <v>0.75</v>
      </c>
      <c r="D111" s="21" t="s">
        <v>110</v>
      </c>
      <c r="E111" s="10">
        <v>55000000</v>
      </c>
      <c r="F111" s="10">
        <v>55000000</v>
      </c>
      <c r="G111" s="10">
        <v>55000000</v>
      </c>
      <c r="H111" s="10">
        <v>55000000</v>
      </c>
      <c r="I111" s="10">
        <v>55000000</v>
      </c>
    </row>
    <row r="112" spans="1:11" ht="16" x14ac:dyDescent="0.2">
      <c r="A112" s="12"/>
      <c r="B112" s="14" t="s">
        <v>94</v>
      </c>
      <c r="C112" s="28">
        <v>0.25</v>
      </c>
      <c r="D112" s="21">
        <v>5411</v>
      </c>
      <c r="E112" s="10">
        <v>20000000</v>
      </c>
      <c r="F112" s="10">
        <v>20000000</v>
      </c>
      <c r="G112" s="10">
        <v>20000000</v>
      </c>
      <c r="H112" s="10">
        <v>20000000</v>
      </c>
      <c r="I112" s="10">
        <v>20000000</v>
      </c>
    </row>
    <row r="113" spans="1:11" x14ac:dyDescent="0.2">
      <c r="A113" s="12"/>
      <c r="B113" s="14"/>
      <c r="C113" s="28">
        <v>0.75</v>
      </c>
      <c r="D113" s="21" t="s">
        <v>110</v>
      </c>
      <c r="E113" s="10">
        <v>20000000</v>
      </c>
      <c r="F113" s="10">
        <v>20000000</v>
      </c>
      <c r="G113" s="10">
        <v>20000000</v>
      </c>
      <c r="H113" s="10">
        <v>20000000</v>
      </c>
      <c r="I113" s="10">
        <v>20000000</v>
      </c>
    </row>
    <row r="114" spans="1:11" ht="32" x14ac:dyDescent="0.2">
      <c r="A114" s="12" t="s">
        <v>24</v>
      </c>
      <c r="B114" s="2" t="s">
        <v>23</v>
      </c>
      <c r="C114" s="28">
        <v>0.5</v>
      </c>
      <c r="D114" s="21">
        <v>334</v>
      </c>
      <c r="E114" s="10">
        <v>100000000</v>
      </c>
      <c r="F114" s="10">
        <v>100000000</v>
      </c>
      <c r="G114" s="10">
        <v>100000000</v>
      </c>
      <c r="H114" s="10">
        <v>100000000</v>
      </c>
      <c r="I114" s="10">
        <v>100000000</v>
      </c>
      <c r="K114" s="7">
        <v>765</v>
      </c>
    </row>
    <row r="115" spans="1:11" x14ac:dyDescent="0.2">
      <c r="A115" s="12"/>
      <c r="B115" s="2"/>
      <c r="C115" s="28">
        <v>0.5</v>
      </c>
      <c r="D115" s="21">
        <v>5415</v>
      </c>
      <c r="E115" s="10">
        <v>100000000</v>
      </c>
      <c r="F115" s="10">
        <v>100000000</v>
      </c>
      <c r="G115" s="10">
        <v>100000000</v>
      </c>
      <c r="H115" s="10">
        <v>100000000</v>
      </c>
      <c r="I115" s="10">
        <v>100000000</v>
      </c>
      <c r="K115" s="7"/>
    </row>
    <row r="116" spans="1:11" ht="48" x14ac:dyDescent="0.2">
      <c r="A116" s="12"/>
      <c r="B116" s="2" t="s">
        <v>25</v>
      </c>
      <c r="C116" s="28">
        <v>1</v>
      </c>
      <c r="D116" s="21" t="s">
        <v>107</v>
      </c>
      <c r="E116" s="10">
        <v>300000000</v>
      </c>
      <c r="F116" s="10">
        <v>300000000</v>
      </c>
      <c r="G116" s="10">
        <v>300000000</v>
      </c>
      <c r="H116" s="10">
        <v>300000000</v>
      </c>
      <c r="I116" s="10">
        <v>300000000</v>
      </c>
      <c r="K116">
        <v>767</v>
      </c>
    </row>
    <row r="117" spans="1:11" ht="48" x14ac:dyDescent="0.2">
      <c r="A117" s="12" t="s">
        <v>26</v>
      </c>
      <c r="B117" s="2" t="s">
        <v>27</v>
      </c>
      <c r="C117" s="28">
        <v>1</v>
      </c>
      <c r="D117" s="21">
        <v>61</v>
      </c>
      <c r="E117" s="10">
        <v>105500000</v>
      </c>
      <c r="F117" s="10">
        <v>105500000</v>
      </c>
      <c r="G117" s="10">
        <v>105500000</v>
      </c>
      <c r="H117" s="10">
        <v>105500000</v>
      </c>
      <c r="I117" s="10">
        <v>105500000</v>
      </c>
      <c r="K117">
        <v>777</v>
      </c>
    </row>
    <row r="118" spans="1:11" ht="16" x14ac:dyDescent="0.2">
      <c r="A118" s="2"/>
      <c r="B118" s="14" t="s">
        <v>95</v>
      </c>
      <c r="C118" s="28">
        <v>1</v>
      </c>
      <c r="D118" s="21">
        <v>513</v>
      </c>
      <c r="E118" s="10">
        <v>70000000</v>
      </c>
      <c r="F118" s="10">
        <v>70000000</v>
      </c>
      <c r="G118" s="10">
        <v>70000000</v>
      </c>
      <c r="H118" s="10">
        <v>70000000</v>
      </c>
      <c r="I118" s="10">
        <v>70000000</v>
      </c>
    </row>
    <row r="119" spans="1:11" x14ac:dyDescent="0.2">
      <c r="A119" s="2"/>
      <c r="B119" s="11" t="s">
        <v>96</v>
      </c>
      <c r="C119" s="28">
        <v>1</v>
      </c>
      <c r="D119" s="21" t="s">
        <v>110</v>
      </c>
      <c r="E119" s="10">
        <v>20000000</v>
      </c>
      <c r="F119" s="10">
        <v>20000000</v>
      </c>
      <c r="G119" s="10">
        <v>20000000</v>
      </c>
      <c r="H119" s="10">
        <v>20000000</v>
      </c>
      <c r="I119" s="10">
        <v>20000000</v>
      </c>
    </row>
    <row r="120" spans="1:11" x14ac:dyDescent="0.2">
      <c r="A120" s="2"/>
      <c r="B120" s="11" t="s">
        <v>97</v>
      </c>
      <c r="C120" s="28">
        <v>1</v>
      </c>
      <c r="D120" s="21">
        <v>513</v>
      </c>
      <c r="E120" s="10">
        <v>5500000</v>
      </c>
      <c r="F120" s="10">
        <v>5500000</v>
      </c>
      <c r="G120" s="10">
        <v>5500000</v>
      </c>
      <c r="H120" s="10">
        <v>5500000</v>
      </c>
      <c r="I120" s="10">
        <v>5500000</v>
      </c>
    </row>
    <row r="121" spans="1:11" x14ac:dyDescent="0.2">
      <c r="A121" s="2"/>
      <c r="B121" s="11" t="s">
        <v>98</v>
      </c>
      <c r="C121" s="28">
        <v>0.5</v>
      </c>
      <c r="D121" s="21">
        <v>513</v>
      </c>
      <c r="E121" s="10">
        <v>500000</v>
      </c>
      <c r="F121" s="10">
        <v>500000</v>
      </c>
      <c r="G121" s="10">
        <v>500000</v>
      </c>
      <c r="H121" s="10">
        <v>500000</v>
      </c>
      <c r="I121" s="10">
        <v>500000</v>
      </c>
    </row>
    <row r="122" spans="1:11" x14ac:dyDescent="0.2">
      <c r="A122" s="2"/>
      <c r="B122" s="11"/>
      <c r="C122" s="28">
        <v>0.5</v>
      </c>
      <c r="D122" s="21">
        <v>5415</v>
      </c>
      <c r="E122" s="10">
        <v>500000</v>
      </c>
      <c r="F122" s="10">
        <v>500000</v>
      </c>
      <c r="G122" s="10">
        <v>500000</v>
      </c>
      <c r="H122" s="10">
        <v>500000</v>
      </c>
      <c r="I122" s="10">
        <v>500000</v>
      </c>
    </row>
    <row r="123" spans="1:11" ht="32" x14ac:dyDescent="0.2">
      <c r="A123" s="2" t="s">
        <v>29</v>
      </c>
      <c r="B123" s="2" t="s">
        <v>28</v>
      </c>
      <c r="C123" s="28">
        <v>0.5</v>
      </c>
      <c r="D123" s="21">
        <v>61</v>
      </c>
      <c r="E123" s="10">
        <v>170000000</v>
      </c>
      <c r="F123" s="10">
        <v>170000000</v>
      </c>
      <c r="G123" s="10">
        <v>170000000</v>
      </c>
      <c r="H123" s="10">
        <v>170000000</v>
      </c>
      <c r="I123" s="10">
        <v>170000000</v>
      </c>
      <c r="K123">
        <v>786</v>
      </c>
    </row>
    <row r="124" spans="1:11" x14ac:dyDescent="0.2">
      <c r="A124" s="2"/>
      <c r="B124" s="2"/>
      <c r="C124" s="28">
        <v>0.5</v>
      </c>
      <c r="D124" s="21" t="s">
        <v>107</v>
      </c>
      <c r="E124" s="10">
        <v>170000000</v>
      </c>
      <c r="F124" s="10">
        <v>170000000</v>
      </c>
      <c r="G124" s="10">
        <v>170000000</v>
      </c>
      <c r="H124" s="10">
        <v>170000000</v>
      </c>
      <c r="I124" s="10">
        <v>170000000</v>
      </c>
    </row>
    <row r="125" spans="1:11" x14ac:dyDescent="0.2">
      <c r="A125" s="12"/>
      <c r="B125" s="1" t="s">
        <v>30</v>
      </c>
      <c r="C125" s="28">
        <v>1</v>
      </c>
      <c r="D125" s="21" t="s">
        <v>107</v>
      </c>
      <c r="E125" s="10">
        <v>150000000</v>
      </c>
      <c r="K125">
        <v>788</v>
      </c>
    </row>
    <row r="126" spans="1:11" ht="32" x14ac:dyDescent="0.2">
      <c r="A126" s="12" t="s">
        <v>99</v>
      </c>
      <c r="B126" s="2" t="s">
        <v>31</v>
      </c>
      <c r="C126" s="28">
        <v>1</v>
      </c>
      <c r="D126" s="21" t="s">
        <v>107</v>
      </c>
      <c r="E126" s="10">
        <v>1000000</v>
      </c>
      <c r="F126" s="10">
        <v>1000000</v>
      </c>
      <c r="G126" s="10">
        <v>1000000</v>
      </c>
      <c r="H126" s="10">
        <v>1000000</v>
      </c>
      <c r="K126">
        <v>824</v>
      </c>
    </row>
    <row r="127" spans="1:11" ht="32" x14ac:dyDescent="0.2">
      <c r="A127" s="12" t="s">
        <v>33</v>
      </c>
      <c r="B127" s="2" t="s">
        <v>32</v>
      </c>
      <c r="C127" s="28">
        <v>1</v>
      </c>
      <c r="D127" s="21" t="s">
        <v>107</v>
      </c>
      <c r="E127" s="10">
        <v>2500000</v>
      </c>
      <c r="F127" s="10">
        <v>2500000</v>
      </c>
      <c r="G127" s="10">
        <v>2500000</v>
      </c>
      <c r="H127" s="10">
        <v>2500000</v>
      </c>
      <c r="I127" s="10">
        <v>2500000</v>
      </c>
      <c r="K127">
        <v>842</v>
      </c>
    </row>
    <row r="128" spans="1:11" ht="16" x14ac:dyDescent="0.25">
      <c r="A128" s="2"/>
      <c r="B128" s="1"/>
      <c r="C128" s="28">
        <v>1</v>
      </c>
      <c r="D128" s="21">
        <v>61</v>
      </c>
      <c r="E128" s="13">
        <v>500000</v>
      </c>
    </row>
    <row r="129" spans="1:11" ht="16" x14ac:dyDescent="0.25">
      <c r="A129" s="2"/>
      <c r="B129" s="1"/>
      <c r="C129" s="28">
        <v>1</v>
      </c>
      <c r="D129" s="21">
        <v>61</v>
      </c>
      <c r="E129" s="13">
        <v>2300000</v>
      </c>
      <c r="F129" s="13">
        <v>2300000</v>
      </c>
      <c r="G129" s="13">
        <v>2300000</v>
      </c>
      <c r="H129" s="13">
        <v>2300000</v>
      </c>
      <c r="I129" s="13">
        <v>2300000</v>
      </c>
      <c r="J129" s="13">
        <v>2300000</v>
      </c>
    </row>
    <row r="130" spans="1:11" ht="16" x14ac:dyDescent="0.25">
      <c r="A130" s="2"/>
      <c r="B130" s="1"/>
      <c r="C130" s="28">
        <v>1</v>
      </c>
      <c r="D130" s="21" t="s">
        <v>107</v>
      </c>
      <c r="E130" s="13">
        <v>100000</v>
      </c>
      <c r="F130" s="13">
        <v>100000</v>
      </c>
      <c r="G130" s="13">
        <v>100000</v>
      </c>
      <c r="H130" s="13">
        <v>100000</v>
      </c>
      <c r="I130" s="13">
        <v>100000</v>
      </c>
      <c r="J130" s="13">
        <v>100000</v>
      </c>
    </row>
    <row r="131" spans="1:11" x14ac:dyDescent="0.2">
      <c r="A131" s="2"/>
      <c r="B131" s="11" t="s">
        <v>101</v>
      </c>
      <c r="C131" s="28">
        <v>1</v>
      </c>
      <c r="D131" s="21" t="s">
        <v>107</v>
      </c>
      <c r="E131" s="10">
        <v>2000000000</v>
      </c>
    </row>
    <row r="132" spans="1:11" ht="16" x14ac:dyDescent="0.25">
      <c r="A132" s="2"/>
      <c r="B132" s="11" t="s">
        <v>100</v>
      </c>
      <c r="C132" s="28">
        <v>1</v>
      </c>
      <c r="D132" s="21" t="s">
        <v>107</v>
      </c>
      <c r="E132" s="13">
        <v>1250000000</v>
      </c>
    </row>
    <row r="133" spans="1:11" ht="32" x14ac:dyDescent="0.2">
      <c r="A133" s="2" t="s">
        <v>35</v>
      </c>
      <c r="B133" s="2" t="s">
        <v>34</v>
      </c>
      <c r="C133" s="28">
        <v>1</v>
      </c>
      <c r="D133" s="21" t="s">
        <v>107</v>
      </c>
      <c r="E133" s="10">
        <v>5000000</v>
      </c>
      <c r="F133" s="10">
        <v>5000000</v>
      </c>
      <c r="G133" s="10">
        <v>5000000</v>
      </c>
      <c r="H133" s="10">
        <v>5000000</v>
      </c>
      <c r="I133" s="10">
        <v>5000000</v>
      </c>
      <c r="K133">
        <v>901</v>
      </c>
    </row>
    <row r="134" spans="1:11" ht="32" x14ac:dyDescent="0.2">
      <c r="A134" s="2" t="s">
        <v>37</v>
      </c>
      <c r="B134" s="2" t="s">
        <v>36</v>
      </c>
      <c r="C134" s="28">
        <v>1</v>
      </c>
      <c r="D134" s="21" t="s">
        <v>118</v>
      </c>
      <c r="E134" s="10">
        <v>2000000000</v>
      </c>
      <c r="F134" s="10">
        <v>2000000000</v>
      </c>
      <c r="G134" s="10">
        <v>2000000000</v>
      </c>
      <c r="H134" s="10">
        <v>2000000000</v>
      </c>
      <c r="I134" s="10">
        <v>2000000000</v>
      </c>
      <c r="K134">
        <v>903</v>
      </c>
    </row>
    <row r="135" spans="1:11" x14ac:dyDescent="0.2">
      <c r="A135" s="2"/>
      <c r="B135" s="11" t="s">
        <v>103</v>
      </c>
      <c r="C135" s="28">
        <v>0.5</v>
      </c>
      <c r="D135" s="21" t="s">
        <v>118</v>
      </c>
      <c r="E135" s="17">
        <v>40000000</v>
      </c>
      <c r="F135" s="17">
        <v>45000000</v>
      </c>
      <c r="G135" s="17">
        <v>40000000</v>
      </c>
      <c r="H135" s="17">
        <v>40000000</v>
      </c>
      <c r="I135" s="17">
        <v>40000000</v>
      </c>
    </row>
    <row r="136" spans="1:11" x14ac:dyDescent="0.2">
      <c r="A136" s="2"/>
      <c r="B136" s="11"/>
      <c r="C136" s="28">
        <v>0.5</v>
      </c>
      <c r="D136" s="21" t="s">
        <v>107</v>
      </c>
      <c r="E136" s="17">
        <v>40000000</v>
      </c>
      <c r="F136" s="17">
        <v>45000000</v>
      </c>
      <c r="G136" s="17">
        <v>40000000</v>
      </c>
      <c r="H136" s="17">
        <v>40000000</v>
      </c>
      <c r="I136" s="17">
        <v>40000000</v>
      </c>
    </row>
    <row r="137" spans="1:11" x14ac:dyDescent="0.2">
      <c r="A137" s="2"/>
      <c r="B137" s="11" t="s">
        <v>102</v>
      </c>
      <c r="C137" s="28">
        <v>0.5</v>
      </c>
      <c r="D137" s="21" t="s">
        <v>118</v>
      </c>
      <c r="E137" s="17">
        <v>70000000</v>
      </c>
      <c r="F137" s="17">
        <v>80000000</v>
      </c>
      <c r="G137" s="17">
        <v>90000000</v>
      </c>
      <c r="H137" s="17">
        <v>100000000</v>
      </c>
      <c r="I137" s="17">
        <v>110000000</v>
      </c>
    </row>
    <row r="138" spans="1:11" x14ac:dyDescent="0.2">
      <c r="A138" s="2"/>
      <c r="B138" s="11"/>
      <c r="C138" s="28">
        <v>0.5</v>
      </c>
      <c r="D138" s="21" t="s">
        <v>107</v>
      </c>
      <c r="E138" s="17">
        <v>70000000</v>
      </c>
      <c r="F138" s="17">
        <v>80000000</v>
      </c>
      <c r="G138" s="17">
        <v>90000000</v>
      </c>
      <c r="H138" s="17">
        <v>100000000</v>
      </c>
      <c r="I138" s="17">
        <v>110000000</v>
      </c>
    </row>
    <row r="139" spans="1:11" ht="80" x14ac:dyDescent="0.2">
      <c r="A139" s="2" t="s">
        <v>39</v>
      </c>
      <c r="B139" s="2" t="s">
        <v>38</v>
      </c>
      <c r="C139" s="28">
        <v>1</v>
      </c>
      <c r="D139" s="21" t="s">
        <v>107</v>
      </c>
      <c r="E139" s="10">
        <v>10000000</v>
      </c>
      <c r="F139" s="10">
        <v>10000000</v>
      </c>
      <c r="G139" s="10">
        <v>10000000</v>
      </c>
      <c r="H139" s="10">
        <v>10000000</v>
      </c>
      <c r="I139" s="10">
        <v>10000000</v>
      </c>
      <c r="K139">
        <v>944</v>
      </c>
    </row>
    <row r="140" spans="1:11" ht="80" x14ac:dyDescent="0.2">
      <c r="A140" s="2" t="s">
        <v>40</v>
      </c>
      <c r="B140" s="2" t="s">
        <v>38</v>
      </c>
      <c r="C140" s="28">
        <v>1</v>
      </c>
      <c r="D140" s="21" t="s">
        <v>107</v>
      </c>
      <c r="E140" s="10">
        <v>1000000</v>
      </c>
      <c r="F140" s="10">
        <v>1000000</v>
      </c>
      <c r="G140" s="10">
        <v>1000000</v>
      </c>
      <c r="H140" s="10">
        <v>1000000</v>
      </c>
      <c r="I140" s="10">
        <v>1000000</v>
      </c>
      <c r="K140">
        <v>944</v>
      </c>
    </row>
    <row r="141" spans="1:11" ht="48" x14ac:dyDescent="0.2">
      <c r="A141" s="2" t="s">
        <v>42</v>
      </c>
      <c r="B141" s="2" t="s">
        <v>41</v>
      </c>
      <c r="C141" s="28">
        <v>0.5</v>
      </c>
      <c r="D141" s="21" t="s">
        <v>118</v>
      </c>
      <c r="E141" s="10">
        <v>20000000</v>
      </c>
      <c r="F141" s="10">
        <v>20000000</v>
      </c>
      <c r="K141">
        <v>949</v>
      </c>
    </row>
    <row r="142" spans="1:11" x14ac:dyDescent="0.2">
      <c r="A142" s="2"/>
      <c r="B142" s="2"/>
      <c r="C142" s="28">
        <v>0.5</v>
      </c>
      <c r="D142" s="21" t="s">
        <v>107</v>
      </c>
      <c r="E142" s="10">
        <v>20000000</v>
      </c>
      <c r="F142" s="10">
        <v>20000000</v>
      </c>
    </row>
    <row r="143" spans="1:11" ht="48" x14ac:dyDescent="0.2">
      <c r="A143" s="1"/>
      <c r="B143" s="2" t="s">
        <v>43</v>
      </c>
      <c r="C143" s="28">
        <v>0.5</v>
      </c>
      <c r="D143" s="21" t="s">
        <v>118</v>
      </c>
      <c r="E143" s="10">
        <v>45000000</v>
      </c>
      <c r="F143" s="10">
        <v>45000000</v>
      </c>
      <c r="G143" s="10">
        <v>45000000</v>
      </c>
      <c r="H143" s="10">
        <v>45000000</v>
      </c>
      <c r="I143" s="10">
        <v>45000000</v>
      </c>
      <c r="K143">
        <v>954</v>
      </c>
    </row>
    <row r="144" spans="1:11" x14ac:dyDescent="0.2">
      <c r="A144" s="1"/>
      <c r="B144" s="2"/>
      <c r="C144" s="28">
        <v>0.5</v>
      </c>
      <c r="D144" s="21" t="s">
        <v>107</v>
      </c>
      <c r="E144" s="10">
        <v>45000000</v>
      </c>
      <c r="F144" s="10">
        <v>45000000</v>
      </c>
      <c r="G144" s="10">
        <v>45000000</v>
      </c>
      <c r="H144" s="10">
        <v>45000000</v>
      </c>
      <c r="I144" s="10">
        <v>45000000</v>
      </c>
    </row>
    <row r="145" spans="1:11" ht="48" x14ac:dyDescent="0.2">
      <c r="A145" s="2" t="s">
        <v>45</v>
      </c>
      <c r="B145" s="2" t="s">
        <v>44</v>
      </c>
      <c r="C145" s="28">
        <v>0.5</v>
      </c>
      <c r="D145" s="21" t="s">
        <v>118</v>
      </c>
      <c r="E145" s="10">
        <v>12000000</v>
      </c>
      <c r="F145" s="10">
        <v>12000000</v>
      </c>
      <c r="G145" s="10">
        <v>12000000</v>
      </c>
      <c r="H145" s="10">
        <v>12000000</v>
      </c>
      <c r="I145" s="10">
        <v>12000000</v>
      </c>
      <c r="K145">
        <v>990</v>
      </c>
    </row>
    <row r="146" spans="1:11" x14ac:dyDescent="0.2">
      <c r="A146" s="2"/>
      <c r="B146" s="2"/>
      <c r="C146" s="28">
        <v>0.5</v>
      </c>
      <c r="D146" s="21" t="s">
        <v>107</v>
      </c>
      <c r="E146" s="10">
        <v>12000000</v>
      </c>
      <c r="F146" s="10">
        <v>12000000</v>
      </c>
      <c r="G146" s="10">
        <v>12000000</v>
      </c>
      <c r="H146" s="10">
        <v>12000000</v>
      </c>
      <c r="I146" s="10">
        <v>12000000</v>
      </c>
    </row>
    <row r="147" spans="1:11" ht="48" x14ac:dyDescent="0.2">
      <c r="A147" s="2" t="s">
        <v>117</v>
      </c>
      <c r="B147" s="2" t="s">
        <v>46</v>
      </c>
      <c r="C147" s="28">
        <v>1</v>
      </c>
      <c r="D147" s="21" t="s">
        <v>107</v>
      </c>
      <c r="E147" s="10">
        <v>25000000</v>
      </c>
      <c r="K147">
        <v>1058</v>
      </c>
    </row>
    <row r="148" spans="1:11" ht="64" x14ac:dyDescent="0.2">
      <c r="A148" s="2" t="s">
        <v>48</v>
      </c>
      <c r="B148" s="2" t="s">
        <v>47</v>
      </c>
      <c r="C148" s="28">
        <v>0.5</v>
      </c>
      <c r="D148" s="21">
        <v>5415</v>
      </c>
      <c r="E148" s="10">
        <v>5000000</v>
      </c>
      <c r="F148" s="10">
        <v>5000000</v>
      </c>
      <c r="K148">
        <v>1085</v>
      </c>
    </row>
    <row r="149" spans="1:11" x14ac:dyDescent="0.2">
      <c r="A149" s="2"/>
      <c r="B149" s="2"/>
      <c r="C149" s="28">
        <v>0.5</v>
      </c>
      <c r="D149" s="21" t="s">
        <v>107</v>
      </c>
      <c r="E149" s="10">
        <v>5000000</v>
      </c>
      <c r="F149" s="10">
        <v>5000000</v>
      </c>
    </row>
    <row r="150" spans="1:11" ht="64" x14ac:dyDescent="0.2">
      <c r="A150" s="2" t="s">
        <v>49</v>
      </c>
      <c r="B150" s="2" t="s">
        <v>47</v>
      </c>
      <c r="C150" s="28">
        <v>0.5</v>
      </c>
      <c r="D150" s="21">
        <v>5415</v>
      </c>
      <c r="E150" s="10">
        <v>10000000</v>
      </c>
      <c r="F150" s="10">
        <v>10000000</v>
      </c>
      <c r="K150">
        <v>1085</v>
      </c>
    </row>
    <row r="151" spans="1:11" x14ac:dyDescent="0.2">
      <c r="A151" s="2"/>
      <c r="B151" s="2"/>
      <c r="C151" s="28">
        <v>0.5</v>
      </c>
      <c r="D151" s="21" t="s">
        <v>107</v>
      </c>
      <c r="E151" s="10">
        <v>10000000</v>
      </c>
      <c r="F151" s="10">
        <v>10000000</v>
      </c>
    </row>
    <row r="152" spans="1:11" ht="48" x14ac:dyDescent="0.2">
      <c r="A152" s="2" t="s">
        <v>51</v>
      </c>
      <c r="B152" s="2" t="s">
        <v>50</v>
      </c>
      <c r="C152" s="28">
        <v>1</v>
      </c>
      <c r="D152" s="21" t="s">
        <v>107</v>
      </c>
      <c r="E152" s="10">
        <v>1000000</v>
      </c>
      <c r="F152" s="10">
        <v>1000000</v>
      </c>
      <c r="G152" s="10">
        <v>1000000</v>
      </c>
      <c r="H152" s="10">
        <v>1000000</v>
      </c>
      <c r="I152" s="10">
        <v>1000000</v>
      </c>
      <c r="K152">
        <v>1103</v>
      </c>
    </row>
    <row r="153" spans="1:11" ht="48" x14ac:dyDescent="0.2">
      <c r="A153" s="2" t="s">
        <v>52</v>
      </c>
      <c r="B153" s="2" t="s">
        <v>104</v>
      </c>
      <c r="C153" s="28">
        <v>0.5</v>
      </c>
      <c r="D153" s="21">
        <v>334</v>
      </c>
      <c r="E153" s="10">
        <v>20000000</v>
      </c>
      <c r="K153">
        <v>1250</v>
      </c>
    </row>
    <row r="154" spans="1:11" x14ac:dyDescent="0.2">
      <c r="A154" s="2"/>
      <c r="B154" s="2"/>
      <c r="C154" s="28">
        <v>0.5</v>
      </c>
      <c r="D154" s="21">
        <v>5415</v>
      </c>
      <c r="E154" s="10">
        <v>20000000</v>
      </c>
    </row>
    <row r="155" spans="1:11" ht="32" x14ac:dyDescent="0.2">
      <c r="A155" s="2" t="s">
        <v>53</v>
      </c>
      <c r="B155" s="2" t="s">
        <v>105</v>
      </c>
      <c r="C155" s="28">
        <v>0.5</v>
      </c>
      <c r="D155" s="21" t="s">
        <v>110</v>
      </c>
      <c r="E155" s="5">
        <v>208059000</v>
      </c>
      <c r="K155">
        <v>1476</v>
      </c>
    </row>
    <row r="156" spans="1:11" x14ac:dyDescent="0.2">
      <c r="A156" s="2"/>
      <c r="B156" s="2"/>
      <c r="C156" s="28">
        <v>0.5</v>
      </c>
      <c r="D156" s="21">
        <v>61</v>
      </c>
      <c r="E156" s="5">
        <v>208059000</v>
      </c>
    </row>
    <row r="157" spans="1:11" ht="32" x14ac:dyDescent="0.2">
      <c r="A157" s="2" t="s">
        <v>55</v>
      </c>
      <c r="B157" s="2" t="s">
        <v>54</v>
      </c>
      <c r="C157" s="28">
        <v>1</v>
      </c>
      <c r="D157" s="21" t="s">
        <v>107</v>
      </c>
      <c r="E157" s="10">
        <v>252000000</v>
      </c>
      <c r="K157">
        <v>1504</v>
      </c>
    </row>
    <row r="158" spans="1:11" ht="32" x14ac:dyDescent="0.2">
      <c r="A158" s="2" t="s">
        <v>56</v>
      </c>
      <c r="B158" s="2" t="s">
        <v>54</v>
      </c>
      <c r="C158" s="28">
        <v>1</v>
      </c>
      <c r="D158" s="21" t="s">
        <v>107</v>
      </c>
      <c r="E158" s="10">
        <v>418000000</v>
      </c>
      <c r="K158">
        <v>1504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Flores</dc:creator>
  <cp:lastModifiedBy>Microsoft Office User</cp:lastModifiedBy>
  <dcterms:created xsi:type="dcterms:W3CDTF">2022-02-08T13:27:07Z</dcterms:created>
  <dcterms:modified xsi:type="dcterms:W3CDTF">2022-02-24T18:18:41Z</dcterms:modified>
</cp:coreProperties>
</file>