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4dc3ef5bf8283a/Documents/Excel Data Analysis Course/"/>
    </mc:Choice>
  </mc:AlternateContent>
  <xr:revisionPtr revIDLastSave="0" documentId="14_{AF49AB98-7AB2-4555-8462-E76BB926FDD6}" xr6:coauthVersionLast="47" xr6:coauthVersionMax="47" xr10:uidLastSave="{00000000-0000-0000-0000-000000000000}"/>
  <bookViews>
    <workbookView xWindow="-105" yWindow="0" windowWidth="14610" windowHeight="15585" firstSheet="5" activeTab="5" xr2:uid="{6C37AC85-509F-4D10-9DB1-F70D16D6FBAB}"/>
  </bookViews>
  <sheets>
    <sheet name="Forecast by clicking the foreca" sheetId="16" r:id="rId1"/>
    <sheet name="Sheet1" sheetId="18" r:id="rId2"/>
    <sheet name="Forecast_Original" sheetId="7" r:id="rId3"/>
    <sheet name="Forecast_Final" sheetId="8" state="hidden" r:id="rId4"/>
    <sheet name="Scenario Summary" sheetId="17" r:id="rId5"/>
    <sheet name="What-If_Analysis" sheetId="3" r:id="rId6"/>
    <sheet name="Scenario_Summary" sheetId="12" state="hidden" r:id="rId7"/>
    <sheet name="Answer_Report" sheetId="13" state="hidden" r:id="rId8"/>
    <sheet name="Limits_Report" sheetId="15" state="hidden" r:id="rId9"/>
    <sheet name="Product Mix" sheetId="19" r:id="rId10"/>
    <sheet name="Product Mix 1" sheetId="20" r:id="rId11"/>
    <sheet name="Product Mix 2" sheetId="21" r:id="rId12"/>
  </sheets>
  <definedNames>
    <definedName name="base" localSheetId="5">'What-If_Analysis'!$C$3</definedName>
    <definedName name="bonus" localSheetId="5">'What-If_Analysis'!$C$4</definedName>
    <definedName name="raise" localSheetId="5">'What-If_Analysis'!$C$5</definedName>
    <definedName name="solver_adj" localSheetId="5" hidden="1">'What-If_Analysis'!$C$4:$C$5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'What-If_Analysis'!$C$4</definedName>
    <definedName name="solver_lhs2" localSheetId="5" hidden="1">'What-If_Analysis'!$C$5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'What-If_Analysis'!$C$14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1</definedName>
    <definedName name="solver_rhs1" localSheetId="5" hidden="1">0.25</definedName>
    <definedName name="solver_rhs2" localSheetId="5" hidden="1">0.035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8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640000</definedName>
    <definedName name="solver_ver" localSheetId="5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1" l="1"/>
  <c r="C11" i="21"/>
  <c r="C12" i="21"/>
  <c r="C13" i="21"/>
  <c r="C14" i="21"/>
  <c r="C15" i="21"/>
  <c r="D18" i="20"/>
  <c r="C11" i="20"/>
  <c r="C12" i="20"/>
  <c r="C13" i="20"/>
  <c r="C14" i="20"/>
  <c r="C15" i="20"/>
  <c r="D18" i="19"/>
  <c r="C11" i="19"/>
  <c r="C12" i="19"/>
  <c r="C13" i="19"/>
  <c r="C14" i="19"/>
  <c r="C15" i="19"/>
  <c r="XFD1048550" i="3" a="1"/>
  <c r="XFD1048550" i="3" s="1"/>
  <c r="XFD1048551" i="3" a="1"/>
  <c r="XFD1048551" i="3" s="1"/>
  <c r="XFD1048552" i="3"/>
  <c r="XFD1048553" i="3"/>
  <c r="XFD1048554" i="3"/>
  <c r="XFD1048555" i="3"/>
  <c r="C9" i="3"/>
  <c r="C10" i="3"/>
  <c r="C367" i="16"/>
  <c r="C379" i="16"/>
  <c r="C391" i="16"/>
  <c r="C403" i="16"/>
  <c r="C415" i="16"/>
  <c r="C427" i="16"/>
  <c r="C368" i="16"/>
  <c r="C380" i="16"/>
  <c r="C392" i="16"/>
  <c r="C369" i="16"/>
  <c r="C381" i="16"/>
  <c r="C393" i="16"/>
  <c r="C405" i="16"/>
  <c r="C417" i="16"/>
  <c r="C429" i="16"/>
  <c r="C370" i="16"/>
  <c r="C382" i="16"/>
  <c r="C394" i="16"/>
  <c r="C406" i="16"/>
  <c r="C418" i="16"/>
  <c r="C371" i="16"/>
  <c r="C383" i="16"/>
  <c r="C395" i="16"/>
  <c r="C407" i="16"/>
  <c r="C419" i="16"/>
  <c r="C372" i="16"/>
  <c r="C384" i="16"/>
  <c r="C396" i="16"/>
  <c r="C408" i="16"/>
  <c r="C420" i="16"/>
  <c r="C373" i="16"/>
  <c r="C385" i="16"/>
  <c r="C397" i="16"/>
  <c r="C409" i="16"/>
  <c r="C421" i="16"/>
  <c r="C374" i="16"/>
  <c r="C386" i="16"/>
  <c r="C398" i="16"/>
  <c r="C410" i="16"/>
  <c r="C422" i="16"/>
  <c r="C375" i="16"/>
  <c r="C404" i="16"/>
  <c r="C376" i="16"/>
  <c r="C411" i="16"/>
  <c r="C377" i="16"/>
  <c r="C412" i="16"/>
  <c r="C378" i="16"/>
  <c r="C413" i="16"/>
  <c r="C387" i="16"/>
  <c r="C414" i="16"/>
  <c r="C416" i="16"/>
  <c r="C389" i="16"/>
  <c r="C423" i="16"/>
  <c r="C390" i="16"/>
  <c r="C424" i="16"/>
  <c r="C399" i="16"/>
  <c r="C425" i="16"/>
  <c r="C400" i="16"/>
  <c r="C426" i="16"/>
  <c r="C401" i="16"/>
  <c r="C428" i="16"/>
  <c r="C402" i="16"/>
  <c r="C388" i="16"/>
  <c r="C367" i="18"/>
  <c r="C368" i="18"/>
  <c r="C369" i="18"/>
  <c r="C370" i="18"/>
  <c r="C371" i="18"/>
  <c r="C383" i="18"/>
  <c r="C395" i="18"/>
  <c r="C407" i="18"/>
  <c r="C419" i="18"/>
  <c r="D368" i="18"/>
  <c r="D380" i="18"/>
  <c r="D392" i="18"/>
  <c r="D404" i="18"/>
  <c r="D416" i="18"/>
  <c r="D428" i="18"/>
  <c r="C384" i="18"/>
  <c r="C396" i="18"/>
  <c r="C408" i="18"/>
  <c r="C420" i="18"/>
  <c r="D369" i="18"/>
  <c r="D381" i="18"/>
  <c r="D393" i="18"/>
  <c r="D405" i="18"/>
  <c r="D417" i="18"/>
  <c r="D429" i="18"/>
  <c r="C412" i="18"/>
  <c r="D385" i="18"/>
  <c r="D409" i="18"/>
  <c r="D423" i="18"/>
  <c r="C391" i="18"/>
  <c r="C427" i="18"/>
  <c r="D400" i="18"/>
  <c r="D424" i="18"/>
  <c r="C404" i="18"/>
  <c r="C428" i="18"/>
  <c r="D401" i="18"/>
  <c r="D413" i="18"/>
  <c r="C381" i="18"/>
  <c r="C429" i="18"/>
  <c r="D414" i="18"/>
  <c r="D426" i="18"/>
  <c r="C394" i="18"/>
  <c r="D379" i="18"/>
  <c r="D427" i="18"/>
  <c r="C372" i="18"/>
  <c r="C373" i="18"/>
  <c r="C385" i="18"/>
  <c r="C397" i="18"/>
  <c r="C409" i="18"/>
  <c r="C421" i="18"/>
  <c r="D370" i="18"/>
  <c r="D382" i="18"/>
  <c r="D394" i="18"/>
  <c r="D406" i="18"/>
  <c r="D418" i="18"/>
  <c r="C386" i="18"/>
  <c r="C398" i="18"/>
  <c r="C410" i="18"/>
  <c r="C422" i="18"/>
  <c r="D371" i="18"/>
  <c r="D383" i="18"/>
  <c r="D395" i="18"/>
  <c r="D407" i="18"/>
  <c r="D419" i="18"/>
  <c r="C387" i="18"/>
  <c r="C399" i="18"/>
  <c r="C411" i="18"/>
  <c r="C423" i="18"/>
  <c r="D372" i="18"/>
  <c r="D384" i="18"/>
  <c r="D396" i="18"/>
  <c r="D408" i="18"/>
  <c r="D420" i="18"/>
  <c r="C388" i="18"/>
  <c r="C400" i="18"/>
  <c r="C424" i="18"/>
  <c r="D373" i="18"/>
  <c r="D397" i="18"/>
  <c r="D421" i="18"/>
  <c r="C379" i="18"/>
  <c r="C415" i="18"/>
  <c r="D388" i="18"/>
  <c r="D412" i="18"/>
  <c r="C392" i="18"/>
  <c r="D389" i="18"/>
  <c r="D425" i="18"/>
  <c r="C393" i="18"/>
  <c r="C417" i="18"/>
  <c r="D402" i="18"/>
  <c r="C382" i="18"/>
  <c r="D367" i="18"/>
  <c r="D403" i="18"/>
  <c r="C374" i="18"/>
  <c r="C375" i="18"/>
  <c r="C416" i="18"/>
  <c r="D378" i="18"/>
  <c r="C418" i="18"/>
  <c r="D415" i="18"/>
  <c r="C376" i="18"/>
  <c r="C377" i="18"/>
  <c r="C389" i="18"/>
  <c r="C401" i="18"/>
  <c r="C413" i="18"/>
  <c r="C425" i="18"/>
  <c r="D374" i="18"/>
  <c r="D386" i="18"/>
  <c r="D398" i="18"/>
  <c r="D410" i="18"/>
  <c r="D422" i="18"/>
  <c r="C390" i="18"/>
  <c r="C402" i="18"/>
  <c r="C414" i="18"/>
  <c r="C426" i="18"/>
  <c r="D375" i="18"/>
  <c r="D387" i="18"/>
  <c r="D399" i="18"/>
  <c r="D411" i="18"/>
  <c r="C403" i="18"/>
  <c r="D376" i="18"/>
  <c r="C380" i="18"/>
  <c r="D377" i="18"/>
  <c r="C405" i="18"/>
  <c r="D390" i="18"/>
  <c r="C406" i="18"/>
  <c r="D391" i="18"/>
  <c r="C378" i="18"/>
  <c r="E388" i="16" l="1"/>
  <c r="D425" i="16"/>
  <c r="E416" i="16"/>
  <c r="D377" i="16"/>
  <c r="E410" i="16"/>
  <c r="D397" i="16"/>
  <c r="E384" i="16"/>
  <c r="E371" i="16"/>
  <c r="E429" i="16"/>
  <c r="E392" i="16"/>
  <c r="E391" i="16"/>
  <c r="D402" i="16"/>
  <c r="E399" i="16"/>
  <c r="D414" i="16"/>
  <c r="E411" i="16"/>
  <c r="E398" i="16"/>
  <c r="E385" i="16"/>
  <c r="E372" i="16"/>
  <c r="D418" i="16"/>
  <c r="D417" i="16"/>
  <c r="D380" i="16"/>
  <c r="D379" i="16"/>
  <c r="E402" i="16"/>
  <c r="D399" i="16"/>
  <c r="E414" i="16"/>
  <c r="D411" i="16"/>
  <c r="D398" i="16"/>
  <c r="D385" i="16"/>
  <c r="D372" i="16"/>
  <c r="E418" i="16"/>
  <c r="E417" i="16"/>
  <c r="E380" i="16"/>
  <c r="E379" i="16"/>
  <c r="D428" i="16"/>
  <c r="D424" i="16"/>
  <c r="E387" i="16"/>
  <c r="D376" i="16"/>
  <c r="D386" i="16"/>
  <c r="E373" i="16"/>
  <c r="D419" i="16"/>
  <c r="D406" i="16"/>
  <c r="D405" i="16"/>
  <c r="D368" i="16"/>
  <c r="D367" i="16"/>
  <c r="E428" i="16"/>
  <c r="E424" i="16"/>
  <c r="D387" i="16"/>
  <c r="E376" i="16"/>
  <c r="E386" i="16"/>
  <c r="D373" i="16"/>
  <c r="E419" i="16"/>
  <c r="E406" i="16"/>
  <c r="E405" i="16"/>
  <c r="E368" i="16"/>
  <c r="E367" i="16"/>
  <c r="E401" i="16"/>
  <c r="D390" i="16"/>
  <c r="E413" i="16"/>
  <c r="D404" i="16"/>
  <c r="D374" i="16"/>
  <c r="D420" i="16"/>
  <c r="D407" i="16"/>
  <c r="D394" i="16"/>
  <c r="D393" i="16"/>
  <c r="D427" i="16"/>
  <c r="D401" i="16"/>
  <c r="E390" i="16"/>
  <c r="D413" i="16"/>
  <c r="E404" i="16"/>
  <c r="E374" i="16"/>
  <c r="E420" i="16"/>
  <c r="E407" i="16"/>
  <c r="E394" i="16"/>
  <c r="E393" i="16"/>
  <c r="E427" i="16"/>
  <c r="D426" i="16"/>
  <c r="E423" i="16"/>
  <c r="D378" i="16"/>
  <c r="E375" i="16"/>
  <c r="E421" i="16"/>
  <c r="D408" i="16"/>
  <c r="D395" i="16"/>
  <c r="D382" i="16"/>
  <c r="D381" i="16"/>
  <c r="D415" i="16"/>
  <c r="E426" i="16"/>
  <c r="D423" i="16"/>
  <c r="E378" i="16"/>
  <c r="D375" i="16"/>
  <c r="D421" i="16"/>
  <c r="E408" i="16"/>
  <c r="E395" i="16"/>
  <c r="E382" i="16"/>
  <c r="E381" i="16"/>
  <c r="E415" i="16"/>
  <c r="D400" i="16"/>
  <c r="E389" i="16"/>
  <c r="D412" i="16"/>
  <c r="E422" i="16"/>
  <c r="E409" i="16"/>
  <c r="E396" i="16"/>
  <c r="D383" i="16"/>
  <c r="D370" i="16"/>
  <c r="D369" i="16"/>
  <c r="D403" i="16"/>
  <c r="E400" i="16"/>
  <c r="D389" i="16"/>
  <c r="E412" i="16"/>
  <c r="D422" i="16"/>
  <c r="D409" i="16"/>
  <c r="D396" i="16"/>
  <c r="E383" i="16"/>
  <c r="E370" i="16"/>
  <c r="E369" i="16"/>
  <c r="E403" i="16"/>
  <c r="D388" i="16"/>
  <c r="E425" i="16"/>
  <c r="D416" i="16"/>
  <c r="E377" i="16"/>
  <c r="D410" i="16"/>
  <c r="E397" i="16"/>
  <c r="D384" i="16"/>
  <c r="D371" i="16"/>
  <c r="D429" i="16"/>
  <c r="D392" i="16"/>
  <c r="D391" i="16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1">
    <bk>
      <extLst>
        <ext uri="{3e2802c4-a4d2-4d8b-9148-e3be6c30e623}">
          <xlrd:rvb i="0"/>
        </ext>
      </extLst>
    </bk>
  </futureMetadata>
  <cellMetadata count="1">
    <bk>
      <rc t="1" v="0"/>
    </bk>
  </cellMetadata>
  <valueMetadata count="1">
    <bk>
      <rc t="2" v="0"/>
    </bk>
  </valueMetadata>
</metadata>
</file>

<file path=xl/sharedStrings.xml><?xml version="1.0" encoding="utf-8"?>
<sst xmlns="http://schemas.openxmlformats.org/spreadsheetml/2006/main" count="217" uniqueCount="103">
  <si>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</si>
  <si>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</si>
  <si>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</si>
  <si>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</si>
  <si>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</si>
  <si>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</si>
  <si>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</si>
  <si>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</si>
  <si>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</si>
  <si>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</si>
  <si>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</si>
  <si>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</si>
  <si>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</si>
  <si>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</si>
  <si>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</si>
  <si>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</si>
  <si>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</si>
  <si>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</si>
  <si>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</si>
  <si>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</si>
  <si>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</si>
  <si>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</si>
  <si>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</si>
  <si>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</si>
  <si>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</si>
  <si>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</si>
  <si>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</si>
  <si>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</si>
  <si>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</si>
  <si>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</si>
  <si>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</si>
  <si>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</si>
  <si>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</si>
  <si>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</si>
  <si>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</si>
  <si>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</si>
  <si>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</si>
  <si>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</si>
  <si>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</si>
  <si>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</si>
  <si>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</si>
  <si>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</si>
  <si>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</si>
  <si>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</si>
  <si>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</si>
  <si>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</si>
  <si>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</si>
  <si>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</si>
  <si>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</si>
  <si>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</si>
  <si>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</si>
  <si>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</si>
  <si>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</si>
  <si>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</si>
  <si>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</si>
  <si>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</si>
  <si>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</si>
  <si>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</si>
  <si>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</si>
  <si>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</si>
  <si>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</si>
  <si>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</si>
  <si>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</si>
  <si>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</si>
  <si>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</si>
  <si>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</si>
  <si>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</si>
  <si>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</si>
  <si>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</si>
  <si>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</si>
  <si>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</si>
  <si>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</si>
  <si>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</si>
  <si>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</si>
  <si>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</si>
  <si>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</si>
  <si>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</si>
  <si>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</si>
  <si>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Nkechi Sandra on 15/12/2024</t>
  </si>
  <si>
    <t>Notes: Current Values column represents values of changing cells at</t>
  </si>
  <si>
    <t>scenario are highlighted in grey.</t>
  </si>
  <si>
    <t>Confidence Interval(Job Count)</t>
  </si>
  <si>
    <t>Example: Product Mix Problem</t>
  </si>
  <si>
    <t>Your company manufactures TVs, stereos and speakers, using a common parts</t>
  </si>
  <si>
    <t>inventory of power supplies, speaker cones, etc. Parts are in limited supply and you</t>
  </si>
  <si>
    <t>must determine the most profitable mix of products to build. See our Tutorial Online</t>
  </si>
  <si>
    <t>for step-by-step instructions on formulating this linear programming model.</t>
  </si>
  <si>
    <t>TV Set</t>
  </si>
  <si>
    <t>Stereo</t>
  </si>
  <si>
    <t>Speaker</t>
  </si>
  <si>
    <t>Part Name</t>
  </si>
  <si>
    <t>Inventory</t>
  </si>
  <si>
    <t>No. Used</t>
  </si>
  <si>
    <t>Chassis</t>
  </si>
  <si>
    <t>Picture Tube</t>
  </si>
  <si>
    <t>Speaker Cone</t>
  </si>
  <si>
    <t>Power Supply</t>
  </si>
  <si>
    <t>Electronics</t>
  </si>
  <si>
    <t>Profits:</t>
  </si>
  <si>
    <t>By Product</t>
  </si>
  <si>
    <t>To find the optimal solution click the Run button in the upper right of the Add-in.</t>
  </si>
  <si>
    <t>The optimal solution will appear within the worksheet. Press the Reports button to generate an Answer and Sensitivity report.</t>
  </si>
  <si>
    <t>The reports will be added as new worksheets in your workbook.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</si>
</sst>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E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00FF"/>
      </left>
      <right/>
      <top/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 style="thick">
        <color rgb="FF0000FF"/>
      </right>
      <top/>
      <bottom/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6400"/>
      </left>
      <right/>
      <top style="thick">
        <color rgb="FF006400"/>
      </top>
      <bottom style="thick">
        <color rgb="FF006400"/>
      </bottom>
      <diagonal/>
    </border>
    <border>
      <left/>
      <right/>
      <top style="thick">
        <color rgb="FF006400"/>
      </top>
      <bottom style="thick">
        <color rgb="FF006400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0000FF"/>
      </bottom>
      <diagonal/>
    </border>
    <border>
      <left/>
      <right style="thick">
        <color rgb="FFFF0000"/>
      </right>
      <top/>
      <bottom style="thick">
        <color rgb="FF0000FF"/>
      </bottom>
      <diagonal/>
    </border>
    <border>
      <left/>
      <right style="thick">
        <color rgb="FF0000FF"/>
      </right>
      <top style="thick">
        <color rgb="FF006400"/>
      </top>
      <bottom style="thick">
        <color rgb="FF0064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96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6" borderId="38" xfId="0" applyFill="1" applyBorder="1"/>
    <xf numFmtId="0" fontId="0" fillId="6" borderId="39" xfId="0" applyFill="1" applyBorder="1"/>
    <xf numFmtId="0" fontId="0" fillId="6" borderId="40" xfId="0" applyFill="1" applyBorder="1"/>
    <xf numFmtId="0" fontId="0" fillId="6" borderId="34" xfId="0" applyFill="1" applyBorder="1"/>
    <xf numFmtId="0" fontId="0" fillId="6" borderId="0" xfId="0" applyFill="1" applyBorder="1"/>
    <xf numFmtId="0" fontId="0" fillId="6" borderId="36" xfId="0" applyFill="1" applyBorder="1"/>
    <xf numFmtId="0" fontId="0" fillId="6" borderId="35" xfId="0" applyFill="1" applyBorder="1"/>
    <xf numFmtId="0" fontId="0" fillId="6" borderId="33" xfId="0" applyFill="1" applyBorder="1"/>
    <xf numFmtId="0" fontId="0" fillId="6" borderId="37" xfId="0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6" fontId="0" fillId="0" borderId="39" xfId="0" applyNumberFormat="1" applyBorder="1"/>
    <xf numFmtId="6" fontId="0" fillId="0" borderId="40" xfId="0" applyNumberFormat="1" applyBorder="1"/>
  </cellXfs>
  <cellStyles count="3">
    <cellStyle name="Currency" xfId="1" builtinId="4"/>
    <cellStyle name="Input" xfId="2" builtinId="20"/>
    <cellStyle name="Normal" xfId="0" builtinId="0"/>
  </cellStyles>
  <dxfs count="7"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06/relationships/rdRichValueTypes" Target="richData/rdRichValueTyp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by clicking the foreca'!$B$1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by clicking the foreca'!$B$2:$B$429</c:f>
              <c:numCache>
                <c:formatCode>General</c:formatCode>
                <c:ptCount val="428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C-45BB-923E-AFD37D0BE04F}"/>
            </c:ext>
          </c:extLst>
        </c:ser>
        <c:ser>
          <c:idx val="1"/>
          <c:order val="1"/>
          <c:tx>
            <c:strRef>
              <c:f>'Forecast by clicking the foreca'!$C$1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by clicking the foreca'!$A$2:$A$429</c:f>
              <c:numCache>
                <c:formatCode>[$-409]d\-mmm;@</c:formatCode>
                <c:ptCount val="428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</c:numCache>
            </c:numRef>
          </c:cat>
          <c:val>
            <c:numRef>
              <c:f>'Forecast by clicking the foreca'!$C$2:$C$429</c:f>
              <c:numCache>
                <c:formatCode>General</c:formatCode>
                <c:ptCount val="428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C-45BB-923E-AFD37D0BE04F}"/>
            </c:ext>
          </c:extLst>
        </c:ser>
        <c:ser>
          <c:idx val="2"/>
          <c:order val="2"/>
          <c:tx>
            <c:strRef>
              <c:f>'Forecast by clicking the foreca'!$D$1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by clicking the foreca'!$A$2:$A$429</c:f>
              <c:numCache>
                <c:formatCode>[$-409]d\-mmm;@</c:formatCode>
                <c:ptCount val="428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</c:numCache>
            </c:numRef>
          </c:cat>
          <c:val>
            <c:numRef>
              <c:f>'Forecast by clicking the foreca'!$D$2:$D$429</c:f>
              <c:numCache>
                <c:formatCode>General</c:formatCode>
                <c:ptCount val="428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C-45BB-923E-AFD37D0BE04F}"/>
            </c:ext>
          </c:extLst>
        </c:ser>
        <c:ser>
          <c:idx val="3"/>
          <c:order val="3"/>
          <c:tx>
            <c:strRef>
              <c:f>'Forecast by clicking the foreca'!$E$1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by clicking the foreca'!$A$2:$A$429</c:f>
              <c:numCache>
                <c:formatCode>[$-409]d\-mmm;@</c:formatCode>
                <c:ptCount val="428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</c:numCache>
            </c:numRef>
          </c:cat>
          <c:val>
            <c:numRef>
              <c:f>'Forecast by clicking the foreca'!$E$2:$E$429</c:f>
              <c:numCache>
                <c:formatCode>General</c:formatCode>
                <c:ptCount val="428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C-45BB-923E-AFD37D0BE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852495"/>
        <c:axId val="1287856335"/>
      </c:lineChart>
      <c:catAx>
        <c:axId val="12878524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856335"/>
        <c:crosses val="autoZero"/>
        <c:auto val="1"/>
        <c:lblAlgn val="ctr"/>
        <c:lblOffset val="100"/>
        <c:noMultiLvlLbl val="0"/>
      </c:catAx>
      <c:valAx>
        <c:axId val="12878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85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Sheet1!$B$2:$B$429</c:f>
              <c:numCache>
                <c:formatCode>General</c:formatCode>
                <c:ptCount val="428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7-4EE1-B119-276A1EE90A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Sheet1!$D$2:$D$429</c:f>
                <c:numCache>
                  <c:formatCode>General</c:formatCode>
                  <c:ptCount val="428"/>
                  <c:pt idx="365">
                    <c:v>46.591362642108635</c:v>
                  </c:pt>
                  <c:pt idx="366">
                    <c:v>48.047962526985948</c:v>
                  </c:pt>
                  <c:pt idx="367">
                    <c:v>49.472765886420824</c:v>
                  </c:pt>
                  <c:pt idx="368">
                    <c:v>50.868487285671243</c:v>
                  </c:pt>
                  <c:pt idx="369">
                    <c:v>52.237499436175817</c:v>
                  </c:pt>
                  <c:pt idx="370">
                    <c:v>53.581890147685783</c:v>
                  </c:pt>
                  <c:pt idx="371">
                    <c:v>54.903507662126977</c:v>
                  </c:pt>
                  <c:pt idx="372">
                    <c:v>59.787865748200147</c:v>
                  </c:pt>
                  <c:pt idx="373">
                    <c:v>60.993485814196205</c:v>
                  </c:pt>
                  <c:pt idx="374">
                    <c:v>62.184791988806317</c:v>
                  </c:pt>
                  <c:pt idx="375">
                    <c:v>63.362625900515049</c:v>
                  </c:pt>
                  <c:pt idx="376">
                    <c:v>64.52775892768345</c:v>
                  </c:pt>
                  <c:pt idx="377">
                    <c:v>65.680900038466959</c:v>
                  </c:pt>
                  <c:pt idx="378">
                    <c:v>66.822702545020846</c:v>
                  </c:pt>
                  <c:pt idx="379">
                    <c:v>71.000085138093837</c:v>
                  </c:pt>
                  <c:pt idx="380">
                    <c:v>72.073615391147413</c:v>
                  </c:pt>
                  <c:pt idx="381">
                    <c:v>73.139298560618798</c:v>
                  </c:pt>
                  <c:pt idx="382">
                    <c:v>74.197502021911788</c:v>
                  </c:pt>
                  <c:pt idx="383">
                    <c:v>75.248570179891075</c:v>
                  </c:pt>
                  <c:pt idx="384">
                    <c:v>76.292826392319796</c:v>
                  </c:pt>
                  <c:pt idx="385">
                    <c:v>77.330574692250366</c:v>
                  </c:pt>
                  <c:pt idx="386">
                    <c:v>81.064874067031994</c:v>
                  </c:pt>
                  <c:pt idx="387">
                    <c:v>82.0566756109951</c:v>
                  </c:pt>
                  <c:pt idx="388">
                    <c:v>83.043781345608608</c:v>
                  </c:pt>
                  <c:pt idx="389">
                    <c:v>84.026382598332873</c:v>
                  </c:pt>
                  <c:pt idx="390">
                    <c:v>85.004661113322044</c:v>
                  </c:pt>
                  <c:pt idx="391">
                    <c:v>85.978789692431207</c:v>
                  </c:pt>
                  <c:pt idx="392">
                    <c:v>86.948932782555389</c:v>
                  </c:pt>
                  <c:pt idx="393">
                    <c:v>90.374682197871806</c:v>
                  </c:pt>
                  <c:pt idx="394">
                    <c:v>91.311392389327011</c:v>
                  </c:pt>
                  <c:pt idx="395">
                    <c:v>92.245191589506916</c:v>
                  </c:pt>
                  <c:pt idx="396">
                    <c:v>93.176190616476902</c:v>
                  </c:pt>
                  <c:pt idx="397">
                    <c:v>94.104495646209145</c:v>
                  </c:pt>
                  <c:pt idx="398">
                    <c:v>95.030208470691392</c:v>
                  </c:pt>
                  <c:pt idx="399">
                    <c:v>95.953426738054446</c:v>
                  </c:pt>
                  <c:pt idx="400">
                    <c:v>99.149933697326588</c:v>
                  </c:pt>
                  <c:pt idx="401">
                    <c:v>100.0475500788486</c:v>
                  </c:pt>
                  <c:pt idx="402">
                    <c:v>100.94336721915937</c:v>
                  </c:pt>
                  <c:pt idx="403">
                    <c:v>101.83745391545017</c:v>
                  </c:pt>
                  <c:pt idx="404">
                    <c:v>102.72987648005811</c:v>
                  </c:pt>
                  <c:pt idx="405">
                    <c:v>103.62069885853828</c:v>
                  </c:pt>
                  <c:pt idx="406">
                    <c:v>104.50998274070868</c:v>
                  </c:pt>
                  <c:pt idx="407">
                    <c:v>107.52851461327607</c:v>
                  </c:pt>
                  <c:pt idx="408">
                    <c:v>108.39747617179219</c:v>
                  </c:pt>
                  <c:pt idx="409">
                    <c:v>109.26537786796372</c:v>
                  </c:pt>
                  <c:pt idx="410">
                    <c:v>110.1322644690991</c:v>
                  </c:pt>
                  <c:pt idx="411">
                    <c:v>110.99817931530445</c:v>
                  </c:pt>
                  <c:pt idx="412">
                    <c:v>111.8631643786359</c:v>
                  </c:pt>
                  <c:pt idx="413">
                    <c:v>112.72726031918563</c:v>
                  </c:pt>
                  <c:pt idx="414">
                    <c:v>115.60315146485456</c:v>
                  </c:pt>
                  <c:pt idx="415">
                    <c:v>116.45068144481274</c:v>
                  </c:pt>
                  <c:pt idx="416">
                    <c:v>117.29766730257394</c:v>
                  </c:pt>
                  <c:pt idx="417">
                    <c:v>118.14413911450906</c:v>
                  </c:pt>
                  <c:pt idx="418">
                    <c:v>118.99012609423035</c:v>
                  </c:pt>
                  <c:pt idx="419">
                    <c:v>119.83565662428094</c:v>
                  </c:pt>
                  <c:pt idx="420">
                    <c:v>120.68075828637227</c:v>
                  </c:pt>
                  <c:pt idx="421">
                    <c:v>123.43953990180769</c:v>
                  </c:pt>
                  <c:pt idx="422">
                    <c:v>124.27085949811674</c:v>
                  </c:pt>
                  <c:pt idx="423">
                    <c:v>125.10200791958263</c:v>
                  </c:pt>
                  <c:pt idx="424">
                    <c:v>125.93300579281055</c:v>
                  </c:pt>
                  <c:pt idx="425">
                    <c:v>126.76387320294781</c:v>
                  </c:pt>
                  <c:pt idx="426">
                    <c:v>127.59462971153759</c:v>
                  </c:pt>
                  <c:pt idx="427">
                    <c:v>128.42529437364078</c:v>
                  </c:pt>
                </c:numCache>
              </c:numRef>
            </c:plus>
            <c:minus>
              <c:numRef>
                <c:f>Sheet1!$D$2:$D$429</c:f>
                <c:numCache>
                  <c:formatCode>General</c:formatCode>
                  <c:ptCount val="428"/>
                  <c:pt idx="365">
                    <c:v>46.591362642108635</c:v>
                  </c:pt>
                  <c:pt idx="366">
                    <c:v>48.047962526985948</c:v>
                  </c:pt>
                  <c:pt idx="367">
                    <c:v>49.472765886420824</c:v>
                  </c:pt>
                  <c:pt idx="368">
                    <c:v>50.868487285671243</c:v>
                  </c:pt>
                  <c:pt idx="369">
                    <c:v>52.237499436175817</c:v>
                  </c:pt>
                  <c:pt idx="370">
                    <c:v>53.581890147685783</c:v>
                  </c:pt>
                  <c:pt idx="371">
                    <c:v>54.903507662126977</c:v>
                  </c:pt>
                  <c:pt idx="372">
                    <c:v>59.787865748200147</c:v>
                  </c:pt>
                  <c:pt idx="373">
                    <c:v>60.993485814196205</c:v>
                  </c:pt>
                  <c:pt idx="374">
                    <c:v>62.184791988806317</c:v>
                  </c:pt>
                  <c:pt idx="375">
                    <c:v>63.362625900515049</c:v>
                  </c:pt>
                  <c:pt idx="376">
                    <c:v>64.52775892768345</c:v>
                  </c:pt>
                  <c:pt idx="377">
                    <c:v>65.680900038466959</c:v>
                  </c:pt>
                  <c:pt idx="378">
                    <c:v>66.822702545020846</c:v>
                  </c:pt>
                  <c:pt idx="379">
                    <c:v>71.000085138093837</c:v>
                  </c:pt>
                  <c:pt idx="380">
                    <c:v>72.073615391147413</c:v>
                  </c:pt>
                  <c:pt idx="381">
                    <c:v>73.139298560618798</c:v>
                  </c:pt>
                  <c:pt idx="382">
                    <c:v>74.197502021911788</c:v>
                  </c:pt>
                  <c:pt idx="383">
                    <c:v>75.248570179891075</c:v>
                  </c:pt>
                  <c:pt idx="384">
                    <c:v>76.292826392319796</c:v>
                  </c:pt>
                  <c:pt idx="385">
                    <c:v>77.330574692250366</c:v>
                  </c:pt>
                  <c:pt idx="386">
                    <c:v>81.064874067031994</c:v>
                  </c:pt>
                  <c:pt idx="387">
                    <c:v>82.0566756109951</c:v>
                  </c:pt>
                  <c:pt idx="388">
                    <c:v>83.043781345608608</c:v>
                  </c:pt>
                  <c:pt idx="389">
                    <c:v>84.026382598332873</c:v>
                  </c:pt>
                  <c:pt idx="390">
                    <c:v>85.004661113322044</c:v>
                  </c:pt>
                  <c:pt idx="391">
                    <c:v>85.978789692431207</c:v>
                  </c:pt>
                  <c:pt idx="392">
                    <c:v>86.948932782555389</c:v>
                  </c:pt>
                  <c:pt idx="393">
                    <c:v>90.374682197871806</c:v>
                  </c:pt>
                  <c:pt idx="394">
                    <c:v>91.311392389327011</c:v>
                  </c:pt>
                  <c:pt idx="395">
                    <c:v>92.245191589506916</c:v>
                  </c:pt>
                  <c:pt idx="396">
                    <c:v>93.176190616476902</c:v>
                  </c:pt>
                  <c:pt idx="397">
                    <c:v>94.104495646209145</c:v>
                  </c:pt>
                  <c:pt idx="398">
                    <c:v>95.030208470691392</c:v>
                  </c:pt>
                  <c:pt idx="399">
                    <c:v>95.953426738054446</c:v>
                  </c:pt>
                  <c:pt idx="400">
                    <c:v>99.149933697326588</c:v>
                  </c:pt>
                  <c:pt idx="401">
                    <c:v>100.0475500788486</c:v>
                  </c:pt>
                  <c:pt idx="402">
                    <c:v>100.94336721915937</c:v>
                  </c:pt>
                  <c:pt idx="403">
                    <c:v>101.83745391545017</c:v>
                  </c:pt>
                  <c:pt idx="404">
                    <c:v>102.72987648005811</c:v>
                  </c:pt>
                  <c:pt idx="405">
                    <c:v>103.62069885853828</c:v>
                  </c:pt>
                  <c:pt idx="406">
                    <c:v>104.50998274070868</c:v>
                  </c:pt>
                  <c:pt idx="407">
                    <c:v>107.52851461327607</c:v>
                  </c:pt>
                  <c:pt idx="408">
                    <c:v>108.39747617179219</c:v>
                  </c:pt>
                  <c:pt idx="409">
                    <c:v>109.26537786796372</c:v>
                  </c:pt>
                  <c:pt idx="410">
                    <c:v>110.1322644690991</c:v>
                  </c:pt>
                  <c:pt idx="411">
                    <c:v>110.99817931530445</c:v>
                  </c:pt>
                  <c:pt idx="412">
                    <c:v>111.8631643786359</c:v>
                  </c:pt>
                  <c:pt idx="413">
                    <c:v>112.72726031918563</c:v>
                  </c:pt>
                  <c:pt idx="414">
                    <c:v>115.60315146485456</c:v>
                  </c:pt>
                  <c:pt idx="415">
                    <c:v>116.45068144481274</c:v>
                  </c:pt>
                  <c:pt idx="416">
                    <c:v>117.29766730257394</c:v>
                  </c:pt>
                  <c:pt idx="417">
                    <c:v>118.14413911450906</c:v>
                  </c:pt>
                  <c:pt idx="418">
                    <c:v>118.99012609423035</c:v>
                  </c:pt>
                  <c:pt idx="419">
                    <c:v>119.83565662428094</c:v>
                  </c:pt>
                  <c:pt idx="420">
                    <c:v>120.68075828637227</c:v>
                  </c:pt>
                  <c:pt idx="421">
                    <c:v>123.43953990180769</c:v>
                  </c:pt>
                  <c:pt idx="422">
                    <c:v>124.27085949811674</c:v>
                  </c:pt>
                  <c:pt idx="423">
                    <c:v>125.10200791958263</c:v>
                  </c:pt>
                  <c:pt idx="424">
                    <c:v>125.93300579281055</c:v>
                  </c:pt>
                  <c:pt idx="425">
                    <c:v>126.76387320294781</c:v>
                  </c:pt>
                  <c:pt idx="426">
                    <c:v>127.59462971153759</c:v>
                  </c:pt>
                  <c:pt idx="427">
                    <c:v>128.42529437364078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Sheet1!$A$2:$A$429</c:f>
              <c:numCache>
                <c:formatCode>[$-409]d\-mmm;@</c:formatCode>
                <c:ptCount val="428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</c:numCache>
            </c:numRef>
          </c:cat>
          <c:val>
            <c:numRef>
              <c:f>Sheet1!$C$2:$C$429</c:f>
              <c:numCache>
                <c:formatCode>General</c:formatCode>
                <c:ptCount val="428"/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7-4EE1-B119-276A1EE90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740384"/>
        <c:axId val="8742784"/>
      </c:barChart>
      <c:catAx>
        <c:axId val="87403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784"/>
        <c:crosses val="autoZero"/>
        <c:auto val="1"/>
        <c:lblAlgn val="ctr"/>
        <c:lblOffset val="100"/>
        <c:noMultiLvlLbl val="0"/>
      </c:catAx>
      <c:valAx>
        <c:axId val="87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6</xdr:row>
      <xdr:rowOff>171450</xdr:rowOff>
    </xdr:from>
    <xdr:to>
      <xdr:col>4</xdr:col>
      <xdr:colOff>2171700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09601-D4B3-5472-06A7-96E704EE4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11</xdr:row>
      <xdr:rowOff>42862</xdr:rowOff>
    </xdr:from>
    <xdr:to>
      <xdr:col>11</xdr:col>
      <xdr:colOff>295275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6E28C-4388-9D34-545E-AFD650F5D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1</v>
    <v>1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851391-730D-40DF-AC54-46F8D7F04758}" name="Table2" displayName="Table2" ref="A1:E429" totalsRowShown="0">
  <autoFilter ref="A1:E429" xr:uid="{FB851391-730D-40DF-AC54-46F8D7F04758}"/>
  <tableColumns count="5">
    <tableColumn id="1" xr3:uid="{9B566EC8-E415-40C3-98F6-1D26C9725C74}" name="Date" dataDxfId="6"/>
    <tableColumn id="2" xr3:uid="{1DF422B0-0579-4DB2-94CC-575FD3A007B6}" name="Job Count"/>
    <tableColumn id="3" xr3:uid="{3525AB1F-7D87-497E-8097-9EA15228EB34}" name="Forecast(Job Count)">
      <calculatedColumnFormula>_xlfn.FORECAST.ETS(A2,$B$2:$B$366,$A$2:$A$366,1,1)</calculatedColumnFormula>
    </tableColumn>
    <tableColumn id="4" xr3:uid="{39942116-9C18-4C20-B64E-86A70A04BB91}" name="Lower Confidence Bound(Job Count)" dataDxfId="5">
      <calculatedColumnFormula>C2-_xlfn.FORECAST.ETS.CONFINT(A2,$B$2:$B$366,$A$2:$A$366,0.95,1,1)</calculatedColumnFormula>
    </tableColumn>
    <tableColumn id="5" xr3:uid="{A3CB0B2C-9A73-4FE2-8D9C-4DEB68FB6BD2}" name="Upper Confidence Bound(Job Count)" dataDxfId="4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D69A25-6EE2-4098-B5D4-C74BA29A11CB}" name="Table3" displayName="Table3" ref="A1:D429" totalsRowShown="0">
  <autoFilter ref="A1:D429" xr:uid="{44D69A25-6EE2-4098-B5D4-C74BA29A11CB}"/>
  <tableColumns count="4">
    <tableColumn id="1" xr3:uid="{3866FE41-8C7A-4B95-ACA9-AA63784FCBDF}" name="Date" dataDxfId="0"/>
    <tableColumn id="2" xr3:uid="{D77F9AC8-267F-4D3A-B35E-02F489CBCD7D}" name="Job Count"/>
    <tableColumn id="3" xr3:uid="{DA4FB2DD-5D94-40E5-B97F-60C900B9BFF8}" name="Forecast(Job Count)">
      <calculatedColumnFormula>_xlfn.FORECAST.ETS(A2,$B$2:$B$366,$A$2:$A$366,1,1)</calculatedColumnFormula>
    </tableColumn>
    <tableColumn id="4" xr3:uid="{4C3D8728-1667-4114-B19F-454CBEEA21EC}" name="Confidence Interval(Job Count)">
      <calculatedColumnFormula>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3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2">
      <calculatedColumnFormula>C2-_xlfn.FORECAST.ETS.CONFINT(A2,$B$2:$B$366,$A$2:$A$366,0.95,1,1)</calculatedColumnFormula>
    </tableColumn>
    <tableColumn id="5" xr3:uid="{F43A75AC-47A6-4E62-B31F-BD6B87D5A29B}" name="Upper Confidence Bound(Job Count)" dataDxfId="1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CFEA4D5A-BE4B-403B-823A-D12A6479D073}">
  <we:reference id="wa104381026" version="1.2.0.0" store="en-US" storeType="OMEX"/>
  <we:alternateReferences>
    <we:reference id="WA104381026" version="1.2.0.0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91940BEE-163B-4812-957C-52A2F9597D21}">
  <we:reference id="wa104100404" version="3.0.0.1" store="en-GB" storeType="OMEX"/>
  <we:alternateReferences>
    <we:reference id="wa104100404" version="3.0.0.1" store="wa104100404" storeType="OMEX"/>
  </we:alternateReferences>
  <we:properties>
    <we:property name="GhlWQUoTJTQMH1YOHikqPWg+HltDAigcDiMW" value="&quot;CiNw&quot;"/>
    <we:property name="GhlWQUoTJTQMH1YOHikqPWg+HltDAigcHSwd" value="&quot;e0UHBVdq&quot;"/>
    <we:property name="GhlWQUoTJTQMH1YOHikqPWgAEE94DjQ=" value="&quot;fg==&quot;"/>
    <we:property name="GhlWQUoTJTQMH1YOHikqPWgCE10=" value="&quot;aTITBFM=&quot;"/>
    <we:property name="HQNYURI5N0sAGE9CVnsMLCM=" value="&quot;aTUTBF8=&quot;"/>
    <we:property name="HQNYURI5N0sAGE9CVnsOLzEAGFk=" value="&quot;fA==&quot;"/>
    <we:property name="HQNYURI5N0sAGE9CVnsVLzskEFVZAik=" value="&quot;aTUTDF1+BU90&quot;"/>
    <we:property name="HQNYURI5N0sAGE9CVnswISU7FEVqAjQk" value="&quot;fQ==&quot;"/>
    <we:property name="HQNYURI5N0sAGE9CVnswISU7FEVqCS8u" value="&quot;fw==&quot;"/>
    <we:property name="HQNYURI5N0sAGE9CVnswISU7FEVqCT8k" value="&quot;fA==&quot;"/>
    <we:property name="HQNYURI5N0sAGE9CVnswISU7FEVqCzIwWQ==" value="&quot;aTUTDF1+BU90&quot;"/>
    <we:property name="HQNYURI5N0sAGE9CVnswISU7FEVqCzIwWg==" value="&quot;aTITBFZgZyhpQAI=&quot;"/>
    <we:property name="HQNYURI5N0sAGE9CVnswISU7FEVqFT8vWQ==" value="&quot;bU8KFQ==&quot;"/>
    <we:property name="HQNYURI5N0sAGE9CVnswISU7FEVqFT8vWg==" value="&quot;bU0KFQ==&quot;"/>
    <we:property name="HQNYURI5N0sAGE9CVnswISU7FEVqFTIwWQ==" value="&quot;fQ==&quot;"/>
    <we:property name="HQNYURI5N0sAGE9CVnswISU7FEVqFTIwWg==" value="&quot;aTMTBFZgZylpQAI=&quot;"/>
    <we:property name="HQNYURI5N0sAGE9DFDUvOCw/LkVQC2g=" value="&quot;bU8KFQ==&quot;"/>
    <we:property name="HQNYURI5N0sAGE9DFDUvOCw/LkVQC2s=" value="&quot;bU0KFQ==&quot;"/>
    <we:property name="HQNYURI5N0sAGE9DFDUvOCw/LkVdFGg=" value="&quot;fQ==&quot;"/>
    <we:property name="HQNYURI5N0sAGE9DFDUvOCw/LkVdFGs=" value="&quot;aTMTBFZgZylpQAI=&quot;"/>
    <we:property name="HQNYURI5N0sAGE9DFDUvOCw/LlJbAA==" value="&quot;fQ==&quot;"/>
    <we:property name="HQNYURI5N0sAGE9DFDUvOCw/LllACg==" value="&quot;fw==&quot;"/>
    <we:property name="HQNYURI5N0sAGE9DFDUvOCw/LllQAA==" value="&quot;fA==&quot;"/>
    <we:property name="HQNYURI5N0sAGE9DFDUvOCw/LltdFGg=" value="&quot;aTUTDF1+BU90&quot;"/>
    <we:property name="HQNYURI5N0sAGE9DFDUvOCw/LltdFGs=" value="&quot;aTITBFZgZyhpQAI=&quot;"/>
    <we:property name="HQNYURI5N0sAGE9DKDgp" value="&quot;aTUTBF8=&quot;"/>
    <we:property name="HQNYURI5N0sAGE9DKjs7AyAj" value="&quot;fA==&quot;"/>
    <we:property name="HQNYURI5N0sAGE9DMTsxJygvHVJG" value="&quot;aTUTDF1+BU90&quot;"/>
    <we:property name="UniqueID" value="&quot;202411151734301512343&quot;"/>
    <we:property name="GhlWQUoTJTQMH1YOHikqPWg+HltDAigcBSgW" value="&quot;fA==&quot;"/>
    <we:property name="GhlWQUoTJTQMH1YOHikqPWg+HltDAigcGz8U" value="&quot;fV8HBVdqc1o=&quot;"/>
    <we:property name="GhlWQUoTJTQMH1YOHikqPWg+HltDAigcCDsW" value="&quot;fV8HBVdr&quot;"/>
    <we:property name="GhlWQUoTJTQMH1YOHikqPWg+HltDAigcDj4F" value="&quot;fA==&quot;"/>
    <we:property name="GhlWQUoTJTQMH1YOHikqPWg+HltDAigcBToF" value="&quot;fA==&quot;"/>
    <we:property name="GhlWQUoTJTQMH1YOHikqPWg+HltDAigcGC4d" value="&quot;fQ==&quot;"/>
    <we:property name="GhlWQUoTJTQMH1YOHikqPWg+HltDAigcBj4d" value="&quot;fQ==&quot;"/>
    <we:property name="GhlWQUoTJTQMH1YOHikqPWg+HltDAigcHyAC" value="&quot;fQ==&quot;"/>
    <we:property name="GhlWQUoTJTQMH1YOHikqPWg+HltDAigcGS8H" value="&quot;fA==&quot;"/>
    <we:property name="GhlWQUoTJTQMH1YOHikqPWg+HltDAigcGD4L" value="&quot;fQ==&quot;"/>
    <we:property name="GhlWQUoTJTQMH1YOHikqPWg+HltDAigcGT4V" value="&quot;&quot;"/>
    <we:property name="GhlWQUoTJTQMH1YOHikqPWg+HltDAigcACQH" value="&quot;&quot;"/>
    <we:property name="GhlWQUoTJTQMH1YOHikqPWg+HltDAigcHyId" value="&quot;fQ==&quot;"/>
    <we:property name="GhlWQUoTJTQMH1YOHikqPWg+HltDAigcGSEJ" value="&quot;fQ==&quot;"/>
    <we:property name="HQNYURI5N0sAGE9CVXswISU7FEVqCS8u" value="&quot;fw==&quot;"/>
    <we:property name="HQNYURI5N0sAGE9CVXswISU7FEVqFT8vWg==" value="&quot;bU0KFQ==&quot;"/>
    <we:property name="HQNYURI5N0sAGE9CVXswISU7FEVqFT8vWQ==" value="&quot;bU8KFQ==&quot;"/>
    <we:property name="HQNYURI5N0sAGE9CVXswISU7FEVqCzIwWg==" value="&quot;aTITBFZgZyhpQAI=&quot;"/>
    <we:property name="HQNYURI5N0sAGE9CVXswISU7FEVqFTIwWg==" value="&quot;aTMTBFZgZylpQAI=&quot;"/>
    <we:property name="HQNYURI5N0sAGE9CVXswISU7FEVqCzIwWQ==" value="&quot;aTUTDF1+BU90&quot;"/>
    <we:property name="HQNYURI5N0sAGE9CVXswISU7FEVqFTIwWQ==" value="&quot;fQ==&quot;"/>
    <we:property name="HQNYURI5N0sAGE9CVXsVLzskEFVZAik=" value="&quot;aTUTDF1+BU90&quot;"/>
    <we:property name="HQNYURI5N0sAGE9CVXsMLCM=" value="&quot;aTUTBF8=&quot;"/>
    <we:property name="HQNYURI5N0sAGE9CVXsOLzEAGFk=" value="&quot;fA==&quot;"/>
    <we:property name="HQNYURI5N0sAGE9CVXswISU7FEVqAjQk" value="&quot;fQ==&quot;"/>
    <we:property name="HQNYURI5N0sAGE9CVXswISU7FEVqCT8k" value="&quot;fA==&quot;"/>
  </we:properties>
  <we:bindings>
    <we:binding id="refEdit" type="matrix" appref="{18F52E3D-91AE-4D8F-961A-76298BCBE336}"/>
    <we:binding id="Worker" type="matrix" appref="{167A34BD-2A1D-4E35-A888-A84E634BAE0D}"/>
    <we:binding id="Var0" type="matrix" appref="{6246A8D2-6006-4108-9423-7E3D9363CD44}"/>
    <we:binding id="Obj" type="matrix" appref="{0DD4050F-A71B-40A7-A913-340984E80E69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47C0-3E1F-451B-A01A-CADF0E38B215}">
  <dimension ref="A1:E429"/>
  <sheetViews>
    <sheetView workbookViewId="0"/>
  </sheetViews>
  <sheetFormatPr defaultRowHeight="15" x14ac:dyDescent="0.25"/>
  <cols>
    <col min="2" max="2" width="12.140625" customWidth="1"/>
    <col min="3" max="3" width="21.28515625" customWidth="1"/>
    <col min="4" max="5" width="36.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29" si="3">_xlfn.FORECAST.ETS(A399,$B$2:$B$366,$A$2:$A$366,1,1)</f>
        <v>66.716957191670204</v>
      </c>
      <c r="D399" s="17">
        <f t="shared" ref="D399:D429" si="4">C399-_xlfn.FORECAST.ETS.CONFINT(A399,$B$2:$B$366,$A$2:$A$366,0.95,1,1)</f>
        <v>-27.387538454538941</v>
      </c>
      <c r="E399" s="17">
        <f t="shared" ref="E399:E429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23FC-0FCA-4B91-8FAB-C9C39D9E4E05}">
  <dimension ref="A1:L23"/>
  <sheetViews>
    <sheetView workbookViewId="0"/>
  </sheetViews>
  <sheetFormatPr defaultRowHeight="15" x14ac:dyDescent="0.25"/>
  <sheetData>
    <row r="1" spans="1:9" ht="15.75" thickBot="1" x14ac:dyDescent="0.3">
      <c r="A1" s="7" t="s">
        <v>82</v>
      </c>
    </row>
    <row r="2" spans="1:9" ht="15.75" thickTop="1" x14ac:dyDescent="0.25">
      <c r="A2" s="76" t="s">
        <v>83</v>
      </c>
      <c r="B2" s="77"/>
      <c r="C2" s="77"/>
      <c r="D2" s="77"/>
      <c r="E2" s="77"/>
      <c r="F2" s="77"/>
      <c r="G2" s="77"/>
      <c r="H2" s="77"/>
      <c r="I2" s="78"/>
    </row>
    <row r="3" spans="1:9" x14ac:dyDescent="0.25">
      <c r="A3" s="79" t="s">
        <v>84</v>
      </c>
      <c r="B3" s="80"/>
      <c r="C3" s="80"/>
      <c r="D3" s="80"/>
      <c r="E3" s="80"/>
      <c r="F3" s="80"/>
      <c r="G3" s="80"/>
      <c r="H3" s="80"/>
      <c r="I3" s="81"/>
    </row>
    <row r="4" spans="1:9" x14ac:dyDescent="0.25">
      <c r="A4" s="79" t="s">
        <v>85</v>
      </c>
      <c r="B4" s="80"/>
      <c r="C4" s="80"/>
      <c r="D4" s="80"/>
      <c r="E4" s="80"/>
      <c r="F4" s="80"/>
      <c r="G4" s="80"/>
      <c r="H4" s="80"/>
      <c r="I4" s="81"/>
    </row>
    <row r="5" spans="1:9" ht="15.75" thickBot="1" x14ac:dyDescent="0.3">
      <c r="A5" s="82" t="s">
        <v>86</v>
      </c>
      <c r="B5" s="83"/>
      <c r="C5" s="83"/>
      <c r="D5" s="83"/>
      <c r="E5" s="83"/>
      <c r="F5" s="83"/>
      <c r="G5" s="83"/>
      <c r="H5" s="83"/>
      <c r="I5" s="84"/>
    </row>
    <row r="6" spans="1:9" ht="15.75" thickTop="1" x14ac:dyDescent="0.25"/>
    <row r="7" spans="1:9" ht="15.75" thickBot="1" x14ac:dyDescent="0.3"/>
    <row r="8" spans="1:9" ht="16.5" thickTop="1" thickBot="1" x14ac:dyDescent="0.3">
      <c r="A8" s="73"/>
      <c r="B8" s="74"/>
      <c r="C8" s="74"/>
      <c r="D8" s="74" t="s">
        <v>87</v>
      </c>
      <c r="E8" s="74" t="s">
        <v>88</v>
      </c>
      <c r="F8" s="75" t="s">
        <v>89</v>
      </c>
    </row>
    <row r="9" spans="1:9" ht="16.5" thickTop="1" thickBot="1" x14ac:dyDescent="0.3">
      <c r="A9" s="69"/>
      <c r="B9" s="67"/>
      <c r="C9" s="67"/>
      <c r="D9" s="85">
        <v>100</v>
      </c>
      <c r="E9" s="86">
        <v>100</v>
      </c>
      <c r="F9" s="93">
        <v>100</v>
      </c>
    </row>
    <row r="10" spans="1:9" ht="16.5" thickTop="1" thickBot="1" x14ac:dyDescent="0.3">
      <c r="A10" s="69" t="s">
        <v>90</v>
      </c>
      <c r="B10" s="67" t="s">
        <v>91</v>
      </c>
      <c r="C10" s="67" t="s">
        <v>92</v>
      </c>
      <c r="D10" s="67"/>
      <c r="E10" s="67"/>
      <c r="F10" s="71"/>
    </row>
    <row r="11" spans="1:9" ht="15.75" thickTop="1" x14ac:dyDescent="0.25">
      <c r="A11" s="69" t="s">
        <v>93</v>
      </c>
      <c r="B11" s="89">
        <v>450</v>
      </c>
      <c r="C11" s="90">
        <f>SUMPRODUCT(D11:F11, $D$9:$F$9)</f>
        <v>200</v>
      </c>
      <c r="D11" s="67">
        <v>1</v>
      </c>
      <c r="E11" s="67">
        <v>1</v>
      </c>
      <c r="F11" s="71">
        <v>0</v>
      </c>
    </row>
    <row r="12" spans="1:9" x14ac:dyDescent="0.25">
      <c r="A12" s="69" t="s">
        <v>94</v>
      </c>
      <c r="B12" s="87">
        <v>250</v>
      </c>
      <c r="C12" s="88">
        <f>SUMPRODUCT(D12:F12, $D$9:$F$9)</f>
        <v>100</v>
      </c>
      <c r="D12" s="67">
        <v>1</v>
      </c>
      <c r="E12" s="67">
        <v>0</v>
      </c>
      <c r="F12" s="71">
        <v>0</v>
      </c>
    </row>
    <row r="13" spans="1:9" x14ac:dyDescent="0.25">
      <c r="A13" s="69" t="s">
        <v>95</v>
      </c>
      <c r="B13" s="87">
        <v>800</v>
      </c>
      <c r="C13" s="88">
        <f>SUMPRODUCT(D13:F13, $D$9:$F$9)</f>
        <v>500</v>
      </c>
      <c r="D13" s="67">
        <v>2</v>
      </c>
      <c r="E13" s="67">
        <v>2</v>
      </c>
      <c r="F13" s="71">
        <v>1</v>
      </c>
    </row>
    <row r="14" spans="1:9" x14ac:dyDescent="0.25">
      <c r="A14" s="69" t="s">
        <v>96</v>
      </c>
      <c r="B14" s="87">
        <v>450</v>
      </c>
      <c r="C14" s="88">
        <f>SUMPRODUCT(D14:F14, $D$9:$F$9)</f>
        <v>200</v>
      </c>
      <c r="D14" s="67">
        <v>1</v>
      </c>
      <c r="E14" s="67">
        <v>1</v>
      </c>
      <c r="F14" s="71">
        <v>0</v>
      </c>
    </row>
    <row r="15" spans="1:9" ht="15.75" thickBot="1" x14ac:dyDescent="0.3">
      <c r="A15" s="70" t="s">
        <v>97</v>
      </c>
      <c r="B15" s="91">
        <v>600</v>
      </c>
      <c r="C15" s="92">
        <f>SUMPRODUCT(D15:F15, $D$9:$F$9)</f>
        <v>400</v>
      </c>
      <c r="D15" s="68">
        <v>2</v>
      </c>
      <c r="E15" s="68">
        <v>1</v>
      </c>
      <c r="F15" s="72">
        <v>1</v>
      </c>
    </row>
    <row r="16" spans="1:9" ht="16.5" thickTop="1" thickBot="1" x14ac:dyDescent="0.3">
      <c r="D16" t="s">
        <v>98</v>
      </c>
    </row>
    <row r="17" spans="1:12" ht="15.75" thickTop="1" x14ac:dyDescent="0.25">
      <c r="B17" s="73"/>
      <c r="C17" s="74" t="s">
        <v>99</v>
      </c>
      <c r="D17" s="94">
        <v>75</v>
      </c>
      <c r="E17" s="94">
        <v>50</v>
      </c>
      <c r="F17" s="95">
        <v>35</v>
      </c>
    </row>
    <row r="18" spans="1:12" ht="15.75" thickBot="1" x14ac:dyDescent="0.3">
      <c r="B18" s="70"/>
      <c r="C18" s="68" t="s">
        <v>3</v>
      </c>
      <c r="D18" s="68">
        <f>SUMPRODUCT(D17:F17, $D$9:$F$9)</f>
        <v>16000</v>
      </c>
      <c r="E18" s="68"/>
      <c r="F18" s="72"/>
    </row>
    <row r="19" spans="1:12" ht="16.5" thickTop="1" thickBot="1" x14ac:dyDescent="0.3"/>
    <row r="20" spans="1:12" ht="15.75" thickTop="1" x14ac:dyDescent="0.25">
      <c r="A20" s="76" t="s">
        <v>100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8"/>
    </row>
    <row r="21" spans="1:12" x14ac:dyDescent="0.25">
      <c r="A21" s="79" t="s">
        <v>101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/>
    </row>
    <row r="22" spans="1:12" ht="15.75" thickBot="1" x14ac:dyDescent="0.3">
      <c r="A22" s="82" t="s">
        <v>102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4"/>
    </row>
    <row r="23" spans="1:12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4A22-8C75-4A82-B6F4-B96A6AC527D9}">
  <dimension ref="A1:L23"/>
  <sheetViews>
    <sheetView workbookViewId="0"/>
  </sheetViews>
  <sheetFormatPr defaultRowHeight="15" x14ac:dyDescent="0.25"/>
  <sheetData>
    <row r="1" spans="1:9" ht="15.75" thickBot="1" x14ac:dyDescent="0.3">
      <c r="A1" s="7" t="s">
        <v>82</v>
      </c>
    </row>
    <row r="2" spans="1:9" ht="15.75" thickTop="1" x14ac:dyDescent="0.25">
      <c r="A2" s="76" t="s">
        <v>83</v>
      </c>
      <c r="B2" s="77"/>
      <c r="C2" s="77"/>
      <c r="D2" s="77"/>
      <c r="E2" s="77"/>
      <c r="F2" s="77"/>
      <c r="G2" s="77"/>
      <c r="H2" s="77"/>
      <c r="I2" s="78"/>
    </row>
    <row r="3" spans="1:9" x14ac:dyDescent="0.25">
      <c r="A3" s="79" t="s">
        <v>84</v>
      </c>
      <c r="B3" s="80"/>
      <c r="C3" s="80"/>
      <c r="D3" s="80"/>
      <c r="E3" s="80"/>
      <c r="F3" s="80"/>
      <c r="G3" s="80"/>
      <c r="H3" s="80"/>
      <c r="I3" s="81"/>
    </row>
    <row r="4" spans="1:9" x14ac:dyDescent="0.25">
      <c r="A4" s="79" t="s">
        <v>85</v>
      </c>
      <c r="B4" s="80"/>
      <c r="C4" s="80"/>
      <c r="D4" s="80"/>
      <c r="E4" s="80"/>
      <c r="F4" s="80"/>
      <c r="G4" s="80"/>
      <c r="H4" s="80"/>
      <c r="I4" s="81"/>
    </row>
    <row r="5" spans="1:9" ht="15.75" thickBot="1" x14ac:dyDescent="0.3">
      <c r="A5" s="82" t="s">
        <v>86</v>
      </c>
      <c r="B5" s="83"/>
      <c r="C5" s="83"/>
      <c r="D5" s="83"/>
      <c r="E5" s="83"/>
      <c r="F5" s="83"/>
      <c r="G5" s="83"/>
      <c r="H5" s="83"/>
      <c r="I5" s="84"/>
    </row>
    <row r="6" spans="1:9" ht="15.75" thickTop="1" x14ac:dyDescent="0.25"/>
    <row r="7" spans="1:9" ht="15.75" thickBot="1" x14ac:dyDescent="0.3"/>
    <row r="8" spans="1:9" ht="16.5" thickTop="1" thickBot="1" x14ac:dyDescent="0.3">
      <c r="A8" s="73"/>
      <c r="B8" s="74"/>
      <c r="C8" s="74"/>
      <c r="D8" s="74" t="s">
        <v>87</v>
      </c>
      <c r="E8" s="74" t="s">
        <v>88</v>
      </c>
      <c r="F8" s="75" t="s">
        <v>89</v>
      </c>
    </row>
    <row r="9" spans="1:9" ht="16.5" thickTop="1" thickBot="1" x14ac:dyDescent="0.3">
      <c r="A9" s="69"/>
      <c r="B9" s="67"/>
      <c r="C9" s="67"/>
      <c r="D9" s="85">
        <v>100</v>
      </c>
      <c r="E9" s="86">
        <v>100</v>
      </c>
      <c r="F9" s="93">
        <v>100</v>
      </c>
    </row>
    <row r="10" spans="1:9" ht="16.5" thickTop="1" thickBot="1" x14ac:dyDescent="0.3">
      <c r="A10" s="69" t="s">
        <v>90</v>
      </c>
      <c r="B10" s="67" t="s">
        <v>91</v>
      </c>
      <c r="C10" s="67" t="s">
        <v>92</v>
      </c>
      <c r="D10" s="67"/>
      <c r="E10" s="67"/>
      <c r="F10" s="71"/>
    </row>
    <row r="11" spans="1:9" ht="15.75" thickTop="1" x14ac:dyDescent="0.25">
      <c r="A11" s="69" t="s">
        <v>93</v>
      </c>
      <c r="B11" s="89">
        <v>450</v>
      </c>
      <c r="C11" s="90">
        <f>SUMPRODUCT(D11:F11, $D$9:$F$9)</f>
        <v>200</v>
      </c>
      <c r="D11" s="67">
        <v>1</v>
      </c>
      <c r="E11" s="67">
        <v>1</v>
      </c>
      <c r="F11" s="71">
        <v>0</v>
      </c>
    </row>
    <row r="12" spans="1:9" x14ac:dyDescent="0.25">
      <c r="A12" s="69" t="s">
        <v>94</v>
      </c>
      <c r="B12" s="87">
        <v>250</v>
      </c>
      <c r="C12" s="88">
        <f>SUMPRODUCT(D12:F12, $D$9:$F$9)</f>
        <v>100</v>
      </c>
      <c r="D12" s="67">
        <v>1</v>
      </c>
      <c r="E12" s="67">
        <v>0</v>
      </c>
      <c r="F12" s="71">
        <v>0</v>
      </c>
    </row>
    <row r="13" spans="1:9" x14ac:dyDescent="0.25">
      <c r="A13" s="69" t="s">
        <v>95</v>
      </c>
      <c r="B13" s="87">
        <v>800</v>
      </c>
      <c r="C13" s="88">
        <f>SUMPRODUCT(D13:F13, $D$9:$F$9)</f>
        <v>500</v>
      </c>
      <c r="D13" s="67">
        <v>2</v>
      </c>
      <c r="E13" s="67">
        <v>2</v>
      </c>
      <c r="F13" s="71">
        <v>1</v>
      </c>
    </row>
    <row r="14" spans="1:9" x14ac:dyDescent="0.25">
      <c r="A14" s="69" t="s">
        <v>96</v>
      </c>
      <c r="B14" s="87">
        <v>450</v>
      </c>
      <c r="C14" s="88">
        <f>SUMPRODUCT(D14:F14, $D$9:$F$9)</f>
        <v>200</v>
      </c>
      <c r="D14" s="67">
        <v>1</v>
      </c>
      <c r="E14" s="67">
        <v>1</v>
      </c>
      <c r="F14" s="71">
        <v>0</v>
      </c>
    </row>
    <row r="15" spans="1:9" ht="15.75" thickBot="1" x14ac:dyDescent="0.3">
      <c r="A15" s="70" t="s">
        <v>97</v>
      </c>
      <c r="B15" s="91">
        <v>600</v>
      </c>
      <c r="C15" s="92">
        <f>SUMPRODUCT(D15:F15, $D$9:$F$9)</f>
        <v>400</v>
      </c>
      <c r="D15" s="68">
        <v>2</v>
      </c>
      <c r="E15" s="68">
        <v>1</v>
      </c>
      <c r="F15" s="72">
        <v>1</v>
      </c>
    </row>
    <row r="16" spans="1:9" ht="16.5" thickTop="1" thickBot="1" x14ac:dyDescent="0.3">
      <c r="D16" t="s">
        <v>98</v>
      </c>
    </row>
    <row r="17" spans="1:12" ht="15.75" thickTop="1" x14ac:dyDescent="0.25">
      <c r="B17" s="73"/>
      <c r="C17" s="74" t="s">
        <v>99</v>
      </c>
      <c r="D17" s="94">
        <v>75</v>
      </c>
      <c r="E17" s="94">
        <v>50</v>
      </c>
      <c r="F17" s="95">
        <v>35</v>
      </c>
    </row>
    <row r="18" spans="1:12" ht="15.75" thickBot="1" x14ac:dyDescent="0.3">
      <c r="B18" s="70"/>
      <c r="C18" s="68" t="s">
        <v>3</v>
      </c>
      <c r="D18" s="68">
        <f>SUMPRODUCT(D17:F17, $D$9:$F$9)</f>
        <v>16000</v>
      </c>
      <c r="E18" s="68"/>
      <c r="F18" s="72"/>
    </row>
    <row r="19" spans="1:12" ht="16.5" thickTop="1" thickBot="1" x14ac:dyDescent="0.3"/>
    <row r="20" spans="1:12" ht="15.75" thickTop="1" x14ac:dyDescent="0.25">
      <c r="A20" s="76" t="s">
        <v>100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8"/>
    </row>
    <row r="21" spans="1:12" x14ac:dyDescent="0.25">
      <c r="A21" s="79" t="s">
        <v>101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/>
    </row>
    <row r="22" spans="1:12" ht="15.75" thickBot="1" x14ac:dyDescent="0.3">
      <c r="A22" s="82" t="s">
        <v>102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4"/>
    </row>
    <row r="23" spans="1:12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C389-BDBC-4525-8D3B-67EE0227A004}">
  <dimension ref="A1:L23"/>
  <sheetViews>
    <sheetView workbookViewId="0"/>
  </sheetViews>
  <sheetFormatPr defaultRowHeight="15" x14ac:dyDescent="0.25"/>
  <cols>
    <col min="1" max="1" width="31.28515625" customWidth="1"/>
    <col min="2" max="2" width="15.85546875" customWidth="1"/>
  </cols>
  <sheetData>
    <row r="1" spans="1:9" ht="15.75" thickBot="1" x14ac:dyDescent="0.3">
      <c r="A1" s="7" t="s">
        <v>82</v>
      </c>
    </row>
    <row r="2" spans="1:9" ht="15.75" thickTop="1" x14ac:dyDescent="0.25">
      <c r="A2" s="76" t="s">
        <v>83</v>
      </c>
      <c r="B2" s="77"/>
      <c r="C2" s="77"/>
      <c r="D2" s="77"/>
      <c r="E2" s="77"/>
      <c r="F2" s="77"/>
      <c r="G2" s="77"/>
      <c r="H2" s="77"/>
      <c r="I2" s="78"/>
    </row>
    <row r="3" spans="1:9" x14ac:dyDescent="0.25">
      <c r="A3" s="79" t="s">
        <v>84</v>
      </c>
      <c r="B3" s="80"/>
      <c r="C3" s="80"/>
      <c r="D3" s="80"/>
      <c r="E3" s="80"/>
      <c r="F3" s="80"/>
      <c r="G3" s="80"/>
      <c r="H3" s="80"/>
      <c r="I3" s="81"/>
    </row>
    <row r="4" spans="1:9" x14ac:dyDescent="0.25">
      <c r="A4" s="79" t="s">
        <v>85</v>
      </c>
      <c r="B4" s="80"/>
      <c r="C4" s="80"/>
      <c r="D4" s="80"/>
      <c r="E4" s="80"/>
      <c r="F4" s="80"/>
      <c r="G4" s="80"/>
      <c r="H4" s="80"/>
      <c r="I4" s="81"/>
    </row>
    <row r="5" spans="1:9" ht="15.75" thickBot="1" x14ac:dyDescent="0.3">
      <c r="A5" s="82" t="s">
        <v>86</v>
      </c>
      <c r="B5" s="83"/>
      <c r="C5" s="83"/>
      <c r="D5" s="83"/>
      <c r="E5" s="83"/>
      <c r="F5" s="83"/>
      <c r="G5" s="83"/>
      <c r="H5" s="83"/>
      <c r="I5" s="84"/>
    </row>
    <row r="6" spans="1:9" ht="15.75" thickTop="1" x14ac:dyDescent="0.25"/>
    <row r="7" spans="1:9" ht="15.75" thickBot="1" x14ac:dyDescent="0.3"/>
    <row r="8" spans="1:9" ht="16.5" thickTop="1" thickBot="1" x14ac:dyDescent="0.3">
      <c r="A8" s="73"/>
      <c r="B8" s="74"/>
      <c r="C8" s="74"/>
      <c r="D8" s="74" t="s">
        <v>87</v>
      </c>
      <c r="E8" s="74" t="s">
        <v>88</v>
      </c>
      <c r="F8" s="75" t="s">
        <v>89</v>
      </c>
    </row>
    <row r="9" spans="1:9" ht="16.5" thickTop="1" thickBot="1" x14ac:dyDescent="0.3">
      <c r="A9" s="69"/>
      <c r="B9" s="67"/>
      <c r="C9" s="67"/>
      <c r="D9" s="85">
        <v>100</v>
      </c>
      <c r="E9" s="86">
        <v>100</v>
      </c>
      <c r="F9" s="93">
        <v>100</v>
      </c>
    </row>
    <row r="10" spans="1:9" ht="16.5" thickTop="1" thickBot="1" x14ac:dyDescent="0.3">
      <c r="A10" s="69" t="s">
        <v>90</v>
      </c>
      <c r="B10" s="67" t="s">
        <v>91</v>
      </c>
      <c r="C10" s="67" t="s">
        <v>92</v>
      </c>
      <c r="D10" s="67"/>
      <c r="E10" s="67"/>
      <c r="F10" s="71"/>
    </row>
    <row r="11" spans="1:9" ht="15.75" thickTop="1" x14ac:dyDescent="0.25">
      <c r="A11" s="69" t="s">
        <v>93</v>
      </c>
      <c r="B11" s="89">
        <v>450</v>
      </c>
      <c r="C11" s="90">
        <f>SUMPRODUCT(D11:F11, $D$9:$F$9)</f>
        <v>200</v>
      </c>
      <c r="D11" s="67">
        <v>1</v>
      </c>
      <c r="E11" s="67">
        <v>1</v>
      </c>
      <c r="F11" s="71">
        <v>0</v>
      </c>
    </row>
    <row r="12" spans="1:9" x14ac:dyDescent="0.25">
      <c r="A12" s="69" t="s">
        <v>94</v>
      </c>
      <c r="B12" s="87">
        <v>250</v>
      </c>
      <c r="C12" s="88">
        <f>SUMPRODUCT(D12:F12, $D$9:$F$9)</f>
        <v>100</v>
      </c>
      <c r="D12" s="67">
        <v>1</v>
      </c>
      <c r="E12" s="67">
        <v>0</v>
      </c>
      <c r="F12" s="71">
        <v>0</v>
      </c>
    </row>
    <row r="13" spans="1:9" x14ac:dyDescent="0.25">
      <c r="A13" s="69" t="s">
        <v>95</v>
      </c>
      <c r="B13" s="87">
        <v>800</v>
      </c>
      <c r="C13" s="88">
        <f>SUMPRODUCT(D13:F13, $D$9:$F$9)</f>
        <v>500</v>
      </c>
      <c r="D13" s="67">
        <v>2</v>
      </c>
      <c r="E13" s="67">
        <v>2</v>
      </c>
      <c r="F13" s="71">
        <v>1</v>
      </c>
    </row>
    <row r="14" spans="1:9" x14ac:dyDescent="0.25">
      <c r="A14" s="69" t="s">
        <v>96</v>
      </c>
      <c r="B14" s="87">
        <v>450</v>
      </c>
      <c r="C14" s="88">
        <f>SUMPRODUCT(D14:F14, $D$9:$F$9)</f>
        <v>200</v>
      </c>
      <c r="D14" s="67">
        <v>1</v>
      </c>
      <c r="E14" s="67">
        <v>1</v>
      </c>
      <c r="F14" s="71">
        <v>0</v>
      </c>
    </row>
    <row r="15" spans="1:9" ht="15.75" thickBot="1" x14ac:dyDescent="0.3">
      <c r="A15" s="70" t="s">
        <v>97</v>
      </c>
      <c r="B15" s="91">
        <v>600</v>
      </c>
      <c r="C15" s="92">
        <f>SUMPRODUCT(D15:F15, $D$9:$F$9)</f>
        <v>400</v>
      </c>
      <c r="D15" s="68">
        <v>2</v>
      </c>
      <c r="E15" s="68">
        <v>1</v>
      </c>
      <c r="F15" s="72">
        <v>1</v>
      </c>
    </row>
    <row r="16" spans="1:9" ht="16.5" thickTop="1" thickBot="1" x14ac:dyDescent="0.3">
      <c r="D16" t="s">
        <v>98</v>
      </c>
    </row>
    <row r="17" spans="1:12" ht="15.75" thickTop="1" x14ac:dyDescent="0.25">
      <c r="B17" s="73"/>
      <c r="C17" s="74" t="s">
        <v>99</v>
      </c>
      <c r="D17" s="94">
        <v>75</v>
      </c>
      <c r="E17" s="94">
        <v>50</v>
      </c>
      <c r="F17" s="95">
        <v>35</v>
      </c>
    </row>
    <row r="18" spans="1:12" ht="15.75" thickBot="1" x14ac:dyDescent="0.3">
      <c r="B18" s="70"/>
      <c r="C18" s="68" t="s">
        <v>3</v>
      </c>
      <c r="D18" s="68">
        <f>SUMPRODUCT(D17:F17, $D$9:$F$9)</f>
        <v>16000</v>
      </c>
      <c r="E18" s="68"/>
      <c r="F18" s="72"/>
    </row>
    <row r="19" spans="1:12" ht="16.5" thickTop="1" thickBot="1" x14ac:dyDescent="0.3"/>
    <row r="20" spans="1:12" ht="15.75" thickTop="1" x14ac:dyDescent="0.25">
      <c r="A20" s="76" t="s">
        <v>100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8"/>
    </row>
    <row r="21" spans="1:12" x14ac:dyDescent="0.25">
      <c r="A21" s="79" t="s">
        <v>101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/>
    </row>
    <row r="22" spans="1:12" ht="15.75" thickBot="1" x14ac:dyDescent="0.3">
      <c r="A22" s="82" t="s">
        <v>102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4"/>
    </row>
    <row r="23" spans="1:12" ht="15.75" thickTop="1" x14ac:dyDescent="0.25"/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6246A8D2-6006-4108-9423-7E3D9363CD44}">
          <xm:f>'Product Mix 2'!$D$9:$F$9</xm:f>
        </x15:webExtension>
        <x15:webExtension appRef="{0DD4050F-A71B-40A7-A913-340984E80E69}">
          <xm:f>'Product Mix 2'!$D$18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CB25-52DE-428C-8D84-098E35BC217C}">
  <dimension ref="A1:D429"/>
  <sheetViews>
    <sheetView topLeftCell="C1" workbookViewId="0">
      <selection activeCell="K10" sqref="K10"/>
    </sheetView>
  </sheetViews>
  <sheetFormatPr defaultRowHeight="15" x14ac:dyDescent="0.25"/>
  <cols>
    <col min="2" max="2" width="12.140625" customWidth="1"/>
    <col min="3" max="3" width="21.28515625" customWidth="1"/>
    <col min="4" max="4" width="31.42578125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81</v>
      </c>
    </row>
    <row r="2" spans="1:4" x14ac:dyDescent="0.25">
      <c r="A2" s="16">
        <v>44927</v>
      </c>
      <c r="B2">
        <v>28</v>
      </c>
    </row>
    <row r="3" spans="1:4" x14ac:dyDescent="0.25">
      <c r="A3" s="16">
        <v>44928</v>
      </c>
      <c r="B3">
        <v>88</v>
      </c>
    </row>
    <row r="4" spans="1:4" x14ac:dyDescent="0.25">
      <c r="A4" s="16">
        <v>44929</v>
      </c>
      <c r="B4">
        <v>177</v>
      </c>
    </row>
    <row r="5" spans="1:4" x14ac:dyDescent="0.25">
      <c r="A5" s="16">
        <v>44930</v>
      </c>
      <c r="B5">
        <v>176</v>
      </c>
    </row>
    <row r="6" spans="1:4" x14ac:dyDescent="0.25">
      <c r="A6" s="16">
        <v>44931</v>
      </c>
      <c r="B6">
        <v>133</v>
      </c>
    </row>
    <row r="7" spans="1:4" x14ac:dyDescent="0.25">
      <c r="A7" s="16">
        <v>44932</v>
      </c>
      <c r="B7">
        <v>106</v>
      </c>
    </row>
    <row r="8" spans="1:4" x14ac:dyDescent="0.25">
      <c r="A8" s="16">
        <v>44933</v>
      </c>
      <c r="B8">
        <v>60</v>
      </c>
    </row>
    <row r="9" spans="1:4" x14ac:dyDescent="0.25">
      <c r="A9" s="16">
        <v>44934</v>
      </c>
      <c r="B9">
        <v>38</v>
      </c>
    </row>
    <row r="10" spans="1:4" x14ac:dyDescent="0.25">
      <c r="A10" s="16">
        <v>44935</v>
      </c>
      <c r="B10">
        <v>122</v>
      </c>
    </row>
    <row r="11" spans="1:4" x14ac:dyDescent="0.25">
      <c r="A11" s="16">
        <v>44936</v>
      </c>
      <c r="B11">
        <v>150</v>
      </c>
    </row>
    <row r="12" spans="1:4" x14ac:dyDescent="0.25">
      <c r="A12" s="16">
        <v>44937</v>
      </c>
      <c r="B12">
        <v>167</v>
      </c>
    </row>
    <row r="13" spans="1:4" x14ac:dyDescent="0.25">
      <c r="A13" s="16">
        <v>44938</v>
      </c>
      <c r="B13">
        <v>125</v>
      </c>
    </row>
    <row r="14" spans="1:4" x14ac:dyDescent="0.25">
      <c r="A14" s="16">
        <v>44939</v>
      </c>
      <c r="B14">
        <v>110</v>
      </c>
    </row>
    <row r="15" spans="1:4" x14ac:dyDescent="0.25">
      <c r="A15" s="16">
        <v>44940</v>
      </c>
      <c r="B15">
        <v>63</v>
      </c>
    </row>
    <row r="16" spans="1:4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4" x14ac:dyDescent="0.25">
      <c r="A353" s="16">
        <v>45278</v>
      </c>
      <c r="B353">
        <v>70</v>
      </c>
    </row>
    <row r="354" spans="1:4" x14ac:dyDescent="0.25">
      <c r="A354" s="16">
        <v>45279</v>
      </c>
      <c r="B354">
        <v>65</v>
      </c>
    </row>
    <row r="355" spans="1:4" x14ac:dyDescent="0.25">
      <c r="A355" s="16">
        <v>45280</v>
      </c>
      <c r="B355">
        <v>85</v>
      </c>
    </row>
    <row r="356" spans="1:4" x14ac:dyDescent="0.25">
      <c r="A356" s="16">
        <v>45281</v>
      </c>
      <c r="B356">
        <v>69</v>
      </c>
    </row>
    <row r="357" spans="1:4" x14ac:dyDescent="0.25">
      <c r="A357" s="16">
        <v>45282</v>
      </c>
      <c r="B357">
        <v>66</v>
      </c>
    </row>
    <row r="358" spans="1:4" x14ac:dyDescent="0.25">
      <c r="A358" s="16">
        <v>45283</v>
      </c>
      <c r="B358">
        <v>41</v>
      </c>
    </row>
    <row r="359" spans="1:4" x14ac:dyDescent="0.25">
      <c r="A359" s="16">
        <v>45284</v>
      </c>
      <c r="B359">
        <v>40</v>
      </c>
    </row>
    <row r="360" spans="1:4" x14ac:dyDescent="0.25">
      <c r="A360" s="16">
        <v>45285</v>
      </c>
      <c r="B360">
        <v>40</v>
      </c>
    </row>
    <row r="361" spans="1:4" x14ac:dyDescent="0.25">
      <c r="A361" s="16">
        <v>45286</v>
      </c>
      <c r="B361">
        <v>45</v>
      </c>
    </row>
    <row r="362" spans="1:4" x14ac:dyDescent="0.25">
      <c r="A362" s="16">
        <v>45287</v>
      </c>
      <c r="B362">
        <v>77</v>
      </c>
    </row>
    <row r="363" spans="1:4" x14ac:dyDescent="0.25">
      <c r="A363" s="16">
        <v>45288</v>
      </c>
      <c r="B363">
        <v>57</v>
      </c>
    </row>
    <row r="364" spans="1:4" x14ac:dyDescent="0.25">
      <c r="A364" s="16">
        <v>45289</v>
      </c>
      <c r="B364">
        <v>70</v>
      </c>
    </row>
    <row r="365" spans="1:4" x14ac:dyDescent="0.25">
      <c r="A365" s="16">
        <v>45290</v>
      </c>
      <c r="B365">
        <v>42</v>
      </c>
    </row>
    <row r="366" spans="1:4" x14ac:dyDescent="0.25">
      <c r="A366" s="16">
        <v>45291</v>
      </c>
      <c r="B366">
        <v>30</v>
      </c>
    </row>
    <row r="367" spans="1:4" x14ac:dyDescent="0.25">
      <c r="A367" s="16">
        <v>45292</v>
      </c>
      <c r="C367">
        <f>_xlfn.FORECAST.ETS(A367,$B$2:$B$366,$A$2:$A$366,1,1)</f>
        <v>44.490739333500457</v>
      </c>
      <c r="D367">
        <f>_xlfn.FORECAST.ETS.CONFINT(A367,$B$2:$B$366,$A$2:$A$366,0.95,1,1)</f>
        <v>46.591362642108635</v>
      </c>
    </row>
    <row r="368" spans="1:4" x14ac:dyDescent="0.25">
      <c r="A368" s="16">
        <v>45293</v>
      </c>
      <c r="C368">
        <f>_xlfn.FORECAST.ETS(A368,$B$2:$B$366,$A$2:$A$366,1,1)</f>
        <v>60.561481890528384</v>
      </c>
      <c r="D368">
        <f>_xlfn.FORECAST.ETS.CONFINT(A368,$B$2:$B$366,$A$2:$A$366,0.95,1,1)</f>
        <v>48.047962526985948</v>
      </c>
    </row>
    <row r="369" spans="1:4" x14ac:dyDescent="0.25">
      <c r="A369" s="16">
        <v>45294</v>
      </c>
      <c r="C369">
        <f>_xlfn.FORECAST.ETS(A369,$B$2:$B$366,$A$2:$A$366,1,1)</f>
        <v>79.425063879258175</v>
      </c>
      <c r="D369">
        <f>_xlfn.FORECAST.ETS.CONFINT(A369,$B$2:$B$366,$A$2:$A$366,0.95,1,1)</f>
        <v>49.472765886420824</v>
      </c>
    </row>
    <row r="370" spans="1:4" x14ac:dyDescent="0.25">
      <c r="A370" s="16">
        <v>45295</v>
      </c>
      <c r="C370">
        <f>_xlfn.FORECAST.ETS(A370,$B$2:$B$366,$A$2:$A$366,1,1)</f>
        <v>63.135902609367555</v>
      </c>
      <c r="D370">
        <f>_xlfn.FORECAST.ETS.CONFINT(A370,$B$2:$B$366,$A$2:$A$366,0.95,1,1)</f>
        <v>50.868487285671243</v>
      </c>
    </row>
    <row r="371" spans="1:4" x14ac:dyDescent="0.25">
      <c r="A371" s="16">
        <v>45296</v>
      </c>
      <c r="C371">
        <f>_xlfn.FORECAST.ETS(A371,$B$2:$B$366,$A$2:$A$366,1,1)</f>
        <v>68.609720435612303</v>
      </c>
      <c r="D371">
        <f>_xlfn.FORECAST.ETS.CONFINT(A371,$B$2:$B$366,$A$2:$A$366,0.95,1,1)</f>
        <v>52.237499436175817</v>
      </c>
    </row>
    <row r="372" spans="1:4" x14ac:dyDescent="0.25">
      <c r="A372" s="16">
        <v>45297</v>
      </c>
      <c r="C372">
        <f>_xlfn.FORECAST.ETS(A372,$B$2:$B$366,$A$2:$A$366,1,1)</f>
        <v>34.607091016174465</v>
      </c>
      <c r="D372">
        <f>_xlfn.FORECAST.ETS.CONFINT(A372,$B$2:$B$366,$A$2:$A$366,0.95,1,1)</f>
        <v>53.581890147685783</v>
      </c>
    </row>
    <row r="373" spans="1:4" x14ac:dyDescent="0.25">
      <c r="A373" s="16">
        <v>45298</v>
      </c>
      <c r="C373">
        <f>_xlfn.FORECAST.ETS(A373,$B$2:$B$366,$A$2:$A$366,1,1)</f>
        <v>29.526809189014482</v>
      </c>
      <c r="D373">
        <f>_xlfn.FORECAST.ETS.CONFINT(A373,$B$2:$B$366,$A$2:$A$366,0.95,1,1)</f>
        <v>54.903507662126977</v>
      </c>
    </row>
    <row r="374" spans="1:4" x14ac:dyDescent="0.25">
      <c r="A374" s="16">
        <v>45299</v>
      </c>
      <c r="C374">
        <f>_xlfn.FORECAST.ETS(A374,$B$2:$B$366,$A$2:$A$366,1,1)</f>
        <v>44.017548522514943</v>
      </c>
      <c r="D374">
        <f>_xlfn.FORECAST.ETS.CONFINT(A374,$B$2:$B$366,$A$2:$A$366,0.95,1,1)</f>
        <v>59.787865748200147</v>
      </c>
    </row>
    <row r="375" spans="1:4" x14ac:dyDescent="0.25">
      <c r="A375" s="16">
        <v>45300</v>
      </c>
      <c r="C375">
        <f>_xlfn.FORECAST.ETS(A375,$B$2:$B$366,$A$2:$A$366,1,1)</f>
        <v>60.088291079542856</v>
      </c>
      <c r="D375">
        <f>_xlfn.FORECAST.ETS.CONFINT(A375,$B$2:$B$366,$A$2:$A$366,0.95,1,1)</f>
        <v>60.993485814196205</v>
      </c>
    </row>
    <row r="376" spans="1:4" x14ac:dyDescent="0.25">
      <c r="A376" s="16">
        <v>45301</v>
      </c>
      <c r="C376">
        <f>_xlfn.FORECAST.ETS(A376,$B$2:$B$366,$A$2:$A$366,1,1)</f>
        <v>78.951873068272647</v>
      </c>
      <c r="D376">
        <f>_xlfn.FORECAST.ETS.CONFINT(A376,$B$2:$B$366,$A$2:$A$366,0.95,1,1)</f>
        <v>62.184791988806317</v>
      </c>
    </row>
    <row r="377" spans="1:4" x14ac:dyDescent="0.25">
      <c r="A377" s="16">
        <v>45302</v>
      </c>
      <c r="C377">
        <f>_xlfn.FORECAST.ETS(A377,$B$2:$B$366,$A$2:$A$366,1,1)</f>
        <v>62.662711798382027</v>
      </c>
      <c r="D377">
        <f>_xlfn.FORECAST.ETS.CONFINT(A377,$B$2:$B$366,$A$2:$A$366,0.95,1,1)</f>
        <v>63.362625900515049</v>
      </c>
    </row>
    <row r="378" spans="1:4" x14ac:dyDescent="0.25">
      <c r="A378" s="16">
        <v>45303</v>
      </c>
      <c r="C378">
        <f>_xlfn.FORECAST.ETS(A378,$B$2:$B$366,$A$2:$A$366,1,1)</f>
        <v>68.136529624626775</v>
      </c>
      <c r="D378">
        <f>_xlfn.FORECAST.ETS.CONFINT(A378,$B$2:$B$366,$A$2:$A$366,0.95,1,1)</f>
        <v>64.52775892768345</v>
      </c>
    </row>
    <row r="379" spans="1:4" x14ac:dyDescent="0.25">
      <c r="A379" s="16">
        <v>45304</v>
      </c>
      <c r="C379">
        <f>_xlfn.FORECAST.ETS(A379,$B$2:$B$366,$A$2:$A$366,1,1)</f>
        <v>34.133900205188944</v>
      </c>
      <c r="D379">
        <f>_xlfn.FORECAST.ETS.CONFINT(A379,$B$2:$B$366,$A$2:$A$366,0.95,1,1)</f>
        <v>65.680900038466959</v>
      </c>
    </row>
    <row r="380" spans="1:4" x14ac:dyDescent="0.25">
      <c r="A380" s="16">
        <v>45305</v>
      </c>
      <c r="C380">
        <f>_xlfn.FORECAST.ETS(A380,$B$2:$B$366,$A$2:$A$366,1,1)</f>
        <v>29.053618378028954</v>
      </c>
      <c r="D380">
        <f>_xlfn.FORECAST.ETS.CONFINT(A380,$B$2:$B$366,$A$2:$A$366,0.95,1,1)</f>
        <v>66.822702545020846</v>
      </c>
    </row>
    <row r="381" spans="1:4" x14ac:dyDescent="0.25">
      <c r="A381" s="16">
        <v>45306</v>
      </c>
      <c r="C381">
        <f>_xlfn.FORECAST.ETS(A381,$B$2:$B$366,$A$2:$A$366,1,1)</f>
        <v>43.544357711529415</v>
      </c>
      <c r="D381">
        <f>_xlfn.FORECAST.ETS.CONFINT(A381,$B$2:$B$366,$A$2:$A$366,0.95,1,1)</f>
        <v>71.000085138093837</v>
      </c>
    </row>
    <row r="382" spans="1:4" x14ac:dyDescent="0.25">
      <c r="A382" s="16">
        <v>45307</v>
      </c>
      <c r="C382">
        <f>_xlfn.FORECAST.ETS(A382,$B$2:$B$366,$A$2:$A$366,1,1)</f>
        <v>59.615100268557327</v>
      </c>
      <c r="D382">
        <f>_xlfn.FORECAST.ETS.CONFINT(A382,$B$2:$B$366,$A$2:$A$366,0.95,1,1)</f>
        <v>72.073615391147413</v>
      </c>
    </row>
    <row r="383" spans="1:4" x14ac:dyDescent="0.25">
      <c r="A383" s="16">
        <v>45308</v>
      </c>
      <c r="C383">
        <f>_xlfn.FORECAST.ETS(A383,$B$2:$B$366,$A$2:$A$366,1,1)</f>
        <v>78.478682257287119</v>
      </c>
      <c r="D383">
        <f>_xlfn.FORECAST.ETS.CONFINT(A383,$B$2:$B$366,$A$2:$A$366,0.95,1,1)</f>
        <v>73.139298560618798</v>
      </c>
    </row>
    <row r="384" spans="1:4" x14ac:dyDescent="0.25">
      <c r="A384" s="16">
        <v>45309</v>
      </c>
      <c r="C384">
        <f>_xlfn.FORECAST.ETS(A384,$B$2:$B$366,$A$2:$A$366,1,1)</f>
        <v>62.189520987396506</v>
      </c>
      <c r="D384">
        <f>_xlfn.FORECAST.ETS.CONFINT(A384,$B$2:$B$366,$A$2:$A$366,0.95,1,1)</f>
        <v>74.197502021911788</v>
      </c>
    </row>
    <row r="385" spans="1:4" x14ac:dyDescent="0.25">
      <c r="A385" s="16">
        <v>45310</v>
      </c>
      <c r="C385">
        <f>_xlfn.FORECAST.ETS(A385,$B$2:$B$366,$A$2:$A$366,1,1)</f>
        <v>67.663338813641246</v>
      </c>
      <c r="D385">
        <f>_xlfn.FORECAST.ETS.CONFINT(A385,$B$2:$B$366,$A$2:$A$366,0.95,1,1)</f>
        <v>75.248570179891075</v>
      </c>
    </row>
    <row r="386" spans="1:4" x14ac:dyDescent="0.25">
      <c r="A386" s="16">
        <v>45311</v>
      </c>
      <c r="C386">
        <f>_xlfn.FORECAST.ETS(A386,$B$2:$B$366,$A$2:$A$366,1,1)</f>
        <v>33.660709394203423</v>
      </c>
      <c r="D386">
        <f>_xlfn.FORECAST.ETS.CONFINT(A386,$B$2:$B$366,$A$2:$A$366,0.95,1,1)</f>
        <v>76.292826392319796</v>
      </c>
    </row>
    <row r="387" spans="1:4" x14ac:dyDescent="0.25">
      <c r="A387" s="16">
        <v>45312</v>
      </c>
      <c r="C387">
        <f>_xlfn.FORECAST.ETS(A387,$B$2:$B$366,$A$2:$A$366,1,1)</f>
        <v>28.580427567043433</v>
      </c>
      <c r="D387">
        <f>_xlfn.FORECAST.ETS.CONFINT(A387,$B$2:$B$366,$A$2:$A$366,0.95,1,1)</f>
        <v>77.330574692250366</v>
      </c>
    </row>
    <row r="388" spans="1:4" x14ac:dyDescent="0.25">
      <c r="A388" s="16">
        <v>45313</v>
      </c>
      <c r="C388">
        <f>_xlfn.FORECAST.ETS(A388,$B$2:$B$366,$A$2:$A$366,1,1)</f>
        <v>43.071166900543886</v>
      </c>
      <c r="D388">
        <f>_xlfn.FORECAST.ETS.CONFINT(A388,$B$2:$B$366,$A$2:$A$366,0.95,1,1)</f>
        <v>81.064874067031994</v>
      </c>
    </row>
    <row r="389" spans="1:4" x14ac:dyDescent="0.25">
      <c r="A389" s="16">
        <v>45314</v>
      </c>
      <c r="C389">
        <f>_xlfn.FORECAST.ETS(A389,$B$2:$B$366,$A$2:$A$366,1,1)</f>
        <v>59.141909457571813</v>
      </c>
      <c r="D389">
        <f>_xlfn.FORECAST.ETS.CONFINT(A389,$B$2:$B$366,$A$2:$A$366,0.95,1,1)</f>
        <v>82.0566756109951</v>
      </c>
    </row>
    <row r="390" spans="1:4" x14ac:dyDescent="0.25">
      <c r="A390" s="16">
        <v>45315</v>
      </c>
      <c r="C390">
        <f>_xlfn.FORECAST.ETS(A390,$B$2:$B$366,$A$2:$A$366,1,1)</f>
        <v>78.005491446301605</v>
      </c>
      <c r="D390">
        <f>_xlfn.FORECAST.ETS.CONFINT(A390,$B$2:$B$366,$A$2:$A$366,0.95,1,1)</f>
        <v>83.043781345608608</v>
      </c>
    </row>
    <row r="391" spans="1:4" x14ac:dyDescent="0.25">
      <c r="A391" s="16">
        <v>45316</v>
      </c>
      <c r="C391">
        <f>_xlfn.FORECAST.ETS(A391,$B$2:$B$366,$A$2:$A$366,1,1)</f>
        <v>61.716330176410985</v>
      </c>
      <c r="D391">
        <f>_xlfn.FORECAST.ETS.CONFINT(A391,$B$2:$B$366,$A$2:$A$366,0.95,1,1)</f>
        <v>84.026382598332873</v>
      </c>
    </row>
    <row r="392" spans="1:4" x14ac:dyDescent="0.25">
      <c r="A392" s="16">
        <v>45317</v>
      </c>
      <c r="C392">
        <f>_xlfn.FORECAST.ETS(A392,$B$2:$B$366,$A$2:$A$366,1,1)</f>
        <v>67.190148002655718</v>
      </c>
      <c r="D392">
        <f>_xlfn.FORECAST.ETS.CONFINT(A392,$B$2:$B$366,$A$2:$A$366,0.95,1,1)</f>
        <v>85.004661113322044</v>
      </c>
    </row>
    <row r="393" spans="1:4" x14ac:dyDescent="0.25">
      <c r="A393" s="16">
        <v>45318</v>
      </c>
      <c r="C393">
        <f>_xlfn.FORECAST.ETS(A393,$B$2:$B$366,$A$2:$A$366,1,1)</f>
        <v>33.187518583217894</v>
      </c>
      <c r="D393">
        <f>_xlfn.FORECAST.ETS.CONFINT(A393,$B$2:$B$366,$A$2:$A$366,0.95,1,1)</f>
        <v>85.978789692431207</v>
      </c>
    </row>
    <row r="394" spans="1:4" x14ac:dyDescent="0.25">
      <c r="A394" s="16">
        <v>45319</v>
      </c>
      <c r="C394">
        <f>_xlfn.FORECAST.ETS(A394,$B$2:$B$366,$A$2:$A$366,1,1)</f>
        <v>28.107236756057912</v>
      </c>
      <c r="D394">
        <f>_xlfn.FORECAST.ETS.CONFINT(A394,$B$2:$B$366,$A$2:$A$366,0.95,1,1)</f>
        <v>86.948932782555389</v>
      </c>
    </row>
    <row r="395" spans="1:4" x14ac:dyDescent="0.25">
      <c r="A395" s="16">
        <v>45320</v>
      </c>
      <c r="C395">
        <f>_xlfn.FORECAST.ETS(A395,$B$2:$B$366,$A$2:$A$366,1,1)</f>
        <v>42.597976089558372</v>
      </c>
      <c r="D395">
        <f>_xlfn.FORECAST.ETS.CONFINT(A395,$B$2:$B$366,$A$2:$A$366,0.95,1,1)</f>
        <v>90.374682197871806</v>
      </c>
    </row>
    <row r="396" spans="1:4" x14ac:dyDescent="0.25">
      <c r="A396" s="16">
        <v>45321</v>
      </c>
      <c r="C396">
        <f>_xlfn.FORECAST.ETS(A396,$B$2:$B$366,$A$2:$A$366,1,1)</f>
        <v>58.668718646586285</v>
      </c>
      <c r="D396">
        <f>_xlfn.FORECAST.ETS.CONFINT(A396,$B$2:$B$366,$A$2:$A$366,0.95,1,1)</f>
        <v>91.311392389327011</v>
      </c>
    </row>
    <row r="397" spans="1:4" x14ac:dyDescent="0.25">
      <c r="A397" s="16">
        <v>45322</v>
      </c>
      <c r="C397">
        <f>_xlfn.FORECAST.ETS(A397,$B$2:$B$366,$A$2:$A$366,1,1)</f>
        <v>77.532300635316076</v>
      </c>
      <c r="D397">
        <f>_xlfn.FORECAST.ETS.CONFINT(A397,$B$2:$B$366,$A$2:$A$366,0.95,1,1)</f>
        <v>92.245191589506916</v>
      </c>
    </row>
    <row r="398" spans="1:4" x14ac:dyDescent="0.25">
      <c r="A398" s="16">
        <v>45323</v>
      </c>
      <c r="C398">
        <f>_xlfn.FORECAST.ETS(A398,$B$2:$B$366,$A$2:$A$366,1,1)</f>
        <v>61.243139365425456</v>
      </c>
      <c r="D398">
        <f>_xlfn.FORECAST.ETS.CONFINT(A398,$B$2:$B$366,$A$2:$A$366,0.95,1,1)</f>
        <v>93.176190616476902</v>
      </c>
    </row>
    <row r="399" spans="1:4" x14ac:dyDescent="0.25">
      <c r="A399" s="16">
        <v>45324</v>
      </c>
      <c r="C399">
        <f>_xlfn.FORECAST.ETS(A399,$B$2:$B$366,$A$2:$A$366,1,1)</f>
        <v>66.716957191670204</v>
      </c>
      <c r="D399">
        <f>_xlfn.FORECAST.ETS.CONFINT(A399,$B$2:$B$366,$A$2:$A$366,0.95,1,1)</f>
        <v>94.104495646209145</v>
      </c>
    </row>
    <row r="400" spans="1:4" x14ac:dyDescent="0.25">
      <c r="A400" s="16">
        <v>45325</v>
      </c>
      <c r="C400">
        <f>_xlfn.FORECAST.ETS(A400,$B$2:$B$366,$A$2:$A$366,1,1)</f>
        <v>32.714327772232373</v>
      </c>
      <c r="D400">
        <f>_xlfn.FORECAST.ETS.CONFINT(A400,$B$2:$B$366,$A$2:$A$366,0.95,1,1)</f>
        <v>95.030208470691392</v>
      </c>
    </row>
    <row r="401" spans="1:4" x14ac:dyDescent="0.25">
      <c r="A401" s="16">
        <v>45326</v>
      </c>
      <c r="C401">
        <f>_xlfn.FORECAST.ETS(A401,$B$2:$B$366,$A$2:$A$366,1,1)</f>
        <v>27.634045945072383</v>
      </c>
      <c r="D401">
        <f>_xlfn.FORECAST.ETS.CONFINT(A401,$B$2:$B$366,$A$2:$A$366,0.95,1,1)</f>
        <v>95.953426738054446</v>
      </c>
    </row>
    <row r="402" spans="1:4" x14ac:dyDescent="0.25">
      <c r="A402" s="16">
        <v>45327</v>
      </c>
      <c r="C402">
        <f>_xlfn.FORECAST.ETS(A402,$B$2:$B$366,$A$2:$A$366,1,1)</f>
        <v>42.124785278572844</v>
      </c>
      <c r="D402">
        <f>_xlfn.FORECAST.ETS.CONFINT(A402,$B$2:$B$366,$A$2:$A$366,0.95,1,1)</f>
        <v>99.149933697326588</v>
      </c>
    </row>
    <row r="403" spans="1:4" x14ac:dyDescent="0.25">
      <c r="A403" s="16">
        <v>45328</v>
      </c>
      <c r="C403">
        <f>_xlfn.FORECAST.ETS(A403,$B$2:$B$366,$A$2:$A$366,1,1)</f>
        <v>58.195527835600757</v>
      </c>
      <c r="D403">
        <f>_xlfn.FORECAST.ETS.CONFINT(A403,$B$2:$B$366,$A$2:$A$366,0.95,1,1)</f>
        <v>100.0475500788486</v>
      </c>
    </row>
    <row r="404" spans="1:4" x14ac:dyDescent="0.25">
      <c r="A404" s="16">
        <v>45329</v>
      </c>
      <c r="C404">
        <f>_xlfn.FORECAST.ETS(A404,$B$2:$B$366,$A$2:$A$366,1,1)</f>
        <v>77.059109824330548</v>
      </c>
      <c r="D404">
        <f>_xlfn.FORECAST.ETS.CONFINT(A404,$B$2:$B$366,$A$2:$A$366,0.95,1,1)</f>
        <v>100.94336721915937</v>
      </c>
    </row>
    <row r="405" spans="1:4" x14ac:dyDescent="0.25">
      <c r="A405" s="16">
        <v>45330</v>
      </c>
      <c r="C405">
        <f>_xlfn.FORECAST.ETS(A405,$B$2:$B$366,$A$2:$A$366,1,1)</f>
        <v>60.769948554439935</v>
      </c>
      <c r="D405">
        <f>_xlfn.FORECAST.ETS.CONFINT(A405,$B$2:$B$366,$A$2:$A$366,0.95,1,1)</f>
        <v>101.83745391545017</v>
      </c>
    </row>
    <row r="406" spans="1:4" x14ac:dyDescent="0.25">
      <c r="A406" s="16">
        <v>45331</v>
      </c>
      <c r="C406">
        <f>_xlfn.FORECAST.ETS(A406,$B$2:$B$366,$A$2:$A$366,1,1)</f>
        <v>66.243766380684676</v>
      </c>
      <c r="D406">
        <f>_xlfn.FORECAST.ETS.CONFINT(A406,$B$2:$B$366,$A$2:$A$366,0.95,1,1)</f>
        <v>102.72987648005811</v>
      </c>
    </row>
    <row r="407" spans="1:4" x14ac:dyDescent="0.25">
      <c r="A407" s="16">
        <v>45332</v>
      </c>
      <c r="C407">
        <f>_xlfn.FORECAST.ETS(A407,$B$2:$B$366,$A$2:$A$366,1,1)</f>
        <v>32.241136961246852</v>
      </c>
      <c r="D407">
        <f>_xlfn.FORECAST.ETS.CONFINT(A407,$B$2:$B$366,$A$2:$A$366,0.95,1,1)</f>
        <v>103.62069885853828</v>
      </c>
    </row>
    <row r="408" spans="1:4" x14ac:dyDescent="0.25">
      <c r="A408" s="16">
        <v>45333</v>
      </c>
      <c r="C408">
        <f>_xlfn.FORECAST.ETS(A408,$B$2:$B$366,$A$2:$A$366,1,1)</f>
        <v>27.160855134086862</v>
      </c>
      <c r="D408">
        <f>_xlfn.FORECAST.ETS.CONFINT(A408,$B$2:$B$366,$A$2:$A$366,0.95,1,1)</f>
        <v>104.50998274070868</v>
      </c>
    </row>
    <row r="409" spans="1:4" x14ac:dyDescent="0.25">
      <c r="A409" s="16">
        <v>45334</v>
      </c>
      <c r="C409">
        <f>_xlfn.FORECAST.ETS(A409,$B$2:$B$366,$A$2:$A$366,1,1)</f>
        <v>41.651594467587316</v>
      </c>
      <c r="D409">
        <f>_xlfn.FORECAST.ETS.CONFINT(A409,$B$2:$B$366,$A$2:$A$366,0.95,1,1)</f>
        <v>107.52851461327607</v>
      </c>
    </row>
    <row r="410" spans="1:4" x14ac:dyDescent="0.25">
      <c r="A410" s="16">
        <v>45335</v>
      </c>
      <c r="C410">
        <f>_xlfn.FORECAST.ETS(A410,$B$2:$B$366,$A$2:$A$366,1,1)</f>
        <v>57.722337024615243</v>
      </c>
      <c r="D410">
        <f>_xlfn.FORECAST.ETS.CONFINT(A410,$B$2:$B$366,$A$2:$A$366,0.95,1,1)</f>
        <v>108.39747617179219</v>
      </c>
    </row>
    <row r="411" spans="1:4" x14ac:dyDescent="0.25">
      <c r="A411" s="16">
        <v>45336</v>
      </c>
      <c r="C411">
        <f>_xlfn.FORECAST.ETS(A411,$B$2:$B$366,$A$2:$A$366,1,1)</f>
        <v>76.585919013345034</v>
      </c>
      <c r="D411">
        <f>_xlfn.FORECAST.ETS.CONFINT(A411,$B$2:$B$366,$A$2:$A$366,0.95,1,1)</f>
        <v>109.26537786796372</v>
      </c>
    </row>
    <row r="412" spans="1:4" x14ac:dyDescent="0.25">
      <c r="A412" s="16">
        <v>45337</v>
      </c>
      <c r="C412">
        <f>_xlfn.FORECAST.ETS(A412,$B$2:$B$366,$A$2:$A$366,1,1)</f>
        <v>60.296757743454414</v>
      </c>
      <c r="D412">
        <f>_xlfn.FORECAST.ETS.CONFINT(A412,$B$2:$B$366,$A$2:$A$366,0.95,1,1)</f>
        <v>110.1322644690991</v>
      </c>
    </row>
    <row r="413" spans="1:4" x14ac:dyDescent="0.25">
      <c r="A413" s="16">
        <v>45338</v>
      </c>
      <c r="C413">
        <f>_xlfn.FORECAST.ETS(A413,$B$2:$B$366,$A$2:$A$366,1,1)</f>
        <v>65.770575569699162</v>
      </c>
      <c r="D413">
        <f>_xlfn.FORECAST.ETS.CONFINT(A413,$B$2:$B$366,$A$2:$A$366,0.95,1,1)</f>
        <v>110.99817931530445</v>
      </c>
    </row>
    <row r="414" spans="1:4" x14ac:dyDescent="0.25">
      <c r="A414" s="16">
        <v>45339</v>
      </c>
      <c r="C414">
        <f>_xlfn.FORECAST.ETS(A414,$B$2:$B$366,$A$2:$A$366,1,1)</f>
        <v>31.767946150261324</v>
      </c>
      <c r="D414">
        <f>_xlfn.FORECAST.ETS.CONFINT(A414,$B$2:$B$366,$A$2:$A$366,0.95,1,1)</f>
        <v>111.8631643786359</v>
      </c>
    </row>
    <row r="415" spans="1:4" x14ac:dyDescent="0.25">
      <c r="A415" s="16">
        <v>45340</v>
      </c>
      <c r="C415">
        <f>_xlfn.FORECAST.ETS(A415,$B$2:$B$366,$A$2:$A$366,1,1)</f>
        <v>26.687664323101341</v>
      </c>
      <c r="D415">
        <f>_xlfn.FORECAST.ETS.CONFINT(A415,$B$2:$B$366,$A$2:$A$366,0.95,1,1)</f>
        <v>112.72726031918563</v>
      </c>
    </row>
    <row r="416" spans="1:4" x14ac:dyDescent="0.25">
      <c r="A416" s="16">
        <v>45341</v>
      </c>
      <c r="C416">
        <f>_xlfn.FORECAST.ETS(A416,$B$2:$B$366,$A$2:$A$366,1,1)</f>
        <v>41.178403656601802</v>
      </c>
      <c r="D416">
        <f>_xlfn.FORECAST.ETS.CONFINT(A416,$B$2:$B$366,$A$2:$A$366,0.95,1,1)</f>
        <v>115.60315146485456</v>
      </c>
    </row>
    <row r="417" spans="1:4" x14ac:dyDescent="0.25">
      <c r="A417" s="16">
        <v>45342</v>
      </c>
      <c r="C417">
        <f>_xlfn.FORECAST.ETS(A417,$B$2:$B$366,$A$2:$A$366,1,1)</f>
        <v>57.249146213629714</v>
      </c>
      <c r="D417">
        <f>_xlfn.FORECAST.ETS.CONFINT(A417,$B$2:$B$366,$A$2:$A$366,0.95,1,1)</f>
        <v>116.45068144481274</v>
      </c>
    </row>
    <row r="418" spans="1:4" x14ac:dyDescent="0.25">
      <c r="A418" s="16">
        <v>45343</v>
      </c>
      <c r="C418">
        <f>_xlfn.FORECAST.ETS(A418,$B$2:$B$366,$A$2:$A$366,1,1)</f>
        <v>76.112728202359506</v>
      </c>
      <c r="D418">
        <f>_xlfn.FORECAST.ETS.CONFINT(A418,$B$2:$B$366,$A$2:$A$366,0.95,1,1)</f>
        <v>117.29766730257394</v>
      </c>
    </row>
    <row r="419" spans="1:4" x14ac:dyDescent="0.25">
      <c r="A419" s="16">
        <v>45344</v>
      </c>
      <c r="C419">
        <f>_xlfn.FORECAST.ETS(A419,$B$2:$B$366,$A$2:$A$366,1,1)</f>
        <v>59.823566932468886</v>
      </c>
      <c r="D419">
        <f>_xlfn.FORECAST.ETS.CONFINT(A419,$B$2:$B$366,$A$2:$A$366,0.95,1,1)</f>
        <v>118.14413911450906</v>
      </c>
    </row>
    <row r="420" spans="1:4" x14ac:dyDescent="0.25">
      <c r="A420" s="16">
        <v>45345</v>
      </c>
      <c r="C420">
        <f>_xlfn.FORECAST.ETS(A420,$B$2:$B$366,$A$2:$A$366,1,1)</f>
        <v>65.297384758713633</v>
      </c>
      <c r="D420">
        <f>_xlfn.FORECAST.ETS.CONFINT(A420,$B$2:$B$366,$A$2:$A$366,0.95,1,1)</f>
        <v>118.99012609423035</v>
      </c>
    </row>
    <row r="421" spans="1:4" x14ac:dyDescent="0.25">
      <c r="A421" s="16">
        <v>45346</v>
      </c>
      <c r="C421">
        <f>_xlfn.FORECAST.ETS(A421,$B$2:$B$366,$A$2:$A$366,1,1)</f>
        <v>31.294755339275802</v>
      </c>
      <c r="D421">
        <f>_xlfn.FORECAST.ETS.CONFINT(A421,$B$2:$B$366,$A$2:$A$366,0.95,1,1)</f>
        <v>119.83565662428094</v>
      </c>
    </row>
    <row r="422" spans="1:4" x14ac:dyDescent="0.25">
      <c r="A422" s="16">
        <v>45347</v>
      </c>
      <c r="C422">
        <f>_xlfn.FORECAST.ETS(A422,$B$2:$B$366,$A$2:$A$366,1,1)</f>
        <v>26.214473512115813</v>
      </c>
      <c r="D422">
        <f>_xlfn.FORECAST.ETS.CONFINT(A422,$B$2:$B$366,$A$2:$A$366,0.95,1,1)</f>
        <v>120.68075828637227</v>
      </c>
    </row>
    <row r="423" spans="1:4" x14ac:dyDescent="0.25">
      <c r="A423" s="16">
        <v>45348</v>
      </c>
      <c r="C423">
        <f>_xlfn.FORECAST.ETS(A423,$B$2:$B$366,$A$2:$A$366,1,1)</f>
        <v>40.705212845616273</v>
      </c>
      <c r="D423">
        <f>_xlfn.FORECAST.ETS.CONFINT(A423,$B$2:$B$366,$A$2:$A$366,0.95,1,1)</f>
        <v>123.43953990180769</v>
      </c>
    </row>
    <row r="424" spans="1:4" x14ac:dyDescent="0.25">
      <c r="A424" s="16">
        <v>45349</v>
      </c>
      <c r="C424">
        <f>_xlfn.FORECAST.ETS(A424,$B$2:$B$366,$A$2:$A$366,1,1)</f>
        <v>56.775955402644186</v>
      </c>
      <c r="D424">
        <f>_xlfn.FORECAST.ETS.CONFINT(A424,$B$2:$B$366,$A$2:$A$366,0.95,1,1)</f>
        <v>124.27085949811674</v>
      </c>
    </row>
    <row r="425" spans="1:4" x14ac:dyDescent="0.25">
      <c r="A425" s="16">
        <v>45350</v>
      </c>
      <c r="C425">
        <f>_xlfn.FORECAST.ETS(A425,$B$2:$B$366,$A$2:$A$366,1,1)</f>
        <v>75.639537391373977</v>
      </c>
      <c r="D425">
        <f>_xlfn.FORECAST.ETS.CONFINT(A425,$B$2:$B$366,$A$2:$A$366,0.95,1,1)</f>
        <v>125.10200791958263</v>
      </c>
    </row>
    <row r="426" spans="1:4" x14ac:dyDescent="0.25">
      <c r="A426" s="16">
        <v>45351</v>
      </c>
      <c r="C426">
        <f>_xlfn.FORECAST.ETS(A426,$B$2:$B$366,$A$2:$A$366,1,1)</f>
        <v>59.350376121483364</v>
      </c>
      <c r="D426">
        <f>_xlfn.FORECAST.ETS.CONFINT(A426,$B$2:$B$366,$A$2:$A$366,0.95,1,1)</f>
        <v>125.93300579281055</v>
      </c>
    </row>
    <row r="427" spans="1:4" x14ac:dyDescent="0.25">
      <c r="A427" s="16">
        <v>45352</v>
      </c>
      <c r="C427">
        <f>_xlfn.FORECAST.ETS(A427,$B$2:$B$366,$A$2:$A$366,1,1)</f>
        <v>64.824193947728105</v>
      </c>
      <c r="D427">
        <f>_xlfn.FORECAST.ETS.CONFINT(A427,$B$2:$B$366,$A$2:$A$366,0.95,1,1)</f>
        <v>126.76387320294781</v>
      </c>
    </row>
    <row r="428" spans="1:4" x14ac:dyDescent="0.25">
      <c r="A428" s="16">
        <v>45353</v>
      </c>
      <c r="C428">
        <f>_xlfn.FORECAST.ETS(A428,$B$2:$B$366,$A$2:$A$366,1,1)</f>
        <v>30.821564528290281</v>
      </c>
      <c r="D428">
        <f>_xlfn.FORECAST.ETS.CONFINT(A428,$B$2:$B$366,$A$2:$A$366,0.95,1,1)</f>
        <v>127.59462971153759</v>
      </c>
    </row>
    <row r="429" spans="1:4" x14ac:dyDescent="0.25">
      <c r="A429" s="16">
        <v>45354</v>
      </c>
      <c r="C429">
        <f>_xlfn.FORECAST.ETS(A429,$B$2:$B$366,$A$2:$A$366,1,1)</f>
        <v>25.741282701130292</v>
      </c>
      <c r="D429">
        <f>_xlfn.FORECAST.ETS.CONFINT(A429,$B$2:$B$366,$A$2:$A$366,0.95,1,1)</f>
        <v>128.42529437364078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5" x14ac:dyDescent="0.25"/>
  <cols>
    <col min="1" max="1" width="10" bestFit="1" customWidth="1"/>
    <col min="2" max="2" width="36.42578125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A817-044D-4F16-8F49-16BAF2C2C796}">
  <sheetPr>
    <outlinePr summaryBelow="0"/>
  </sheetPr>
  <dimension ref="B1:G18"/>
  <sheetViews>
    <sheetView showGridLines="0" workbookViewId="0"/>
  </sheetViews>
  <sheetFormatPr defaultRowHeight="15" outlineLevelRow="1" outlineLevelCol="1" x14ac:dyDescent="0.25"/>
  <cols>
    <col min="3" max="3" width="10.85546875" bestFit="1" customWidth="1"/>
    <col min="4" max="7" width="12.42578125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33.75" hidden="1" outlineLevel="1" x14ac:dyDescent="0.25">
      <c r="B4" s="24"/>
      <c r="C4" s="24"/>
      <c r="E4" s="32" t="s">
        <v>78</v>
      </c>
      <c r="F4" s="32" t="s">
        <v>78</v>
      </c>
      <c r="G4" s="32" t="s">
        <v>78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1200000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1320000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1339800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1359897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1380295.4550000001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1400999.8868249999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6800992.341825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79</v>
      </c>
    </row>
    <row r="17" spans="2:2" x14ac:dyDescent="0.25">
      <c r="B17" t="s">
        <v>27</v>
      </c>
    </row>
    <row r="18" spans="2:2" x14ac:dyDescent="0.25">
      <c r="B18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XFD1048555"/>
  <sheetViews>
    <sheetView tabSelected="1" zoomScaleNormal="100" workbookViewId="0">
      <selection activeCell="B7" sqref="B7:C14"/>
    </sheetView>
  </sheetViews>
  <sheetFormatPr defaultRowHeight="15" x14ac:dyDescent="0.25"/>
  <cols>
    <col min="2" max="2" width="15.85546875" customWidth="1"/>
    <col min="3" max="3" width="11.85546875" bestFit="1" customWidth="1"/>
    <col min="6" max="6" width="27.5703125" customWidth="1"/>
    <col min="7" max="7" width="23.85546875" customWidth="1"/>
    <col min="8" max="8" width="18.7109375" customWidth="1"/>
  </cols>
  <sheetData>
    <row r="1" spans="2:8" ht="15.75" thickBot="1" x14ac:dyDescent="0.3"/>
    <row r="2" spans="2:8" x14ac:dyDescent="0.2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1.4999999999999999E-2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5" t="s">
        <v>5</v>
      </c>
      <c r="C7" s="66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110000.00000000001</v>
      </c>
    </row>
    <row r="10" spans="2:8" x14ac:dyDescent="0.25">
      <c r="B10" s="4">
        <v>1</v>
      </c>
      <c r="C10" s="2">
        <f>(base*(1+raise)^B10)*(1+bonus)</f>
        <v>111650</v>
      </c>
    </row>
    <row r="11" spans="2:8" x14ac:dyDescent="0.25">
      <c r="B11" s="4">
        <v>2</v>
      </c>
      <c r="C11" s="2">
        <f>(base*(1+raise)^B11)*(1+bonus)</f>
        <v>113324.74999999997</v>
      </c>
    </row>
    <row r="12" spans="2:8" x14ac:dyDescent="0.25">
      <c r="B12" s="4">
        <v>3</v>
      </c>
      <c r="C12" s="2">
        <f>(base*(1+raise)^B12)*(1+bonus)</f>
        <v>115024.62124999997</v>
      </c>
    </row>
    <row r="13" spans="2:8" ht="15.75" thickBot="1" x14ac:dyDescent="0.3">
      <c r="B13" s="36">
        <v>4</v>
      </c>
      <c r="C13" s="37">
        <f>(base*(1+raise)^B13)*(1+bonus)</f>
        <v>116749.99056874996</v>
      </c>
    </row>
    <row r="14" spans="2:8" ht="16.5" thickTop="1" thickBot="1" x14ac:dyDescent="0.3">
      <c r="B14" s="34" t="s">
        <v>3</v>
      </c>
      <c r="C14" s="35">
        <f>SUM(C9:C13)</f>
        <v>566749.36181874992</v>
      </c>
    </row>
    <row r="1048550" spans="16384:16384" x14ac:dyDescent="0.25">
      <c r="XFD1048550" t="e" cm="1" vm="1">
        <f t="array" aca="1" ref="XFD1048550" ca="1">ROW(INDEX(solver_adj,0,0,1))</f>
        <v>#VALUE!</v>
      </c>
    </row>
    <row r="1048551" spans="16384:16384" x14ac:dyDescent="0.25">
      <c r="XFD1048551" cm="1">
        <f t="array" ref="XFD1048551">COLUMN(INDEX(solver_adj,0,0,1))</f>
        <v>3</v>
      </c>
    </row>
    <row r="1048552" spans="16384:16384" x14ac:dyDescent="0.25">
      <c r="XFD1048552">
        <f>ROWS(INDEX(solver_adj,0,0,1))</f>
        <v>2</v>
      </c>
    </row>
    <row r="1048553" spans="16384:16384" x14ac:dyDescent="0.25">
      <c r="XFD1048553">
        <f>COLUMNS(INDEX(solver_adj,0,0,1))</f>
        <v>1</v>
      </c>
    </row>
    <row r="1048554" spans="16384:16384" x14ac:dyDescent="0.25">
      <c r="XFD1048554">
        <f>solver_eng</f>
        <v>1</v>
      </c>
    </row>
    <row r="1048555" spans="16384:16384" x14ac:dyDescent="0.25">
      <c r="XFD1048555">
        <f>solver_val</f>
        <v>640000</v>
      </c>
    </row>
  </sheetData>
  <scenarios current="2" show="2" sqref="C9:C14">
    <scenario name="Job 1" locked="1" count="3" user="Nkechi Sandra" comment="Created by Nkechi Sandra on 15/12/2024">
      <inputCells r="C3" val="100000" numFmtId="165"/>
      <inputCells r="C4" val="0.1" numFmtId="9"/>
      <inputCells r="C5" val="0.015" numFmtId="166"/>
    </scenario>
    <scenario name="Job 2" locked="1" count="3" user="Nkechi Sandra" comment="Created by Nkechi Sandra on 15/12/2024">
      <inputCells r="C3" val="80000" numFmtId="165"/>
      <inputCells r="C4" val="0.15" numFmtId="9"/>
      <inputCells r="C5" val="0.012" numFmtId="166"/>
    </scenario>
    <scenario name="Job 3" locked="1" count="3" user="Nkechi Sandra" comment="Created by Nkechi Sandra on 15/12/2024">
      <inputCells r="C3" val="120000" numFmtId="165"/>
      <inputCells r="C4" val="0.05" numFmtId="9"/>
      <inputCells r="C5" val="0.008" numFmtId="166"/>
    </scenario>
  </scenarios>
  <mergeCells count="2">
    <mergeCell ref="B2:C2"/>
    <mergeCell ref="B7:C7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18F52E3D-91AE-4D8F-961A-76298BCBE336}">
          <xm:f>'What-If_Analysis'!1:1048576</xm:f>
        </x15:webExtension>
        <x15:webExtension appRef="{167A34BD-2A1D-4E35-A888-A84E634BAE0D}">
          <xm:f>'What-If_Analysis'!XFD1048550:XFD1048575</xm:f>
        </x15:webExtension>
      </x15:webExtens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Forecast by clicking the foreca</vt:lpstr>
      <vt:lpstr>Sheet1</vt:lpstr>
      <vt:lpstr>Forecast_Original</vt:lpstr>
      <vt:lpstr>Forecast_Final</vt:lpstr>
      <vt:lpstr>Scenario Summary</vt:lpstr>
      <vt:lpstr>What-If_Analysis</vt:lpstr>
      <vt:lpstr>Scenario_Summary</vt:lpstr>
      <vt:lpstr>Answer_Report</vt:lpstr>
      <vt:lpstr>Limits_Report</vt:lpstr>
      <vt:lpstr>Product Mix</vt:lpstr>
      <vt:lpstr>Product Mix 1</vt:lpstr>
      <vt:lpstr>Product Mix 2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Nkechi Sandra</cp:lastModifiedBy>
  <dcterms:created xsi:type="dcterms:W3CDTF">2024-08-08T18:34:47Z</dcterms:created>
  <dcterms:modified xsi:type="dcterms:W3CDTF">2024-12-15T22:40:08Z</dcterms:modified>
</cp:coreProperties>
</file>