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9309C1FB-D4AE-4DD8-88D5-7AB0A5D90B63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<sst xmlns="http://schemas.openxmlformats.org/spreadsheetml/2006/main" count="33" uniqueCount="33">
  <si>
    <t>Sprint Burndown Chart (Sprint 1)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</si>
  <si>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</si>
  <si>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</si>
  <si>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</si>
  <si>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</si>
  <si>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</si>
  <si>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</si>
  <si>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</si>
  <si>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</si>
  <si>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</si>
  <si>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</si>
  <si>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</si>
  <si>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</si>
  <si>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</si>
  <si>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</si>
  <si>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</si>
  <si>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</si>
  <si>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</si>
  <si>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</si>
  <si>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</si>
  <si>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</si>
  <si>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</si>
  <si>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</si>
  <si>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</si>
  <si>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</si>
  <si>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</si>
  <si>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aabr3</t>
  </si>
  <si>
    <t>Remaining Effort</t>
  </si>
  <si>
    <t>Ideal Trend</t>
  </si>
  <si>
    <t>Montagem Backlog</t>
  </si>
  <si>
    <t>Montegem Wireframe</t>
  </si>
  <si>
    <t>Protótipo Programa</t>
  </si>
  <si>
    <t>Modelagem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</si>
</sst>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/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/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6" fillId="6" borderId="8" xfId="0" applyFont="1" applyFill="1" applyBorder="1"/>
    <xf numFmtId="0" fontId="3" fillId="6" borderId="22" xfId="0" applyFont="1" applyFill="1" applyBorder="1"/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21" xfId="0" applyFont="1" applyFill="1" applyBorder="1"/>
    <xf numFmtId="0" fontId="3" fillId="7" borderId="17" xfId="0" applyFont="1" applyFill="1" applyBorder="1"/>
    <xf numFmtId="0" fontId="0" fillId="8" borderId="2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25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36.19047619047619</c:v>
                </c:pt>
                <c:pt idx="1">
                  <c:v>34.38095238095238</c:v>
                </c:pt>
                <c:pt idx="2">
                  <c:v>32.571428571428569</c:v>
                </c:pt>
                <c:pt idx="3">
                  <c:v>30.761904761904763</c:v>
                </c:pt>
                <c:pt idx="4">
                  <c:v>28.952380952380953</c:v>
                </c:pt>
                <c:pt idx="5">
                  <c:v>27.142857142857142</c:v>
                </c:pt>
                <c:pt idx="6">
                  <c:v>25.333333333333336</c:v>
                </c:pt>
                <c:pt idx="7">
                  <c:v>23.523809523809526</c:v>
                </c:pt>
                <c:pt idx="8">
                  <c:v>21.714285714285715</c:v>
                </c:pt>
                <c:pt idx="9">
                  <c:v>19.904761904761905</c:v>
                </c:pt>
                <c:pt idx="10">
                  <c:v>18.095238095238095</c:v>
                </c:pt>
                <c:pt idx="11">
                  <c:v>16.285714285714285</c:v>
                </c:pt>
                <c:pt idx="12">
                  <c:v>14.476190476190474</c:v>
                </c:pt>
                <c:pt idx="13">
                  <c:v>12.666666666666668</c:v>
                </c:pt>
                <c:pt idx="14">
                  <c:v>10.857142857142858</c:v>
                </c:pt>
                <c:pt idx="15">
                  <c:v>9.0476190476190474</c:v>
                </c:pt>
                <c:pt idx="16">
                  <c:v>7.2380952380952372</c:v>
                </c:pt>
                <c:pt idx="17">
                  <c:v>5.4285714285714306</c:v>
                </c:pt>
                <c:pt idx="18">
                  <c:v>3.6190476190476204</c:v>
                </c:pt>
                <c:pt idx="19">
                  <c:v>1.8095238095238102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47914699110032"/>
          <c:y val="8.497233714996888E-4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24</xdr:row>
      <xdr:rowOff>186416</xdr:rowOff>
    </xdr:from>
    <xdr:to>
      <xdr:col>24</xdr:col>
      <xdr:colOff>598714</xdr:colOff>
      <xdr:row>59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topLeftCell="B21" zoomScale="90" zoomScaleNormal="90" workbookViewId="0">
      <selection activeCell="B25" sqref="B25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x14ac:dyDescent="0.25">
      <c r="B5" s="27" t="s">
        <v>1</v>
      </c>
      <c r="C5" s="28" t="s">
        <v>2</v>
      </c>
      <c r="D5" s="29" t="s">
        <v>3</v>
      </c>
      <c r="E5" s="30">
        <v>45717</v>
      </c>
      <c r="F5" s="30">
        <v>46082</v>
      </c>
      <c r="G5" s="30">
        <v>46447</v>
      </c>
      <c r="H5" s="30">
        <v>46813</v>
      </c>
      <c r="I5" s="30">
        <v>47178</v>
      </c>
      <c r="J5" s="30">
        <v>11018</v>
      </c>
      <c r="K5" s="30">
        <v>11383</v>
      </c>
      <c r="L5" s="30">
        <v>36982</v>
      </c>
      <c r="M5" s="30">
        <v>37347</v>
      </c>
      <c r="N5" s="29" t="s">
        <v>26</v>
      </c>
      <c r="O5" s="30">
        <v>38078</v>
      </c>
      <c r="P5" s="30">
        <v>38443</v>
      </c>
      <c r="Q5" s="30">
        <v>38808</v>
      </c>
      <c r="R5" s="30">
        <v>39173</v>
      </c>
      <c r="S5" s="30">
        <v>39539</v>
      </c>
      <c r="T5" s="30">
        <v>39904</v>
      </c>
      <c r="U5" s="30">
        <v>40269</v>
      </c>
      <c r="V5" s="30">
        <v>40634</v>
      </c>
      <c r="W5" s="30">
        <v>41000</v>
      </c>
      <c r="X5" s="30">
        <v>41365</v>
      </c>
      <c r="Y5" s="31">
        <v>41730</v>
      </c>
    </row>
    <row r="6" spans="2:41" ht="15.75" thickBot="1" x14ac:dyDescent="0.3">
      <c r="B6" s="32"/>
      <c r="C6" s="33"/>
      <c r="D6" s="34" t="s">
        <v>4</v>
      </c>
      <c r="E6" s="34" t="s">
        <v>5</v>
      </c>
      <c r="F6" s="34" t="s">
        <v>6</v>
      </c>
      <c r="G6" s="34" t="s">
        <v>7</v>
      </c>
      <c r="H6" s="34" t="s">
        <v>8</v>
      </c>
      <c r="I6" s="34" t="s">
        <v>9</v>
      </c>
      <c r="J6" s="34" t="s">
        <v>10</v>
      </c>
      <c r="K6" s="34" t="s">
        <v>11</v>
      </c>
      <c r="L6" s="34" t="s">
        <v>12</v>
      </c>
      <c r="M6" s="34" t="s">
        <v>13</v>
      </c>
      <c r="N6" s="34" t="s">
        <v>14</v>
      </c>
      <c r="O6" s="34" t="s">
        <v>15</v>
      </c>
      <c r="P6" s="34" t="s">
        <v>16</v>
      </c>
      <c r="Q6" s="34" t="s">
        <v>17</v>
      </c>
      <c r="R6" s="34" t="s">
        <v>18</v>
      </c>
      <c r="S6" s="34" t="s">
        <v>19</v>
      </c>
      <c r="T6" s="34" t="s">
        <v>20</v>
      </c>
      <c r="U6" s="34" t="s">
        <v>21</v>
      </c>
      <c r="V6" s="34" t="s">
        <v>22</v>
      </c>
      <c r="W6" s="34" t="s">
        <v>23</v>
      </c>
      <c r="X6" s="34" t="s">
        <v>24</v>
      </c>
      <c r="Y6" s="35" t="s">
        <v>25</v>
      </c>
    </row>
    <row r="7" spans="2:41" x14ac:dyDescent="0.25">
      <c r="B7" s="9">
        <v>1</v>
      </c>
      <c r="C7" s="10" t="s">
        <v>29</v>
      </c>
      <c r="D7" s="44">
        <v>7</v>
      </c>
      <c r="E7" s="10">
        <v>1</v>
      </c>
      <c r="F7" s="10"/>
      <c r="G7" s="10"/>
      <c r="H7" s="10">
        <v>1</v>
      </c>
      <c r="I7" s="10">
        <v>1</v>
      </c>
      <c r="J7" s="10"/>
      <c r="K7" s="10"/>
      <c r="L7" s="10"/>
      <c r="M7" s="10"/>
      <c r="N7" s="10"/>
      <c r="O7" s="10"/>
      <c r="P7" s="10"/>
      <c r="Q7" s="10">
        <v>1</v>
      </c>
      <c r="R7" s="10">
        <v>1</v>
      </c>
      <c r="S7" s="10"/>
      <c r="T7" s="10"/>
      <c r="U7" s="10"/>
      <c r="V7" s="10"/>
      <c r="W7" s="10"/>
      <c r="X7" s="10">
        <v>1</v>
      </c>
      <c r="Y7" s="11">
        <v>1</v>
      </c>
    </row>
    <row r="8" spans="2:41" x14ac:dyDescent="0.25">
      <c r="B8" s="7">
        <v>2</v>
      </c>
      <c r="C8" s="4" t="s">
        <v>30</v>
      </c>
      <c r="D8" s="45">
        <v>5</v>
      </c>
      <c r="E8" s="4"/>
      <c r="F8" s="4"/>
      <c r="G8" s="4">
        <v>1</v>
      </c>
      <c r="H8" s="4">
        <v>1</v>
      </c>
      <c r="I8" s="4"/>
      <c r="J8" s="4">
        <v>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2"/>
    </row>
    <row r="9" spans="2:41" x14ac:dyDescent="0.25">
      <c r="B9" s="7">
        <v>3</v>
      </c>
      <c r="C9" s="4" t="s">
        <v>31</v>
      </c>
      <c r="D9" s="45">
        <v>21</v>
      </c>
      <c r="E9" s="4">
        <v>1</v>
      </c>
      <c r="F9" s="4"/>
      <c r="G9" s="4">
        <v>2</v>
      </c>
      <c r="H9" s="4">
        <v>2</v>
      </c>
      <c r="I9" s="4">
        <v>2</v>
      </c>
      <c r="J9" s="4"/>
      <c r="K9" s="4">
        <v>-2</v>
      </c>
      <c r="L9" s="4">
        <v>4</v>
      </c>
      <c r="M9" s="4"/>
      <c r="N9" s="4">
        <v>2</v>
      </c>
      <c r="O9" s="4">
        <v>2</v>
      </c>
      <c r="P9" s="4">
        <v>2</v>
      </c>
      <c r="Q9" s="4"/>
      <c r="R9" s="4">
        <v>2</v>
      </c>
      <c r="S9" s="4"/>
      <c r="T9" s="4">
        <v>2</v>
      </c>
      <c r="U9" s="4">
        <v>1</v>
      </c>
      <c r="V9" s="4">
        <v>2</v>
      </c>
      <c r="W9" s="4"/>
      <c r="X9" s="4">
        <v>-3</v>
      </c>
      <c r="Y9" s="12">
        <v>2</v>
      </c>
    </row>
    <row r="10" spans="2:41" x14ac:dyDescent="0.25">
      <c r="B10" s="7">
        <v>4</v>
      </c>
      <c r="C10" s="4" t="s">
        <v>32</v>
      </c>
      <c r="D10" s="45">
        <v>5</v>
      </c>
      <c r="E10" s="4"/>
      <c r="F10" s="4"/>
      <c r="G10" s="4"/>
      <c r="H10" s="4"/>
      <c r="I10" s="4"/>
      <c r="J10" s="4"/>
      <c r="K10" s="4"/>
      <c r="L10" s="4">
        <v>3</v>
      </c>
      <c r="M10" s="4"/>
      <c r="N10" s="4"/>
      <c r="O10" s="4">
        <v>2</v>
      </c>
      <c r="P10" s="4"/>
      <c r="Q10" s="4"/>
      <c r="R10" s="4"/>
      <c r="S10" s="4"/>
      <c r="T10" s="4"/>
      <c r="U10" s="4"/>
      <c r="V10" s="4"/>
      <c r="W10" s="4"/>
      <c r="X10" s="4"/>
      <c r="Y10" s="12"/>
    </row>
    <row r="11" spans="2:41" x14ac:dyDescent="0.25">
      <c r="B11" s="7"/>
      <c r="C11" s="4"/>
      <c r="D11" s="4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2"/>
    </row>
    <row r="12" spans="2:41" x14ac:dyDescent="0.25">
      <c r="B12" s="7"/>
      <c r="C12" s="4"/>
      <c r="D12" s="4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2"/>
    </row>
    <row r="13" spans="2:41" x14ac:dyDescent="0.25">
      <c r="B13" s="7"/>
      <c r="C13" s="4"/>
      <c r="D13" s="4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2"/>
    </row>
    <row r="14" spans="2:41" x14ac:dyDescent="0.25">
      <c r="B14" s="7"/>
      <c r="C14" s="4"/>
      <c r="D14" s="4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2"/>
    </row>
    <row r="15" spans="2:41" x14ac:dyDescent="0.25">
      <c r="B15" s="7"/>
      <c r="C15" s="4"/>
      <c r="D15" s="4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2"/>
    </row>
    <row r="16" spans="2:41" x14ac:dyDescent="0.25">
      <c r="B16" s="7"/>
      <c r="C16" s="4"/>
      <c r="D16" s="4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2"/>
    </row>
    <row r="17" spans="1:25" x14ac:dyDescent="0.25">
      <c r="B17" s="7"/>
      <c r="C17" s="4"/>
      <c r="D17" s="4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2"/>
    </row>
    <row r="18" spans="1:25" x14ac:dyDescent="0.25">
      <c r="B18" s="7"/>
      <c r="C18" s="4"/>
      <c r="D18" s="4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2"/>
    </row>
    <row r="19" spans="1:25" x14ac:dyDescent="0.25">
      <c r="B19" s="7"/>
      <c r="C19" s="4"/>
      <c r="D19" s="4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2"/>
    </row>
    <row r="20" spans="1:25" x14ac:dyDescent="0.25">
      <c r="B20" s="7"/>
      <c r="C20" s="4"/>
      <c r="D20" s="4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2"/>
    </row>
    <row r="21" spans="1:25" x14ac:dyDescent="0.25">
      <c r="A21" s="5"/>
      <c r="B21" s="6"/>
      <c r="C21" s="4"/>
      <c r="D21" s="4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2"/>
    </row>
    <row r="22" spans="1:25" ht="15.75" thickBot="1" x14ac:dyDescent="0.3">
      <c r="A22" s="5"/>
      <c r="B22" s="15"/>
      <c r="C22" s="16"/>
      <c r="D22" s="4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</row>
    <row r="23" spans="1:25" ht="15.75" thickBot="1" x14ac:dyDescent="0.3">
      <c r="B23" s="36" t="s">
        <v>27</v>
      </c>
      <c r="C23" s="37"/>
      <c r="D23" s="38">
        <f>SUM(D7:D22)</f>
        <v>38</v>
      </c>
      <c r="E23" s="39">
        <f>D23-SUM(E7:E22)</f>
        <v>36</v>
      </c>
      <c r="F23" s="39">
        <f t="shared" ref="F23:Y23" si="0">E23-SUM(F7:F22)</f>
        <v>36</v>
      </c>
      <c r="G23" s="39">
        <f t="shared" si="0"/>
        <v>33</v>
      </c>
      <c r="H23" s="39">
        <f t="shared" si="0"/>
        <v>29</v>
      </c>
      <c r="I23" s="39">
        <f t="shared" si="0"/>
        <v>26</v>
      </c>
      <c r="J23" s="39">
        <f t="shared" si="0"/>
        <v>23</v>
      </c>
      <c r="K23" s="39">
        <f t="shared" si="0"/>
        <v>25</v>
      </c>
      <c r="L23" s="39">
        <f t="shared" si="0"/>
        <v>18</v>
      </c>
      <c r="M23" s="39">
        <f t="shared" si="0"/>
        <v>18</v>
      </c>
      <c r="N23" s="39">
        <f t="shared" si="0"/>
        <v>16</v>
      </c>
      <c r="O23" s="39">
        <f t="shared" si="0"/>
        <v>12</v>
      </c>
      <c r="P23" s="39">
        <f t="shared" si="0"/>
        <v>10</v>
      </c>
      <c r="Q23" s="39">
        <f t="shared" si="0"/>
        <v>9</v>
      </c>
      <c r="R23" s="39">
        <f t="shared" si="0"/>
        <v>6</v>
      </c>
      <c r="S23" s="39">
        <f t="shared" si="0"/>
        <v>6</v>
      </c>
      <c r="T23" s="39">
        <f t="shared" si="0"/>
        <v>4</v>
      </c>
      <c r="U23" s="39">
        <f t="shared" si="0"/>
        <v>3</v>
      </c>
      <c r="V23" s="39">
        <f t="shared" si="0"/>
        <v>1</v>
      </c>
      <c r="W23" s="39">
        <f t="shared" si="0"/>
        <v>1</v>
      </c>
      <c r="X23" s="39">
        <f t="shared" si="0"/>
        <v>3</v>
      </c>
      <c r="Y23" s="39">
        <f t="shared" si="0"/>
        <v>0</v>
      </c>
    </row>
    <row r="24" spans="1:25" ht="15.75" thickBot="1" x14ac:dyDescent="0.3">
      <c r="B24" s="40" t="s">
        <v>28</v>
      </c>
      <c r="C24" s="41"/>
      <c r="D24" s="42">
        <f>SUM(D7:D22)</f>
        <v>38</v>
      </c>
      <c r="E24" s="43">
        <f>$D$24-($D$24/21*1)</f>
        <v>36.19047619047619</v>
      </c>
      <c r="F24" s="43">
        <f>$D$24-($D$24/21*2)</f>
        <v>34.38095238095238</v>
      </c>
      <c r="G24" s="43">
        <f>$D$24-($D$24/21*3)</f>
        <v>32.571428571428569</v>
      </c>
      <c r="H24" s="43">
        <f>$D$24-($D$24/21*4)</f>
        <v>30.761904761904763</v>
      </c>
      <c r="I24" s="43">
        <f>$D$24-($D$24/21*5)</f>
        <v>28.952380952380953</v>
      </c>
      <c r="J24" s="43">
        <f>$D$24-($D$24/21*6)</f>
        <v>27.142857142857142</v>
      </c>
      <c r="K24" s="43">
        <f>$D$24-($D$24/21*7)</f>
        <v>25.333333333333336</v>
      </c>
      <c r="L24" s="43">
        <f>$D$24-($D$24/21*8)</f>
        <v>23.523809523809526</v>
      </c>
      <c r="M24" s="43">
        <f>$D$24-($D$24/21*9)</f>
        <v>21.714285714285715</v>
      </c>
      <c r="N24" s="43">
        <f>$D$24-($D$24/21*10)</f>
        <v>19.904761904761905</v>
      </c>
      <c r="O24" s="43">
        <f>$D$24-($D$24/21*11)</f>
        <v>18.095238095238095</v>
      </c>
      <c r="P24" s="43">
        <f>$D$24-($D$24/21*12)</f>
        <v>16.285714285714285</v>
      </c>
      <c r="Q24" s="43">
        <f>$D$24-($D$24/21*13)</f>
        <v>14.476190476190474</v>
      </c>
      <c r="R24" s="43">
        <f>$D$24-($D$24/21*14)</f>
        <v>12.666666666666668</v>
      </c>
      <c r="S24" s="43">
        <f>$D$24-($D$24/21*15)</f>
        <v>10.857142857142858</v>
      </c>
      <c r="T24" s="43">
        <f>$D$24-($D$24/21*16)</f>
        <v>9.0476190476190474</v>
      </c>
      <c r="U24" s="43">
        <f>$D$24-($D$24/21*17)</f>
        <v>7.2380952380952372</v>
      </c>
      <c r="V24" s="43">
        <f>$D$24-($D$24/21*18)</f>
        <v>5.4285714285714306</v>
      </c>
      <c r="W24" s="43">
        <f>$D$24-($D$24/21*19)</f>
        <v>3.6190476190476204</v>
      </c>
      <c r="X24" s="43">
        <f>$D$24-($D$24/21*20)</f>
        <v>1.8095238095238102</v>
      </c>
      <c r="Y24" s="43">
        <f>$D$24-($D$24/21*21)</f>
        <v>0</v>
      </c>
    </row>
    <row r="31" spans="1:25" x14ac:dyDescent="0.25">
      <c r="C31" s="8"/>
    </row>
  </sheetData>
  <mergeCells count="6">
    <mergeCell ref="B2:Y3"/>
    <mergeCell ref="B24:C24"/>
    <mergeCell ref="B5:B6"/>
    <mergeCell ref="C5:C6"/>
    <mergeCell ref="B23:C23"/>
    <mergeCell ref="B4:Y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2022-04-13T14:55:38Z</dcterms:modified>
</cp:coreProperties>
</file>