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D37903D5-EB64-44BB-84E9-3A09232B83D6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<sst xmlns="http://schemas.openxmlformats.org/spreadsheetml/2006/main" count="36" uniqueCount="36">
  <si>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</si>
  <si>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</si>
  <si>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</si>
  <si>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</si>
  <si>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</si>
  <si>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</si>
  <si>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</si>
  <si>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</si>
  <si>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</si>
  <si>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</si>
  <si>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</si>
  <si>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</si>
  <si>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</si>
  <si>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</si>
  <si>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</si>
  <si>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</si>
  <si>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</si>
  <si>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</si>
  <si>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</si>
  <si>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</si>
  <si>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</si>
  <si>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</si>
  <si>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</si>
  <si>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</si>
  <si>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</si>
  <si>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</si>
  <si>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</si>
  <si>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Refinação do DER</t>
  </si>
  <si>
    <t>Refinação Tabelas Banco</t>
  </si>
  <si>
    <t>Wireframe Login</t>
  </si>
  <si>
    <t>Wireframe Prata/Gold</t>
  </si>
  <si>
    <t>Interface Login</t>
  </si>
  <si>
    <t>Interface Prata/Gold</t>
  </si>
  <si>
    <t>Crud Para todas etapas</t>
  </si>
  <si>
    <t>Niveis de Acesso no Login</t>
  </si>
  <si>
    <t>Sprint Burndown Chart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</si>
</sst>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3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zoomScaleNormal="100" workbookViewId="0">
      <selection activeCell="D14" sqref="D14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42491</v>
      </c>
      <c r="F5" s="15">
        <v>42856</v>
      </c>
      <c r="G5" s="15">
        <v>43221</v>
      </c>
      <c r="H5" s="15">
        <v>43586</v>
      </c>
      <c r="I5" s="15">
        <v>43952</v>
      </c>
      <c r="J5" s="15">
        <v>44317</v>
      </c>
      <c r="K5" s="15">
        <v>44682</v>
      </c>
      <c r="L5" s="15">
        <v>45047</v>
      </c>
      <c r="M5" s="15">
        <v>45413</v>
      </c>
      <c r="N5" s="15">
        <v>45778</v>
      </c>
      <c r="O5" s="15">
        <v>46143</v>
      </c>
      <c r="P5" s="15">
        <v>46508</v>
      </c>
      <c r="Q5" s="15">
        <v>46874</v>
      </c>
      <c r="R5" s="15">
        <v>47239</v>
      </c>
      <c r="S5" s="15">
        <v>11079</v>
      </c>
      <c r="T5" s="15">
        <v>11444</v>
      </c>
      <c r="U5" s="15">
        <v>37043</v>
      </c>
      <c r="V5" s="15">
        <v>37408</v>
      </c>
      <c r="W5" s="15">
        <v>37773</v>
      </c>
      <c r="X5" s="15">
        <v>38139</v>
      </c>
      <c r="Y5" s="25">
        <v>38504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5</v>
      </c>
      <c r="E7" s="10">
        <v>1</v>
      </c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5</v>
      </c>
      <c r="E8" s="4"/>
      <c r="F8" s="4"/>
      <c r="G8" s="4"/>
      <c r="H8" s="4"/>
      <c r="I8" s="4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3</v>
      </c>
      <c r="E10" s="4"/>
      <c r="F10" s="4"/>
      <c r="G10" s="4"/>
      <c r="H10" s="4"/>
      <c r="I10" s="4"/>
      <c r="J10" s="4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/>
      <c r="Z10" s="32"/>
      <c r="AA10" s="15"/>
      <c r="AB10" s="16"/>
    </row>
    <row r="11" spans="2:41" ht="15.75" thickBot="1" x14ac:dyDescent="0.3">
      <c r="B11" s="7">
        <v>5</v>
      </c>
      <c r="C11" s="4" t="s">
        <v>31</v>
      </c>
      <c r="D11" s="21">
        <v>3</v>
      </c>
      <c r="E11" s="4"/>
      <c r="F11" s="4"/>
      <c r="G11" s="4"/>
      <c r="H11" s="4"/>
      <c r="I11" s="4"/>
      <c r="J11" s="4">
        <v>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32</v>
      </c>
      <c r="D12" s="21">
        <v>10</v>
      </c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33</v>
      </c>
      <c r="D13" s="21">
        <v>15</v>
      </c>
      <c r="E13" s="4"/>
      <c r="F13" s="4"/>
      <c r="G13" s="4"/>
      <c r="H13" s="4"/>
      <c r="I13" s="4"/>
      <c r="J13" s="4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>
        <v>8</v>
      </c>
      <c r="C14" s="4" t="s">
        <v>34</v>
      </c>
      <c r="D14" s="21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48</v>
      </c>
      <c r="E23" s="24">
        <f>D23-SUM(E7:E22)</f>
        <v>47</v>
      </c>
      <c r="F23" s="24">
        <f t="shared" ref="F23:Y23" si="0">E23-SUM(F7:F22)</f>
        <v>47</v>
      </c>
      <c r="G23" s="24">
        <f t="shared" si="0"/>
        <v>47</v>
      </c>
      <c r="H23" s="24">
        <f t="shared" si="0"/>
        <v>47</v>
      </c>
      <c r="I23" s="24">
        <f t="shared" si="0"/>
        <v>45</v>
      </c>
      <c r="J23" s="24">
        <f t="shared" si="0"/>
        <v>35</v>
      </c>
      <c r="K23" s="24">
        <f t="shared" si="0"/>
        <v>35</v>
      </c>
      <c r="L23" s="24">
        <f t="shared" si="0"/>
        <v>35</v>
      </c>
      <c r="M23" s="24">
        <f t="shared" si="0"/>
        <v>35</v>
      </c>
      <c r="N23" s="24">
        <f t="shared" si="0"/>
        <v>35</v>
      </c>
      <c r="O23" s="24">
        <f t="shared" si="0"/>
        <v>35</v>
      </c>
      <c r="P23" s="24">
        <f t="shared" si="0"/>
        <v>35</v>
      </c>
      <c r="Q23" s="24">
        <f t="shared" si="0"/>
        <v>35</v>
      </c>
      <c r="R23" s="24">
        <f t="shared" si="0"/>
        <v>35</v>
      </c>
      <c r="S23" s="24">
        <f t="shared" si="0"/>
        <v>35</v>
      </c>
      <c r="T23" s="24">
        <f t="shared" si="0"/>
        <v>35</v>
      </c>
      <c r="U23" s="24">
        <f t="shared" si="0"/>
        <v>35</v>
      </c>
      <c r="V23" s="24">
        <f t="shared" si="0"/>
        <v>35</v>
      </c>
      <c r="W23" s="24">
        <f t="shared" si="0"/>
        <v>35</v>
      </c>
      <c r="X23" s="24">
        <f t="shared" si="0"/>
        <v>35</v>
      </c>
      <c r="Y23" s="30">
        <f t="shared" si="0"/>
        <v>35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48</v>
      </c>
      <c r="E24" s="19">
        <f>$D$24-($D$24/24*1)</f>
        <v>46</v>
      </c>
      <c r="F24" s="19">
        <f>$D$24-($D$24/24*2)</f>
        <v>44</v>
      </c>
      <c r="G24" s="19">
        <f>$D$24-($D$24/24*3)</f>
        <v>42</v>
      </c>
      <c r="H24" s="19">
        <f>$D$24-($D$24/24*4)</f>
        <v>40</v>
      </c>
      <c r="I24" s="19">
        <f>$D$24-($D$24/24*5)</f>
        <v>38</v>
      </c>
      <c r="J24" s="19">
        <f>$D$24-($D$24/24*6)</f>
        <v>36</v>
      </c>
      <c r="K24" s="19">
        <f>$D$24-($D$24/24*7)</f>
        <v>34</v>
      </c>
      <c r="L24" s="19">
        <f>$D$24-($D$24/24*8)</f>
        <v>32</v>
      </c>
      <c r="M24" s="19">
        <f>$D$24-($D$24/24*9)</f>
        <v>30</v>
      </c>
      <c r="N24" s="19">
        <f>$D$24-($D$24/24*10)</f>
        <v>28</v>
      </c>
      <c r="O24" s="19">
        <f>$D$24-($D$24/24*11)</f>
        <v>26</v>
      </c>
      <c r="P24" s="19">
        <f>$D$24-($D$24/24*12)</f>
        <v>24</v>
      </c>
      <c r="Q24" s="19">
        <f>$D$24-($D$24/24*13)</f>
        <v>22</v>
      </c>
      <c r="R24" s="19">
        <f>$D$24-($D$24/24*14)</f>
        <v>20</v>
      </c>
      <c r="S24" s="19">
        <f>$D$24-($D$24/24*15)</f>
        <v>18</v>
      </c>
      <c r="T24" s="19">
        <f>$D$24-($D$24/24*16)</f>
        <v>16</v>
      </c>
      <c r="U24" s="19">
        <f>$D$24-($D$24/24*17)</f>
        <v>14</v>
      </c>
      <c r="V24" s="19">
        <f>$D$24-($D$24/24*18)</f>
        <v>12</v>
      </c>
      <c r="W24" s="19">
        <f>$D$24-($D$24/24*19)</f>
        <v>10</v>
      </c>
      <c r="X24" s="19">
        <f>$D$24-($D$24/24*20)</f>
        <v>8</v>
      </c>
      <c r="Y24" s="31">
        <f>$D$24-($D$24/24*21)</f>
        <v>6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2022-05-23T17:34:11Z</dcterms:modified>
</cp:coreProperties>
</file>